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rnier\Documents\Geneva\Kits\"/>
    </mc:Choice>
  </mc:AlternateContent>
  <bookViews>
    <workbookView xWindow="0" yWindow="0" windowWidth="19200" windowHeight="6760"/>
  </bookViews>
  <sheets>
    <sheet name="Guidance note" sheetId="2" r:id="rId1"/>
    <sheet name="MISP calculator" sheetId="3" r:id="rId2"/>
    <sheet name="Dropdown" sheetId="11" state="hidden" r:id="rId3"/>
    <sheet name="Extract of database" sheetId="5" state="hidden" r:id="rId4"/>
    <sheet name="Modelled estimates" sheetId="6" state="hidden" r:id="rId5"/>
    <sheet name="Visualizations - data" sheetId="7" state="hidden" r:id="rId6"/>
    <sheet name="Visualizations" sheetId="8" r:id="rId7"/>
  </sheets>
  <definedNames>
    <definedName name="_xlnm._FilterDatabase" localSheetId="2" hidden="1">Dropdown!#REF!</definedName>
    <definedName name="_xlnm._FilterDatabase" localSheetId="4" hidden="1">'Modelled estimates'!$A$1:$Q$201</definedName>
    <definedName name="ADMIN1">#REF!</definedName>
    <definedName name="ADMIN2">#REF!</definedName>
    <definedName name="ADMIN3">#REF!</definedName>
    <definedName name="Country">#REF!</definedName>
    <definedName name="_xlnm.Extract" localSheetId="2">Dropdown!$C:$C</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64" i="3" l="1"/>
  <c r="C63" i="3"/>
  <c r="N63" i="3" s="1"/>
  <c r="H41" i="3"/>
  <c r="H61" i="3"/>
  <c r="H52" i="3"/>
  <c r="A2" i="8"/>
  <c r="A5" i="8"/>
  <c r="A1" i="8"/>
  <c r="B195" i="6"/>
  <c r="B201" i="6"/>
  <c r="B43" i="6"/>
  <c r="B200" i="6"/>
  <c r="B199" i="6"/>
  <c r="B96" i="6"/>
  <c r="B194" i="6"/>
  <c r="B198" i="6"/>
  <c r="B197" i="6"/>
  <c r="B196" i="6"/>
  <c r="B193" i="6"/>
  <c r="B15" i="6"/>
  <c r="B191" i="6"/>
  <c r="B192" i="6"/>
  <c r="B190" i="6"/>
  <c r="B6" i="6"/>
  <c r="B189" i="6"/>
  <c r="B188" i="6"/>
  <c r="B187" i="6"/>
  <c r="B184" i="6"/>
  <c r="B62" i="6"/>
  <c r="B183" i="6"/>
  <c r="B24" i="6"/>
  <c r="B171" i="6"/>
  <c r="B186" i="6"/>
  <c r="B185" i="6"/>
  <c r="B78" i="6"/>
  <c r="B182" i="6"/>
  <c r="B181" i="6"/>
  <c r="B150" i="6"/>
  <c r="B102" i="6"/>
  <c r="B35" i="6"/>
  <c r="B39" i="6"/>
  <c r="B126" i="6"/>
  <c r="B180" i="6"/>
  <c r="B19" i="6"/>
  <c r="B179" i="6"/>
  <c r="B3" i="6"/>
  <c r="B50" i="6"/>
  <c r="B177" i="6"/>
  <c r="B176" i="6"/>
  <c r="B175" i="6"/>
  <c r="B26" i="6"/>
  <c r="B140" i="6"/>
  <c r="B174" i="6"/>
  <c r="B25" i="6"/>
  <c r="B134" i="6"/>
  <c r="B173" i="6"/>
  <c r="B132" i="6"/>
  <c r="B172" i="6"/>
  <c r="B128" i="6"/>
  <c r="B170" i="6"/>
  <c r="B169" i="6"/>
  <c r="B168" i="6"/>
  <c r="B167" i="6"/>
  <c r="B166" i="6"/>
  <c r="B127" i="6"/>
  <c r="B123" i="6"/>
  <c r="B165" i="6"/>
  <c r="B164" i="6"/>
  <c r="B119" i="6"/>
  <c r="B67" i="6"/>
  <c r="B108" i="6"/>
  <c r="B77" i="6"/>
  <c r="B54" i="6"/>
  <c r="B89" i="6"/>
  <c r="B107" i="6"/>
  <c r="B111" i="6"/>
  <c r="B163" i="6"/>
  <c r="B12" i="6"/>
  <c r="B101" i="6"/>
  <c r="B94" i="6"/>
  <c r="B95" i="6"/>
  <c r="B162" i="6"/>
  <c r="B161" i="6"/>
  <c r="B160" i="6"/>
  <c r="B92" i="6"/>
  <c r="B103" i="6"/>
  <c r="B159" i="6"/>
  <c r="B90" i="6"/>
  <c r="B157" i="6"/>
  <c r="B156" i="6"/>
  <c r="B60" i="6"/>
  <c r="B105" i="6"/>
  <c r="B155" i="6"/>
  <c r="B86" i="6"/>
  <c r="B29" i="6"/>
  <c r="B154" i="6"/>
  <c r="B178" i="6"/>
  <c r="B5" i="6"/>
  <c r="B153" i="6"/>
  <c r="B84" i="6"/>
  <c r="B18" i="6"/>
  <c r="B33" i="6"/>
  <c r="B152" i="6"/>
  <c r="B151" i="6"/>
  <c r="B97" i="6"/>
  <c r="B76" i="6"/>
  <c r="B71" i="6"/>
  <c r="B116" i="6"/>
  <c r="B149" i="6"/>
  <c r="B148" i="6"/>
  <c r="B147" i="6"/>
  <c r="B70" i="6"/>
  <c r="B51" i="6"/>
  <c r="B69" i="6"/>
  <c r="B146" i="6"/>
  <c r="B61" i="6"/>
  <c r="B145" i="6"/>
  <c r="B113" i="6"/>
  <c r="B143" i="6"/>
  <c r="B57" i="6"/>
  <c r="B142" i="6"/>
  <c r="B34" i="6"/>
  <c r="B124" i="6"/>
  <c r="B99" i="6"/>
  <c r="B141" i="6"/>
  <c r="B139" i="6"/>
  <c r="B138" i="6"/>
  <c r="B75" i="6"/>
  <c r="B63" i="6"/>
  <c r="B136" i="6"/>
  <c r="B135" i="6"/>
  <c r="B56" i="6"/>
  <c r="B58" i="6"/>
  <c r="B130" i="6"/>
  <c r="B129" i="6"/>
  <c r="B55" i="6"/>
  <c r="B125" i="6"/>
  <c r="B53" i="6"/>
  <c r="B122" i="6"/>
  <c r="B121" i="6"/>
  <c r="B49" i="6"/>
  <c r="B47" i="6"/>
  <c r="B118" i="6"/>
  <c r="B117" i="6"/>
  <c r="B114" i="6"/>
  <c r="B112" i="6"/>
  <c r="B110" i="6"/>
  <c r="B109" i="6"/>
  <c r="B106" i="6"/>
  <c r="B46" i="6"/>
  <c r="B44" i="6"/>
  <c r="B98" i="6"/>
  <c r="B59" i="6"/>
  <c r="B42" i="6"/>
  <c r="B87" i="6"/>
  <c r="B40" i="6"/>
  <c r="B93" i="6"/>
  <c r="B38" i="6"/>
  <c r="B91" i="6"/>
  <c r="B88" i="6"/>
  <c r="B85" i="6"/>
  <c r="B144" i="6"/>
  <c r="B83" i="6"/>
  <c r="B82" i="6"/>
  <c r="B16" i="6"/>
  <c r="B36" i="6"/>
  <c r="B28" i="6"/>
  <c r="B31" i="6"/>
  <c r="B30" i="6"/>
  <c r="B81" i="6"/>
  <c r="B80" i="6"/>
  <c r="B79" i="6"/>
  <c r="B74" i="6"/>
  <c r="B137" i="6"/>
  <c r="B27" i="6"/>
  <c r="B23" i="6"/>
  <c r="B73" i="6"/>
  <c r="B22" i="6"/>
  <c r="B72" i="6"/>
  <c r="B68" i="6"/>
  <c r="B21" i="6"/>
  <c r="B17" i="6"/>
  <c r="B66" i="6"/>
  <c r="B120" i="6"/>
  <c r="B133" i="6"/>
  <c r="B13" i="6"/>
  <c r="B65" i="6"/>
  <c r="B10" i="6"/>
  <c r="B104" i="6"/>
  <c r="B9" i="6"/>
  <c r="B64" i="6"/>
  <c r="B52" i="6"/>
  <c r="B48" i="6"/>
  <c r="B45" i="6"/>
  <c r="B100" i="6"/>
  <c r="B131" i="6"/>
  <c r="B8" i="6"/>
  <c r="B41" i="6"/>
  <c r="B32" i="6"/>
  <c r="B20" i="6"/>
  <c r="B158" i="6"/>
  <c r="B14" i="6"/>
  <c r="B7" i="6"/>
  <c r="B115" i="6"/>
  <c r="B4" i="6"/>
  <c r="B2" i="6"/>
  <c r="B11" i="6"/>
  <c r="B37" i="6"/>
  <c r="AB1576" i="5"/>
  <c r="AA1576" i="5"/>
  <c r="Z1576" i="5"/>
  <c r="Y1576" i="5"/>
  <c r="X1576" i="5"/>
  <c r="W1576" i="5"/>
  <c r="V1576" i="5"/>
  <c r="U1576" i="5"/>
  <c r="T1576" i="5"/>
  <c r="S1576" i="5"/>
  <c r="R1576" i="5"/>
  <c r="Q1576" i="5"/>
  <c r="P1576" i="5"/>
  <c r="O1576" i="5"/>
  <c r="N1576" i="5"/>
  <c r="M1576" i="5"/>
  <c r="L1576" i="5"/>
  <c r="K1576" i="5"/>
  <c r="B1576" i="5"/>
  <c r="AB1575" i="5"/>
  <c r="AA1575" i="5"/>
  <c r="Z1575" i="5"/>
  <c r="Y1575" i="5"/>
  <c r="X1575" i="5"/>
  <c r="W1575" i="5"/>
  <c r="V1575" i="5"/>
  <c r="U1575" i="5"/>
  <c r="T1575" i="5"/>
  <c r="S1575" i="5"/>
  <c r="R1575" i="5"/>
  <c r="Q1575" i="5"/>
  <c r="P1575" i="5"/>
  <c r="O1575" i="5"/>
  <c r="N1575" i="5"/>
  <c r="M1575" i="5"/>
  <c r="L1575" i="5"/>
  <c r="K1575" i="5"/>
  <c r="B1575" i="5"/>
  <c r="AB1574" i="5"/>
  <c r="AA1574" i="5"/>
  <c r="Z1574" i="5"/>
  <c r="Y1574" i="5"/>
  <c r="X1574" i="5"/>
  <c r="W1574" i="5"/>
  <c r="V1574" i="5"/>
  <c r="U1574" i="5"/>
  <c r="T1574" i="5"/>
  <c r="S1574" i="5"/>
  <c r="R1574" i="5"/>
  <c r="Q1574" i="5"/>
  <c r="P1574" i="5"/>
  <c r="O1574" i="5"/>
  <c r="N1574" i="5"/>
  <c r="M1574" i="5"/>
  <c r="L1574" i="5"/>
  <c r="K1574" i="5"/>
  <c r="B1574" i="5"/>
  <c r="AB1573" i="5"/>
  <c r="AA1573" i="5"/>
  <c r="Z1573" i="5"/>
  <c r="Y1573" i="5"/>
  <c r="X1573" i="5"/>
  <c r="W1573" i="5"/>
  <c r="V1573" i="5"/>
  <c r="U1573" i="5"/>
  <c r="T1573" i="5"/>
  <c r="S1573" i="5"/>
  <c r="R1573" i="5"/>
  <c r="Q1573" i="5"/>
  <c r="P1573" i="5"/>
  <c r="O1573" i="5"/>
  <c r="N1573" i="5"/>
  <c r="M1573" i="5"/>
  <c r="L1573" i="5"/>
  <c r="K1573" i="5"/>
  <c r="B1573" i="5"/>
  <c r="AB1572" i="5"/>
  <c r="AA1572" i="5"/>
  <c r="Z1572" i="5"/>
  <c r="Y1572" i="5"/>
  <c r="X1572" i="5"/>
  <c r="W1572" i="5"/>
  <c r="V1572" i="5"/>
  <c r="U1572" i="5"/>
  <c r="T1572" i="5"/>
  <c r="S1572" i="5"/>
  <c r="R1572" i="5"/>
  <c r="Q1572" i="5"/>
  <c r="P1572" i="5"/>
  <c r="O1572" i="5"/>
  <c r="N1572" i="5"/>
  <c r="M1572" i="5"/>
  <c r="L1572" i="5"/>
  <c r="K1572" i="5"/>
  <c r="B1572" i="5"/>
  <c r="AB1571" i="5"/>
  <c r="AA1571" i="5"/>
  <c r="Z1571" i="5"/>
  <c r="Y1571" i="5"/>
  <c r="X1571" i="5"/>
  <c r="W1571" i="5"/>
  <c r="V1571" i="5"/>
  <c r="U1571" i="5"/>
  <c r="T1571" i="5"/>
  <c r="S1571" i="5"/>
  <c r="R1571" i="5"/>
  <c r="Q1571" i="5"/>
  <c r="P1571" i="5"/>
  <c r="O1571" i="5"/>
  <c r="N1571" i="5"/>
  <c r="M1571" i="5"/>
  <c r="L1571" i="5"/>
  <c r="K1571" i="5"/>
  <c r="B1571" i="5"/>
  <c r="AB1570" i="5"/>
  <c r="AA1570" i="5"/>
  <c r="Z1570" i="5"/>
  <c r="Y1570" i="5"/>
  <c r="X1570" i="5"/>
  <c r="W1570" i="5"/>
  <c r="V1570" i="5"/>
  <c r="U1570" i="5"/>
  <c r="T1570" i="5"/>
  <c r="S1570" i="5"/>
  <c r="R1570" i="5"/>
  <c r="Q1570" i="5"/>
  <c r="P1570" i="5"/>
  <c r="O1570" i="5"/>
  <c r="N1570" i="5"/>
  <c r="M1570" i="5"/>
  <c r="L1570" i="5"/>
  <c r="K1570" i="5"/>
  <c r="B1570" i="5"/>
  <c r="AB1569" i="5"/>
  <c r="AA1569" i="5"/>
  <c r="Z1569" i="5"/>
  <c r="Y1569" i="5"/>
  <c r="X1569" i="5"/>
  <c r="W1569" i="5"/>
  <c r="V1569" i="5"/>
  <c r="U1569" i="5"/>
  <c r="T1569" i="5"/>
  <c r="S1569" i="5"/>
  <c r="R1569" i="5"/>
  <c r="Q1569" i="5"/>
  <c r="P1569" i="5"/>
  <c r="O1569" i="5"/>
  <c r="N1569" i="5"/>
  <c r="M1569" i="5"/>
  <c r="L1569" i="5"/>
  <c r="K1569" i="5"/>
  <c r="B1569" i="5"/>
  <c r="AB1568" i="5"/>
  <c r="AA1568" i="5"/>
  <c r="Z1568" i="5"/>
  <c r="Y1568" i="5"/>
  <c r="X1568" i="5"/>
  <c r="W1568" i="5"/>
  <c r="V1568" i="5"/>
  <c r="U1568" i="5"/>
  <c r="T1568" i="5"/>
  <c r="S1568" i="5"/>
  <c r="R1568" i="5"/>
  <c r="Q1568" i="5"/>
  <c r="P1568" i="5"/>
  <c r="O1568" i="5"/>
  <c r="N1568" i="5"/>
  <c r="M1568" i="5"/>
  <c r="L1568" i="5"/>
  <c r="K1568" i="5"/>
  <c r="B1568" i="5"/>
  <c r="AB1567" i="5"/>
  <c r="AA1567" i="5"/>
  <c r="Z1567" i="5"/>
  <c r="Y1567" i="5"/>
  <c r="X1567" i="5"/>
  <c r="W1567" i="5"/>
  <c r="V1567" i="5"/>
  <c r="U1567" i="5"/>
  <c r="T1567" i="5"/>
  <c r="S1567" i="5"/>
  <c r="R1567" i="5"/>
  <c r="Q1567" i="5"/>
  <c r="P1567" i="5"/>
  <c r="O1567" i="5"/>
  <c r="N1567" i="5"/>
  <c r="M1567" i="5"/>
  <c r="L1567" i="5"/>
  <c r="K1567" i="5"/>
  <c r="B1567" i="5"/>
  <c r="AB1566" i="5"/>
  <c r="AA1566" i="5"/>
  <c r="Z1566" i="5"/>
  <c r="Y1566" i="5"/>
  <c r="X1566" i="5"/>
  <c r="W1566" i="5"/>
  <c r="V1566" i="5"/>
  <c r="U1566" i="5"/>
  <c r="T1566" i="5"/>
  <c r="S1566" i="5"/>
  <c r="R1566" i="5"/>
  <c r="Q1566" i="5"/>
  <c r="P1566" i="5"/>
  <c r="O1566" i="5"/>
  <c r="N1566" i="5"/>
  <c r="M1566" i="5"/>
  <c r="L1566" i="5"/>
  <c r="K1566" i="5"/>
  <c r="B1566" i="5"/>
  <c r="AB1565" i="5"/>
  <c r="AA1565" i="5"/>
  <c r="Z1565" i="5"/>
  <c r="Y1565" i="5"/>
  <c r="X1565" i="5"/>
  <c r="W1565" i="5"/>
  <c r="V1565" i="5"/>
  <c r="U1565" i="5"/>
  <c r="T1565" i="5"/>
  <c r="S1565" i="5"/>
  <c r="R1565" i="5"/>
  <c r="Q1565" i="5"/>
  <c r="P1565" i="5"/>
  <c r="O1565" i="5"/>
  <c r="N1565" i="5"/>
  <c r="M1565" i="5"/>
  <c r="L1565" i="5"/>
  <c r="K1565" i="5"/>
  <c r="B1565" i="5"/>
  <c r="AB1564" i="5"/>
  <c r="AA1564" i="5"/>
  <c r="Z1564" i="5"/>
  <c r="Y1564" i="5"/>
  <c r="X1564" i="5"/>
  <c r="W1564" i="5"/>
  <c r="V1564" i="5"/>
  <c r="U1564" i="5"/>
  <c r="T1564" i="5"/>
  <c r="S1564" i="5"/>
  <c r="R1564" i="5"/>
  <c r="Q1564" i="5"/>
  <c r="P1564" i="5"/>
  <c r="O1564" i="5"/>
  <c r="N1564" i="5"/>
  <c r="M1564" i="5"/>
  <c r="L1564" i="5"/>
  <c r="K1564" i="5"/>
  <c r="B1564" i="5"/>
  <c r="AB1563" i="5"/>
  <c r="AA1563" i="5"/>
  <c r="Z1563" i="5"/>
  <c r="Y1563" i="5"/>
  <c r="X1563" i="5"/>
  <c r="W1563" i="5"/>
  <c r="V1563" i="5"/>
  <c r="U1563" i="5"/>
  <c r="T1563" i="5"/>
  <c r="S1563" i="5"/>
  <c r="R1563" i="5"/>
  <c r="Q1563" i="5"/>
  <c r="P1563" i="5"/>
  <c r="O1563" i="5"/>
  <c r="N1563" i="5"/>
  <c r="M1563" i="5"/>
  <c r="L1563" i="5"/>
  <c r="K1563" i="5"/>
  <c r="B1563" i="5"/>
  <c r="AB1562" i="5"/>
  <c r="AA1562" i="5"/>
  <c r="Z1562" i="5"/>
  <c r="Y1562" i="5"/>
  <c r="X1562" i="5"/>
  <c r="W1562" i="5"/>
  <c r="V1562" i="5"/>
  <c r="U1562" i="5"/>
  <c r="T1562" i="5"/>
  <c r="S1562" i="5"/>
  <c r="R1562" i="5"/>
  <c r="Q1562" i="5"/>
  <c r="P1562" i="5"/>
  <c r="O1562" i="5"/>
  <c r="N1562" i="5"/>
  <c r="M1562" i="5"/>
  <c r="L1562" i="5"/>
  <c r="K1562" i="5"/>
  <c r="B1562" i="5"/>
  <c r="AB1561" i="5"/>
  <c r="AA1561" i="5"/>
  <c r="Z1561" i="5"/>
  <c r="Y1561" i="5"/>
  <c r="X1561" i="5"/>
  <c r="W1561" i="5"/>
  <c r="V1561" i="5"/>
  <c r="U1561" i="5"/>
  <c r="T1561" i="5"/>
  <c r="S1561" i="5"/>
  <c r="R1561" i="5"/>
  <c r="Q1561" i="5"/>
  <c r="P1561" i="5"/>
  <c r="O1561" i="5"/>
  <c r="N1561" i="5"/>
  <c r="M1561" i="5"/>
  <c r="L1561" i="5"/>
  <c r="K1561" i="5"/>
  <c r="B1561" i="5"/>
  <c r="AB1560" i="5"/>
  <c r="AA1560" i="5"/>
  <c r="Z1560" i="5"/>
  <c r="Y1560" i="5"/>
  <c r="X1560" i="5"/>
  <c r="W1560" i="5"/>
  <c r="V1560" i="5"/>
  <c r="U1560" i="5"/>
  <c r="T1560" i="5"/>
  <c r="S1560" i="5"/>
  <c r="R1560" i="5"/>
  <c r="Q1560" i="5"/>
  <c r="P1560" i="5"/>
  <c r="O1560" i="5"/>
  <c r="N1560" i="5"/>
  <c r="M1560" i="5"/>
  <c r="L1560" i="5"/>
  <c r="K1560" i="5"/>
  <c r="B1560" i="5"/>
  <c r="AB1559" i="5"/>
  <c r="AA1559" i="5"/>
  <c r="Z1559" i="5"/>
  <c r="Y1559" i="5"/>
  <c r="X1559" i="5"/>
  <c r="W1559" i="5"/>
  <c r="V1559" i="5"/>
  <c r="U1559" i="5"/>
  <c r="T1559" i="5"/>
  <c r="S1559" i="5"/>
  <c r="R1559" i="5"/>
  <c r="Q1559" i="5"/>
  <c r="P1559" i="5"/>
  <c r="O1559" i="5"/>
  <c r="N1559" i="5"/>
  <c r="M1559" i="5"/>
  <c r="L1559" i="5"/>
  <c r="K1559" i="5"/>
  <c r="B1559" i="5"/>
  <c r="AB1558" i="5"/>
  <c r="AA1558" i="5"/>
  <c r="Z1558" i="5"/>
  <c r="Y1558" i="5"/>
  <c r="X1558" i="5"/>
  <c r="W1558" i="5"/>
  <c r="V1558" i="5"/>
  <c r="U1558" i="5"/>
  <c r="T1558" i="5"/>
  <c r="S1558" i="5"/>
  <c r="R1558" i="5"/>
  <c r="Q1558" i="5"/>
  <c r="P1558" i="5"/>
  <c r="O1558" i="5"/>
  <c r="N1558" i="5"/>
  <c r="M1558" i="5"/>
  <c r="L1558" i="5"/>
  <c r="K1558" i="5"/>
  <c r="B1558" i="5"/>
  <c r="AB1557" i="5"/>
  <c r="AA1557" i="5"/>
  <c r="Z1557" i="5"/>
  <c r="Y1557" i="5"/>
  <c r="X1557" i="5"/>
  <c r="W1557" i="5"/>
  <c r="V1557" i="5"/>
  <c r="U1557" i="5"/>
  <c r="T1557" i="5"/>
  <c r="S1557" i="5"/>
  <c r="R1557" i="5"/>
  <c r="Q1557" i="5"/>
  <c r="P1557" i="5"/>
  <c r="O1557" i="5"/>
  <c r="N1557" i="5"/>
  <c r="M1557" i="5"/>
  <c r="L1557" i="5"/>
  <c r="K1557" i="5"/>
  <c r="B1557" i="5"/>
  <c r="AB1556" i="5"/>
  <c r="AA1556" i="5"/>
  <c r="Z1556" i="5"/>
  <c r="Y1556" i="5"/>
  <c r="X1556" i="5"/>
  <c r="W1556" i="5"/>
  <c r="V1556" i="5"/>
  <c r="U1556" i="5"/>
  <c r="T1556" i="5"/>
  <c r="S1556" i="5"/>
  <c r="R1556" i="5"/>
  <c r="Q1556" i="5"/>
  <c r="P1556" i="5"/>
  <c r="O1556" i="5"/>
  <c r="N1556" i="5"/>
  <c r="M1556" i="5"/>
  <c r="L1556" i="5"/>
  <c r="K1556" i="5"/>
  <c r="B1556" i="5"/>
  <c r="AB1555" i="5"/>
  <c r="AA1555" i="5"/>
  <c r="Z1555" i="5"/>
  <c r="Y1555" i="5"/>
  <c r="X1555" i="5"/>
  <c r="W1555" i="5"/>
  <c r="V1555" i="5"/>
  <c r="U1555" i="5"/>
  <c r="T1555" i="5"/>
  <c r="S1555" i="5"/>
  <c r="R1555" i="5"/>
  <c r="Q1555" i="5"/>
  <c r="P1555" i="5"/>
  <c r="O1555" i="5"/>
  <c r="N1555" i="5"/>
  <c r="M1555" i="5"/>
  <c r="L1555" i="5"/>
  <c r="K1555" i="5"/>
  <c r="B1555" i="5"/>
  <c r="AB1554" i="5"/>
  <c r="AA1554" i="5"/>
  <c r="Z1554" i="5"/>
  <c r="Y1554" i="5"/>
  <c r="X1554" i="5"/>
  <c r="W1554" i="5"/>
  <c r="V1554" i="5"/>
  <c r="U1554" i="5"/>
  <c r="T1554" i="5"/>
  <c r="S1554" i="5"/>
  <c r="R1554" i="5"/>
  <c r="Q1554" i="5"/>
  <c r="P1554" i="5"/>
  <c r="O1554" i="5"/>
  <c r="N1554" i="5"/>
  <c r="M1554" i="5"/>
  <c r="L1554" i="5"/>
  <c r="K1554" i="5"/>
  <c r="B1554" i="5"/>
  <c r="AB1553" i="5"/>
  <c r="AA1553" i="5"/>
  <c r="Z1553" i="5"/>
  <c r="Y1553" i="5"/>
  <c r="X1553" i="5"/>
  <c r="W1553" i="5"/>
  <c r="V1553" i="5"/>
  <c r="U1553" i="5"/>
  <c r="T1553" i="5"/>
  <c r="S1553" i="5"/>
  <c r="R1553" i="5"/>
  <c r="Q1553" i="5"/>
  <c r="P1553" i="5"/>
  <c r="O1553" i="5"/>
  <c r="N1553" i="5"/>
  <c r="M1553" i="5"/>
  <c r="L1553" i="5"/>
  <c r="K1553" i="5"/>
  <c r="B1553" i="5"/>
  <c r="AB1552" i="5"/>
  <c r="AA1552" i="5"/>
  <c r="Z1552" i="5"/>
  <c r="Y1552" i="5"/>
  <c r="X1552" i="5"/>
  <c r="W1552" i="5"/>
  <c r="V1552" i="5"/>
  <c r="U1552" i="5"/>
  <c r="T1552" i="5"/>
  <c r="S1552" i="5"/>
  <c r="R1552" i="5"/>
  <c r="Q1552" i="5"/>
  <c r="P1552" i="5"/>
  <c r="O1552" i="5"/>
  <c r="N1552" i="5"/>
  <c r="M1552" i="5"/>
  <c r="L1552" i="5"/>
  <c r="K1552" i="5"/>
  <c r="B1552" i="5"/>
  <c r="AB1551" i="5"/>
  <c r="AA1551" i="5"/>
  <c r="Z1551" i="5"/>
  <c r="Y1551" i="5"/>
  <c r="X1551" i="5"/>
  <c r="W1551" i="5"/>
  <c r="V1551" i="5"/>
  <c r="U1551" i="5"/>
  <c r="T1551" i="5"/>
  <c r="S1551" i="5"/>
  <c r="R1551" i="5"/>
  <c r="Q1551" i="5"/>
  <c r="P1551" i="5"/>
  <c r="O1551" i="5"/>
  <c r="N1551" i="5"/>
  <c r="M1551" i="5"/>
  <c r="L1551" i="5"/>
  <c r="K1551" i="5"/>
  <c r="B1551" i="5"/>
  <c r="AB1550" i="5"/>
  <c r="AA1550" i="5"/>
  <c r="Z1550" i="5"/>
  <c r="Y1550" i="5"/>
  <c r="X1550" i="5"/>
  <c r="W1550" i="5"/>
  <c r="V1550" i="5"/>
  <c r="U1550" i="5"/>
  <c r="T1550" i="5"/>
  <c r="S1550" i="5"/>
  <c r="R1550" i="5"/>
  <c r="Q1550" i="5"/>
  <c r="P1550" i="5"/>
  <c r="O1550" i="5"/>
  <c r="N1550" i="5"/>
  <c r="M1550" i="5"/>
  <c r="L1550" i="5"/>
  <c r="K1550" i="5"/>
  <c r="B1550" i="5"/>
  <c r="AB1549" i="5"/>
  <c r="AA1549" i="5"/>
  <c r="Z1549" i="5"/>
  <c r="Y1549" i="5"/>
  <c r="X1549" i="5"/>
  <c r="W1549" i="5"/>
  <c r="V1549" i="5"/>
  <c r="U1549" i="5"/>
  <c r="T1549" i="5"/>
  <c r="S1549" i="5"/>
  <c r="R1549" i="5"/>
  <c r="Q1549" i="5"/>
  <c r="P1549" i="5"/>
  <c r="O1549" i="5"/>
  <c r="N1549" i="5"/>
  <c r="M1549" i="5"/>
  <c r="L1549" i="5"/>
  <c r="K1549" i="5"/>
  <c r="B1549" i="5"/>
  <c r="AB1548" i="5"/>
  <c r="AA1548" i="5"/>
  <c r="Z1548" i="5"/>
  <c r="Y1548" i="5"/>
  <c r="X1548" i="5"/>
  <c r="W1548" i="5"/>
  <c r="V1548" i="5"/>
  <c r="U1548" i="5"/>
  <c r="T1548" i="5"/>
  <c r="S1548" i="5"/>
  <c r="R1548" i="5"/>
  <c r="Q1548" i="5"/>
  <c r="P1548" i="5"/>
  <c r="O1548" i="5"/>
  <c r="N1548" i="5"/>
  <c r="M1548" i="5"/>
  <c r="L1548" i="5"/>
  <c r="K1548" i="5"/>
  <c r="B1548" i="5"/>
  <c r="AB1547" i="5"/>
  <c r="AA1547" i="5"/>
  <c r="Z1547" i="5"/>
  <c r="Y1547" i="5"/>
  <c r="X1547" i="5"/>
  <c r="W1547" i="5"/>
  <c r="V1547" i="5"/>
  <c r="U1547" i="5"/>
  <c r="T1547" i="5"/>
  <c r="S1547" i="5"/>
  <c r="R1547" i="5"/>
  <c r="Q1547" i="5"/>
  <c r="P1547" i="5"/>
  <c r="O1547" i="5"/>
  <c r="N1547" i="5"/>
  <c r="M1547" i="5"/>
  <c r="L1547" i="5"/>
  <c r="K1547" i="5"/>
  <c r="B1547" i="5"/>
  <c r="AB1546" i="5"/>
  <c r="AA1546" i="5"/>
  <c r="Z1546" i="5"/>
  <c r="Y1546" i="5"/>
  <c r="X1546" i="5"/>
  <c r="W1546" i="5"/>
  <c r="V1546" i="5"/>
  <c r="U1546" i="5"/>
  <c r="T1546" i="5"/>
  <c r="S1546" i="5"/>
  <c r="R1546" i="5"/>
  <c r="Q1546" i="5"/>
  <c r="P1546" i="5"/>
  <c r="O1546" i="5"/>
  <c r="N1546" i="5"/>
  <c r="M1546" i="5"/>
  <c r="L1546" i="5"/>
  <c r="K1546" i="5"/>
  <c r="B1546" i="5"/>
  <c r="AB1545" i="5"/>
  <c r="AA1545" i="5"/>
  <c r="Z1545" i="5"/>
  <c r="Y1545" i="5"/>
  <c r="X1545" i="5"/>
  <c r="W1545" i="5"/>
  <c r="V1545" i="5"/>
  <c r="U1545" i="5"/>
  <c r="T1545" i="5"/>
  <c r="S1545" i="5"/>
  <c r="R1545" i="5"/>
  <c r="Q1545" i="5"/>
  <c r="P1545" i="5"/>
  <c r="O1545" i="5"/>
  <c r="N1545" i="5"/>
  <c r="M1545" i="5"/>
  <c r="L1545" i="5"/>
  <c r="K1545" i="5"/>
  <c r="B1545" i="5"/>
  <c r="AB1544" i="5"/>
  <c r="AA1544" i="5"/>
  <c r="Z1544" i="5"/>
  <c r="Y1544" i="5"/>
  <c r="X1544" i="5"/>
  <c r="W1544" i="5"/>
  <c r="V1544" i="5"/>
  <c r="U1544" i="5"/>
  <c r="T1544" i="5"/>
  <c r="S1544" i="5"/>
  <c r="R1544" i="5"/>
  <c r="Q1544" i="5"/>
  <c r="P1544" i="5"/>
  <c r="O1544" i="5"/>
  <c r="N1544" i="5"/>
  <c r="M1544" i="5"/>
  <c r="L1544" i="5"/>
  <c r="K1544" i="5"/>
  <c r="B1544" i="5"/>
  <c r="AB1543" i="5"/>
  <c r="AA1543" i="5"/>
  <c r="Z1543" i="5"/>
  <c r="Y1543" i="5"/>
  <c r="X1543" i="5"/>
  <c r="W1543" i="5"/>
  <c r="V1543" i="5"/>
  <c r="U1543" i="5"/>
  <c r="T1543" i="5"/>
  <c r="S1543" i="5"/>
  <c r="R1543" i="5"/>
  <c r="Q1543" i="5"/>
  <c r="P1543" i="5"/>
  <c r="O1543" i="5"/>
  <c r="N1543" i="5"/>
  <c r="M1543" i="5"/>
  <c r="L1543" i="5"/>
  <c r="K1543" i="5"/>
  <c r="B1543" i="5"/>
  <c r="AB1542" i="5"/>
  <c r="AA1542" i="5"/>
  <c r="Z1542" i="5"/>
  <c r="Y1542" i="5"/>
  <c r="X1542" i="5"/>
  <c r="W1542" i="5"/>
  <c r="V1542" i="5"/>
  <c r="U1542" i="5"/>
  <c r="T1542" i="5"/>
  <c r="S1542" i="5"/>
  <c r="R1542" i="5"/>
  <c r="Q1542" i="5"/>
  <c r="P1542" i="5"/>
  <c r="O1542" i="5"/>
  <c r="N1542" i="5"/>
  <c r="M1542" i="5"/>
  <c r="L1542" i="5"/>
  <c r="K1542" i="5"/>
  <c r="B1542" i="5"/>
  <c r="AB1541" i="5"/>
  <c r="AA1541" i="5"/>
  <c r="Z1541" i="5"/>
  <c r="Y1541" i="5"/>
  <c r="X1541" i="5"/>
  <c r="W1541" i="5"/>
  <c r="V1541" i="5"/>
  <c r="U1541" i="5"/>
  <c r="T1541" i="5"/>
  <c r="S1541" i="5"/>
  <c r="R1541" i="5"/>
  <c r="Q1541" i="5"/>
  <c r="P1541" i="5"/>
  <c r="O1541" i="5"/>
  <c r="N1541" i="5"/>
  <c r="M1541" i="5"/>
  <c r="L1541" i="5"/>
  <c r="K1541" i="5"/>
  <c r="B1541" i="5"/>
  <c r="AB1540" i="5"/>
  <c r="AA1540" i="5"/>
  <c r="Z1540" i="5"/>
  <c r="Y1540" i="5"/>
  <c r="X1540" i="5"/>
  <c r="W1540" i="5"/>
  <c r="V1540" i="5"/>
  <c r="U1540" i="5"/>
  <c r="T1540" i="5"/>
  <c r="S1540" i="5"/>
  <c r="R1540" i="5"/>
  <c r="Q1540" i="5"/>
  <c r="P1540" i="5"/>
  <c r="O1540" i="5"/>
  <c r="N1540" i="5"/>
  <c r="M1540" i="5"/>
  <c r="L1540" i="5"/>
  <c r="K1540" i="5"/>
  <c r="B1540" i="5"/>
  <c r="AB1539" i="5"/>
  <c r="AA1539" i="5"/>
  <c r="Z1539" i="5"/>
  <c r="Y1539" i="5"/>
  <c r="X1539" i="5"/>
  <c r="W1539" i="5"/>
  <c r="V1539" i="5"/>
  <c r="U1539" i="5"/>
  <c r="T1539" i="5"/>
  <c r="S1539" i="5"/>
  <c r="R1539" i="5"/>
  <c r="Q1539" i="5"/>
  <c r="P1539" i="5"/>
  <c r="O1539" i="5"/>
  <c r="N1539" i="5"/>
  <c r="M1539" i="5"/>
  <c r="L1539" i="5"/>
  <c r="K1539" i="5"/>
  <c r="B1539" i="5"/>
  <c r="AB1538" i="5"/>
  <c r="AA1538" i="5"/>
  <c r="Z1538" i="5"/>
  <c r="Y1538" i="5"/>
  <c r="X1538" i="5"/>
  <c r="W1538" i="5"/>
  <c r="V1538" i="5"/>
  <c r="U1538" i="5"/>
  <c r="T1538" i="5"/>
  <c r="S1538" i="5"/>
  <c r="R1538" i="5"/>
  <c r="Q1538" i="5"/>
  <c r="P1538" i="5"/>
  <c r="O1538" i="5"/>
  <c r="N1538" i="5"/>
  <c r="M1538" i="5"/>
  <c r="L1538" i="5"/>
  <c r="K1538" i="5"/>
  <c r="B1538" i="5"/>
  <c r="AB1537" i="5"/>
  <c r="AA1537" i="5"/>
  <c r="Z1537" i="5"/>
  <c r="Y1537" i="5"/>
  <c r="X1537" i="5"/>
  <c r="W1537" i="5"/>
  <c r="V1537" i="5"/>
  <c r="U1537" i="5"/>
  <c r="T1537" i="5"/>
  <c r="S1537" i="5"/>
  <c r="R1537" i="5"/>
  <c r="Q1537" i="5"/>
  <c r="P1537" i="5"/>
  <c r="O1537" i="5"/>
  <c r="N1537" i="5"/>
  <c r="M1537" i="5"/>
  <c r="L1537" i="5"/>
  <c r="K1537" i="5"/>
  <c r="B1537" i="5"/>
  <c r="AB1536" i="5"/>
  <c r="AA1536" i="5"/>
  <c r="Z1536" i="5"/>
  <c r="Y1536" i="5"/>
  <c r="X1536" i="5"/>
  <c r="W1536" i="5"/>
  <c r="V1536" i="5"/>
  <c r="U1536" i="5"/>
  <c r="T1536" i="5"/>
  <c r="S1536" i="5"/>
  <c r="R1536" i="5"/>
  <c r="Q1536" i="5"/>
  <c r="P1536" i="5"/>
  <c r="O1536" i="5"/>
  <c r="N1536" i="5"/>
  <c r="M1536" i="5"/>
  <c r="L1536" i="5"/>
  <c r="K1536" i="5"/>
  <c r="B1536" i="5"/>
  <c r="AB1535" i="5"/>
  <c r="AA1535" i="5"/>
  <c r="Z1535" i="5"/>
  <c r="Y1535" i="5"/>
  <c r="X1535" i="5"/>
  <c r="W1535" i="5"/>
  <c r="V1535" i="5"/>
  <c r="U1535" i="5"/>
  <c r="T1535" i="5"/>
  <c r="S1535" i="5"/>
  <c r="R1535" i="5"/>
  <c r="Q1535" i="5"/>
  <c r="P1535" i="5"/>
  <c r="O1535" i="5"/>
  <c r="N1535" i="5"/>
  <c r="M1535" i="5"/>
  <c r="L1535" i="5"/>
  <c r="K1535" i="5"/>
  <c r="B1535" i="5"/>
  <c r="AB1534" i="5"/>
  <c r="AA1534" i="5"/>
  <c r="Z1534" i="5"/>
  <c r="Y1534" i="5"/>
  <c r="X1534" i="5"/>
  <c r="W1534" i="5"/>
  <c r="V1534" i="5"/>
  <c r="U1534" i="5"/>
  <c r="T1534" i="5"/>
  <c r="S1534" i="5"/>
  <c r="R1534" i="5"/>
  <c r="Q1534" i="5"/>
  <c r="P1534" i="5"/>
  <c r="O1534" i="5"/>
  <c r="N1534" i="5"/>
  <c r="M1534" i="5"/>
  <c r="L1534" i="5"/>
  <c r="K1534" i="5"/>
  <c r="B1534" i="5"/>
  <c r="AB1533" i="5"/>
  <c r="AA1533" i="5"/>
  <c r="Z1533" i="5"/>
  <c r="Y1533" i="5"/>
  <c r="X1533" i="5"/>
  <c r="W1533" i="5"/>
  <c r="V1533" i="5"/>
  <c r="U1533" i="5"/>
  <c r="T1533" i="5"/>
  <c r="S1533" i="5"/>
  <c r="R1533" i="5"/>
  <c r="Q1533" i="5"/>
  <c r="P1533" i="5"/>
  <c r="O1533" i="5"/>
  <c r="N1533" i="5"/>
  <c r="M1533" i="5"/>
  <c r="L1533" i="5"/>
  <c r="K1533" i="5"/>
  <c r="B1533" i="5"/>
  <c r="AB1532" i="5"/>
  <c r="AA1532" i="5"/>
  <c r="Z1532" i="5"/>
  <c r="Y1532" i="5"/>
  <c r="X1532" i="5"/>
  <c r="W1532" i="5"/>
  <c r="V1532" i="5"/>
  <c r="U1532" i="5"/>
  <c r="T1532" i="5"/>
  <c r="S1532" i="5"/>
  <c r="R1532" i="5"/>
  <c r="Q1532" i="5"/>
  <c r="P1532" i="5"/>
  <c r="O1532" i="5"/>
  <c r="N1532" i="5"/>
  <c r="M1532" i="5"/>
  <c r="L1532" i="5"/>
  <c r="K1532" i="5"/>
  <c r="B1532" i="5"/>
  <c r="AB1531" i="5"/>
  <c r="AA1531" i="5"/>
  <c r="Z1531" i="5"/>
  <c r="Y1531" i="5"/>
  <c r="X1531" i="5"/>
  <c r="W1531" i="5"/>
  <c r="V1531" i="5"/>
  <c r="U1531" i="5"/>
  <c r="T1531" i="5"/>
  <c r="S1531" i="5"/>
  <c r="R1531" i="5"/>
  <c r="Q1531" i="5"/>
  <c r="P1531" i="5"/>
  <c r="O1531" i="5"/>
  <c r="N1531" i="5"/>
  <c r="M1531" i="5"/>
  <c r="L1531" i="5"/>
  <c r="K1531" i="5"/>
  <c r="B1531" i="5"/>
  <c r="AB1530" i="5"/>
  <c r="AA1530" i="5"/>
  <c r="Z1530" i="5"/>
  <c r="Y1530" i="5"/>
  <c r="X1530" i="5"/>
  <c r="W1530" i="5"/>
  <c r="V1530" i="5"/>
  <c r="U1530" i="5"/>
  <c r="T1530" i="5"/>
  <c r="S1530" i="5"/>
  <c r="R1530" i="5"/>
  <c r="Q1530" i="5"/>
  <c r="P1530" i="5"/>
  <c r="O1530" i="5"/>
  <c r="N1530" i="5"/>
  <c r="M1530" i="5"/>
  <c r="L1530" i="5"/>
  <c r="K1530" i="5"/>
  <c r="B1530" i="5"/>
  <c r="AB1529" i="5"/>
  <c r="AA1529" i="5"/>
  <c r="Z1529" i="5"/>
  <c r="Y1529" i="5"/>
  <c r="X1529" i="5"/>
  <c r="W1529" i="5"/>
  <c r="V1529" i="5"/>
  <c r="U1529" i="5"/>
  <c r="T1529" i="5"/>
  <c r="S1529" i="5"/>
  <c r="R1529" i="5"/>
  <c r="Q1529" i="5"/>
  <c r="P1529" i="5"/>
  <c r="O1529" i="5"/>
  <c r="N1529" i="5"/>
  <c r="M1529" i="5"/>
  <c r="L1529" i="5"/>
  <c r="K1529" i="5"/>
  <c r="B1529" i="5"/>
  <c r="AB1528" i="5"/>
  <c r="AA1528" i="5"/>
  <c r="Z1528" i="5"/>
  <c r="Y1528" i="5"/>
  <c r="X1528" i="5"/>
  <c r="W1528" i="5"/>
  <c r="V1528" i="5"/>
  <c r="U1528" i="5"/>
  <c r="T1528" i="5"/>
  <c r="S1528" i="5"/>
  <c r="R1528" i="5"/>
  <c r="Q1528" i="5"/>
  <c r="P1528" i="5"/>
  <c r="O1528" i="5"/>
  <c r="N1528" i="5"/>
  <c r="M1528" i="5"/>
  <c r="L1528" i="5"/>
  <c r="K1528" i="5"/>
  <c r="B1528" i="5"/>
  <c r="AB1527" i="5"/>
  <c r="AA1527" i="5"/>
  <c r="Z1527" i="5"/>
  <c r="Y1527" i="5"/>
  <c r="X1527" i="5"/>
  <c r="W1527" i="5"/>
  <c r="V1527" i="5"/>
  <c r="U1527" i="5"/>
  <c r="T1527" i="5"/>
  <c r="S1527" i="5"/>
  <c r="R1527" i="5"/>
  <c r="Q1527" i="5"/>
  <c r="P1527" i="5"/>
  <c r="O1527" i="5"/>
  <c r="N1527" i="5"/>
  <c r="M1527" i="5"/>
  <c r="L1527" i="5"/>
  <c r="K1527" i="5"/>
  <c r="B1527" i="5"/>
  <c r="AB1526" i="5"/>
  <c r="AA1526" i="5"/>
  <c r="Z1526" i="5"/>
  <c r="Y1526" i="5"/>
  <c r="X1526" i="5"/>
  <c r="W1526" i="5"/>
  <c r="V1526" i="5"/>
  <c r="U1526" i="5"/>
  <c r="T1526" i="5"/>
  <c r="S1526" i="5"/>
  <c r="R1526" i="5"/>
  <c r="Q1526" i="5"/>
  <c r="P1526" i="5"/>
  <c r="O1526" i="5"/>
  <c r="N1526" i="5"/>
  <c r="M1526" i="5"/>
  <c r="L1526" i="5"/>
  <c r="K1526" i="5"/>
  <c r="B1526" i="5"/>
  <c r="AB1525" i="5"/>
  <c r="AA1525" i="5"/>
  <c r="Z1525" i="5"/>
  <c r="Y1525" i="5"/>
  <c r="X1525" i="5"/>
  <c r="W1525" i="5"/>
  <c r="V1525" i="5"/>
  <c r="U1525" i="5"/>
  <c r="T1525" i="5"/>
  <c r="S1525" i="5"/>
  <c r="R1525" i="5"/>
  <c r="Q1525" i="5"/>
  <c r="P1525" i="5"/>
  <c r="O1525" i="5"/>
  <c r="N1525" i="5"/>
  <c r="M1525" i="5"/>
  <c r="L1525" i="5"/>
  <c r="K1525" i="5"/>
  <c r="B1525" i="5"/>
  <c r="AB1524" i="5"/>
  <c r="AA1524" i="5"/>
  <c r="Z1524" i="5"/>
  <c r="Y1524" i="5"/>
  <c r="X1524" i="5"/>
  <c r="W1524" i="5"/>
  <c r="V1524" i="5"/>
  <c r="U1524" i="5"/>
  <c r="T1524" i="5"/>
  <c r="S1524" i="5"/>
  <c r="R1524" i="5"/>
  <c r="Q1524" i="5"/>
  <c r="P1524" i="5"/>
  <c r="O1524" i="5"/>
  <c r="N1524" i="5"/>
  <c r="M1524" i="5"/>
  <c r="L1524" i="5"/>
  <c r="K1524" i="5"/>
  <c r="B1524" i="5"/>
  <c r="AB1523" i="5"/>
  <c r="AA1523" i="5"/>
  <c r="Z1523" i="5"/>
  <c r="Y1523" i="5"/>
  <c r="X1523" i="5"/>
  <c r="W1523" i="5"/>
  <c r="V1523" i="5"/>
  <c r="U1523" i="5"/>
  <c r="T1523" i="5"/>
  <c r="S1523" i="5"/>
  <c r="R1523" i="5"/>
  <c r="Q1523" i="5"/>
  <c r="P1523" i="5"/>
  <c r="O1523" i="5"/>
  <c r="N1523" i="5"/>
  <c r="M1523" i="5"/>
  <c r="L1523" i="5"/>
  <c r="K1523" i="5"/>
  <c r="B1523" i="5"/>
  <c r="AB1522" i="5"/>
  <c r="AA1522" i="5"/>
  <c r="Z1522" i="5"/>
  <c r="Y1522" i="5"/>
  <c r="X1522" i="5"/>
  <c r="W1522" i="5"/>
  <c r="V1522" i="5"/>
  <c r="U1522" i="5"/>
  <c r="T1522" i="5"/>
  <c r="S1522" i="5"/>
  <c r="R1522" i="5"/>
  <c r="Q1522" i="5"/>
  <c r="P1522" i="5"/>
  <c r="O1522" i="5"/>
  <c r="N1522" i="5"/>
  <c r="M1522" i="5"/>
  <c r="L1522" i="5"/>
  <c r="K1522" i="5"/>
  <c r="B1522" i="5"/>
  <c r="AB1521" i="5"/>
  <c r="AA1521" i="5"/>
  <c r="Z1521" i="5"/>
  <c r="Y1521" i="5"/>
  <c r="X1521" i="5"/>
  <c r="W1521" i="5"/>
  <c r="V1521" i="5"/>
  <c r="U1521" i="5"/>
  <c r="T1521" i="5"/>
  <c r="S1521" i="5"/>
  <c r="R1521" i="5"/>
  <c r="Q1521" i="5"/>
  <c r="P1521" i="5"/>
  <c r="O1521" i="5"/>
  <c r="N1521" i="5"/>
  <c r="M1521" i="5"/>
  <c r="L1521" i="5"/>
  <c r="K1521" i="5"/>
  <c r="B1521" i="5"/>
  <c r="AB1520" i="5"/>
  <c r="AA1520" i="5"/>
  <c r="Z1520" i="5"/>
  <c r="Y1520" i="5"/>
  <c r="X1520" i="5"/>
  <c r="W1520" i="5"/>
  <c r="V1520" i="5"/>
  <c r="U1520" i="5"/>
  <c r="T1520" i="5"/>
  <c r="S1520" i="5"/>
  <c r="R1520" i="5"/>
  <c r="Q1520" i="5"/>
  <c r="P1520" i="5"/>
  <c r="O1520" i="5"/>
  <c r="N1520" i="5"/>
  <c r="M1520" i="5"/>
  <c r="L1520" i="5"/>
  <c r="K1520" i="5"/>
  <c r="B1520" i="5"/>
  <c r="AB1519" i="5"/>
  <c r="AA1519" i="5"/>
  <c r="Z1519" i="5"/>
  <c r="Y1519" i="5"/>
  <c r="X1519" i="5"/>
  <c r="W1519" i="5"/>
  <c r="V1519" i="5"/>
  <c r="U1519" i="5"/>
  <c r="T1519" i="5"/>
  <c r="S1519" i="5"/>
  <c r="R1519" i="5"/>
  <c r="Q1519" i="5"/>
  <c r="P1519" i="5"/>
  <c r="O1519" i="5"/>
  <c r="N1519" i="5"/>
  <c r="M1519" i="5"/>
  <c r="L1519" i="5"/>
  <c r="K1519" i="5"/>
  <c r="B1519" i="5"/>
  <c r="AB1518" i="5"/>
  <c r="AA1518" i="5"/>
  <c r="Z1518" i="5"/>
  <c r="Y1518" i="5"/>
  <c r="X1518" i="5"/>
  <c r="W1518" i="5"/>
  <c r="V1518" i="5"/>
  <c r="U1518" i="5"/>
  <c r="T1518" i="5"/>
  <c r="S1518" i="5"/>
  <c r="R1518" i="5"/>
  <c r="Q1518" i="5"/>
  <c r="P1518" i="5"/>
  <c r="O1518" i="5"/>
  <c r="N1518" i="5"/>
  <c r="M1518" i="5"/>
  <c r="L1518" i="5"/>
  <c r="K1518" i="5"/>
  <c r="B1518" i="5"/>
  <c r="AB1517" i="5"/>
  <c r="AA1517" i="5"/>
  <c r="Z1517" i="5"/>
  <c r="Y1517" i="5"/>
  <c r="X1517" i="5"/>
  <c r="W1517" i="5"/>
  <c r="V1517" i="5"/>
  <c r="U1517" i="5"/>
  <c r="T1517" i="5"/>
  <c r="S1517" i="5"/>
  <c r="R1517" i="5"/>
  <c r="Q1517" i="5"/>
  <c r="P1517" i="5"/>
  <c r="O1517" i="5"/>
  <c r="N1517" i="5"/>
  <c r="M1517" i="5"/>
  <c r="L1517" i="5"/>
  <c r="K1517" i="5"/>
  <c r="B1517" i="5"/>
  <c r="AB1516" i="5"/>
  <c r="AA1516" i="5"/>
  <c r="Z1516" i="5"/>
  <c r="Y1516" i="5"/>
  <c r="X1516" i="5"/>
  <c r="W1516" i="5"/>
  <c r="V1516" i="5"/>
  <c r="U1516" i="5"/>
  <c r="T1516" i="5"/>
  <c r="S1516" i="5"/>
  <c r="R1516" i="5"/>
  <c r="Q1516" i="5"/>
  <c r="P1516" i="5"/>
  <c r="O1516" i="5"/>
  <c r="N1516" i="5"/>
  <c r="M1516" i="5"/>
  <c r="L1516" i="5"/>
  <c r="K1516" i="5"/>
  <c r="B1516" i="5"/>
  <c r="AB1515" i="5"/>
  <c r="AA1515" i="5"/>
  <c r="Z1515" i="5"/>
  <c r="Y1515" i="5"/>
  <c r="X1515" i="5"/>
  <c r="W1515" i="5"/>
  <c r="V1515" i="5"/>
  <c r="U1515" i="5"/>
  <c r="T1515" i="5"/>
  <c r="S1515" i="5"/>
  <c r="R1515" i="5"/>
  <c r="Q1515" i="5"/>
  <c r="P1515" i="5"/>
  <c r="O1515" i="5"/>
  <c r="N1515" i="5"/>
  <c r="M1515" i="5"/>
  <c r="L1515" i="5"/>
  <c r="K1515" i="5"/>
  <c r="B1515" i="5"/>
  <c r="AB1514" i="5"/>
  <c r="AA1514" i="5"/>
  <c r="Z1514" i="5"/>
  <c r="Y1514" i="5"/>
  <c r="X1514" i="5"/>
  <c r="W1514" i="5"/>
  <c r="V1514" i="5"/>
  <c r="U1514" i="5"/>
  <c r="T1514" i="5"/>
  <c r="S1514" i="5"/>
  <c r="R1514" i="5"/>
  <c r="Q1514" i="5"/>
  <c r="P1514" i="5"/>
  <c r="O1514" i="5"/>
  <c r="N1514" i="5"/>
  <c r="M1514" i="5"/>
  <c r="L1514" i="5"/>
  <c r="K1514" i="5"/>
  <c r="B1514" i="5"/>
  <c r="AB1513" i="5"/>
  <c r="AA1513" i="5"/>
  <c r="Z1513" i="5"/>
  <c r="Y1513" i="5"/>
  <c r="X1513" i="5"/>
  <c r="W1513" i="5"/>
  <c r="V1513" i="5"/>
  <c r="U1513" i="5"/>
  <c r="T1513" i="5"/>
  <c r="S1513" i="5"/>
  <c r="R1513" i="5"/>
  <c r="Q1513" i="5"/>
  <c r="P1513" i="5"/>
  <c r="O1513" i="5"/>
  <c r="N1513" i="5"/>
  <c r="M1513" i="5"/>
  <c r="L1513" i="5"/>
  <c r="K1513" i="5"/>
  <c r="B1513" i="5"/>
  <c r="AB1512" i="5"/>
  <c r="AA1512" i="5"/>
  <c r="Z1512" i="5"/>
  <c r="Y1512" i="5"/>
  <c r="X1512" i="5"/>
  <c r="W1512" i="5"/>
  <c r="V1512" i="5"/>
  <c r="U1512" i="5"/>
  <c r="T1512" i="5"/>
  <c r="S1512" i="5"/>
  <c r="R1512" i="5"/>
  <c r="Q1512" i="5"/>
  <c r="P1512" i="5"/>
  <c r="O1512" i="5"/>
  <c r="N1512" i="5"/>
  <c r="M1512" i="5"/>
  <c r="L1512" i="5"/>
  <c r="K1512" i="5"/>
  <c r="B1512" i="5"/>
  <c r="AB1511" i="5"/>
  <c r="AA1511" i="5"/>
  <c r="Z1511" i="5"/>
  <c r="Y1511" i="5"/>
  <c r="X1511" i="5"/>
  <c r="W1511" i="5"/>
  <c r="V1511" i="5"/>
  <c r="U1511" i="5"/>
  <c r="T1511" i="5"/>
  <c r="S1511" i="5"/>
  <c r="R1511" i="5"/>
  <c r="Q1511" i="5"/>
  <c r="P1511" i="5"/>
  <c r="O1511" i="5"/>
  <c r="N1511" i="5"/>
  <c r="M1511" i="5"/>
  <c r="L1511" i="5"/>
  <c r="K1511" i="5"/>
  <c r="B1511" i="5"/>
  <c r="AB1510" i="5"/>
  <c r="AA1510" i="5"/>
  <c r="Z1510" i="5"/>
  <c r="Y1510" i="5"/>
  <c r="X1510" i="5"/>
  <c r="W1510" i="5"/>
  <c r="V1510" i="5"/>
  <c r="U1510" i="5"/>
  <c r="T1510" i="5"/>
  <c r="S1510" i="5"/>
  <c r="R1510" i="5"/>
  <c r="Q1510" i="5"/>
  <c r="P1510" i="5"/>
  <c r="O1510" i="5"/>
  <c r="N1510" i="5"/>
  <c r="M1510" i="5"/>
  <c r="L1510" i="5"/>
  <c r="K1510" i="5"/>
  <c r="B1510" i="5"/>
  <c r="AB1509" i="5"/>
  <c r="AA1509" i="5"/>
  <c r="Z1509" i="5"/>
  <c r="Y1509" i="5"/>
  <c r="X1509" i="5"/>
  <c r="W1509" i="5"/>
  <c r="V1509" i="5"/>
  <c r="U1509" i="5"/>
  <c r="T1509" i="5"/>
  <c r="S1509" i="5"/>
  <c r="R1509" i="5"/>
  <c r="Q1509" i="5"/>
  <c r="P1509" i="5"/>
  <c r="O1509" i="5"/>
  <c r="N1509" i="5"/>
  <c r="M1509" i="5"/>
  <c r="L1509" i="5"/>
  <c r="K1509" i="5"/>
  <c r="B1509" i="5"/>
  <c r="AB1508" i="5"/>
  <c r="AA1508" i="5"/>
  <c r="Z1508" i="5"/>
  <c r="Y1508" i="5"/>
  <c r="X1508" i="5"/>
  <c r="W1508" i="5"/>
  <c r="V1508" i="5"/>
  <c r="U1508" i="5"/>
  <c r="T1508" i="5"/>
  <c r="S1508" i="5"/>
  <c r="R1508" i="5"/>
  <c r="Q1508" i="5"/>
  <c r="P1508" i="5"/>
  <c r="O1508" i="5"/>
  <c r="N1508" i="5"/>
  <c r="M1508" i="5"/>
  <c r="L1508" i="5"/>
  <c r="K1508" i="5"/>
  <c r="B1508" i="5"/>
  <c r="AB1507" i="5"/>
  <c r="AA1507" i="5"/>
  <c r="Z1507" i="5"/>
  <c r="Y1507" i="5"/>
  <c r="X1507" i="5"/>
  <c r="W1507" i="5"/>
  <c r="V1507" i="5"/>
  <c r="U1507" i="5"/>
  <c r="T1507" i="5"/>
  <c r="S1507" i="5"/>
  <c r="R1507" i="5"/>
  <c r="Q1507" i="5"/>
  <c r="P1507" i="5"/>
  <c r="O1507" i="5"/>
  <c r="N1507" i="5"/>
  <c r="M1507" i="5"/>
  <c r="L1507" i="5"/>
  <c r="K1507" i="5"/>
  <c r="B1507" i="5"/>
  <c r="AB1506" i="5"/>
  <c r="AA1506" i="5"/>
  <c r="Z1506" i="5"/>
  <c r="Y1506" i="5"/>
  <c r="X1506" i="5"/>
  <c r="W1506" i="5"/>
  <c r="V1506" i="5"/>
  <c r="U1506" i="5"/>
  <c r="T1506" i="5"/>
  <c r="S1506" i="5"/>
  <c r="R1506" i="5"/>
  <c r="Q1506" i="5"/>
  <c r="P1506" i="5"/>
  <c r="O1506" i="5"/>
  <c r="N1506" i="5"/>
  <c r="M1506" i="5"/>
  <c r="L1506" i="5"/>
  <c r="K1506" i="5"/>
  <c r="B1506" i="5"/>
  <c r="AB1505" i="5"/>
  <c r="AA1505" i="5"/>
  <c r="Z1505" i="5"/>
  <c r="Y1505" i="5"/>
  <c r="X1505" i="5"/>
  <c r="W1505" i="5"/>
  <c r="V1505" i="5"/>
  <c r="U1505" i="5"/>
  <c r="T1505" i="5"/>
  <c r="S1505" i="5"/>
  <c r="R1505" i="5"/>
  <c r="Q1505" i="5"/>
  <c r="P1505" i="5"/>
  <c r="O1505" i="5"/>
  <c r="N1505" i="5"/>
  <c r="M1505" i="5"/>
  <c r="L1505" i="5"/>
  <c r="K1505" i="5"/>
  <c r="B1505" i="5"/>
  <c r="AB1504" i="5"/>
  <c r="AA1504" i="5"/>
  <c r="Z1504" i="5"/>
  <c r="Y1504" i="5"/>
  <c r="X1504" i="5"/>
  <c r="W1504" i="5"/>
  <c r="V1504" i="5"/>
  <c r="U1504" i="5"/>
  <c r="T1504" i="5"/>
  <c r="S1504" i="5"/>
  <c r="R1504" i="5"/>
  <c r="Q1504" i="5"/>
  <c r="P1504" i="5"/>
  <c r="O1504" i="5"/>
  <c r="N1504" i="5"/>
  <c r="M1504" i="5"/>
  <c r="L1504" i="5"/>
  <c r="K1504" i="5"/>
  <c r="B1504" i="5"/>
  <c r="AB1503" i="5"/>
  <c r="AA1503" i="5"/>
  <c r="Z1503" i="5"/>
  <c r="Y1503" i="5"/>
  <c r="X1503" i="5"/>
  <c r="W1503" i="5"/>
  <c r="V1503" i="5"/>
  <c r="U1503" i="5"/>
  <c r="T1503" i="5"/>
  <c r="S1503" i="5"/>
  <c r="R1503" i="5"/>
  <c r="Q1503" i="5"/>
  <c r="P1503" i="5"/>
  <c r="O1503" i="5"/>
  <c r="N1503" i="5"/>
  <c r="M1503" i="5"/>
  <c r="L1503" i="5"/>
  <c r="K1503" i="5"/>
  <c r="B1503" i="5"/>
  <c r="AB1502" i="5"/>
  <c r="AA1502" i="5"/>
  <c r="Z1502" i="5"/>
  <c r="Y1502" i="5"/>
  <c r="X1502" i="5"/>
  <c r="W1502" i="5"/>
  <c r="V1502" i="5"/>
  <c r="U1502" i="5"/>
  <c r="T1502" i="5"/>
  <c r="S1502" i="5"/>
  <c r="R1502" i="5"/>
  <c r="Q1502" i="5"/>
  <c r="P1502" i="5"/>
  <c r="O1502" i="5"/>
  <c r="N1502" i="5"/>
  <c r="M1502" i="5"/>
  <c r="L1502" i="5"/>
  <c r="K1502" i="5"/>
  <c r="B1502" i="5"/>
  <c r="AB1501" i="5"/>
  <c r="AA1501" i="5"/>
  <c r="Z1501" i="5"/>
  <c r="Y1501" i="5"/>
  <c r="X1501" i="5"/>
  <c r="W1501" i="5"/>
  <c r="V1501" i="5"/>
  <c r="U1501" i="5"/>
  <c r="T1501" i="5"/>
  <c r="S1501" i="5"/>
  <c r="R1501" i="5"/>
  <c r="Q1501" i="5"/>
  <c r="P1501" i="5"/>
  <c r="O1501" i="5"/>
  <c r="N1501" i="5"/>
  <c r="M1501" i="5"/>
  <c r="L1501" i="5"/>
  <c r="K1501" i="5"/>
  <c r="B1501" i="5"/>
  <c r="AB1500" i="5"/>
  <c r="AA1500" i="5"/>
  <c r="Z1500" i="5"/>
  <c r="Y1500" i="5"/>
  <c r="X1500" i="5"/>
  <c r="W1500" i="5"/>
  <c r="V1500" i="5"/>
  <c r="U1500" i="5"/>
  <c r="T1500" i="5"/>
  <c r="S1500" i="5"/>
  <c r="R1500" i="5"/>
  <c r="Q1500" i="5"/>
  <c r="P1500" i="5"/>
  <c r="O1500" i="5"/>
  <c r="N1500" i="5"/>
  <c r="M1500" i="5"/>
  <c r="L1500" i="5"/>
  <c r="K1500" i="5"/>
  <c r="B1500" i="5"/>
  <c r="AB1499" i="5"/>
  <c r="AA1499" i="5"/>
  <c r="Z1499" i="5"/>
  <c r="Y1499" i="5"/>
  <c r="X1499" i="5"/>
  <c r="W1499" i="5"/>
  <c r="V1499" i="5"/>
  <c r="U1499" i="5"/>
  <c r="T1499" i="5"/>
  <c r="S1499" i="5"/>
  <c r="R1499" i="5"/>
  <c r="Q1499" i="5"/>
  <c r="P1499" i="5"/>
  <c r="O1499" i="5"/>
  <c r="N1499" i="5"/>
  <c r="M1499" i="5"/>
  <c r="L1499" i="5"/>
  <c r="K1499" i="5"/>
  <c r="B1499" i="5"/>
  <c r="AB1498" i="5"/>
  <c r="AA1498" i="5"/>
  <c r="Z1498" i="5"/>
  <c r="Y1498" i="5"/>
  <c r="X1498" i="5"/>
  <c r="W1498" i="5"/>
  <c r="V1498" i="5"/>
  <c r="U1498" i="5"/>
  <c r="T1498" i="5"/>
  <c r="S1498" i="5"/>
  <c r="R1498" i="5"/>
  <c r="Q1498" i="5"/>
  <c r="P1498" i="5"/>
  <c r="O1498" i="5"/>
  <c r="N1498" i="5"/>
  <c r="M1498" i="5"/>
  <c r="L1498" i="5"/>
  <c r="K1498" i="5"/>
  <c r="B1498" i="5"/>
  <c r="AB1497" i="5"/>
  <c r="AA1497" i="5"/>
  <c r="Z1497" i="5"/>
  <c r="Y1497" i="5"/>
  <c r="X1497" i="5"/>
  <c r="W1497" i="5"/>
  <c r="V1497" i="5"/>
  <c r="U1497" i="5"/>
  <c r="T1497" i="5"/>
  <c r="S1497" i="5"/>
  <c r="R1497" i="5"/>
  <c r="Q1497" i="5"/>
  <c r="P1497" i="5"/>
  <c r="O1497" i="5"/>
  <c r="N1497" i="5"/>
  <c r="M1497" i="5"/>
  <c r="L1497" i="5"/>
  <c r="K1497" i="5"/>
  <c r="B1497" i="5"/>
  <c r="AB1496" i="5"/>
  <c r="AA1496" i="5"/>
  <c r="Z1496" i="5"/>
  <c r="Y1496" i="5"/>
  <c r="X1496" i="5"/>
  <c r="W1496" i="5"/>
  <c r="V1496" i="5"/>
  <c r="U1496" i="5"/>
  <c r="T1496" i="5"/>
  <c r="S1496" i="5"/>
  <c r="R1496" i="5"/>
  <c r="Q1496" i="5"/>
  <c r="P1496" i="5"/>
  <c r="O1496" i="5"/>
  <c r="N1496" i="5"/>
  <c r="M1496" i="5"/>
  <c r="L1496" i="5"/>
  <c r="K1496" i="5"/>
  <c r="B1496" i="5"/>
  <c r="AB1495" i="5"/>
  <c r="AA1495" i="5"/>
  <c r="Z1495" i="5"/>
  <c r="Y1495" i="5"/>
  <c r="X1495" i="5"/>
  <c r="W1495" i="5"/>
  <c r="V1495" i="5"/>
  <c r="U1495" i="5"/>
  <c r="T1495" i="5"/>
  <c r="S1495" i="5"/>
  <c r="R1495" i="5"/>
  <c r="Q1495" i="5"/>
  <c r="P1495" i="5"/>
  <c r="O1495" i="5"/>
  <c r="N1495" i="5"/>
  <c r="M1495" i="5"/>
  <c r="L1495" i="5"/>
  <c r="K1495" i="5"/>
  <c r="B1495" i="5"/>
  <c r="AB1494" i="5"/>
  <c r="AA1494" i="5"/>
  <c r="Z1494" i="5"/>
  <c r="Y1494" i="5"/>
  <c r="X1494" i="5"/>
  <c r="W1494" i="5"/>
  <c r="V1494" i="5"/>
  <c r="U1494" i="5"/>
  <c r="T1494" i="5"/>
  <c r="S1494" i="5"/>
  <c r="R1494" i="5"/>
  <c r="Q1494" i="5"/>
  <c r="P1494" i="5"/>
  <c r="O1494" i="5"/>
  <c r="N1494" i="5"/>
  <c r="M1494" i="5"/>
  <c r="L1494" i="5"/>
  <c r="K1494" i="5"/>
  <c r="B1494" i="5"/>
  <c r="AB1493" i="5"/>
  <c r="AA1493" i="5"/>
  <c r="Z1493" i="5"/>
  <c r="Y1493" i="5"/>
  <c r="X1493" i="5"/>
  <c r="W1493" i="5"/>
  <c r="V1493" i="5"/>
  <c r="U1493" i="5"/>
  <c r="T1493" i="5"/>
  <c r="S1493" i="5"/>
  <c r="R1493" i="5"/>
  <c r="Q1493" i="5"/>
  <c r="P1493" i="5"/>
  <c r="O1493" i="5"/>
  <c r="N1493" i="5"/>
  <c r="M1493" i="5"/>
  <c r="L1493" i="5"/>
  <c r="K1493" i="5"/>
  <c r="B1493" i="5"/>
  <c r="AB1492" i="5"/>
  <c r="AA1492" i="5"/>
  <c r="Z1492" i="5"/>
  <c r="Y1492" i="5"/>
  <c r="X1492" i="5"/>
  <c r="W1492" i="5"/>
  <c r="V1492" i="5"/>
  <c r="U1492" i="5"/>
  <c r="T1492" i="5"/>
  <c r="S1492" i="5"/>
  <c r="R1492" i="5"/>
  <c r="Q1492" i="5"/>
  <c r="P1492" i="5"/>
  <c r="O1492" i="5"/>
  <c r="N1492" i="5"/>
  <c r="M1492" i="5"/>
  <c r="L1492" i="5"/>
  <c r="K1492" i="5"/>
  <c r="B1492" i="5"/>
  <c r="AB1491" i="5"/>
  <c r="AA1491" i="5"/>
  <c r="Z1491" i="5"/>
  <c r="Y1491" i="5"/>
  <c r="X1491" i="5"/>
  <c r="W1491" i="5"/>
  <c r="V1491" i="5"/>
  <c r="U1491" i="5"/>
  <c r="T1491" i="5"/>
  <c r="S1491" i="5"/>
  <c r="R1491" i="5"/>
  <c r="Q1491" i="5"/>
  <c r="P1491" i="5"/>
  <c r="O1491" i="5"/>
  <c r="N1491" i="5"/>
  <c r="M1491" i="5"/>
  <c r="L1491" i="5"/>
  <c r="K1491" i="5"/>
  <c r="B1491" i="5"/>
  <c r="AB1490" i="5"/>
  <c r="AA1490" i="5"/>
  <c r="Z1490" i="5"/>
  <c r="Y1490" i="5"/>
  <c r="X1490" i="5"/>
  <c r="W1490" i="5"/>
  <c r="V1490" i="5"/>
  <c r="U1490" i="5"/>
  <c r="T1490" i="5"/>
  <c r="S1490" i="5"/>
  <c r="R1490" i="5"/>
  <c r="Q1490" i="5"/>
  <c r="P1490" i="5"/>
  <c r="O1490" i="5"/>
  <c r="N1490" i="5"/>
  <c r="M1490" i="5"/>
  <c r="L1490" i="5"/>
  <c r="K1490" i="5"/>
  <c r="B1490" i="5"/>
  <c r="AB1489" i="5"/>
  <c r="AA1489" i="5"/>
  <c r="Z1489" i="5"/>
  <c r="Y1489" i="5"/>
  <c r="X1489" i="5"/>
  <c r="W1489" i="5"/>
  <c r="V1489" i="5"/>
  <c r="U1489" i="5"/>
  <c r="T1489" i="5"/>
  <c r="S1489" i="5"/>
  <c r="R1489" i="5"/>
  <c r="Q1489" i="5"/>
  <c r="P1489" i="5"/>
  <c r="O1489" i="5"/>
  <c r="N1489" i="5"/>
  <c r="M1489" i="5"/>
  <c r="L1489" i="5"/>
  <c r="K1489" i="5"/>
  <c r="B1489" i="5"/>
  <c r="AB1488" i="5"/>
  <c r="AA1488" i="5"/>
  <c r="Z1488" i="5"/>
  <c r="Y1488" i="5"/>
  <c r="X1488" i="5"/>
  <c r="W1488" i="5"/>
  <c r="V1488" i="5"/>
  <c r="U1488" i="5"/>
  <c r="T1488" i="5"/>
  <c r="S1488" i="5"/>
  <c r="R1488" i="5"/>
  <c r="Q1488" i="5"/>
  <c r="P1488" i="5"/>
  <c r="O1488" i="5"/>
  <c r="N1488" i="5"/>
  <c r="M1488" i="5"/>
  <c r="L1488" i="5"/>
  <c r="K1488" i="5"/>
  <c r="B1488" i="5"/>
  <c r="AB1487" i="5"/>
  <c r="AA1487" i="5"/>
  <c r="Z1487" i="5"/>
  <c r="Y1487" i="5"/>
  <c r="X1487" i="5"/>
  <c r="W1487" i="5"/>
  <c r="V1487" i="5"/>
  <c r="U1487" i="5"/>
  <c r="T1487" i="5"/>
  <c r="S1487" i="5"/>
  <c r="R1487" i="5"/>
  <c r="Q1487" i="5"/>
  <c r="P1487" i="5"/>
  <c r="O1487" i="5"/>
  <c r="N1487" i="5"/>
  <c r="M1487" i="5"/>
  <c r="L1487" i="5"/>
  <c r="K1487" i="5"/>
  <c r="B1487" i="5"/>
  <c r="AB1486" i="5"/>
  <c r="AA1486" i="5"/>
  <c r="Z1486" i="5"/>
  <c r="Y1486" i="5"/>
  <c r="X1486" i="5"/>
  <c r="W1486" i="5"/>
  <c r="V1486" i="5"/>
  <c r="U1486" i="5"/>
  <c r="T1486" i="5"/>
  <c r="S1486" i="5"/>
  <c r="R1486" i="5"/>
  <c r="Q1486" i="5"/>
  <c r="P1486" i="5"/>
  <c r="O1486" i="5"/>
  <c r="N1486" i="5"/>
  <c r="M1486" i="5"/>
  <c r="L1486" i="5"/>
  <c r="K1486" i="5"/>
  <c r="B1486" i="5"/>
  <c r="AB1485" i="5"/>
  <c r="AA1485" i="5"/>
  <c r="Z1485" i="5"/>
  <c r="Y1485" i="5"/>
  <c r="X1485" i="5"/>
  <c r="W1485" i="5"/>
  <c r="V1485" i="5"/>
  <c r="U1485" i="5"/>
  <c r="T1485" i="5"/>
  <c r="S1485" i="5"/>
  <c r="R1485" i="5"/>
  <c r="Q1485" i="5"/>
  <c r="P1485" i="5"/>
  <c r="O1485" i="5"/>
  <c r="N1485" i="5"/>
  <c r="M1485" i="5"/>
  <c r="L1485" i="5"/>
  <c r="K1485" i="5"/>
  <c r="B1485" i="5"/>
  <c r="AB1484" i="5"/>
  <c r="AA1484" i="5"/>
  <c r="Z1484" i="5"/>
  <c r="Y1484" i="5"/>
  <c r="X1484" i="5"/>
  <c r="W1484" i="5"/>
  <c r="V1484" i="5"/>
  <c r="U1484" i="5"/>
  <c r="T1484" i="5"/>
  <c r="S1484" i="5"/>
  <c r="R1484" i="5"/>
  <c r="Q1484" i="5"/>
  <c r="P1484" i="5"/>
  <c r="O1484" i="5"/>
  <c r="N1484" i="5"/>
  <c r="M1484" i="5"/>
  <c r="L1484" i="5"/>
  <c r="K1484" i="5"/>
  <c r="B1484" i="5"/>
  <c r="AB1483" i="5"/>
  <c r="AA1483" i="5"/>
  <c r="Z1483" i="5"/>
  <c r="Y1483" i="5"/>
  <c r="X1483" i="5"/>
  <c r="W1483" i="5"/>
  <c r="V1483" i="5"/>
  <c r="U1483" i="5"/>
  <c r="T1483" i="5"/>
  <c r="S1483" i="5"/>
  <c r="R1483" i="5"/>
  <c r="Q1483" i="5"/>
  <c r="P1483" i="5"/>
  <c r="O1483" i="5"/>
  <c r="N1483" i="5"/>
  <c r="M1483" i="5"/>
  <c r="L1483" i="5"/>
  <c r="K1483" i="5"/>
  <c r="B1483" i="5"/>
  <c r="AB1482" i="5"/>
  <c r="AA1482" i="5"/>
  <c r="Z1482" i="5"/>
  <c r="Y1482" i="5"/>
  <c r="X1482" i="5"/>
  <c r="W1482" i="5"/>
  <c r="V1482" i="5"/>
  <c r="U1482" i="5"/>
  <c r="T1482" i="5"/>
  <c r="S1482" i="5"/>
  <c r="R1482" i="5"/>
  <c r="Q1482" i="5"/>
  <c r="P1482" i="5"/>
  <c r="O1482" i="5"/>
  <c r="N1482" i="5"/>
  <c r="M1482" i="5"/>
  <c r="L1482" i="5"/>
  <c r="K1482" i="5"/>
  <c r="B1482" i="5"/>
  <c r="AB1481" i="5"/>
  <c r="AA1481" i="5"/>
  <c r="Z1481" i="5"/>
  <c r="Y1481" i="5"/>
  <c r="X1481" i="5"/>
  <c r="W1481" i="5"/>
  <c r="V1481" i="5"/>
  <c r="U1481" i="5"/>
  <c r="T1481" i="5"/>
  <c r="S1481" i="5"/>
  <c r="R1481" i="5"/>
  <c r="Q1481" i="5"/>
  <c r="P1481" i="5"/>
  <c r="O1481" i="5"/>
  <c r="N1481" i="5"/>
  <c r="M1481" i="5"/>
  <c r="L1481" i="5"/>
  <c r="K1481" i="5"/>
  <c r="B1481" i="5"/>
  <c r="AB1480" i="5"/>
  <c r="AA1480" i="5"/>
  <c r="Z1480" i="5"/>
  <c r="Y1480" i="5"/>
  <c r="X1480" i="5"/>
  <c r="W1480" i="5"/>
  <c r="V1480" i="5"/>
  <c r="U1480" i="5"/>
  <c r="T1480" i="5"/>
  <c r="S1480" i="5"/>
  <c r="R1480" i="5"/>
  <c r="Q1480" i="5"/>
  <c r="P1480" i="5"/>
  <c r="O1480" i="5"/>
  <c r="N1480" i="5"/>
  <c r="M1480" i="5"/>
  <c r="L1480" i="5"/>
  <c r="K1480" i="5"/>
  <c r="B1480" i="5"/>
  <c r="AB1479" i="5"/>
  <c r="AA1479" i="5"/>
  <c r="Z1479" i="5"/>
  <c r="Y1479" i="5"/>
  <c r="X1479" i="5"/>
  <c r="W1479" i="5"/>
  <c r="V1479" i="5"/>
  <c r="U1479" i="5"/>
  <c r="T1479" i="5"/>
  <c r="S1479" i="5"/>
  <c r="R1479" i="5"/>
  <c r="Q1479" i="5"/>
  <c r="P1479" i="5"/>
  <c r="O1479" i="5"/>
  <c r="N1479" i="5"/>
  <c r="M1479" i="5"/>
  <c r="L1479" i="5"/>
  <c r="K1479" i="5"/>
  <c r="B1479" i="5"/>
  <c r="AB1478" i="5"/>
  <c r="AA1478" i="5"/>
  <c r="Z1478" i="5"/>
  <c r="Y1478" i="5"/>
  <c r="X1478" i="5"/>
  <c r="W1478" i="5"/>
  <c r="V1478" i="5"/>
  <c r="U1478" i="5"/>
  <c r="T1478" i="5"/>
  <c r="S1478" i="5"/>
  <c r="R1478" i="5"/>
  <c r="Q1478" i="5"/>
  <c r="P1478" i="5"/>
  <c r="O1478" i="5"/>
  <c r="N1478" i="5"/>
  <c r="M1478" i="5"/>
  <c r="L1478" i="5"/>
  <c r="K1478" i="5"/>
  <c r="B1478" i="5"/>
  <c r="AB1477" i="5"/>
  <c r="AA1477" i="5"/>
  <c r="Z1477" i="5"/>
  <c r="Y1477" i="5"/>
  <c r="X1477" i="5"/>
  <c r="W1477" i="5"/>
  <c r="V1477" i="5"/>
  <c r="U1477" i="5"/>
  <c r="T1477" i="5"/>
  <c r="S1477" i="5"/>
  <c r="R1477" i="5"/>
  <c r="Q1477" i="5"/>
  <c r="P1477" i="5"/>
  <c r="O1477" i="5"/>
  <c r="N1477" i="5"/>
  <c r="M1477" i="5"/>
  <c r="L1477" i="5"/>
  <c r="K1477" i="5"/>
  <c r="B1477" i="5"/>
  <c r="AB1476" i="5"/>
  <c r="AA1476" i="5"/>
  <c r="Z1476" i="5"/>
  <c r="Y1476" i="5"/>
  <c r="X1476" i="5"/>
  <c r="W1476" i="5"/>
  <c r="V1476" i="5"/>
  <c r="U1476" i="5"/>
  <c r="T1476" i="5"/>
  <c r="S1476" i="5"/>
  <c r="R1476" i="5"/>
  <c r="Q1476" i="5"/>
  <c r="P1476" i="5"/>
  <c r="O1476" i="5"/>
  <c r="N1476" i="5"/>
  <c r="M1476" i="5"/>
  <c r="L1476" i="5"/>
  <c r="K1476" i="5"/>
  <c r="B1476" i="5"/>
  <c r="AB1475" i="5"/>
  <c r="AA1475" i="5"/>
  <c r="Z1475" i="5"/>
  <c r="Y1475" i="5"/>
  <c r="X1475" i="5"/>
  <c r="W1475" i="5"/>
  <c r="V1475" i="5"/>
  <c r="U1475" i="5"/>
  <c r="T1475" i="5"/>
  <c r="S1475" i="5"/>
  <c r="R1475" i="5"/>
  <c r="Q1475" i="5"/>
  <c r="P1475" i="5"/>
  <c r="O1475" i="5"/>
  <c r="N1475" i="5"/>
  <c r="M1475" i="5"/>
  <c r="L1475" i="5"/>
  <c r="K1475" i="5"/>
  <c r="B1475" i="5"/>
  <c r="AB1474" i="5"/>
  <c r="AA1474" i="5"/>
  <c r="Z1474" i="5"/>
  <c r="Y1474" i="5"/>
  <c r="X1474" i="5"/>
  <c r="W1474" i="5"/>
  <c r="V1474" i="5"/>
  <c r="U1474" i="5"/>
  <c r="T1474" i="5"/>
  <c r="S1474" i="5"/>
  <c r="R1474" i="5"/>
  <c r="Q1474" i="5"/>
  <c r="P1474" i="5"/>
  <c r="O1474" i="5"/>
  <c r="N1474" i="5"/>
  <c r="M1474" i="5"/>
  <c r="L1474" i="5"/>
  <c r="K1474" i="5"/>
  <c r="B1474" i="5"/>
  <c r="AB1473" i="5"/>
  <c r="AA1473" i="5"/>
  <c r="Z1473" i="5"/>
  <c r="Y1473" i="5"/>
  <c r="X1473" i="5"/>
  <c r="W1473" i="5"/>
  <c r="V1473" i="5"/>
  <c r="U1473" i="5"/>
  <c r="T1473" i="5"/>
  <c r="S1473" i="5"/>
  <c r="R1473" i="5"/>
  <c r="Q1473" i="5"/>
  <c r="P1473" i="5"/>
  <c r="O1473" i="5"/>
  <c r="N1473" i="5"/>
  <c r="M1473" i="5"/>
  <c r="L1473" i="5"/>
  <c r="K1473" i="5"/>
  <c r="B1473" i="5"/>
  <c r="AB1472" i="5"/>
  <c r="AA1472" i="5"/>
  <c r="Z1472" i="5"/>
  <c r="Y1472" i="5"/>
  <c r="X1472" i="5"/>
  <c r="W1472" i="5"/>
  <c r="V1472" i="5"/>
  <c r="U1472" i="5"/>
  <c r="T1472" i="5"/>
  <c r="S1472" i="5"/>
  <c r="R1472" i="5"/>
  <c r="Q1472" i="5"/>
  <c r="P1472" i="5"/>
  <c r="O1472" i="5"/>
  <c r="N1472" i="5"/>
  <c r="M1472" i="5"/>
  <c r="L1472" i="5"/>
  <c r="K1472" i="5"/>
  <c r="B1472" i="5"/>
  <c r="AB1471" i="5"/>
  <c r="AA1471" i="5"/>
  <c r="Z1471" i="5"/>
  <c r="Y1471" i="5"/>
  <c r="X1471" i="5"/>
  <c r="W1471" i="5"/>
  <c r="V1471" i="5"/>
  <c r="U1471" i="5"/>
  <c r="T1471" i="5"/>
  <c r="S1471" i="5"/>
  <c r="R1471" i="5"/>
  <c r="Q1471" i="5"/>
  <c r="P1471" i="5"/>
  <c r="O1471" i="5"/>
  <c r="N1471" i="5"/>
  <c r="M1471" i="5"/>
  <c r="L1471" i="5"/>
  <c r="K1471" i="5"/>
  <c r="B1471" i="5"/>
  <c r="AB1470" i="5"/>
  <c r="AA1470" i="5"/>
  <c r="Z1470" i="5"/>
  <c r="Y1470" i="5"/>
  <c r="X1470" i="5"/>
  <c r="W1470" i="5"/>
  <c r="V1470" i="5"/>
  <c r="U1470" i="5"/>
  <c r="T1470" i="5"/>
  <c r="S1470" i="5"/>
  <c r="R1470" i="5"/>
  <c r="Q1470" i="5"/>
  <c r="P1470" i="5"/>
  <c r="O1470" i="5"/>
  <c r="N1470" i="5"/>
  <c r="M1470" i="5"/>
  <c r="L1470" i="5"/>
  <c r="K1470" i="5"/>
  <c r="B1470" i="5"/>
  <c r="AB1469" i="5"/>
  <c r="AA1469" i="5"/>
  <c r="Z1469" i="5"/>
  <c r="Y1469" i="5"/>
  <c r="X1469" i="5"/>
  <c r="W1469" i="5"/>
  <c r="V1469" i="5"/>
  <c r="U1469" i="5"/>
  <c r="T1469" i="5"/>
  <c r="S1469" i="5"/>
  <c r="R1469" i="5"/>
  <c r="Q1469" i="5"/>
  <c r="P1469" i="5"/>
  <c r="O1469" i="5"/>
  <c r="N1469" i="5"/>
  <c r="M1469" i="5"/>
  <c r="L1469" i="5"/>
  <c r="K1469" i="5"/>
  <c r="B1469" i="5"/>
  <c r="AB1468" i="5"/>
  <c r="AA1468" i="5"/>
  <c r="Z1468" i="5"/>
  <c r="Y1468" i="5"/>
  <c r="X1468" i="5"/>
  <c r="W1468" i="5"/>
  <c r="V1468" i="5"/>
  <c r="U1468" i="5"/>
  <c r="T1468" i="5"/>
  <c r="S1468" i="5"/>
  <c r="R1468" i="5"/>
  <c r="Q1468" i="5"/>
  <c r="P1468" i="5"/>
  <c r="O1468" i="5"/>
  <c r="N1468" i="5"/>
  <c r="M1468" i="5"/>
  <c r="L1468" i="5"/>
  <c r="K1468" i="5"/>
  <c r="B1468" i="5"/>
  <c r="AB1467" i="5"/>
  <c r="AA1467" i="5"/>
  <c r="Z1467" i="5"/>
  <c r="Y1467" i="5"/>
  <c r="X1467" i="5"/>
  <c r="W1467" i="5"/>
  <c r="V1467" i="5"/>
  <c r="U1467" i="5"/>
  <c r="T1467" i="5"/>
  <c r="S1467" i="5"/>
  <c r="R1467" i="5"/>
  <c r="Q1467" i="5"/>
  <c r="P1467" i="5"/>
  <c r="O1467" i="5"/>
  <c r="N1467" i="5"/>
  <c r="M1467" i="5"/>
  <c r="L1467" i="5"/>
  <c r="K1467" i="5"/>
  <c r="B1467" i="5"/>
  <c r="AB1466" i="5"/>
  <c r="AA1466" i="5"/>
  <c r="Z1466" i="5"/>
  <c r="Y1466" i="5"/>
  <c r="X1466" i="5"/>
  <c r="W1466" i="5"/>
  <c r="V1466" i="5"/>
  <c r="U1466" i="5"/>
  <c r="T1466" i="5"/>
  <c r="S1466" i="5"/>
  <c r="R1466" i="5"/>
  <c r="Q1466" i="5"/>
  <c r="P1466" i="5"/>
  <c r="O1466" i="5"/>
  <c r="N1466" i="5"/>
  <c r="M1466" i="5"/>
  <c r="L1466" i="5"/>
  <c r="K1466" i="5"/>
  <c r="B1466" i="5"/>
  <c r="AB1465" i="5"/>
  <c r="AA1465" i="5"/>
  <c r="Z1465" i="5"/>
  <c r="Y1465" i="5"/>
  <c r="X1465" i="5"/>
  <c r="W1465" i="5"/>
  <c r="V1465" i="5"/>
  <c r="U1465" i="5"/>
  <c r="T1465" i="5"/>
  <c r="S1465" i="5"/>
  <c r="R1465" i="5"/>
  <c r="Q1465" i="5"/>
  <c r="P1465" i="5"/>
  <c r="O1465" i="5"/>
  <c r="N1465" i="5"/>
  <c r="M1465" i="5"/>
  <c r="L1465" i="5"/>
  <c r="K1465" i="5"/>
  <c r="B1465" i="5"/>
  <c r="AB1464" i="5"/>
  <c r="AA1464" i="5"/>
  <c r="Z1464" i="5"/>
  <c r="Y1464" i="5"/>
  <c r="X1464" i="5"/>
  <c r="W1464" i="5"/>
  <c r="V1464" i="5"/>
  <c r="U1464" i="5"/>
  <c r="T1464" i="5"/>
  <c r="S1464" i="5"/>
  <c r="R1464" i="5"/>
  <c r="Q1464" i="5"/>
  <c r="P1464" i="5"/>
  <c r="O1464" i="5"/>
  <c r="N1464" i="5"/>
  <c r="M1464" i="5"/>
  <c r="L1464" i="5"/>
  <c r="K1464" i="5"/>
  <c r="B1464" i="5"/>
  <c r="AB1463" i="5"/>
  <c r="AA1463" i="5"/>
  <c r="Z1463" i="5"/>
  <c r="Y1463" i="5"/>
  <c r="X1463" i="5"/>
  <c r="W1463" i="5"/>
  <c r="V1463" i="5"/>
  <c r="U1463" i="5"/>
  <c r="T1463" i="5"/>
  <c r="S1463" i="5"/>
  <c r="R1463" i="5"/>
  <c r="Q1463" i="5"/>
  <c r="P1463" i="5"/>
  <c r="O1463" i="5"/>
  <c r="N1463" i="5"/>
  <c r="M1463" i="5"/>
  <c r="L1463" i="5"/>
  <c r="K1463" i="5"/>
  <c r="B1463" i="5"/>
  <c r="AB1462" i="5"/>
  <c r="AA1462" i="5"/>
  <c r="Z1462" i="5"/>
  <c r="Y1462" i="5"/>
  <c r="X1462" i="5"/>
  <c r="W1462" i="5"/>
  <c r="V1462" i="5"/>
  <c r="U1462" i="5"/>
  <c r="T1462" i="5"/>
  <c r="S1462" i="5"/>
  <c r="R1462" i="5"/>
  <c r="Q1462" i="5"/>
  <c r="P1462" i="5"/>
  <c r="O1462" i="5"/>
  <c r="N1462" i="5"/>
  <c r="M1462" i="5"/>
  <c r="L1462" i="5"/>
  <c r="K1462" i="5"/>
  <c r="B1462" i="5"/>
  <c r="AB1461" i="5"/>
  <c r="AA1461" i="5"/>
  <c r="Z1461" i="5"/>
  <c r="Y1461" i="5"/>
  <c r="X1461" i="5"/>
  <c r="W1461" i="5"/>
  <c r="V1461" i="5"/>
  <c r="U1461" i="5"/>
  <c r="T1461" i="5"/>
  <c r="S1461" i="5"/>
  <c r="R1461" i="5"/>
  <c r="Q1461" i="5"/>
  <c r="P1461" i="5"/>
  <c r="O1461" i="5"/>
  <c r="N1461" i="5"/>
  <c r="M1461" i="5"/>
  <c r="L1461" i="5"/>
  <c r="K1461" i="5"/>
  <c r="B1461" i="5"/>
  <c r="AB1460" i="5"/>
  <c r="AA1460" i="5"/>
  <c r="Z1460" i="5"/>
  <c r="Y1460" i="5"/>
  <c r="X1460" i="5"/>
  <c r="W1460" i="5"/>
  <c r="V1460" i="5"/>
  <c r="U1460" i="5"/>
  <c r="T1460" i="5"/>
  <c r="S1460" i="5"/>
  <c r="R1460" i="5"/>
  <c r="Q1460" i="5"/>
  <c r="P1460" i="5"/>
  <c r="O1460" i="5"/>
  <c r="N1460" i="5"/>
  <c r="M1460" i="5"/>
  <c r="L1460" i="5"/>
  <c r="K1460" i="5"/>
  <c r="B1460" i="5"/>
  <c r="AB1459" i="5"/>
  <c r="AA1459" i="5"/>
  <c r="Z1459" i="5"/>
  <c r="Y1459" i="5"/>
  <c r="X1459" i="5"/>
  <c r="W1459" i="5"/>
  <c r="V1459" i="5"/>
  <c r="U1459" i="5"/>
  <c r="T1459" i="5"/>
  <c r="S1459" i="5"/>
  <c r="R1459" i="5"/>
  <c r="Q1459" i="5"/>
  <c r="P1459" i="5"/>
  <c r="O1459" i="5"/>
  <c r="N1459" i="5"/>
  <c r="M1459" i="5"/>
  <c r="L1459" i="5"/>
  <c r="K1459" i="5"/>
  <c r="B1459" i="5"/>
  <c r="AB1458" i="5"/>
  <c r="AA1458" i="5"/>
  <c r="Z1458" i="5"/>
  <c r="Y1458" i="5"/>
  <c r="X1458" i="5"/>
  <c r="W1458" i="5"/>
  <c r="V1458" i="5"/>
  <c r="U1458" i="5"/>
  <c r="T1458" i="5"/>
  <c r="S1458" i="5"/>
  <c r="R1458" i="5"/>
  <c r="Q1458" i="5"/>
  <c r="P1458" i="5"/>
  <c r="O1458" i="5"/>
  <c r="N1458" i="5"/>
  <c r="M1458" i="5"/>
  <c r="L1458" i="5"/>
  <c r="K1458" i="5"/>
  <c r="B1458" i="5"/>
  <c r="AB1457" i="5"/>
  <c r="AA1457" i="5"/>
  <c r="Z1457" i="5"/>
  <c r="Y1457" i="5"/>
  <c r="X1457" i="5"/>
  <c r="W1457" i="5"/>
  <c r="V1457" i="5"/>
  <c r="U1457" i="5"/>
  <c r="T1457" i="5"/>
  <c r="S1457" i="5"/>
  <c r="R1457" i="5"/>
  <c r="Q1457" i="5"/>
  <c r="P1457" i="5"/>
  <c r="O1457" i="5"/>
  <c r="N1457" i="5"/>
  <c r="M1457" i="5"/>
  <c r="L1457" i="5"/>
  <c r="K1457" i="5"/>
  <c r="B1457" i="5"/>
  <c r="AB1456" i="5"/>
  <c r="AA1456" i="5"/>
  <c r="Z1456" i="5"/>
  <c r="Y1456" i="5"/>
  <c r="X1456" i="5"/>
  <c r="W1456" i="5"/>
  <c r="V1456" i="5"/>
  <c r="U1456" i="5"/>
  <c r="T1456" i="5"/>
  <c r="S1456" i="5"/>
  <c r="R1456" i="5"/>
  <c r="Q1456" i="5"/>
  <c r="P1456" i="5"/>
  <c r="O1456" i="5"/>
  <c r="N1456" i="5"/>
  <c r="M1456" i="5"/>
  <c r="L1456" i="5"/>
  <c r="K1456" i="5"/>
  <c r="B1456" i="5"/>
  <c r="AB1455" i="5"/>
  <c r="AA1455" i="5"/>
  <c r="Z1455" i="5"/>
  <c r="Y1455" i="5"/>
  <c r="X1455" i="5"/>
  <c r="W1455" i="5"/>
  <c r="V1455" i="5"/>
  <c r="U1455" i="5"/>
  <c r="T1455" i="5"/>
  <c r="S1455" i="5"/>
  <c r="R1455" i="5"/>
  <c r="Q1455" i="5"/>
  <c r="P1455" i="5"/>
  <c r="O1455" i="5"/>
  <c r="N1455" i="5"/>
  <c r="M1455" i="5"/>
  <c r="L1455" i="5"/>
  <c r="K1455" i="5"/>
  <c r="B1455" i="5"/>
  <c r="AB1454" i="5"/>
  <c r="AA1454" i="5"/>
  <c r="Z1454" i="5"/>
  <c r="Y1454" i="5"/>
  <c r="X1454" i="5"/>
  <c r="W1454" i="5"/>
  <c r="V1454" i="5"/>
  <c r="U1454" i="5"/>
  <c r="T1454" i="5"/>
  <c r="S1454" i="5"/>
  <c r="R1454" i="5"/>
  <c r="Q1454" i="5"/>
  <c r="P1454" i="5"/>
  <c r="O1454" i="5"/>
  <c r="N1454" i="5"/>
  <c r="M1454" i="5"/>
  <c r="L1454" i="5"/>
  <c r="K1454" i="5"/>
  <c r="B1454" i="5"/>
  <c r="AB1453" i="5"/>
  <c r="AA1453" i="5"/>
  <c r="Z1453" i="5"/>
  <c r="Y1453" i="5"/>
  <c r="X1453" i="5"/>
  <c r="W1453" i="5"/>
  <c r="V1453" i="5"/>
  <c r="U1453" i="5"/>
  <c r="T1453" i="5"/>
  <c r="S1453" i="5"/>
  <c r="R1453" i="5"/>
  <c r="Q1453" i="5"/>
  <c r="P1453" i="5"/>
  <c r="O1453" i="5"/>
  <c r="N1453" i="5"/>
  <c r="M1453" i="5"/>
  <c r="L1453" i="5"/>
  <c r="K1453" i="5"/>
  <c r="B1453" i="5"/>
  <c r="AB1452" i="5"/>
  <c r="AA1452" i="5"/>
  <c r="Z1452" i="5"/>
  <c r="Y1452" i="5"/>
  <c r="X1452" i="5"/>
  <c r="W1452" i="5"/>
  <c r="V1452" i="5"/>
  <c r="U1452" i="5"/>
  <c r="T1452" i="5"/>
  <c r="S1452" i="5"/>
  <c r="R1452" i="5"/>
  <c r="Q1452" i="5"/>
  <c r="P1452" i="5"/>
  <c r="O1452" i="5"/>
  <c r="N1452" i="5"/>
  <c r="M1452" i="5"/>
  <c r="L1452" i="5"/>
  <c r="K1452" i="5"/>
  <c r="B1452" i="5"/>
  <c r="AB1451" i="5"/>
  <c r="AA1451" i="5"/>
  <c r="Z1451" i="5"/>
  <c r="Y1451" i="5"/>
  <c r="X1451" i="5"/>
  <c r="W1451" i="5"/>
  <c r="V1451" i="5"/>
  <c r="U1451" i="5"/>
  <c r="T1451" i="5"/>
  <c r="S1451" i="5"/>
  <c r="R1451" i="5"/>
  <c r="Q1451" i="5"/>
  <c r="P1451" i="5"/>
  <c r="O1451" i="5"/>
  <c r="N1451" i="5"/>
  <c r="M1451" i="5"/>
  <c r="L1451" i="5"/>
  <c r="K1451" i="5"/>
  <c r="B1451" i="5"/>
  <c r="AB1450" i="5"/>
  <c r="AA1450" i="5"/>
  <c r="Z1450" i="5"/>
  <c r="Y1450" i="5"/>
  <c r="X1450" i="5"/>
  <c r="W1450" i="5"/>
  <c r="V1450" i="5"/>
  <c r="U1450" i="5"/>
  <c r="T1450" i="5"/>
  <c r="S1450" i="5"/>
  <c r="R1450" i="5"/>
  <c r="Q1450" i="5"/>
  <c r="P1450" i="5"/>
  <c r="O1450" i="5"/>
  <c r="N1450" i="5"/>
  <c r="M1450" i="5"/>
  <c r="L1450" i="5"/>
  <c r="K1450" i="5"/>
  <c r="B1450" i="5"/>
  <c r="AB1449" i="5"/>
  <c r="AA1449" i="5"/>
  <c r="Z1449" i="5"/>
  <c r="Y1449" i="5"/>
  <c r="X1449" i="5"/>
  <c r="W1449" i="5"/>
  <c r="V1449" i="5"/>
  <c r="U1449" i="5"/>
  <c r="T1449" i="5"/>
  <c r="S1449" i="5"/>
  <c r="R1449" i="5"/>
  <c r="Q1449" i="5"/>
  <c r="P1449" i="5"/>
  <c r="O1449" i="5"/>
  <c r="N1449" i="5"/>
  <c r="M1449" i="5"/>
  <c r="L1449" i="5"/>
  <c r="K1449" i="5"/>
  <c r="B1449" i="5"/>
  <c r="AB1448" i="5"/>
  <c r="AA1448" i="5"/>
  <c r="Z1448" i="5"/>
  <c r="Y1448" i="5"/>
  <c r="X1448" i="5"/>
  <c r="W1448" i="5"/>
  <c r="V1448" i="5"/>
  <c r="U1448" i="5"/>
  <c r="T1448" i="5"/>
  <c r="S1448" i="5"/>
  <c r="R1448" i="5"/>
  <c r="Q1448" i="5"/>
  <c r="P1448" i="5"/>
  <c r="O1448" i="5"/>
  <c r="N1448" i="5"/>
  <c r="M1448" i="5"/>
  <c r="L1448" i="5"/>
  <c r="K1448" i="5"/>
  <c r="B1448" i="5"/>
  <c r="AB1447" i="5"/>
  <c r="AA1447" i="5"/>
  <c r="Z1447" i="5"/>
  <c r="Y1447" i="5"/>
  <c r="X1447" i="5"/>
  <c r="W1447" i="5"/>
  <c r="V1447" i="5"/>
  <c r="U1447" i="5"/>
  <c r="T1447" i="5"/>
  <c r="S1447" i="5"/>
  <c r="R1447" i="5"/>
  <c r="Q1447" i="5"/>
  <c r="P1447" i="5"/>
  <c r="O1447" i="5"/>
  <c r="N1447" i="5"/>
  <c r="M1447" i="5"/>
  <c r="L1447" i="5"/>
  <c r="K1447" i="5"/>
  <c r="B1447" i="5"/>
  <c r="AB1446" i="5"/>
  <c r="AA1446" i="5"/>
  <c r="Z1446" i="5"/>
  <c r="Y1446" i="5"/>
  <c r="X1446" i="5"/>
  <c r="W1446" i="5"/>
  <c r="V1446" i="5"/>
  <c r="U1446" i="5"/>
  <c r="T1446" i="5"/>
  <c r="S1446" i="5"/>
  <c r="R1446" i="5"/>
  <c r="Q1446" i="5"/>
  <c r="P1446" i="5"/>
  <c r="O1446" i="5"/>
  <c r="N1446" i="5"/>
  <c r="M1446" i="5"/>
  <c r="L1446" i="5"/>
  <c r="K1446" i="5"/>
  <c r="B1446" i="5"/>
  <c r="AB1445" i="5"/>
  <c r="AA1445" i="5"/>
  <c r="Z1445" i="5"/>
  <c r="Y1445" i="5"/>
  <c r="X1445" i="5"/>
  <c r="W1445" i="5"/>
  <c r="V1445" i="5"/>
  <c r="U1445" i="5"/>
  <c r="T1445" i="5"/>
  <c r="S1445" i="5"/>
  <c r="R1445" i="5"/>
  <c r="Q1445" i="5"/>
  <c r="P1445" i="5"/>
  <c r="O1445" i="5"/>
  <c r="N1445" i="5"/>
  <c r="M1445" i="5"/>
  <c r="L1445" i="5"/>
  <c r="K1445" i="5"/>
  <c r="B1445" i="5"/>
  <c r="AB1444" i="5"/>
  <c r="AA1444" i="5"/>
  <c r="Z1444" i="5"/>
  <c r="Y1444" i="5"/>
  <c r="X1444" i="5"/>
  <c r="W1444" i="5"/>
  <c r="V1444" i="5"/>
  <c r="U1444" i="5"/>
  <c r="T1444" i="5"/>
  <c r="S1444" i="5"/>
  <c r="R1444" i="5"/>
  <c r="Q1444" i="5"/>
  <c r="P1444" i="5"/>
  <c r="O1444" i="5"/>
  <c r="N1444" i="5"/>
  <c r="M1444" i="5"/>
  <c r="L1444" i="5"/>
  <c r="K1444" i="5"/>
  <c r="B1444" i="5"/>
  <c r="AB1443" i="5"/>
  <c r="AA1443" i="5"/>
  <c r="Z1443" i="5"/>
  <c r="Y1443" i="5"/>
  <c r="X1443" i="5"/>
  <c r="W1443" i="5"/>
  <c r="V1443" i="5"/>
  <c r="U1443" i="5"/>
  <c r="T1443" i="5"/>
  <c r="S1443" i="5"/>
  <c r="R1443" i="5"/>
  <c r="Q1443" i="5"/>
  <c r="P1443" i="5"/>
  <c r="O1443" i="5"/>
  <c r="N1443" i="5"/>
  <c r="M1443" i="5"/>
  <c r="L1443" i="5"/>
  <c r="K1443" i="5"/>
  <c r="B1443" i="5"/>
  <c r="AB1442" i="5"/>
  <c r="AA1442" i="5"/>
  <c r="Z1442" i="5"/>
  <c r="Y1442" i="5"/>
  <c r="X1442" i="5"/>
  <c r="W1442" i="5"/>
  <c r="V1442" i="5"/>
  <c r="U1442" i="5"/>
  <c r="T1442" i="5"/>
  <c r="S1442" i="5"/>
  <c r="R1442" i="5"/>
  <c r="Q1442" i="5"/>
  <c r="P1442" i="5"/>
  <c r="O1442" i="5"/>
  <c r="N1442" i="5"/>
  <c r="M1442" i="5"/>
  <c r="L1442" i="5"/>
  <c r="K1442" i="5"/>
  <c r="B1442" i="5"/>
  <c r="AB1441" i="5"/>
  <c r="AA1441" i="5"/>
  <c r="Z1441" i="5"/>
  <c r="Y1441" i="5"/>
  <c r="X1441" i="5"/>
  <c r="W1441" i="5"/>
  <c r="V1441" i="5"/>
  <c r="U1441" i="5"/>
  <c r="T1441" i="5"/>
  <c r="S1441" i="5"/>
  <c r="R1441" i="5"/>
  <c r="Q1441" i="5"/>
  <c r="P1441" i="5"/>
  <c r="O1441" i="5"/>
  <c r="N1441" i="5"/>
  <c r="M1441" i="5"/>
  <c r="L1441" i="5"/>
  <c r="K1441" i="5"/>
  <c r="B1441" i="5"/>
  <c r="AB1440" i="5"/>
  <c r="AA1440" i="5"/>
  <c r="Z1440" i="5"/>
  <c r="Y1440" i="5"/>
  <c r="X1440" i="5"/>
  <c r="W1440" i="5"/>
  <c r="V1440" i="5"/>
  <c r="U1440" i="5"/>
  <c r="T1440" i="5"/>
  <c r="S1440" i="5"/>
  <c r="R1440" i="5"/>
  <c r="Q1440" i="5"/>
  <c r="P1440" i="5"/>
  <c r="O1440" i="5"/>
  <c r="N1440" i="5"/>
  <c r="M1440" i="5"/>
  <c r="L1440" i="5"/>
  <c r="K1440" i="5"/>
  <c r="B1440" i="5"/>
  <c r="AB1439" i="5"/>
  <c r="AA1439" i="5"/>
  <c r="Z1439" i="5"/>
  <c r="Y1439" i="5"/>
  <c r="X1439" i="5"/>
  <c r="W1439" i="5"/>
  <c r="V1439" i="5"/>
  <c r="U1439" i="5"/>
  <c r="T1439" i="5"/>
  <c r="S1439" i="5"/>
  <c r="R1439" i="5"/>
  <c r="Q1439" i="5"/>
  <c r="P1439" i="5"/>
  <c r="O1439" i="5"/>
  <c r="N1439" i="5"/>
  <c r="M1439" i="5"/>
  <c r="L1439" i="5"/>
  <c r="K1439" i="5"/>
  <c r="B1439" i="5"/>
  <c r="AB1438" i="5"/>
  <c r="AA1438" i="5"/>
  <c r="Z1438" i="5"/>
  <c r="Y1438" i="5"/>
  <c r="X1438" i="5"/>
  <c r="W1438" i="5"/>
  <c r="V1438" i="5"/>
  <c r="U1438" i="5"/>
  <c r="T1438" i="5"/>
  <c r="S1438" i="5"/>
  <c r="R1438" i="5"/>
  <c r="Q1438" i="5"/>
  <c r="P1438" i="5"/>
  <c r="O1438" i="5"/>
  <c r="N1438" i="5"/>
  <c r="M1438" i="5"/>
  <c r="L1438" i="5"/>
  <c r="K1438" i="5"/>
  <c r="B1438" i="5"/>
  <c r="AB1437" i="5"/>
  <c r="AA1437" i="5"/>
  <c r="Z1437" i="5"/>
  <c r="Y1437" i="5"/>
  <c r="X1437" i="5"/>
  <c r="W1437" i="5"/>
  <c r="V1437" i="5"/>
  <c r="U1437" i="5"/>
  <c r="T1437" i="5"/>
  <c r="S1437" i="5"/>
  <c r="R1437" i="5"/>
  <c r="Q1437" i="5"/>
  <c r="P1437" i="5"/>
  <c r="O1437" i="5"/>
  <c r="N1437" i="5"/>
  <c r="M1437" i="5"/>
  <c r="L1437" i="5"/>
  <c r="K1437" i="5"/>
  <c r="B1437" i="5"/>
  <c r="AB1436" i="5"/>
  <c r="AA1436" i="5"/>
  <c r="Z1436" i="5"/>
  <c r="Y1436" i="5"/>
  <c r="X1436" i="5"/>
  <c r="W1436" i="5"/>
  <c r="V1436" i="5"/>
  <c r="U1436" i="5"/>
  <c r="T1436" i="5"/>
  <c r="S1436" i="5"/>
  <c r="R1436" i="5"/>
  <c r="Q1436" i="5"/>
  <c r="P1436" i="5"/>
  <c r="O1436" i="5"/>
  <c r="N1436" i="5"/>
  <c r="M1436" i="5"/>
  <c r="L1436" i="5"/>
  <c r="K1436" i="5"/>
  <c r="B1436" i="5"/>
  <c r="AB1435" i="5"/>
  <c r="AA1435" i="5"/>
  <c r="Z1435" i="5"/>
  <c r="Y1435" i="5"/>
  <c r="X1435" i="5"/>
  <c r="W1435" i="5"/>
  <c r="V1435" i="5"/>
  <c r="U1435" i="5"/>
  <c r="T1435" i="5"/>
  <c r="S1435" i="5"/>
  <c r="R1435" i="5"/>
  <c r="Q1435" i="5"/>
  <c r="P1435" i="5"/>
  <c r="O1435" i="5"/>
  <c r="N1435" i="5"/>
  <c r="M1435" i="5"/>
  <c r="L1435" i="5"/>
  <c r="K1435" i="5"/>
  <c r="B1435" i="5"/>
  <c r="AB1434" i="5"/>
  <c r="AA1434" i="5"/>
  <c r="Z1434" i="5"/>
  <c r="Y1434" i="5"/>
  <c r="X1434" i="5"/>
  <c r="W1434" i="5"/>
  <c r="V1434" i="5"/>
  <c r="U1434" i="5"/>
  <c r="T1434" i="5"/>
  <c r="S1434" i="5"/>
  <c r="R1434" i="5"/>
  <c r="Q1434" i="5"/>
  <c r="P1434" i="5"/>
  <c r="O1434" i="5"/>
  <c r="N1434" i="5"/>
  <c r="M1434" i="5"/>
  <c r="L1434" i="5"/>
  <c r="K1434" i="5"/>
  <c r="B1434" i="5"/>
  <c r="AB1433" i="5"/>
  <c r="AA1433" i="5"/>
  <c r="Z1433" i="5"/>
  <c r="Y1433" i="5"/>
  <c r="X1433" i="5"/>
  <c r="W1433" i="5"/>
  <c r="V1433" i="5"/>
  <c r="U1433" i="5"/>
  <c r="T1433" i="5"/>
  <c r="S1433" i="5"/>
  <c r="R1433" i="5"/>
  <c r="Q1433" i="5"/>
  <c r="P1433" i="5"/>
  <c r="O1433" i="5"/>
  <c r="N1433" i="5"/>
  <c r="M1433" i="5"/>
  <c r="L1433" i="5"/>
  <c r="K1433" i="5"/>
  <c r="B1433" i="5"/>
  <c r="AB1432" i="5"/>
  <c r="AA1432" i="5"/>
  <c r="Z1432" i="5"/>
  <c r="Y1432" i="5"/>
  <c r="X1432" i="5"/>
  <c r="W1432" i="5"/>
  <c r="V1432" i="5"/>
  <c r="U1432" i="5"/>
  <c r="T1432" i="5"/>
  <c r="S1432" i="5"/>
  <c r="R1432" i="5"/>
  <c r="Q1432" i="5"/>
  <c r="P1432" i="5"/>
  <c r="O1432" i="5"/>
  <c r="N1432" i="5"/>
  <c r="M1432" i="5"/>
  <c r="L1432" i="5"/>
  <c r="K1432" i="5"/>
  <c r="B1432" i="5"/>
  <c r="AB1431" i="5"/>
  <c r="AA1431" i="5"/>
  <c r="Z1431" i="5"/>
  <c r="Y1431" i="5"/>
  <c r="X1431" i="5"/>
  <c r="W1431" i="5"/>
  <c r="V1431" i="5"/>
  <c r="U1431" i="5"/>
  <c r="T1431" i="5"/>
  <c r="S1431" i="5"/>
  <c r="R1431" i="5"/>
  <c r="Q1431" i="5"/>
  <c r="P1431" i="5"/>
  <c r="O1431" i="5"/>
  <c r="N1431" i="5"/>
  <c r="M1431" i="5"/>
  <c r="L1431" i="5"/>
  <c r="K1431" i="5"/>
  <c r="B1431" i="5"/>
  <c r="AB1430" i="5"/>
  <c r="AA1430" i="5"/>
  <c r="Z1430" i="5"/>
  <c r="Y1430" i="5"/>
  <c r="X1430" i="5"/>
  <c r="W1430" i="5"/>
  <c r="V1430" i="5"/>
  <c r="U1430" i="5"/>
  <c r="T1430" i="5"/>
  <c r="S1430" i="5"/>
  <c r="R1430" i="5"/>
  <c r="Q1430" i="5"/>
  <c r="P1430" i="5"/>
  <c r="O1430" i="5"/>
  <c r="N1430" i="5"/>
  <c r="M1430" i="5"/>
  <c r="L1430" i="5"/>
  <c r="K1430" i="5"/>
  <c r="B1430" i="5"/>
  <c r="AB1429" i="5"/>
  <c r="AA1429" i="5"/>
  <c r="Z1429" i="5"/>
  <c r="Y1429" i="5"/>
  <c r="X1429" i="5"/>
  <c r="W1429" i="5"/>
  <c r="V1429" i="5"/>
  <c r="U1429" i="5"/>
  <c r="T1429" i="5"/>
  <c r="S1429" i="5"/>
  <c r="R1429" i="5"/>
  <c r="Q1429" i="5"/>
  <c r="P1429" i="5"/>
  <c r="O1429" i="5"/>
  <c r="N1429" i="5"/>
  <c r="M1429" i="5"/>
  <c r="L1429" i="5"/>
  <c r="K1429" i="5"/>
  <c r="B1429" i="5"/>
  <c r="AB1428" i="5"/>
  <c r="AA1428" i="5"/>
  <c r="Z1428" i="5"/>
  <c r="Y1428" i="5"/>
  <c r="X1428" i="5"/>
  <c r="W1428" i="5"/>
  <c r="V1428" i="5"/>
  <c r="U1428" i="5"/>
  <c r="T1428" i="5"/>
  <c r="S1428" i="5"/>
  <c r="R1428" i="5"/>
  <c r="Q1428" i="5"/>
  <c r="P1428" i="5"/>
  <c r="O1428" i="5"/>
  <c r="N1428" i="5"/>
  <c r="M1428" i="5"/>
  <c r="L1428" i="5"/>
  <c r="K1428" i="5"/>
  <c r="B1428" i="5"/>
  <c r="AB1427" i="5"/>
  <c r="AA1427" i="5"/>
  <c r="Z1427" i="5"/>
  <c r="Y1427" i="5"/>
  <c r="X1427" i="5"/>
  <c r="W1427" i="5"/>
  <c r="V1427" i="5"/>
  <c r="U1427" i="5"/>
  <c r="T1427" i="5"/>
  <c r="S1427" i="5"/>
  <c r="R1427" i="5"/>
  <c r="Q1427" i="5"/>
  <c r="P1427" i="5"/>
  <c r="O1427" i="5"/>
  <c r="N1427" i="5"/>
  <c r="M1427" i="5"/>
  <c r="L1427" i="5"/>
  <c r="K1427" i="5"/>
  <c r="B1427" i="5"/>
  <c r="AB1426" i="5"/>
  <c r="AA1426" i="5"/>
  <c r="Z1426" i="5"/>
  <c r="Y1426" i="5"/>
  <c r="X1426" i="5"/>
  <c r="W1426" i="5"/>
  <c r="V1426" i="5"/>
  <c r="U1426" i="5"/>
  <c r="T1426" i="5"/>
  <c r="S1426" i="5"/>
  <c r="R1426" i="5"/>
  <c r="Q1426" i="5"/>
  <c r="P1426" i="5"/>
  <c r="O1426" i="5"/>
  <c r="N1426" i="5"/>
  <c r="M1426" i="5"/>
  <c r="L1426" i="5"/>
  <c r="K1426" i="5"/>
  <c r="B1426" i="5"/>
  <c r="AB1425" i="5"/>
  <c r="AA1425" i="5"/>
  <c r="Z1425" i="5"/>
  <c r="Y1425" i="5"/>
  <c r="X1425" i="5"/>
  <c r="W1425" i="5"/>
  <c r="V1425" i="5"/>
  <c r="U1425" i="5"/>
  <c r="T1425" i="5"/>
  <c r="S1425" i="5"/>
  <c r="R1425" i="5"/>
  <c r="Q1425" i="5"/>
  <c r="P1425" i="5"/>
  <c r="O1425" i="5"/>
  <c r="N1425" i="5"/>
  <c r="M1425" i="5"/>
  <c r="L1425" i="5"/>
  <c r="K1425" i="5"/>
  <c r="B1425" i="5"/>
  <c r="AB1424" i="5"/>
  <c r="AA1424" i="5"/>
  <c r="Z1424" i="5"/>
  <c r="Y1424" i="5"/>
  <c r="X1424" i="5"/>
  <c r="W1424" i="5"/>
  <c r="V1424" i="5"/>
  <c r="U1424" i="5"/>
  <c r="T1424" i="5"/>
  <c r="S1424" i="5"/>
  <c r="R1424" i="5"/>
  <c r="Q1424" i="5"/>
  <c r="P1424" i="5"/>
  <c r="O1424" i="5"/>
  <c r="N1424" i="5"/>
  <c r="M1424" i="5"/>
  <c r="L1424" i="5"/>
  <c r="K1424" i="5"/>
  <c r="B1424" i="5"/>
  <c r="AB1423" i="5"/>
  <c r="AA1423" i="5"/>
  <c r="Z1423" i="5"/>
  <c r="Y1423" i="5"/>
  <c r="X1423" i="5"/>
  <c r="W1423" i="5"/>
  <c r="V1423" i="5"/>
  <c r="U1423" i="5"/>
  <c r="T1423" i="5"/>
  <c r="S1423" i="5"/>
  <c r="R1423" i="5"/>
  <c r="Q1423" i="5"/>
  <c r="P1423" i="5"/>
  <c r="O1423" i="5"/>
  <c r="N1423" i="5"/>
  <c r="M1423" i="5"/>
  <c r="L1423" i="5"/>
  <c r="K1423" i="5"/>
  <c r="B1423" i="5"/>
  <c r="AB1422" i="5"/>
  <c r="AA1422" i="5"/>
  <c r="Z1422" i="5"/>
  <c r="Y1422" i="5"/>
  <c r="X1422" i="5"/>
  <c r="W1422" i="5"/>
  <c r="V1422" i="5"/>
  <c r="U1422" i="5"/>
  <c r="T1422" i="5"/>
  <c r="S1422" i="5"/>
  <c r="R1422" i="5"/>
  <c r="Q1422" i="5"/>
  <c r="P1422" i="5"/>
  <c r="O1422" i="5"/>
  <c r="N1422" i="5"/>
  <c r="M1422" i="5"/>
  <c r="L1422" i="5"/>
  <c r="K1422" i="5"/>
  <c r="B1422" i="5"/>
  <c r="AB1421" i="5"/>
  <c r="AA1421" i="5"/>
  <c r="Z1421" i="5"/>
  <c r="Y1421" i="5"/>
  <c r="X1421" i="5"/>
  <c r="W1421" i="5"/>
  <c r="V1421" i="5"/>
  <c r="U1421" i="5"/>
  <c r="T1421" i="5"/>
  <c r="S1421" i="5"/>
  <c r="R1421" i="5"/>
  <c r="Q1421" i="5"/>
  <c r="P1421" i="5"/>
  <c r="O1421" i="5"/>
  <c r="N1421" i="5"/>
  <c r="M1421" i="5"/>
  <c r="L1421" i="5"/>
  <c r="K1421" i="5"/>
  <c r="B1421" i="5"/>
  <c r="AB1420" i="5"/>
  <c r="AA1420" i="5"/>
  <c r="Z1420" i="5"/>
  <c r="Y1420" i="5"/>
  <c r="X1420" i="5"/>
  <c r="W1420" i="5"/>
  <c r="V1420" i="5"/>
  <c r="U1420" i="5"/>
  <c r="T1420" i="5"/>
  <c r="S1420" i="5"/>
  <c r="R1420" i="5"/>
  <c r="Q1420" i="5"/>
  <c r="P1420" i="5"/>
  <c r="O1420" i="5"/>
  <c r="N1420" i="5"/>
  <c r="M1420" i="5"/>
  <c r="L1420" i="5"/>
  <c r="K1420" i="5"/>
  <c r="B1420" i="5"/>
  <c r="AB1419" i="5"/>
  <c r="AA1419" i="5"/>
  <c r="Z1419" i="5"/>
  <c r="Y1419" i="5"/>
  <c r="X1419" i="5"/>
  <c r="W1419" i="5"/>
  <c r="V1419" i="5"/>
  <c r="U1419" i="5"/>
  <c r="T1419" i="5"/>
  <c r="S1419" i="5"/>
  <c r="R1419" i="5"/>
  <c r="Q1419" i="5"/>
  <c r="P1419" i="5"/>
  <c r="O1419" i="5"/>
  <c r="N1419" i="5"/>
  <c r="M1419" i="5"/>
  <c r="L1419" i="5"/>
  <c r="K1419" i="5"/>
  <c r="B1419" i="5"/>
  <c r="AB1418" i="5"/>
  <c r="AA1418" i="5"/>
  <c r="Z1418" i="5"/>
  <c r="Y1418" i="5"/>
  <c r="X1418" i="5"/>
  <c r="W1418" i="5"/>
  <c r="V1418" i="5"/>
  <c r="U1418" i="5"/>
  <c r="T1418" i="5"/>
  <c r="S1418" i="5"/>
  <c r="R1418" i="5"/>
  <c r="Q1418" i="5"/>
  <c r="P1418" i="5"/>
  <c r="O1418" i="5"/>
  <c r="N1418" i="5"/>
  <c r="M1418" i="5"/>
  <c r="L1418" i="5"/>
  <c r="K1418" i="5"/>
  <c r="B1418" i="5"/>
  <c r="AB1417" i="5"/>
  <c r="AA1417" i="5"/>
  <c r="Z1417" i="5"/>
  <c r="Y1417" i="5"/>
  <c r="X1417" i="5"/>
  <c r="W1417" i="5"/>
  <c r="V1417" i="5"/>
  <c r="U1417" i="5"/>
  <c r="T1417" i="5"/>
  <c r="S1417" i="5"/>
  <c r="R1417" i="5"/>
  <c r="Q1417" i="5"/>
  <c r="P1417" i="5"/>
  <c r="O1417" i="5"/>
  <c r="N1417" i="5"/>
  <c r="M1417" i="5"/>
  <c r="L1417" i="5"/>
  <c r="K1417" i="5"/>
  <c r="B1417" i="5"/>
  <c r="AB1416" i="5"/>
  <c r="AA1416" i="5"/>
  <c r="Z1416" i="5"/>
  <c r="Y1416" i="5"/>
  <c r="X1416" i="5"/>
  <c r="W1416" i="5"/>
  <c r="V1416" i="5"/>
  <c r="U1416" i="5"/>
  <c r="T1416" i="5"/>
  <c r="S1416" i="5"/>
  <c r="R1416" i="5"/>
  <c r="Q1416" i="5"/>
  <c r="P1416" i="5"/>
  <c r="O1416" i="5"/>
  <c r="N1416" i="5"/>
  <c r="M1416" i="5"/>
  <c r="L1416" i="5"/>
  <c r="K1416" i="5"/>
  <c r="B1416" i="5"/>
  <c r="AB1415" i="5"/>
  <c r="AA1415" i="5"/>
  <c r="Z1415" i="5"/>
  <c r="Y1415" i="5"/>
  <c r="X1415" i="5"/>
  <c r="W1415" i="5"/>
  <c r="V1415" i="5"/>
  <c r="U1415" i="5"/>
  <c r="T1415" i="5"/>
  <c r="S1415" i="5"/>
  <c r="R1415" i="5"/>
  <c r="Q1415" i="5"/>
  <c r="P1415" i="5"/>
  <c r="O1415" i="5"/>
  <c r="N1415" i="5"/>
  <c r="M1415" i="5"/>
  <c r="L1415" i="5"/>
  <c r="K1415" i="5"/>
  <c r="B1415" i="5"/>
  <c r="AB1414" i="5"/>
  <c r="AA1414" i="5"/>
  <c r="Z1414" i="5"/>
  <c r="Y1414" i="5"/>
  <c r="X1414" i="5"/>
  <c r="W1414" i="5"/>
  <c r="V1414" i="5"/>
  <c r="U1414" i="5"/>
  <c r="T1414" i="5"/>
  <c r="S1414" i="5"/>
  <c r="R1414" i="5"/>
  <c r="Q1414" i="5"/>
  <c r="P1414" i="5"/>
  <c r="O1414" i="5"/>
  <c r="N1414" i="5"/>
  <c r="M1414" i="5"/>
  <c r="L1414" i="5"/>
  <c r="K1414" i="5"/>
  <c r="B1414" i="5"/>
  <c r="AB1413" i="5"/>
  <c r="AA1413" i="5"/>
  <c r="Z1413" i="5"/>
  <c r="Y1413" i="5"/>
  <c r="X1413" i="5"/>
  <c r="W1413" i="5"/>
  <c r="V1413" i="5"/>
  <c r="U1413" i="5"/>
  <c r="T1413" i="5"/>
  <c r="S1413" i="5"/>
  <c r="R1413" i="5"/>
  <c r="Q1413" i="5"/>
  <c r="P1413" i="5"/>
  <c r="O1413" i="5"/>
  <c r="N1413" i="5"/>
  <c r="M1413" i="5"/>
  <c r="L1413" i="5"/>
  <c r="K1413" i="5"/>
  <c r="B1413" i="5"/>
  <c r="AB1412" i="5"/>
  <c r="AA1412" i="5"/>
  <c r="Z1412" i="5"/>
  <c r="Y1412" i="5"/>
  <c r="X1412" i="5"/>
  <c r="W1412" i="5"/>
  <c r="V1412" i="5"/>
  <c r="U1412" i="5"/>
  <c r="T1412" i="5"/>
  <c r="S1412" i="5"/>
  <c r="R1412" i="5"/>
  <c r="Q1412" i="5"/>
  <c r="P1412" i="5"/>
  <c r="O1412" i="5"/>
  <c r="N1412" i="5"/>
  <c r="M1412" i="5"/>
  <c r="L1412" i="5"/>
  <c r="K1412" i="5"/>
  <c r="B1412" i="5"/>
  <c r="AB1411" i="5"/>
  <c r="AA1411" i="5"/>
  <c r="Z1411" i="5"/>
  <c r="Y1411" i="5"/>
  <c r="X1411" i="5"/>
  <c r="W1411" i="5"/>
  <c r="V1411" i="5"/>
  <c r="U1411" i="5"/>
  <c r="T1411" i="5"/>
  <c r="S1411" i="5"/>
  <c r="R1411" i="5"/>
  <c r="Q1411" i="5"/>
  <c r="P1411" i="5"/>
  <c r="O1411" i="5"/>
  <c r="N1411" i="5"/>
  <c r="M1411" i="5"/>
  <c r="L1411" i="5"/>
  <c r="K1411" i="5"/>
  <c r="B1411" i="5"/>
  <c r="AB1410" i="5"/>
  <c r="AA1410" i="5"/>
  <c r="Z1410" i="5"/>
  <c r="Y1410" i="5"/>
  <c r="X1410" i="5"/>
  <c r="W1410" i="5"/>
  <c r="V1410" i="5"/>
  <c r="U1410" i="5"/>
  <c r="T1410" i="5"/>
  <c r="S1410" i="5"/>
  <c r="R1410" i="5"/>
  <c r="Q1410" i="5"/>
  <c r="P1410" i="5"/>
  <c r="O1410" i="5"/>
  <c r="N1410" i="5"/>
  <c r="M1410" i="5"/>
  <c r="L1410" i="5"/>
  <c r="K1410" i="5"/>
  <c r="B1410" i="5"/>
  <c r="AB1409" i="5"/>
  <c r="AA1409" i="5"/>
  <c r="Z1409" i="5"/>
  <c r="Y1409" i="5"/>
  <c r="X1409" i="5"/>
  <c r="W1409" i="5"/>
  <c r="V1409" i="5"/>
  <c r="U1409" i="5"/>
  <c r="T1409" i="5"/>
  <c r="S1409" i="5"/>
  <c r="R1409" i="5"/>
  <c r="Q1409" i="5"/>
  <c r="P1409" i="5"/>
  <c r="O1409" i="5"/>
  <c r="N1409" i="5"/>
  <c r="M1409" i="5"/>
  <c r="L1409" i="5"/>
  <c r="K1409" i="5"/>
  <c r="B1409" i="5"/>
  <c r="AB1408" i="5"/>
  <c r="AA1408" i="5"/>
  <c r="Z1408" i="5"/>
  <c r="Y1408" i="5"/>
  <c r="X1408" i="5"/>
  <c r="W1408" i="5"/>
  <c r="V1408" i="5"/>
  <c r="U1408" i="5"/>
  <c r="T1408" i="5"/>
  <c r="S1408" i="5"/>
  <c r="R1408" i="5"/>
  <c r="Q1408" i="5"/>
  <c r="P1408" i="5"/>
  <c r="O1408" i="5"/>
  <c r="N1408" i="5"/>
  <c r="M1408" i="5"/>
  <c r="L1408" i="5"/>
  <c r="K1408" i="5"/>
  <c r="B1408" i="5"/>
  <c r="AB1407" i="5"/>
  <c r="AA1407" i="5"/>
  <c r="Z1407" i="5"/>
  <c r="Y1407" i="5"/>
  <c r="X1407" i="5"/>
  <c r="W1407" i="5"/>
  <c r="V1407" i="5"/>
  <c r="U1407" i="5"/>
  <c r="T1407" i="5"/>
  <c r="S1407" i="5"/>
  <c r="R1407" i="5"/>
  <c r="Q1407" i="5"/>
  <c r="P1407" i="5"/>
  <c r="O1407" i="5"/>
  <c r="N1407" i="5"/>
  <c r="M1407" i="5"/>
  <c r="L1407" i="5"/>
  <c r="K1407" i="5"/>
  <c r="B1407" i="5"/>
  <c r="AB1406" i="5"/>
  <c r="AA1406" i="5"/>
  <c r="Z1406" i="5"/>
  <c r="Y1406" i="5"/>
  <c r="X1406" i="5"/>
  <c r="W1406" i="5"/>
  <c r="V1406" i="5"/>
  <c r="U1406" i="5"/>
  <c r="T1406" i="5"/>
  <c r="S1406" i="5"/>
  <c r="R1406" i="5"/>
  <c r="Q1406" i="5"/>
  <c r="P1406" i="5"/>
  <c r="O1406" i="5"/>
  <c r="N1406" i="5"/>
  <c r="M1406" i="5"/>
  <c r="L1406" i="5"/>
  <c r="K1406" i="5"/>
  <c r="B1406" i="5"/>
  <c r="AB1405" i="5"/>
  <c r="AA1405" i="5"/>
  <c r="Z1405" i="5"/>
  <c r="Y1405" i="5"/>
  <c r="X1405" i="5"/>
  <c r="W1405" i="5"/>
  <c r="V1405" i="5"/>
  <c r="U1405" i="5"/>
  <c r="T1405" i="5"/>
  <c r="S1405" i="5"/>
  <c r="R1405" i="5"/>
  <c r="Q1405" i="5"/>
  <c r="P1405" i="5"/>
  <c r="O1405" i="5"/>
  <c r="N1405" i="5"/>
  <c r="M1405" i="5"/>
  <c r="L1405" i="5"/>
  <c r="K1405" i="5"/>
  <c r="B1405" i="5"/>
  <c r="AB1404" i="5"/>
  <c r="AA1404" i="5"/>
  <c r="Z1404" i="5"/>
  <c r="Y1404" i="5"/>
  <c r="X1404" i="5"/>
  <c r="W1404" i="5"/>
  <c r="V1404" i="5"/>
  <c r="U1404" i="5"/>
  <c r="T1404" i="5"/>
  <c r="S1404" i="5"/>
  <c r="R1404" i="5"/>
  <c r="Q1404" i="5"/>
  <c r="P1404" i="5"/>
  <c r="O1404" i="5"/>
  <c r="N1404" i="5"/>
  <c r="M1404" i="5"/>
  <c r="L1404" i="5"/>
  <c r="K1404" i="5"/>
  <c r="B1404" i="5"/>
  <c r="AB1403" i="5"/>
  <c r="AA1403" i="5"/>
  <c r="Z1403" i="5"/>
  <c r="Y1403" i="5"/>
  <c r="X1403" i="5"/>
  <c r="W1403" i="5"/>
  <c r="V1403" i="5"/>
  <c r="U1403" i="5"/>
  <c r="T1403" i="5"/>
  <c r="S1403" i="5"/>
  <c r="R1403" i="5"/>
  <c r="Q1403" i="5"/>
  <c r="P1403" i="5"/>
  <c r="O1403" i="5"/>
  <c r="N1403" i="5"/>
  <c r="M1403" i="5"/>
  <c r="L1403" i="5"/>
  <c r="K1403" i="5"/>
  <c r="B1403" i="5"/>
  <c r="AB1402" i="5"/>
  <c r="AA1402" i="5"/>
  <c r="Z1402" i="5"/>
  <c r="Y1402" i="5"/>
  <c r="X1402" i="5"/>
  <c r="W1402" i="5"/>
  <c r="V1402" i="5"/>
  <c r="U1402" i="5"/>
  <c r="T1402" i="5"/>
  <c r="S1402" i="5"/>
  <c r="R1402" i="5"/>
  <c r="Q1402" i="5"/>
  <c r="P1402" i="5"/>
  <c r="O1402" i="5"/>
  <c r="N1402" i="5"/>
  <c r="M1402" i="5"/>
  <c r="L1402" i="5"/>
  <c r="K1402" i="5"/>
  <c r="B1402" i="5"/>
  <c r="AB1401" i="5"/>
  <c r="AA1401" i="5"/>
  <c r="Z1401" i="5"/>
  <c r="Y1401" i="5"/>
  <c r="X1401" i="5"/>
  <c r="W1401" i="5"/>
  <c r="V1401" i="5"/>
  <c r="U1401" i="5"/>
  <c r="T1401" i="5"/>
  <c r="S1401" i="5"/>
  <c r="R1401" i="5"/>
  <c r="Q1401" i="5"/>
  <c r="P1401" i="5"/>
  <c r="O1401" i="5"/>
  <c r="N1401" i="5"/>
  <c r="M1401" i="5"/>
  <c r="L1401" i="5"/>
  <c r="K1401" i="5"/>
  <c r="B1401" i="5"/>
  <c r="AB1400" i="5"/>
  <c r="AA1400" i="5"/>
  <c r="Z1400" i="5"/>
  <c r="Y1400" i="5"/>
  <c r="X1400" i="5"/>
  <c r="W1400" i="5"/>
  <c r="V1400" i="5"/>
  <c r="U1400" i="5"/>
  <c r="T1400" i="5"/>
  <c r="S1400" i="5"/>
  <c r="R1400" i="5"/>
  <c r="Q1400" i="5"/>
  <c r="P1400" i="5"/>
  <c r="O1400" i="5"/>
  <c r="N1400" i="5"/>
  <c r="M1400" i="5"/>
  <c r="L1400" i="5"/>
  <c r="K1400" i="5"/>
  <c r="B1400" i="5"/>
  <c r="AB1399" i="5"/>
  <c r="AA1399" i="5"/>
  <c r="Z1399" i="5"/>
  <c r="Y1399" i="5"/>
  <c r="X1399" i="5"/>
  <c r="W1399" i="5"/>
  <c r="V1399" i="5"/>
  <c r="U1399" i="5"/>
  <c r="T1399" i="5"/>
  <c r="S1399" i="5"/>
  <c r="R1399" i="5"/>
  <c r="Q1399" i="5"/>
  <c r="P1399" i="5"/>
  <c r="O1399" i="5"/>
  <c r="N1399" i="5"/>
  <c r="M1399" i="5"/>
  <c r="L1399" i="5"/>
  <c r="K1399" i="5"/>
  <c r="B1399" i="5"/>
  <c r="AB1398" i="5"/>
  <c r="AA1398" i="5"/>
  <c r="Z1398" i="5"/>
  <c r="Y1398" i="5"/>
  <c r="X1398" i="5"/>
  <c r="W1398" i="5"/>
  <c r="V1398" i="5"/>
  <c r="U1398" i="5"/>
  <c r="T1398" i="5"/>
  <c r="S1398" i="5"/>
  <c r="R1398" i="5"/>
  <c r="Q1398" i="5"/>
  <c r="P1398" i="5"/>
  <c r="O1398" i="5"/>
  <c r="N1398" i="5"/>
  <c r="M1398" i="5"/>
  <c r="L1398" i="5"/>
  <c r="K1398" i="5"/>
  <c r="B1398" i="5"/>
  <c r="AB1397" i="5"/>
  <c r="AA1397" i="5"/>
  <c r="Z1397" i="5"/>
  <c r="Y1397" i="5"/>
  <c r="X1397" i="5"/>
  <c r="W1397" i="5"/>
  <c r="V1397" i="5"/>
  <c r="U1397" i="5"/>
  <c r="T1397" i="5"/>
  <c r="S1397" i="5"/>
  <c r="R1397" i="5"/>
  <c r="Q1397" i="5"/>
  <c r="P1397" i="5"/>
  <c r="O1397" i="5"/>
  <c r="N1397" i="5"/>
  <c r="M1397" i="5"/>
  <c r="L1397" i="5"/>
  <c r="K1397" i="5"/>
  <c r="B1397" i="5"/>
  <c r="AB1396" i="5"/>
  <c r="AA1396" i="5"/>
  <c r="Z1396" i="5"/>
  <c r="Y1396" i="5"/>
  <c r="X1396" i="5"/>
  <c r="W1396" i="5"/>
  <c r="V1396" i="5"/>
  <c r="U1396" i="5"/>
  <c r="T1396" i="5"/>
  <c r="S1396" i="5"/>
  <c r="R1396" i="5"/>
  <c r="Q1396" i="5"/>
  <c r="P1396" i="5"/>
  <c r="O1396" i="5"/>
  <c r="N1396" i="5"/>
  <c r="M1396" i="5"/>
  <c r="L1396" i="5"/>
  <c r="K1396" i="5"/>
  <c r="B1396" i="5"/>
  <c r="AB1395" i="5"/>
  <c r="AA1395" i="5"/>
  <c r="Z1395" i="5"/>
  <c r="Y1395" i="5"/>
  <c r="X1395" i="5"/>
  <c r="W1395" i="5"/>
  <c r="V1395" i="5"/>
  <c r="U1395" i="5"/>
  <c r="T1395" i="5"/>
  <c r="S1395" i="5"/>
  <c r="R1395" i="5"/>
  <c r="Q1395" i="5"/>
  <c r="P1395" i="5"/>
  <c r="O1395" i="5"/>
  <c r="N1395" i="5"/>
  <c r="M1395" i="5"/>
  <c r="L1395" i="5"/>
  <c r="K1395" i="5"/>
  <c r="B1395" i="5"/>
  <c r="AB1394" i="5"/>
  <c r="AA1394" i="5"/>
  <c r="Z1394" i="5"/>
  <c r="Y1394" i="5"/>
  <c r="X1394" i="5"/>
  <c r="W1394" i="5"/>
  <c r="V1394" i="5"/>
  <c r="U1394" i="5"/>
  <c r="T1394" i="5"/>
  <c r="S1394" i="5"/>
  <c r="R1394" i="5"/>
  <c r="Q1394" i="5"/>
  <c r="P1394" i="5"/>
  <c r="O1394" i="5"/>
  <c r="N1394" i="5"/>
  <c r="M1394" i="5"/>
  <c r="L1394" i="5"/>
  <c r="K1394" i="5"/>
  <c r="B1394" i="5"/>
  <c r="AB1393" i="5"/>
  <c r="AA1393" i="5"/>
  <c r="Z1393" i="5"/>
  <c r="Y1393" i="5"/>
  <c r="X1393" i="5"/>
  <c r="W1393" i="5"/>
  <c r="V1393" i="5"/>
  <c r="U1393" i="5"/>
  <c r="T1393" i="5"/>
  <c r="S1393" i="5"/>
  <c r="R1393" i="5"/>
  <c r="Q1393" i="5"/>
  <c r="P1393" i="5"/>
  <c r="O1393" i="5"/>
  <c r="N1393" i="5"/>
  <c r="M1393" i="5"/>
  <c r="L1393" i="5"/>
  <c r="K1393" i="5"/>
  <c r="B1393" i="5"/>
  <c r="AB1392" i="5"/>
  <c r="AA1392" i="5"/>
  <c r="Z1392" i="5"/>
  <c r="Y1392" i="5"/>
  <c r="X1392" i="5"/>
  <c r="W1392" i="5"/>
  <c r="V1392" i="5"/>
  <c r="U1392" i="5"/>
  <c r="T1392" i="5"/>
  <c r="S1392" i="5"/>
  <c r="R1392" i="5"/>
  <c r="Q1392" i="5"/>
  <c r="P1392" i="5"/>
  <c r="O1392" i="5"/>
  <c r="N1392" i="5"/>
  <c r="M1392" i="5"/>
  <c r="L1392" i="5"/>
  <c r="K1392" i="5"/>
  <c r="B1392" i="5"/>
  <c r="AB1391" i="5"/>
  <c r="AA1391" i="5"/>
  <c r="Z1391" i="5"/>
  <c r="Y1391" i="5"/>
  <c r="X1391" i="5"/>
  <c r="W1391" i="5"/>
  <c r="V1391" i="5"/>
  <c r="U1391" i="5"/>
  <c r="T1391" i="5"/>
  <c r="S1391" i="5"/>
  <c r="R1391" i="5"/>
  <c r="Q1391" i="5"/>
  <c r="P1391" i="5"/>
  <c r="O1391" i="5"/>
  <c r="N1391" i="5"/>
  <c r="M1391" i="5"/>
  <c r="L1391" i="5"/>
  <c r="K1391" i="5"/>
  <c r="B1391" i="5"/>
  <c r="AB1390" i="5"/>
  <c r="AA1390" i="5"/>
  <c r="Z1390" i="5"/>
  <c r="Y1390" i="5"/>
  <c r="X1390" i="5"/>
  <c r="W1390" i="5"/>
  <c r="V1390" i="5"/>
  <c r="U1390" i="5"/>
  <c r="T1390" i="5"/>
  <c r="S1390" i="5"/>
  <c r="R1390" i="5"/>
  <c r="Q1390" i="5"/>
  <c r="P1390" i="5"/>
  <c r="O1390" i="5"/>
  <c r="N1390" i="5"/>
  <c r="M1390" i="5"/>
  <c r="L1390" i="5"/>
  <c r="K1390" i="5"/>
  <c r="B1390" i="5"/>
  <c r="AB1389" i="5"/>
  <c r="AA1389" i="5"/>
  <c r="Z1389" i="5"/>
  <c r="Y1389" i="5"/>
  <c r="X1389" i="5"/>
  <c r="W1389" i="5"/>
  <c r="V1389" i="5"/>
  <c r="U1389" i="5"/>
  <c r="T1389" i="5"/>
  <c r="S1389" i="5"/>
  <c r="R1389" i="5"/>
  <c r="Q1389" i="5"/>
  <c r="P1389" i="5"/>
  <c r="O1389" i="5"/>
  <c r="N1389" i="5"/>
  <c r="M1389" i="5"/>
  <c r="L1389" i="5"/>
  <c r="K1389" i="5"/>
  <c r="B1389" i="5"/>
  <c r="AB1388" i="5"/>
  <c r="AA1388" i="5"/>
  <c r="Z1388" i="5"/>
  <c r="Y1388" i="5"/>
  <c r="X1388" i="5"/>
  <c r="W1388" i="5"/>
  <c r="V1388" i="5"/>
  <c r="U1388" i="5"/>
  <c r="T1388" i="5"/>
  <c r="S1388" i="5"/>
  <c r="R1388" i="5"/>
  <c r="Q1388" i="5"/>
  <c r="P1388" i="5"/>
  <c r="O1388" i="5"/>
  <c r="N1388" i="5"/>
  <c r="M1388" i="5"/>
  <c r="L1388" i="5"/>
  <c r="K1388" i="5"/>
  <c r="B1388" i="5"/>
  <c r="AB1387" i="5"/>
  <c r="AA1387" i="5"/>
  <c r="Z1387" i="5"/>
  <c r="Y1387" i="5"/>
  <c r="X1387" i="5"/>
  <c r="W1387" i="5"/>
  <c r="V1387" i="5"/>
  <c r="U1387" i="5"/>
  <c r="T1387" i="5"/>
  <c r="S1387" i="5"/>
  <c r="R1387" i="5"/>
  <c r="Q1387" i="5"/>
  <c r="P1387" i="5"/>
  <c r="O1387" i="5"/>
  <c r="N1387" i="5"/>
  <c r="M1387" i="5"/>
  <c r="L1387" i="5"/>
  <c r="K1387" i="5"/>
  <c r="B1387" i="5"/>
  <c r="AB1386" i="5"/>
  <c r="AA1386" i="5"/>
  <c r="Z1386" i="5"/>
  <c r="Y1386" i="5"/>
  <c r="X1386" i="5"/>
  <c r="W1386" i="5"/>
  <c r="V1386" i="5"/>
  <c r="U1386" i="5"/>
  <c r="T1386" i="5"/>
  <c r="S1386" i="5"/>
  <c r="R1386" i="5"/>
  <c r="Q1386" i="5"/>
  <c r="P1386" i="5"/>
  <c r="O1386" i="5"/>
  <c r="N1386" i="5"/>
  <c r="M1386" i="5"/>
  <c r="L1386" i="5"/>
  <c r="K1386" i="5"/>
  <c r="B1386" i="5"/>
  <c r="AB1385" i="5"/>
  <c r="AA1385" i="5"/>
  <c r="Z1385" i="5"/>
  <c r="Y1385" i="5"/>
  <c r="X1385" i="5"/>
  <c r="W1385" i="5"/>
  <c r="V1385" i="5"/>
  <c r="U1385" i="5"/>
  <c r="T1385" i="5"/>
  <c r="S1385" i="5"/>
  <c r="R1385" i="5"/>
  <c r="Q1385" i="5"/>
  <c r="P1385" i="5"/>
  <c r="O1385" i="5"/>
  <c r="N1385" i="5"/>
  <c r="M1385" i="5"/>
  <c r="L1385" i="5"/>
  <c r="K1385" i="5"/>
  <c r="B1385" i="5"/>
  <c r="AB1384" i="5"/>
  <c r="AA1384" i="5"/>
  <c r="Z1384" i="5"/>
  <c r="Y1384" i="5"/>
  <c r="X1384" i="5"/>
  <c r="W1384" i="5"/>
  <c r="V1384" i="5"/>
  <c r="U1384" i="5"/>
  <c r="T1384" i="5"/>
  <c r="S1384" i="5"/>
  <c r="R1384" i="5"/>
  <c r="Q1384" i="5"/>
  <c r="P1384" i="5"/>
  <c r="O1384" i="5"/>
  <c r="N1384" i="5"/>
  <c r="M1384" i="5"/>
  <c r="L1384" i="5"/>
  <c r="K1384" i="5"/>
  <c r="B1384" i="5"/>
  <c r="AB1383" i="5"/>
  <c r="AA1383" i="5"/>
  <c r="Z1383" i="5"/>
  <c r="Y1383" i="5"/>
  <c r="X1383" i="5"/>
  <c r="W1383" i="5"/>
  <c r="V1383" i="5"/>
  <c r="U1383" i="5"/>
  <c r="T1383" i="5"/>
  <c r="S1383" i="5"/>
  <c r="R1383" i="5"/>
  <c r="Q1383" i="5"/>
  <c r="P1383" i="5"/>
  <c r="O1383" i="5"/>
  <c r="N1383" i="5"/>
  <c r="M1383" i="5"/>
  <c r="L1383" i="5"/>
  <c r="K1383" i="5"/>
  <c r="B1383" i="5"/>
  <c r="AB1382" i="5"/>
  <c r="AA1382" i="5"/>
  <c r="Z1382" i="5"/>
  <c r="Y1382" i="5"/>
  <c r="X1382" i="5"/>
  <c r="W1382" i="5"/>
  <c r="V1382" i="5"/>
  <c r="U1382" i="5"/>
  <c r="T1382" i="5"/>
  <c r="S1382" i="5"/>
  <c r="R1382" i="5"/>
  <c r="Q1382" i="5"/>
  <c r="P1382" i="5"/>
  <c r="O1382" i="5"/>
  <c r="N1382" i="5"/>
  <c r="M1382" i="5"/>
  <c r="L1382" i="5"/>
  <c r="K1382" i="5"/>
  <c r="B1382" i="5"/>
  <c r="AB1381" i="5"/>
  <c r="AA1381" i="5"/>
  <c r="Z1381" i="5"/>
  <c r="Y1381" i="5"/>
  <c r="X1381" i="5"/>
  <c r="W1381" i="5"/>
  <c r="V1381" i="5"/>
  <c r="U1381" i="5"/>
  <c r="T1381" i="5"/>
  <c r="S1381" i="5"/>
  <c r="R1381" i="5"/>
  <c r="Q1381" i="5"/>
  <c r="P1381" i="5"/>
  <c r="O1381" i="5"/>
  <c r="N1381" i="5"/>
  <c r="M1381" i="5"/>
  <c r="L1381" i="5"/>
  <c r="K1381" i="5"/>
  <c r="B1381" i="5"/>
  <c r="AB1380" i="5"/>
  <c r="AA1380" i="5"/>
  <c r="Z1380" i="5"/>
  <c r="Y1380" i="5"/>
  <c r="X1380" i="5"/>
  <c r="W1380" i="5"/>
  <c r="V1380" i="5"/>
  <c r="U1380" i="5"/>
  <c r="T1380" i="5"/>
  <c r="S1380" i="5"/>
  <c r="R1380" i="5"/>
  <c r="Q1380" i="5"/>
  <c r="P1380" i="5"/>
  <c r="O1380" i="5"/>
  <c r="N1380" i="5"/>
  <c r="M1380" i="5"/>
  <c r="L1380" i="5"/>
  <c r="K1380" i="5"/>
  <c r="B1380" i="5"/>
  <c r="AB1379" i="5"/>
  <c r="AA1379" i="5"/>
  <c r="Z1379" i="5"/>
  <c r="Y1379" i="5"/>
  <c r="X1379" i="5"/>
  <c r="W1379" i="5"/>
  <c r="V1379" i="5"/>
  <c r="U1379" i="5"/>
  <c r="T1379" i="5"/>
  <c r="S1379" i="5"/>
  <c r="R1379" i="5"/>
  <c r="Q1379" i="5"/>
  <c r="P1379" i="5"/>
  <c r="O1379" i="5"/>
  <c r="N1379" i="5"/>
  <c r="M1379" i="5"/>
  <c r="L1379" i="5"/>
  <c r="K1379" i="5"/>
  <c r="B1379" i="5"/>
  <c r="AB1378" i="5"/>
  <c r="AA1378" i="5"/>
  <c r="Z1378" i="5"/>
  <c r="Y1378" i="5"/>
  <c r="X1378" i="5"/>
  <c r="W1378" i="5"/>
  <c r="V1378" i="5"/>
  <c r="U1378" i="5"/>
  <c r="T1378" i="5"/>
  <c r="S1378" i="5"/>
  <c r="R1378" i="5"/>
  <c r="Q1378" i="5"/>
  <c r="P1378" i="5"/>
  <c r="O1378" i="5"/>
  <c r="N1378" i="5"/>
  <c r="M1378" i="5"/>
  <c r="L1378" i="5"/>
  <c r="K1378" i="5"/>
  <c r="B1378" i="5"/>
  <c r="AB1377" i="5"/>
  <c r="AA1377" i="5"/>
  <c r="Z1377" i="5"/>
  <c r="Y1377" i="5"/>
  <c r="X1377" i="5"/>
  <c r="W1377" i="5"/>
  <c r="V1377" i="5"/>
  <c r="U1377" i="5"/>
  <c r="T1377" i="5"/>
  <c r="S1377" i="5"/>
  <c r="R1377" i="5"/>
  <c r="Q1377" i="5"/>
  <c r="P1377" i="5"/>
  <c r="O1377" i="5"/>
  <c r="N1377" i="5"/>
  <c r="M1377" i="5"/>
  <c r="L1377" i="5"/>
  <c r="K1377" i="5"/>
  <c r="B1377" i="5"/>
  <c r="AB1376" i="5"/>
  <c r="AA1376" i="5"/>
  <c r="Z1376" i="5"/>
  <c r="Y1376" i="5"/>
  <c r="X1376" i="5"/>
  <c r="W1376" i="5"/>
  <c r="V1376" i="5"/>
  <c r="U1376" i="5"/>
  <c r="T1376" i="5"/>
  <c r="S1376" i="5"/>
  <c r="R1376" i="5"/>
  <c r="Q1376" i="5"/>
  <c r="P1376" i="5"/>
  <c r="O1376" i="5"/>
  <c r="N1376" i="5"/>
  <c r="M1376" i="5"/>
  <c r="L1376" i="5"/>
  <c r="K1376" i="5"/>
  <c r="B1376" i="5"/>
  <c r="AB1375" i="5"/>
  <c r="AA1375" i="5"/>
  <c r="Z1375" i="5"/>
  <c r="Y1375" i="5"/>
  <c r="X1375" i="5"/>
  <c r="W1375" i="5"/>
  <c r="V1375" i="5"/>
  <c r="U1375" i="5"/>
  <c r="T1375" i="5"/>
  <c r="S1375" i="5"/>
  <c r="R1375" i="5"/>
  <c r="Q1375" i="5"/>
  <c r="P1375" i="5"/>
  <c r="O1375" i="5"/>
  <c r="N1375" i="5"/>
  <c r="M1375" i="5"/>
  <c r="L1375" i="5"/>
  <c r="K1375" i="5"/>
  <c r="B1375" i="5"/>
  <c r="AB1374" i="5"/>
  <c r="AA1374" i="5"/>
  <c r="Z1374" i="5"/>
  <c r="Y1374" i="5"/>
  <c r="X1374" i="5"/>
  <c r="W1374" i="5"/>
  <c r="V1374" i="5"/>
  <c r="U1374" i="5"/>
  <c r="T1374" i="5"/>
  <c r="S1374" i="5"/>
  <c r="R1374" i="5"/>
  <c r="Q1374" i="5"/>
  <c r="P1374" i="5"/>
  <c r="O1374" i="5"/>
  <c r="N1374" i="5"/>
  <c r="M1374" i="5"/>
  <c r="L1374" i="5"/>
  <c r="K1374" i="5"/>
  <c r="B1374" i="5"/>
  <c r="AB1373" i="5"/>
  <c r="AA1373" i="5"/>
  <c r="Z1373" i="5"/>
  <c r="Y1373" i="5"/>
  <c r="X1373" i="5"/>
  <c r="W1373" i="5"/>
  <c r="V1373" i="5"/>
  <c r="U1373" i="5"/>
  <c r="T1373" i="5"/>
  <c r="S1373" i="5"/>
  <c r="R1373" i="5"/>
  <c r="Q1373" i="5"/>
  <c r="P1373" i="5"/>
  <c r="O1373" i="5"/>
  <c r="N1373" i="5"/>
  <c r="M1373" i="5"/>
  <c r="L1373" i="5"/>
  <c r="K1373" i="5"/>
  <c r="B1373" i="5"/>
  <c r="AB1372" i="5"/>
  <c r="AA1372" i="5"/>
  <c r="Z1372" i="5"/>
  <c r="Y1372" i="5"/>
  <c r="X1372" i="5"/>
  <c r="W1372" i="5"/>
  <c r="V1372" i="5"/>
  <c r="U1372" i="5"/>
  <c r="T1372" i="5"/>
  <c r="S1372" i="5"/>
  <c r="R1372" i="5"/>
  <c r="Q1372" i="5"/>
  <c r="P1372" i="5"/>
  <c r="O1372" i="5"/>
  <c r="N1372" i="5"/>
  <c r="M1372" i="5"/>
  <c r="L1372" i="5"/>
  <c r="K1372" i="5"/>
  <c r="B1372" i="5"/>
  <c r="AB1371" i="5"/>
  <c r="AA1371" i="5"/>
  <c r="Z1371" i="5"/>
  <c r="Y1371" i="5"/>
  <c r="X1371" i="5"/>
  <c r="W1371" i="5"/>
  <c r="V1371" i="5"/>
  <c r="U1371" i="5"/>
  <c r="T1371" i="5"/>
  <c r="S1371" i="5"/>
  <c r="R1371" i="5"/>
  <c r="Q1371" i="5"/>
  <c r="P1371" i="5"/>
  <c r="O1371" i="5"/>
  <c r="N1371" i="5"/>
  <c r="M1371" i="5"/>
  <c r="L1371" i="5"/>
  <c r="K1371" i="5"/>
  <c r="B1371" i="5"/>
  <c r="AB1370" i="5"/>
  <c r="AA1370" i="5"/>
  <c r="Z1370" i="5"/>
  <c r="Y1370" i="5"/>
  <c r="X1370" i="5"/>
  <c r="W1370" i="5"/>
  <c r="V1370" i="5"/>
  <c r="U1370" i="5"/>
  <c r="T1370" i="5"/>
  <c r="S1370" i="5"/>
  <c r="R1370" i="5"/>
  <c r="Q1370" i="5"/>
  <c r="P1370" i="5"/>
  <c r="O1370" i="5"/>
  <c r="N1370" i="5"/>
  <c r="M1370" i="5"/>
  <c r="L1370" i="5"/>
  <c r="K1370" i="5"/>
  <c r="B1370" i="5"/>
  <c r="AB1369" i="5"/>
  <c r="AA1369" i="5"/>
  <c r="Z1369" i="5"/>
  <c r="Y1369" i="5"/>
  <c r="X1369" i="5"/>
  <c r="W1369" i="5"/>
  <c r="V1369" i="5"/>
  <c r="U1369" i="5"/>
  <c r="T1369" i="5"/>
  <c r="S1369" i="5"/>
  <c r="R1369" i="5"/>
  <c r="Q1369" i="5"/>
  <c r="P1369" i="5"/>
  <c r="O1369" i="5"/>
  <c r="N1369" i="5"/>
  <c r="M1369" i="5"/>
  <c r="L1369" i="5"/>
  <c r="K1369" i="5"/>
  <c r="B1369" i="5"/>
  <c r="AB1368" i="5"/>
  <c r="AA1368" i="5"/>
  <c r="Z1368" i="5"/>
  <c r="Y1368" i="5"/>
  <c r="X1368" i="5"/>
  <c r="W1368" i="5"/>
  <c r="V1368" i="5"/>
  <c r="U1368" i="5"/>
  <c r="T1368" i="5"/>
  <c r="S1368" i="5"/>
  <c r="R1368" i="5"/>
  <c r="Q1368" i="5"/>
  <c r="P1368" i="5"/>
  <c r="O1368" i="5"/>
  <c r="N1368" i="5"/>
  <c r="M1368" i="5"/>
  <c r="L1368" i="5"/>
  <c r="K1368" i="5"/>
  <c r="B1368" i="5"/>
  <c r="AB1367" i="5"/>
  <c r="AA1367" i="5"/>
  <c r="Z1367" i="5"/>
  <c r="Y1367" i="5"/>
  <c r="X1367" i="5"/>
  <c r="W1367" i="5"/>
  <c r="V1367" i="5"/>
  <c r="U1367" i="5"/>
  <c r="T1367" i="5"/>
  <c r="S1367" i="5"/>
  <c r="R1367" i="5"/>
  <c r="Q1367" i="5"/>
  <c r="P1367" i="5"/>
  <c r="O1367" i="5"/>
  <c r="N1367" i="5"/>
  <c r="M1367" i="5"/>
  <c r="L1367" i="5"/>
  <c r="K1367" i="5"/>
  <c r="B1367" i="5"/>
  <c r="AB1366" i="5"/>
  <c r="AA1366" i="5"/>
  <c r="Z1366" i="5"/>
  <c r="Y1366" i="5"/>
  <c r="X1366" i="5"/>
  <c r="W1366" i="5"/>
  <c r="V1366" i="5"/>
  <c r="U1366" i="5"/>
  <c r="T1366" i="5"/>
  <c r="S1366" i="5"/>
  <c r="R1366" i="5"/>
  <c r="Q1366" i="5"/>
  <c r="P1366" i="5"/>
  <c r="O1366" i="5"/>
  <c r="N1366" i="5"/>
  <c r="M1366" i="5"/>
  <c r="L1366" i="5"/>
  <c r="K1366" i="5"/>
  <c r="B1366" i="5"/>
  <c r="AB1365" i="5"/>
  <c r="AA1365" i="5"/>
  <c r="Z1365" i="5"/>
  <c r="Y1365" i="5"/>
  <c r="X1365" i="5"/>
  <c r="W1365" i="5"/>
  <c r="V1365" i="5"/>
  <c r="U1365" i="5"/>
  <c r="T1365" i="5"/>
  <c r="S1365" i="5"/>
  <c r="R1365" i="5"/>
  <c r="Q1365" i="5"/>
  <c r="P1365" i="5"/>
  <c r="O1365" i="5"/>
  <c r="N1365" i="5"/>
  <c r="M1365" i="5"/>
  <c r="L1365" i="5"/>
  <c r="K1365" i="5"/>
  <c r="B1365" i="5"/>
  <c r="AB1364" i="5"/>
  <c r="AA1364" i="5"/>
  <c r="Z1364" i="5"/>
  <c r="Y1364" i="5"/>
  <c r="X1364" i="5"/>
  <c r="W1364" i="5"/>
  <c r="V1364" i="5"/>
  <c r="U1364" i="5"/>
  <c r="T1364" i="5"/>
  <c r="S1364" i="5"/>
  <c r="R1364" i="5"/>
  <c r="Q1364" i="5"/>
  <c r="P1364" i="5"/>
  <c r="O1364" i="5"/>
  <c r="N1364" i="5"/>
  <c r="M1364" i="5"/>
  <c r="L1364" i="5"/>
  <c r="K1364" i="5"/>
  <c r="B1364" i="5"/>
  <c r="AB1363" i="5"/>
  <c r="AA1363" i="5"/>
  <c r="Z1363" i="5"/>
  <c r="Y1363" i="5"/>
  <c r="X1363" i="5"/>
  <c r="W1363" i="5"/>
  <c r="V1363" i="5"/>
  <c r="U1363" i="5"/>
  <c r="T1363" i="5"/>
  <c r="S1363" i="5"/>
  <c r="R1363" i="5"/>
  <c r="Q1363" i="5"/>
  <c r="P1363" i="5"/>
  <c r="O1363" i="5"/>
  <c r="N1363" i="5"/>
  <c r="M1363" i="5"/>
  <c r="L1363" i="5"/>
  <c r="K1363" i="5"/>
  <c r="B1363" i="5"/>
  <c r="AB1362" i="5"/>
  <c r="AA1362" i="5"/>
  <c r="Z1362" i="5"/>
  <c r="Y1362" i="5"/>
  <c r="X1362" i="5"/>
  <c r="W1362" i="5"/>
  <c r="V1362" i="5"/>
  <c r="U1362" i="5"/>
  <c r="T1362" i="5"/>
  <c r="S1362" i="5"/>
  <c r="R1362" i="5"/>
  <c r="Q1362" i="5"/>
  <c r="P1362" i="5"/>
  <c r="O1362" i="5"/>
  <c r="N1362" i="5"/>
  <c r="M1362" i="5"/>
  <c r="L1362" i="5"/>
  <c r="K1362" i="5"/>
  <c r="B1362" i="5"/>
  <c r="AB1361" i="5"/>
  <c r="AA1361" i="5"/>
  <c r="Z1361" i="5"/>
  <c r="Y1361" i="5"/>
  <c r="X1361" i="5"/>
  <c r="W1361" i="5"/>
  <c r="V1361" i="5"/>
  <c r="U1361" i="5"/>
  <c r="T1361" i="5"/>
  <c r="S1361" i="5"/>
  <c r="R1361" i="5"/>
  <c r="Q1361" i="5"/>
  <c r="P1361" i="5"/>
  <c r="O1361" i="5"/>
  <c r="N1361" i="5"/>
  <c r="M1361" i="5"/>
  <c r="L1361" i="5"/>
  <c r="K1361" i="5"/>
  <c r="B1361" i="5"/>
  <c r="AB1360" i="5"/>
  <c r="AA1360" i="5"/>
  <c r="Z1360" i="5"/>
  <c r="Y1360" i="5"/>
  <c r="X1360" i="5"/>
  <c r="W1360" i="5"/>
  <c r="V1360" i="5"/>
  <c r="U1360" i="5"/>
  <c r="T1360" i="5"/>
  <c r="S1360" i="5"/>
  <c r="R1360" i="5"/>
  <c r="Q1360" i="5"/>
  <c r="P1360" i="5"/>
  <c r="O1360" i="5"/>
  <c r="N1360" i="5"/>
  <c r="M1360" i="5"/>
  <c r="L1360" i="5"/>
  <c r="K1360" i="5"/>
  <c r="B1360" i="5"/>
  <c r="AB1359" i="5"/>
  <c r="AA1359" i="5"/>
  <c r="Z1359" i="5"/>
  <c r="Y1359" i="5"/>
  <c r="X1359" i="5"/>
  <c r="W1359" i="5"/>
  <c r="V1359" i="5"/>
  <c r="U1359" i="5"/>
  <c r="T1359" i="5"/>
  <c r="S1359" i="5"/>
  <c r="R1359" i="5"/>
  <c r="Q1359" i="5"/>
  <c r="P1359" i="5"/>
  <c r="O1359" i="5"/>
  <c r="N1359" i="5"/>
  <c r="M1359" i="5"/>
  <c r="L1359" i="5"/>
  <c r="K1359" i="5"/>
  <c r="B1359" i="5"/>
  <c r="AB1358" i="5"/>
  <c r="AA1358" i="5"/>
  <c r="Z1358" i="5"/>
  <c r="Y1358" i="5"/>
  <c r="X1358" i="5"/>
  <c r="W1358" i="5"/>
  <c r="V1358" i="5"/>
  <c r="U1358" i="5"/>
  <c r="T1358" i="5"/>
  <c r="S1358" i="5"/>
  <c r="R1358" i="5"/>
  <c r="Q1358" i="5"/>
  <c r="P1358" i="5"/>
  <c r="O1358" i="5"/>
  <c r="N1358" i="5"/>
  <c r="M1358" i="5"/>
  <c r="L1358" i="5"/>
  <c r="K1358" i="5"/>
  <c r="B1358" i="5"/>
  <c r="AB1357" i="5"/>
  <c r="AA1357" i="5"/>
  <c r="Z1357" i="5"/>
  <c r="Y1357" i="5"/>
  <c r="X1357" i="5"/>
  <c r="W1357" i="5"/>
  <c r="V1357" i="5"/>
  <c r="U1357" i="5"/>
  <c r="T1357" i="5"/>
  <c r="S1357" i="5"/>
  <c r="R1357" i="5"/>
  <c r="Q1357" i="5"/>
  <c r="P1357" i="5"/>
  <c r="O1357" i="5"/>
  <c r="N1357" i="5"/>
  <c r="M1357" i="5"/>
  <c r="L1357" i="5"/>
  <c r="K1357" i="5"/>
  <c r="B1357" i="5"/>
  <c r="AB1356" i="5"/>
  <c r="AA1356" i="5"/>
  <c r="Z1356" i="5"/>
  <c r="Y1356" i="5"/>
  <c r="X1356" i="5"/>
  <c r="W1356" i="5"/>
  <c r="V1356" i="5"/>
  <c r="U1356" i="5"/>
  <c r="T1356" i="5"/>
  <c r="S1356" i="5"/>
  <c r="R1356" i="5"/>
  <c r="Q1356" i="5"/>
  <c r="P1356" i="5"/>
  <c r="O1356" i="5"/>
  <c r="N1356" i="5"/>
  <c r="M1356" i="5"/>
  <c r="L1356" i="5"/>
  <c r="K1356" i="5"/>
  <c r="B1356" i="5"/>
  <c r="AB1355" i="5"/>
  <c r="AA1355" i="5"/>
  <c r="Z1355" i="5"/>
  <c r="Y1355" i="5"/>
  <c r="X1355" i="5"/>
  <c r="W1355" i="5"/>
  <c r="V1355" i="5"/>
  <c r="U1355" i="5"/>
  <c r="T1355" i="5"/>
  <c r="S1355" i="5"/>
  <c r="R1355" i="5"/>
  <c r="Q1355" i="5"/>
  <c r="P1355" i="5"/>
  <c r="O1355" i="5"/>
  <c r="N1355" i="5"/>
  <c r="M1355" i="5"/>
  <c r="L1355" i="5"/>
  <c r="K1355" i="5"/>
  <c r="B1355" i="5"/>
  <c r="AB1354" i="5"/>
  <c r="AA1354" i="5"/>
  <c r="Z1354" i="5"/>
  <c r="Y1354" i="5"/>
  <c r="X1354" i="5"/>
  <c r="W1354" i="5"/>
  <c r="V1354" i="5"/>
  <c r="U1354" i="5"/>
  <c r="T1354" i="5"/>
  <c r="S1354" i="5"/>
  <c r="R1354" i="5"/>
  <c r="Q1354" i="5"/>
  <c r="P1354" i="5"/>
  <c r="O1354" i="5"/>
  <c r="N1354" i="5"/>
  <c r="M1354" i="5"/>
  <c r="L1354" i="5"/>
  <c r="K1354" i="5"/>
  <c r="B1354" i="5"/>
  <c r="AB1353" i="5"/>
  <c r="AA1353" i="5"/>
  <c r="Z1353" i="5"/>
  <c r="Y1353" i="5"/>
  <c r="X1353" i="5"/>
  <c r="W1353" i="5"/>
  <c r="V1353" i="5"/>
  <c r="U1353" i="5"/>
  <c r="T1353" i="5"/>
  <c r="S1353" i="5"/>
  <c r="R1353" i="5"/>
  <c r="Q1353" i="5"/>
  <c r="P1353" i="5"/>
  <c r="O1353" i="5"/>
  <c r="N1353" i="5"/>
  <c r="M1353" i="5"/>
  <c r="L1353" i="5"/>
  <c r="K1353" i="5"/>
  <c r="B1353" i="5"/>
  <c r="AB1352" i="5"/>
  <c r="AA1352" i="5"/>
  <c r="Z1352" i="5"/>
  <c r="Y1352" i="5"/>
  <c r="X1352" i="5"/>
  <c r="W1352" i="5"/>
  <c r="V1352" i="5"/>
  <c r="U1352" i="5"/>
  <c r="T1352" i="5"/>
  <c r="S1352" i="5"/>
  <c r="R1352" i="5"/>
  <c r="Q1352" i="5"/>
  <c r="P1352" i="5"/>
  <c r="O1352" i="5"/>
  <c r="N1352" i="5"/>
  <c r="M1352" i="5"/>
  <c r="L1352" i="5"/>
  <c r="K1352" i="5"/>
  <c r="B1352" i="5"/>
  <c r="AB1351" i="5"/>
  <c r="AA1351" i="5"/>
  <c r="Z1351" i="5"/>
  <c r="Y1351" i="5"/>
  <c r="X1351" i="5"/>
  <c r="W1351" i="5"/>
  <c r="V1351" i="5"/>
  <c r="U1351" i="5"/>
  <c r="T1351" i="5"/>
  <c r="S1351" i="5"/>
  <c r="R1351" i="5"/>
  <c r="Q1351" i="5"/>
  <c r="P1351" i="5"/>
  <c r="O1351" i="5"/>
  <c r="N1351" i="5"/>
  <c r="M1351" i="5"/>
  <c r="L1351" i="5"/>
  <c r="K1351" i="5"/>
  <c r="B1351" i="5"/>
  <c r="AB1350" i="5"/>
  <c r="AA1350" i="5"/>
  <c r="Z1350" i="5"/>
  <c r="Y1350" i="5"/>
  <c r="X1350" i="5"/>
  <c r="W1350" i="5"/>
  <c r="V1350" i="5"/>
  <c r="U1350" i="5"/>
  <c r="T1350" i="5"/>
  <c r="S1350" i="5"/>
  <c r="R1350" i="5"/>
  <c r="Q1350" i="5"/>
  <c r="P1350" i="5"/>
  <c r="O1350" i="5"/>
  <c r="N1350" i="5"/>
  <c r="M1350" i="5"/>
  <c r="L1350" i="5"/>
  <c r="K1350" i="5"/>
  <c r="B1350" i="5"/>
  <c r="AB1349" i="5"/>
  <c r="AA1349" i="5"/>
  <c r="Z1349" i="5"/>
  <c r="Y1349" i="5"/>
  <c r="X1349" i="5"/>
  <c r="W1349" i="5"/>
  <c r="V1349" i="5"/>
  <c r="U1349" i="5"/>
  <c r="T1349" i="5"/>
  <c r="S1349" i="5"/>
  <c r="R1349" i="5"/>
  <c r="Q1349" i="5"/>
  <c r="P1349" i="5"/>
  <c r="O1349" i="5"/>
  <c r="N1349" i="5"/>
  <c r="M1349" i="5"/>
  <c r="L1349" i="5"/>
  <c r="K1349" i="5"/>
  <c r="B1349" i="5"/>
  <c r="AB1348" i="5"/>
  <c r="AA1348" i="5"/>
  <c r="Z1348" i="5"/>
  <c r="Y1348" i="5"/>
  <c r="X1348" i="5"/>
  <c r="W1348" i="5"/>
  <c r="V1348" i="5"/>
  <c r="U1348" i="5"/>
  <c r="T1348" i="5"/>
  <c r="S1348" i="5"/>
  <c r="R1348" i="5"/>
  <c r="Q1348" i="5"/>
  <c r="P1348" i="5"/>
  <c r="O1348" i="5"/>
  <c r="N1348" i="5"/>
  <c r="M1348" i="5"/>
  <c r="L1348" i="5"/>
  <c r="K1348" i="5"/>
  <c r="B1348" i="5"/>
  <c r="AB1347" i="5"/>
  <c r="AA1347" i="5"/>
  <c r="Z1347" i="5"/>
  <c r="Y1347" i="5"/>
  <c r="X1347" i="5"/>
  <c r="W1347" i="5"/>
  <c r="V1347" i="5"/>
  <c r="U1347" i="5"/>
  <c r="T1347" i="5"/>
  <c r="S1347" i="5"/>
  <c r="R1347" i="5"/>
  <c r="Q1347" i="5"/>
  <c r="P1347" i="5"/>
  <c r="O1347" i="5"/>
  <c r="N1347" i="5"/>
  <c r="M1347" i="5"/>
  <c r="L1347" i="5"/>
  <c r="K1347" i="5"/>
  <c r="B1347" i="5"/>
  <c r="AB1346" i="5"/>
  <c r="AA1346" i="5"/>
  <c r="Z1346" i="5"/>
  <c r="Y1346" i="5"/>
  <c r="X1346" i="5"/>
  <c r="W1346" i="5"/>
  <c r="V1346" i="5"/>
  <c r="U1346" i="5"/>
  <c r="T1346" i="5"/>
  <c r="S1346" i="5"/>
  <c r="R1346" i="5"/>
  <c r="Q1346" i="5"/>
  <c r="P1346" i="5"/>
  <c r="O1346" i="5"/>
  <c r="N1346" i="5"/>
  <c r="M1346" i="5"/>
  <c r="L1346" i="5"/>
  <c r="K1346" i="5"/>
  <c r="B1346" i="5"/>
  <c r="AB1345" i="5"/>
  <c r="AA1345" i="5"/>
  <c r="Z1345" i="5"/>
  <c r="Y1345" i="5"/>
  <c r="X1345" i="5"/>
  <c r="W1345" i="5"/>
  <c r="V1345" i="5"/>
  <c r="U1345" i="5"/>
  <c r="T1345" i="5"/>
  <c r="S1345" i="5"/>
  <c r="R1345" i="5"/>
  <c r="Q1345" i="5"/>
  <c r="P1345" i="5"/>
  <c r="O1345" i="5"/>
  <c r="N1345" i="5"/>
  <c r="M1345" i="5"/>
  <c r="L1345" i="5"/>
  <c r="K1345" i="5"/>
  <c r="B1345" i="5"/>
  <c r="AB1344" i="5"/>
  <c r="AA1344" i="5"/>
  <c r="Z1344" i="5"/>
  <c r="Y1344" i="5"/>
  <c r="X1344" i="5"/>
  <c r="W1344" i="5"/>
  <c r="V1344" i="5"/>
  <c r="U1344" i="5"/>
  <c r="T1344" i="5"/>
  <c r="S1344" i="5"/>
  <c r="R1344" i="5"/>
  <c r="Q1344" i="5"/>
  <c r="P1344" i="5"/>
  <c r="O1344" i="5"/>
  <c r="N1344" i="5"/>
  <c r="M1344" i="5"/>
  <c r="L1344" i="5"/>
  <c r="K1344" i="5"/>
  <c r="B1344" i="5"/>
  <c r="AB1343" i="5"/>
  <c r="AA1343" i="5"/>
  <c r="Z1343" i="5"/>
  <c r="Y1343" i="5"/>
  <c r="X1343" i="5"/>
  <c r="W1343" i="5"/>
  <c r="V1343" i="5"/>
  <c r="U1343" i="5"/>
  <c r="T1343" i="5"/>
  <c r="S1343" i="5"/>
  <c r="R1343" i="5"/>
  <c r="Q1343" i="5"/>
  <c r="P1343" i="5"/>
  <c r="O1343" i="5"/>
  <c r="N1343" i="5"/>
  <c r="M1343" i="5"/>
  <c r="L1343" i="5"/>
  <c r="K1343" i="5"/>
  <c r="B1343" i="5"/>
  <c r="AB1342" i="5"/>
  <c r="AA1342" i="5"/>
  <c r="Z1342" i="5"/>
  <c r="Y1342" i="5"/>
  <c r="X1342" i="5"/>
  <c r="W1342" i="5"/>
  <c r="V1342" i="5"/>
  <c r="U1342" i="5"/>
  <c r="T1342" i="5"/>
  <c r="S1342" i="5"/>
  <c r="R1342" i="5"/>
  <c r="Q1342" i="5"/>
  <c r="P1342" i="5"/>
  <c r="O1342" i="5"/>
  <c r="N1342" i="5"/>
  <c r="M1342" i="5"/>
  <c r="L1342" i="5"/>
  <c r="K1342" i="5"/>
  <c r="B1342" i="5"/>
  <c r="AB1341" i="5"/>
  <c r="AA1341" i="5"/>
  <c r="Z1341" i="5"/>
  <c r="Y1341" i="5"/>
  <c r="X1341" i="5"/>
  <c r="W1341" i="5"/>
  <c r="V1341" i="5"/>
  <c r="U1341" i="5"/>
  <c r="T1341" i="5"/>
  <c r="S1341" i="5"/>
  <c r="R1341" i="5"/>
  <c r="Q1341" i="5"/>
  <c r="P1341" i="5"/>
  <c r="O1341" i="5"/>
  <c r="N1341" i="5"/>
  <c r="M1341" i="5"/>
  <c r="L1341" i="5"/>
  <c r="K1341" i="5"/>
  <c r="B1341" i="5"/>
  <c r="AB1340" i="5"/>
  <c r="AA1340" i="5"/>
  <c r="Z1340" i="5"/>
  <c r="Y1340" i="5"/>
  <c r="X1340" i="5"/>
  <c r="W1340" i="5"/>
  <c r="V1340" i="5"/>
  <c r="U1340" i="5"/>
  <c r="T1340" i="5"/>
  <c r="S1340" i="5"/>
  <c r="R1340" i="5"/>
  <c r="Q1340" i="5"/>
  <c r="P1340" i="5"/>
  <c r="O1340" i="5"/>
  <c r="N1340" i="5"/>
  <c r="M1340" i="5"/>
  <c r="L1340" i="5"/>
  <c r="K1340" i="5"/>
  <c r="B1340" i="5"/>
  <c r="AB1339" i="5"/>
  <c r="AA1339" i="5"/>
  <c r="Z1339" i="5"/>
  <c r="Y1339" i="5"/>
  <c r="X1339" i="5"/>
  <c r="W1339" i="5"/>
  <c r="V1339" i="5"/>
  <c r="U1339" i="5"/>
  <c r="T1339" i="5"/>
  <c r="S1339" i="5"/>
  <c r="R1339" i="5"/>
  <c r="Q1339" i="5"/>
  <c r="P1339" i="5"/>
  <c r="O1339" i="5"/>
  <c r="N1339" i="5"/>
  <c r="M1339" i="5"/>
  <c r="L1339" i="5"/>
  <c r="K1339" i="5"/>
  <c r="B1339" i="5"/>
  <c r="AB1338" i="5"/>
  <c r="AA1338" i="5"/>
  <c r="Z1338" i="5"/>
  <c r="Y1338" i="5"/>
  <c r="X1338" i="5"/>
  <c r="W1338" i="5"/>
  <c r="V1338" i="5"/>
  <c r="U1338" i="5"/>
  <c r="T1338" i="5"/>
  <c r="S1338" i="5"/>
  <c r="R1338" i="5"/>
  <c r="Q1338" i="5"/>
  <c r="P1338" i="5"/>
  <c r="O1338" i="5"/>
  <c r="N1338" i="5"/>
  <c r="M1338" i="5"/>
  <c r="L1338" i="5"/>
  <c r="K1338" i="5"/>
  <c r="B1338" i="5"/>
  <c r="AB1337" i="5"/>
  <c r="AA1337" i="5"/>
  <c r="Z1337" i="5"/>
  <c r="Y1337" i="5"/>
  <c r="X1337" i="5"/>
  <c r="W1337" i="5"/>
  <c r="V1337" i="5"/>
  <c r="U1337" i="5"/>
  <c r="T1337" i="5"/>
  <c r="S1337" i="5"/>
  <c r="R1337" i="5"/>
  <c r="Q1337" i="5"/>
  <c r="P1337" i="5"/>
  <c r="O1337" i="5"/>
  <c r="N1337" i="5"/>
  <c r="M1337" i="5"/>
  <c r="L1337" i="5"/>
  <c r="K1337" i="5"/>
  <c r="B1337" i="5"/>
  <c r="AB1336" i="5"/>
  <c r="AA1336" i="5"/>
  <c r="Z1336" i="5"/>
  <c r="Y1336" i="5"/>
  <c r="X1336" i="5"/>
  <c r="W1336" i="5"/>
  <c r="V1336" i="5"/>
  <c r="U1336" i="5"/>
  <c r="T1336" i="5"/>
  <c r="S1336" i="5"/>
  <c r="R1336" i="5"/>
  <c r="Q1336" i="5"/>
  <c r="P1336" i="5"/>
  <c r="O1336" i="5"/>
  <c r="N1336" i="5"/>
  <c r="M1336" i="5"/>
  <c r="L1336" i="5"/>
  <c r="K1336" i="5"/>
  <c r="B1336" i="5"/>
  <c r="AB1335" i="5"/>
  <c r="AA1335" i="5"/>
  <c r="Z1335" i="5"/>
  <c r="Y1335" i="5"/>
  <c r="X1335" i="5"/>
  <c r="W1335" i="5"/>
  <c r="V1335" i="5"/>
  <c r="U1335" i="5"/>
  <c r="T1335" i="5"/>
  <c r="S1335" i="5"/>
  <c r="R1335" i="5"/>
  <c r="Q1335" i="5"/>
  <c r="P1335" i="5"/>
  <c r="O1335" i="5"/>
  <c r="N1335" i="5"/>
  <c r="M1335" i="5"/>
  <c r="L1335" i="5"/>
  <c r="K1335" i="5"/>
  <c r="B1335" i="5"/>
  <c r="AB1334" i="5"/>
  <c r="AA1334" i="5"/>
  <c r="Z1334" i="5"/>
  <c r="Y1334" i="5"/>
  <c r="X1334" i="5"/>
  <c r="W1334" i="5"/>
  <c r="V1334" i="5"/>
  <c r="U1334" i="5"/>
  <c r="T1334" i="5"/>
  <c r="S1334" i="5"/>
  <c r="R1334" i="5"/>
  <c r="Q1334" i="5"/>
  <c r="P1334" i="5"/>
  <c r="O1334" i="5"/>
  <c r="N1334" i="5"/>
  <c r="M1334" i="5"/>
  <c r="L1334" i="5"/>
  <c r="K1334" i="5"/>
  <c r="B1334" i="5"/>
  <c r="AB1333" i="5"/>
  <c r="AA1333" i="5"/>
  <c r="Z1333" i="5"/>
  <c r="Y1333" i="5"/>
  <c r="X1333" i="5"/>
  <c r="W1333" i="5"/>
  <c r="V1333" i="5"/>
  <c r="U1333" i="5"/>
  <c r="T1333" i="5"/>
  <c r="S1333" i="5"/>
  <c r="R1333" i="5"/>
  <c r="Q1333" i="5"/>
  <c r="P1333" i="5"/>
  <c r="O1333" i="5"/>
  <c r="N1333" i="5"/>
  <c r="M1333" i="5"/>
  <c r="L1333" i="5"/>
  <c r="K1333" i="5"/>
  <c r="B1333" i="5"/>
  <c r="AB1332" i="5"/>
  <c r="AA1332" i="5"/>
  <c r="Z1332" i="5"/>
  <c r="Y1332" i="5"/>
  <c r="X1332" i="5"/>
  <c r="W1332" i="5"/>
  <c r="V1332" i="5"/>
  <c r="U1332" i="5"/>
  <c r="T1332" i="5"/>
  <c r="S1332" i="5"/>
  <c r="R1332" i="5"/>
  <c r="Q1332" i="5"/>
  <c r="P1332" i="5"/>
  <c r="O1332" i="5"/>
  <c r="N1332" i="5"/>
  <c r="M1332" i="5"/>
  <c r="L1332" i="5"/>
  <c r="K1332" i="5"/>
  <c r="B1332" i="5"/>
  <c r="AB1331" i="5"/>
  <c r="AA1331" i="5"/>
  <c r="Z1331" i="5"/>
  <c r="Y1331" i="5"/>
  <c r="X1331" i="5"/>
  <c r="W1331" i="5"/>
  <c r="V1331" i="5"/>
  <c r="U1331" i="5"/>
  <c r="T1331" i="5"/>
  <c r="S1331" i="5"/>
  <c r="R1331" i="5"/>
  <c r="Q1331" i="5"/>
  <c r="P1331" i="5"/>
  <c r="O1331" i="5"/>
  <c r="N1331" i="5"/>
  <c r="M1331" i="5"/>
  <c r="L1331" i="5"/>
  <c r="K1331" i="5"/>
  <c r="B1331" i="5"/>
  <c r="AB1330" i="5"/>
  <c r="AA1330" i="5"/>
  <c r="Z1330" i="5"/>
  <c r="Y1330" i="5"/>
  <c r="X1330" i="5"/>
  <c r="W1330" i="5"/>
  <c r="V1330" i="5"/>
  <c r="U1330" i="5"/>
  <c r="T1330" i="5"/>
  <c r="S1330" i="5"/>
  <c r="R1330" i="5"/>
  <c r="Q1330" i="5"/>
  <c r="P1330" i="5"/>
  <c r="O1330" i="5"/>
  <c r="N1330" i="5"/>
  <c r="M1330" i="5"/>
  <c r="L1330" i="5"/>
  <c r="K1330" i="5"/>
  <c r="B1330" i="5"/>
  <c r="AB1329" i="5"/>
  <c r="AA1329" i="5"/>
  <c r="Z1329" i="5"/>
  <c r="Y1329" i="5"/>
  <c r="X1329" i="5"/>
  <c r="W1329" i="5"/>
  <c r="V1329" i="5"/>
  <c r="U1329" i="5"/>
  <c r="T1329" i="5"/>
  <c r="S1329" i="5"/>
  <c r="R1329" i="5"/>
  <c r="Q1329" i="5"/>
  <c r="P1329" i="5"/>
  <c r="O1329" i="5"/>
  <c r="N1329" i="5"/>
  <c r="M1329" i="5"/>
  <c r="L1329" i="5"/>
  <c r="K1329" i="5"/>
  <c r="B1329" i="5"/>
  <c r="AB1328" i="5"/>
  <c r="AA1328" i="5"/>
  <c r="Z1328" i="5"/>
  <c r="Y1328" i="5"/>
  <c r="X1328" i="5"/>
  <c r="W1328" i="5"/>
  <c r="V1328" i="5"/>
  <c r="U1328" i="5"/>
  <c r="T1328" i="5"/>
  <c r="S1328" i="5"/>
  <c r="R1328" i="5"/>
  <c r="Q1328" i="5"/>
  <c r="P1328" i="5"/>
  <c r="O1328" i="5"/>
  <c r="N1328" i="5"/>
  <c r="M1328" i="5"/>
  <c r="L1328" i="5"/>
  <c r="K1328" i="5"/>
  <c r="B1328" i="5"/>
  <c r="AB1327" i="5"/>
  <c r="AA1327" i="5"/>
  <c r="Z1327" i="5"/>
  <c r="Y1327" i="5"/>
  <c r="X1327" i="5"/>
  <c r="W1327" i="5"/>
  <c r="V1327" i="5"/>
  <c r="U1327" i="5"/>
  <c r="T1327" i="5"/>
  <c r="S1327" i="5"/>
  <c r="R1327" i="5"/>
  <c r="Q1327" i="5"/>
  <c r="P1327" i="5"/>
  <c r="O1327" i="5"/>
  <c r="N1327" i="5"/>
  <c r="M1327" i="5"/>
  <c r="L1327" i="5"/>
  <c r="K1327" i="5"/>
  <c r="B1327" i="5"/>
  <c r="AB1326" i="5"/>
  <c r="AA1326" i="5"/>
  <c r="Z1326" i="5"/>
  <c r="Y1326" i="5"/>
  <c r="X1326" i="5"/>
  <c r="W1326" i="5"/>
  <c r="V1326" i="5"/>
  <c r="U1326" i="5"/>
  <c r="T1326" i="5"/>
  <c r="S1326" i="5"/>
  <c r="R1326" i="5"/>
  <c r="Q1326" i="5"/>
  <c r="P1326" i="5"/>
  <c r="O1326" i="5"/>
  <c r="N1326" i="5"/>
  <c r="M1326" i="5"/>
  <c r="L1326" i="5"/>
  <c r="K1326" i="5"/>
  <c r="B1326" i="5"/>
  <c r="AB1325" i="5"/>
  <c r="AA1325" i="5"/>
  <c r="Z1325" i="5"/>
  <c r="Y1325" i="5"/>
  <c r="X1325" i="5"/>
  <c r="W1325" i="5"/>
  <c r="V1325" i="5"/>
  <c r="U1325" i="5"/>
  <c r="T1325" i="5"/>
  <c r="S1325" i="5"/>
  <c r="R1325" i="5"/>
  <c r="Q1325" i="5"/>
  <c r="P1325" i="5"/>
  <c r="O1325" i="5"/>
  <c r="N1325" i="5"/>
  <c r="M1325" i="5"/>
  <c r="L1325" i="5"/>
  <c r="K1325" i="5"/>
  <c r="B1325" i="5"/>
  <c r="AB1324" i="5"/>
  <c r="AA1324" i="5"/>
  <c r="Z1324" i="5"/>
  <c r="Y1324" i="5"/>
  <c r="X1324" i="5"/>
  <c r="W1324" i="5"/>
  <c r="V1324" i="5"/>
  <c r="U1324" i="5"/>
  <c r="T1324" i="5"/>
  <c r="S1324" i="5"/>
  <c r="R1324" i="5"/>
  <c r="Q1324" i="5"/>
  <c r="P1324" i="5"/>
  <c r="O1324" i="5"/>
  <c r="N1324" i="5"/>
  <c r="M1324" i="5"/>
  <c r="L1324" i="5"/>
  <c r="K1324" i="5"/>
  <c r="B1324" i="5"/>
  <c r="AB1323" i="5"/>
  <c r="AA1323" i="5"/>
  <c r="Z1323" i="5"/>
  <c r="Y1323" i="5"/>
  <c r="X1323" i="5"/>
  <c r="W1323" i="5"/>
  <c r="V1323" i="5"/>
  <c r="U1323" i="5"/>
  <c r="T1323" i="5"/>
  <c r="S1323" i="5"/>
  <c r="R1323" i="5"/>
  <c r="Q1323" i="5"/>
  <c r="P1323" i="5"/>
  <c r="O1323" i="5"/>
  <c r="N1323" i="5"/>
  <c r="M1323" i="5"/>
  <c r="L1323" i="5"/>
  <c r="K1323" i="5"/>
  <c r="B1323" i="5"/>
  <c r="AB1322" i="5"/>
  <c r="AA1322" i="5"/>
  <c r="Z1322" i="5"/>
  <c r="Y1322" i="5"/>
  <c r="X1322" i="5"/>
  <c r="W1322" i="5"/>
  <c r="V1322" i="5"/>
  <c r="U1322" i="5"/>
  <c r="T1322" i="5"/>
  <c r="S1322" i="5"/>
  <c r="R1322" i="5"/>
  <c r="Q1322" i="5"/>
  <c r="P1322" i="5"/>
  <c r="O1322" i="5"/>
  <c r="N1322" i="5"/>
  <c r="M1322" i="5"/>
  <c r="L1322" i="5"/>
  <c r="K1322" i="5"/>
  <c r="B1322" i="5"/>
  <c r="AB1321" i="5"/>
  <c r="AA1321" i="5"/>
  <c r="Z1321" i="5"/>
  <c r="Y1321" i="5"/>
  <c r="X1321" i="5"/>
  <c r="W1321" i="5"/>
  <c r="V1321" i="5"/>
  <c r="U1321" i="5"/>
  <c r="T1321" i="5"/>
  <c r="S1321" i="5"/>
  <c r="R1321" i="5"/>
  <c r="Q1321" i="5"/>
  <c r="P1321" i="5"/>
  <c r="O1321" i="5"/>
  <c r="N1321" i="5"/>
  <c r="M1321" i="5"/>
  <c r="L1321" i="5"/>
  <c r="K1321" i="5"/>
  <c r="B1321" i="5"/>
  <c r="AB1320" i="5"/>
  <c r="AA1320" i="5"/>
  <c r="Z1320" i="5"/>
  <c r="Y1320" i="5"/>
  <c r="X1320" i="5"/>
  <c r="W1320" i="5"/>
  <c r="V1320" i="5"/>
  <c r="U1320" i="5"/>
  <c r="T1320" i="5"/>
  <c r="S1320" i="5"/>
  <c r="R1320" i="5"/>
  <c r="Q1320" i="5"/>
  <c r="P1320" i="5"/>
  <c r="O1320" i="5"/>
  <c r="N1320" i="5"/>
  <c r="M1320" i="5"/>
  <c r="L1320" i="5"/>
  <c r="K1320" i="5"/>
  <c r="B1320" i="5"/>
  <c r="AB1319" i="5"/>
  <c r="AA1319" i="5"/>
  <c r="Z1319" i="5"/>
  <c r="Y1319" i="5"/>
  <c r="X1319" i="5"/>
  <c r="W1319" i="5"/>
  <c r="V1319" i="5"/>
  <c r="U1319" i="5"/>
  <c r="T1319" i="5"/>
  <c r="S1319" i="5"/>
  <c r="R1319" i="5"/>
  <c r="Q1319" i="5"/>
  <c r="P1319" i="5"/>
  <c r="O1319" i="5"/>
  <c r="N1319" i="5"/>
  <c r="M1319" i="5"/>
  <c r="L1319" i="5"/>
  <c r="K1319" i="5"/>
  <c r="B1319" i="5"/>
  <c r="AB1318" i="5"/>
  <c r="AA1318" i="5"/>
  <c r="Z1318" i="5"/>
  <c r="Y1318" i="5"/>
  <c r="X1318" i="5"/>
  <c r="W1318" i="5"/>
  <c r="V1318" i="5"/>
  <c r="U1318" i="5"/>
  <c r="T1318" i="5"/>
  <c r="S1318" i="5"/>
  <c r="R1318" i="5"/>
  <c r="Q1318" i="5"/>
  <c r="P1318" i="5"/>
  <c r="O1318" i="5"/>
  <c r="N1318" i="5"/>
  <c r="M1318" i="5"/>
  <c r="L1318" i="5"/>
  <c r="K1318" i="5"/>
  <c r="B1318" i="5"/>
  <c r="AB1317" i="5"/>
  <c r="AA1317" i="5"/>
  <c r="Z1317" i="5"/>
  <c r="Y1317" i="5"/>
  <c r="X1317" i="5"/>
  <c r="W1317" i="5"/>
  <c r="V1317" i="5"/>
  <c r="U1317" i="5"/>
  <c r="T1317" i="5"/>
  <c r="S1317" i="5"/>
  <c r="R1317" i="5"/>
  <c r="Q1317" i="5"/>
  <c r="P1317" i="5"/>
  <c r="O1317" i="5"/>
  <c r="N1317" i="5"/>
  <c r="M1317" i="5"/>
  <c r="L1317" i="5"/>
  <c r="K1317" i="5"/>
  <c r="B1317" i="5"/>
  <c r="AB1316" i="5"/>
  <c r="AA1316" i="5"/>
  <c r="Z1316" i="5"/>
  <c r="Y1316" i="5"/>
  <c r="X1316" i="5"/>
  <c r="W1316" i="5"/>
  <c r="V1316" i="5"/>
  <c r="U1316" i="5"/>
  <c r="T1316" i="5"/>
  <c r="S1316" i="5"/>
  <c r="R1316" i="5"/>
  <c r="Q1316" i="5"/>
  <c r="P1316" i="5"/>
  <c r="O1316" i="5"/>
  <c r="N1316" i="5"/>
  <c r="M1316" i="5"/>
  <c r="L1316" i="5"/>
  <c r="K1316" i="5"/>
  <c r="B1316" i="5"/>
  <c r="AB1315" i="5"/>
  <c r="AA1315" i="5"/>
  <c r="Z1315" i="5"/>
  <c r="Y1315" i="5"/>
  <c r="X1315" i="5"/>
  <c r="W1315" i="5"/>
  <c r="V1315" i="5"/>
  <c r="U1315" i="5"/>
  <c r="T1315" i="5"/>
  <c r="S1315" i="5"/>
  <c r="R1315" i="5"/>
  <c r="Q1315" i="5"/>
  <c r="P1315" i="5"/>
  <c r="O1315" i="5"/>
  <c r="N1315" i="5"/>
  <c r="M1315" i="5"/>
  <c r="L1315" i="5"/>
  <c r="K1315" i="5"/>
  <c r="B1315" i="5"/>
  <c r="AB1314" i="5"/>
  <c r="AA1314" i="5"/>
  <c r="Z1314" i="5"/>
  <c r="Y1314" i="5"/>
  <c r="X1314" i="5"/>
  <c r="W1314" i="5"/>
  <c r="V1314" i="5"/>
  <c r="U1314" i="5"/>
  <c r="T1314" i="5"/>
  <c r="S1314" i="5"/>
  <c r="R1314" i="5"/>
  <c r="Q1314" i="5"/>
  <c r="P1314" i="5"/>
  <c r="O1314" i="5"/>
  <c r="N1314" i="5"/>
  <c r="M1314" i="5"/>
  <c r="L1314" i="5"/>
  <c r="K1314" i="5"/>
  <c r="B1314" i="5"/>
  <c r="AB1313" i="5"/>
  <c r="AA1313" i="5"/>
  <c r="Z1313" i="5"/>
  <c r="Y1313" i="5"/>
  <c r="X1313" i="5"/>
  <c r="W1313" i="5"/>
  <c r="V1313" i="5"/>
  <c r="U1313" i="5"/>
  <c r="T1313" i="5"/>
  <c r="S1313" i="5"/>
  <c r="R1313" i="5"/>
  <c r="Q1313" i="5"/>
  <c r="P1313" i="5"/>
  <c r="O1313" i="5"/>
  <c r="N1313" i="5"/>
  <c r="M1313" i="5"/>
  <c r="L1313" i="5"/>
  <c r="K1313" i="5"/>
  <c r="B1313" i="5"/>
  <c r="AB1312" i="5"/>
  <c r="AA1312" i="5"/>
  <c r="Z1312" i="5"/>
  <c r="Y1312" i="5"/>
  <c r="X1312" i="5"/>
  <c r="W1312" i="5"/>
  <c r="V1312" i="5"/>
  <c r="U1312" i="5"/>
  <c r="T1312" i="5"/>
  <c r="S1312" i="5"/>
  <c r="R1312" i="5"/>
  <c r="Q1312" i="5"/>
  <c r="P1312" i="5"/>
  <c r="O1312" i="5"/>
  <c r="N1312" i="5"/>
  <c r="M1312" i="5"/>
  <c r="L1312" i="5"/>
  <c r="K1312" i="5"/>
  <c r="B1312" i="5"/>
  <c r="AB1311" i="5"/>
  <c r="AA1311" i="5"/>
  <c r="Z1311" i="5"/>
  <c r="Y1311" i="5"/>
  <c r="X1311" i="5"/>
  <c r="W1311" i="5"/>
  <c r="V1311" i="5"/>
  <c r="U1311" i="5"/>
  <c r="T1311" i="5"/>
  <c r="S1311" i="5"/>
  <c r="R1311" i="5"/>
  <c r="Q1311" i="5"/>
  <c r="P1311" i="5"/>
  <c r="O1311" i="5"/>
  <c r="N1311" i="5"/>
  <c r="M1311" i="5"/>
  <c r="L1311" i="5"/>
  <c r="K1311" i="5"/>
  <c r="B1311" i="5"/>
  <c r="AB1310" i="5"/>
  <c r="AA1310" i="5"/>
  <c r="Z1310" i="5"/>
  <c r="Y1310" i="5"/>
  <c r="X1310" i="5"/>
  <c r="W1310" i="5"/>
  <c r="V1310" i="5"/>
  <c r="U1310" i="5"/>
  <c r="T1310" i="5"/>
  <c r="S1310" i="5"/>
  <c r="R1310" i="5"/>
  <c r="Q1310" i="5"/>
  <c r="P1310" i="5"/>
  <c r="O1310" i="5"/>
  <c r="N1310" i="5"/>
  <c r="M1310" i="5"/>
  <c r="L1310" i="5"/>
  <c r="K1310" i="5"/>
  <c r="B1310" i="5"/>
  <c r="AB1309" i="5"/>
  <c r="AA1309" i="5"/>
  <c r="Z1309" i="5"/>
  <c r="Y1309" i="5"/>
  <c r="X1309" i="5"/>
  <c r="W1309" i="5"/>
  <c r="V1309" i="5"/>
  <c r="U1309" i="5"/>
  <c r="T1309" i="5"/>
  <c r="S1309" i="5"/>
  <c r="R1309" i="5"/>
  <c r="Q1309" i="5"/>
  <c r="P1309" i="5"/>
  <c r="O1309" i="5"/>
  <c r="N1309" i="5"/>
  <c r="M1309" i="5"/>
  <c r="L1309" i="5"/>
  <c r="K1309" i="5"/>
  <c r="B1309" i="5"/>
  <c r="AB1308" i="5"/>
  <c r="AA1308" i="5"/>
  <c r="Z1308" i="5"/>
  <c r="Y1308" i="5"/>
  <c r="X1308" i="5"/>
  <c r="W1308" i="5"/>
  <c r="V1308" i="5"/>
  <c r="U1308" i="5"/>
  <c r="T1308" i="5"/>
  <c r="S1308" i="5"/>
  <c r="R1308" i="5"/>
  <c r="Q1308" i="5"/>
  <c r="P1308" i="5"/>
  <c r="O1308" i="5"/>
  <c r="N1308" i="5"/>
  <c r="M1308" i="5"/>
  <c r="L1308" i="5"/>
  <c r="K1308" i="5"/>
  <c r="B1308" i="5"/>
  <c r="AB1307" i="5"/>
  <c r="AA1307" i="5"/>
  <c r="Z1307" i="5"/>
  <c r="Y1307" i="5"/>
  <c r="X1307" i="5"/>
  <c r="W1307" i="5"/>
  <c r="V1307" i="5"/>
  <c r="U1307" i="5"/>
  <c r="T1307" i="5"/>
  <c r="S1307" i="5"/>
  <c r="R1307" i="5"/>
  <c r="Q1307" i="5"/>
  <c r="P1307" i="5"/>
  <c r="O1307" i="5"/>
  <c r="N1307" i="5"/>
  <c r="M1307" i="5"/>
  <c r="L1307" i="5"/>
  <c r="K1307" i="5"/>
  <c r="B1307" i="5"/>
  <c r="AB1306" i="5"/>
  <c r="AA1306" i="5"/>
  <c r="Z1306" i="5"/>
  <c r="Y1306" i="5"/>
  <c r="X1306" i="5"/>
  <c r="W1306" i="5"/>
  <c r="V1306" i="5"/>
  <c r="U1306" i="5"/>
  <c r="T1306" i="5"/>
  <c r="S1306" i="5"/>
  <c r="R1306" i="5"/>
  <c r="Q1306" i="5"/>
  <c r="P1306" i="5"/>
  <c r="O1306" i="5"/>
  <c r="N1306" i="5"/>
  <c r="M1306" i="5"/>
  <c r="L1306" i="5"/>
  <c r="K1306" i="5"/>
  <c r="B1306" i="5"/>
  <c r="AB1305" i="5"/>
  <c r="AA1305" i="5"/>
  <c r="Z1305" i="5"/>
  <c r="Y1305" i="5"/>
  <c r="X1305" i="5"/>
  <c r="W1305" i="5"/>
  <c r="V1305" i="5"/>
  <c r="U1305" i="5"/>
  <c r="T1305" i="5"/>
  <c r="S1305" i="5"/>
  <c r="R1305" i="5"/>
  <c r="Q1305" i="5"/>
  <c r="P1305" i="5"/>
  <c r="O1305" i="5"/>
  <c r="N1305" i="5"/>
  <c r="M1305" i="5"/>
  <c r="L1305" i="5"/>
  <c r="K1305" i="5"/>
  <c r="B1305" i="5"/>
  <c r="AB1304" i="5"/>
  <c r="AA1304" i="5"/>
  <c r="Z1304" i="5"/>
  <c r="Y1304" i="5"/>
  <c r="X1304" i="5"/>
  <c r="W1304" i="5"/>
  <c r="V1304" i="5"/>
  <c r="U1304" i="5"/>
  <c r="T1304" i="5"/>
  <c r="S1304" i="5"/>
  <c r="R1304" i="5"/>
  <c r="Q1304" i="5"/>
  <c r="P1304" i="5"/>
  <c r="O1304" i="5"/>
  <c r="N1304" i="5"/>
  <c r="M1304" i="5"/>
  <c r="L1304" i="5"/>
  <c r="K1304" i="5"/>
  <c r="B1304" i="5"/>
  <c r="AB1303" i="5"/>
  <c r="AA1303" i="5"/>
  <c r="Z1303" i="5"/>
  <c r="Y1303" i="5"/>
  <c r="X1303" i="5"/>
  <c r="W1303" i="5"/>
  <c r="V1303" i="5"/>
  <c r="U1303" i="5"/>
  <c r="T1303" i="5"/>
  <c r="S1303" i="5"/>
  <c r="R1303" i="5"/>
  <c r="Q1303" i="5"/>
  <c r="P1303" i="5"/>
  <c r="O1303" i="5"/>
  <c r="N1303" i="5"/>
  <c r="M1303" i="5"/>
  <c r="L1303" i="5"/>
  <c r="K1303" i="5"/>
  <c r="B1303" i="5"/>
  <c r="AB1302" i="5"/>
  <c r="AA1302" i="5"/>
  <c r="Z1302" i="5"/>
  <c r="Y1302" i="5"/>
  <c r="X1302" i="5"/>
  <c r="W1302" i="5"/>
  <c r="V1302" i="5"/>
  <c r="U1302" i="5"/>
  <c r="T1302" i="5"/>
  <c r="S1302" i="5"/>
  <c r="R1302" i="5"/>
  <c r="Q1302" i="5"/>
  <c r="P1302" i="5"/>
  <c r="O1302" i="5"/>
  <c r="N1302" i="5"/>
  <c r="M1302" i="5"/>
  <c r="L1302" i="5"/>
  <c r="K1302" i="5"/>
  <c r="B1302" i="5"/>
  <c r="AB1301" i="5"/>
  <c r="AA1301" i="5"/>
  <c r="Z1301" i="5"/>
  <c r="Y1301" i="5"/>
  <c r="X1301" i="5"/>
  <c r="W1301" i="5"/>
  <c r="V1301" i="5"/>
  <c r="U1301" i="5"/>
  <c r="T1301" i="5"/>
  <c r="S1301" i="5"/>
  <c r="R1301" i="5"/>
  <c r="Q1301" i="5"/>
  <c r="P1301" i="5"/>
  <c r="O1301" i="5"/>
  <c r="N1301" i="5"/>
  <c r="M1301" i="5"/>
  <c r="L1301" i="5"/>
  <c r="K1301" i="5"/>
  <c r="B1301" i="5"/>
  <c r="AB1300" i="5"/>
  <c r="AA1300" i="5"/>
  <c r="Z1300" i="5"/>
  <c r="Y1300" i="5"/>
  <c r="X1300" i="5"/>
  <c r="W1300" i="5"/>
  <c r="V1300" i="5"/>
  <c r="U1300" i="5"/>
  <c r="T1300" i="5"/>
  <c r="S1300" i="5"/>
  <c r="R1300" i="5"/>
  <c r="Q1300" i="5"/>
  <c r="P1300" i="5"/>
  <c r="O1300" i="5"/>
  <c r="N1300" i="5"/>
  <c r="M1300" i="5"/>
  <c r="L1300" i="5"/>
  <c r="K1300" i="5"/>
  <c r="B1300" i="5"/>
  <c r="AB1299" i="5"/>
  <c r="AA1299" i="5"/>
  <c r="Z1299" i="5"/>
  <c r="Y1299" i="5"/>
  <c r="X1299" i="5"/>
  <c r="W1299" i="5"/>
  <c r="V1299" i="5"/>
  <c r="U1299" i="5"/>
  <c r="T1299" i="5"/>
  <c r="S1299" i="5"/>
  <c r="R1299" i="5"/>
  <c r="Q1299" i="5"/>
  <c r="P1299" i="5"/>
  <c r="O1299" i="5"/>
  <c r="N1299" i="5"/>
  <c r="M1299" i="5"/>
  <c r="L1299" i="5"/>
  <c r="K1299" i="5"/>
  <c r="B1299" i="5"/>
  <c r="AB1298" i="5"/>
  <c r="AA1298" i="5"/>
  <c r="Z1298" i="5"/>
  <c r="Y1298" i="5"/>
  <c r="X1298" i="5"/>
  <c r="W1298" i="5"/>
  <c r="V1298" i="5"/>
  <c r="U1298" i="5"/>
  <c r="T1298" i="5"/>
  <c r="S1298" i="5"/>
  <c r="R1298" i="5"/>
  <c r="Q1298" i="5"/>
  <c r="P1298" i="5"/>
  <c r="O1298" i="5"/>
  <c r="N1298" i="5"/>
  <c r="M1298" i="5"/>
  <c r="L1298" i="5"/>
  <c r="K1298" i="5"/>
  <c r="B1298" i="5"/>
  <c r="AB1297" i="5"/>
  <c r="AA1297" i="5"/>
  <c r="Z1297" i="5"/>
  <c r="Y1297" i="5"/>
  <c r="X1297" i="5"/>
  <c r="W1297" i="5"/>
  <c r="V1297" i="5"/>
  <c r="U1297" i="5"/>
  <c r="T1297" i="5"/>
  <c r="S1297" i="5"/>
  <c r="R1297" i="5"/>
  <c r="Q1297" i="5"/>
  <c r="P1297" i="5"/>
  <c r="O1297" i="5"/>
  <c r="N1297" i="5"/>
  <c r="M1297" i="5"/>
  <c r="L1297" i="5"/>
  <c r="K1297" i="5"/>
  <c r="B1297" i="5"/>
  <c r="AB1296" i="5"/>
  <c r="AA1296" i="5"/>
  <c r="Z1296" i="5"/>
  <c r="Y1296" i="5"/>
  <c r="X1296" i="5"/>
  <c r="W1296" i="5"/>
  <c r="V1296" i="5"/>
  <c r="U1296" i="5"/>
  <c r="T1296" i="5"/>
  <c r="S1296" i="5"/>
  <c r="R1296" i="5"/>
  <c r="Q1296" i="5"/>
  <c r="P1296" i="5"/>
  <c r="O1296" i="5"/>
  <c r="N1296" i="5"/>
  <c r="M1296" i="5"/>
  <c r="L1296" i="5"/>
  <c r="K1296" i="5"/>
  <c r="B1296" i="5"/>
  <c r="AB1295" i="5"/>
  <c r="AA1295" i="5"/>
  <c r="Z1295" i="5"/>
  <c r="Y1295" i="5"/>
  <c r="X1295" i="5"/>
  <c r="W1295" i="5"/>
  <c r="V1295" i="5"/>
  <c r="U1295" i="5"/>
  <c r="T1295" i="5"/>
  <c r="S1295" i="5"/>
  <c r="R1295" i="5"/>
  <c r="Q1295" i="5"/>
  <c r="P1295" i="5"/>
  <c r="O1295" i="5"/>
  <c r="N1295" i="5"/>
  <c r="M1295" i="5"/>
  <c r="L1295" i="5"/>
  <c r="K1295" i="5"/>
  <c r="B1295" i="5"/>
  <c r="AB1294" i="5"/>
  <c r="AA1294" i="5"/>
  <c r="Z1294" i="5"/>
  <c r="Y1294" i="5"/>
  <c r="X1294" i="5"/>
  <c r="W1294" i="5"/>
  <c r="V1294" i="5"/>
  <c r="U1294" i="5"/>
  <c r="T1294" i="5"/>
  <c r="S1294" i="5"/>
  <c r="R1294" i="5"/>
  <c r="Q1294" i="5"/>
  <c r="P1294" i="5"/>
  <c r="O1294" i="5"/>
  <c r="N1294" i="5"/>
  <c r="M1294" i="5"/>
  <c r="L1294" i="5"/>
  <c r="K1294" i="5"/>
  <c r="B1294" i="5"/>
  <c r="AB1293" i="5"/>
  <c r="AA1293" i="5"/>
  <c r="Z1293" i="5"/>
  <c r="Y1293" i="5"/>
  <c r="X1293" i="5"/>
  <c r="W1293" i="5"/>
  <c r="V1293" i="5"/>
  <c r="U1293" i="5"/>
  <c r="T1293" i="5"/>
  <c r="S1293" i="5"/>
  <c r="R1293" i="5"/>
  <c r="Q1293" i="5"/>
  <c r="P1293" i="5"/>
  <c r="O1293" i="5"/>
  <c r="N1293" i="5"/>
  <c r="M1293" i="5"/>
  <c r="L1293" i="5"/>
  <c r="K1293" i="5"/>
  <c r="B1293" i="5"/>
  <c r="AB1292" i="5"/>
  <c r="AA1292" i="5"/>
  <c r="Z1292" i="5"/>
  <c r="Y1292" i="5"/>
  <c r="X1292" i="5"/>
  <c r="W1292" i="5"/>
  <c r="V1292" i="5"/>
  <c r="U1292" i="5"/>
  <c r="T1292" i="5"/>
  <c r="S1292" i="5"/>
  <c r="R1292" i="5"/>
  <c r="Q1292" i="5"/>
  <c r="P1292" i="5"/>
  <c r="O1292" i="5"/>
  <c r="N1292" i="5"/>
  <c r="M1292" i="5"/>
  <c r="L1292" i="5"/>
  <c r="K1292" i="5"/>
  <c r="B1292" i="5"/>
  <c r="AB1291" i="5"/>
  <c r="AA1291" i="5"/>
  <c r="Z1291" i="5"/>
  <c r="Y1291" i="5"/>
  <c r="X1291" i="5"/>
  <c r="W1291" i="5"/>
  <c r="V1291" i="5"/>
  <c r="U1291" i="5"/>
  <c r="T1291" i="5"/>
  <c r="S1291" i="5"/>
  <c r="R1291" i="5"/>
  <c r="Q1291" i="5"/>
  <c r="P1291" i="5"/>
  <c r="O1291" i="5"/>
  <c r="N1291" i="5"/>
  <c r="M1291" i="5"/>
  <c r="L1291" i="5"/>
  <c r="K1291" i="5"/>
  <c r="B1291" i="5"/>
  <c r="AB1290" i="5"/>
  <c r="AA1290" i="5"/>
  <c r="Z1290" i="5"/>
  <c r="Y1290" i="5"/>
  <c r="X1290" i="5"/>
  <c r="W1290" i="5"/>
  <c r="V1290" i="5"/>
  <c r="U1290" i="5"/>
  <c r="T1290" i="5"/>
  <c r="S1290" i="5"/>
  <c r="R1290" i="5"/>
  <c r="Q1290" i="5"/>
  <c r="P1290" i="5"/>
  <c r="O1290" i="5"/>
  <c r="N1290" i="5"/>
  <c r="M1290" i="5"/>
  <c r="L1290" i="5"/>
  <c r="K1290" i="5"/>
  <c r="B1290" i="5"/>
  <c r="AB1289" i="5"/>
  <c r="AA1289" i="5"/>
  <c r="Z1289" i="5"/>
  <c r="Y1289" i="5"/>
  <c r="X1289" i="5"/>
  <c r="W1289" i="5"/>
  <c r="V1289" i="5"/>
  <c r="U1289" i="5"/>
  <c r="T1289" i="5"/>
  <c r="S1289" i="5"/>
  <c r="R1289" i="5"/>
  <c r="Q1289" i="5"/>
  <c r="P1289" i="5"/>
  <c r="O1289" i="5"/>
  <c r="N1289" i="5"/>
  <c r="M1289" i="5"/>
  <c r="L1289" i="5"/>
  <c r="K1289" i="5"/>
  <c r="B1289" i="5"/>
  <c r="AB1288" i="5"/>
  <c r="AA1288" i="5"/>
  <c r="Z1288" i="5"/>
  <c r="Y1288" i="5"/>
  <c r="X1288" i="5"/>
  <c r="W1288" i="5"/>
  <c r="V1288" i="5"/>
  <c r="U1288" i="5"/>
  <c r="T1288" i="5"/>
  <c r="S1288" i="5"/>
  <c r="R1288" i="5"/>
  <c r="Q1288" i="5"/>
  <c r="P1288" i="5"/>
  <c r="O1288" i="5"/>
  <c r="N1288" i="5"/>
  <c r="M1288" i="5"/>
  <c r="L1288" i="5"/>
  <c r="K1288" i="5"/>
  <c r="B1288" i="5"/>
  <c r="AB1287" i="5"/>
  <c r="AA1287" i="5"/>
  <c r="Z1287" i="5"/>
  <c r="Y1287" i="5"/>
  <c r="X1287" i="5"/>
  <c r="W1287" i="5"/>
  <c r="V1287" i="5"/>
  <c r="U1287" i="5"/>
  <c r="T1287" i="5"/>
  <c r="S1287" i="5"/>
  <c r="R1287" i="5"/>
  <c r="Q1287" i="5"/>
  <c r="P1287" i="5"/>
  <c r="O1287" i="5"/>
  <c r="N1287" i="5"/>
  <c r="M1287" i="5"/>
  <c r="L1287" i="5"/>
  <c r="K1287" i="5"/>
  <c r="B1287" i="5"/>
  <c r="AB1286" i="5"/>
  <c r="AA1286" i="5"/>
  <c r="Z1286" i="5"/>
  <c r="Y1286" i="5"/>
  <c r="X1286" i="5"/>
  <c r="W1286" i="5"/>
  <c r="V1286" i="5"/>
  <c r="U1286" i="5"/>
  <c r="T1286" i="5"/>
  <c r="S1286" i="5"/>
  <c r="R1286" i="5"/>
  <c r="Q1286" i="5"/>
  <c r="P1286" i="5"/>
  <c r="O1286" i="5"/>
  <c r="N1286" i="5"/>
  <c r="M1286" i="5"/>
  <c r="L1286" i="5"/>
  <c r="K1286" i="5"/>
  <c r="B1286" i="5"/>
  <c r="AB1285" i="5"/>
  <c r="AA1285" i="5"/>
  <c r="Z1285" i="5"/>
  <c r="Y1285" i="5"/>
  <c r="X1285" i="5"/>
  <c r="W1285" i="5"/>
  <c r="V1285" i="5"/>
  <c r="U1285" i="5"/>
  <c r="T1285" i="5"/>
  <c r="S1285" i="5"/>
  <c r="R1285" i="5"/>
  <c r="Q1285" i="5"/>
  <c r="P1285" i="5"/>
  <c r="O1285" i="5"/>
  <c r="N1285" i="5"/>
  <c r="M1285" i="5"/>
  <c r="L1285" i="5"/>
  <c r="K1285" i="5"/>
  <c r="B1285" i="5"/>
  <c r="AB1284" i="5"/>
  <c r="AA1284" i="5"/>
  <c r="Z1284" i="5"/>
  <c r="Y1284" i="5"/>
  <c r="X1284" i="5"/>
  <c r="W1284" i="5"/>
  <c r="V1284" i="5"/>
  <c r="U1284" i="5"/>
  <c r="T1284" i="5"/>
  <c r="S1284" i="5"/>
  <c r="R1284" i="5"/>
  <c r="Q1284" i="5"/>
  <c r="P1284" i="5"/>
  <c r="O1284" i="5"/>
  <c r="N1284" i="5"/>
  <c r="M1284" i="5"/>
  <c r="L1284" i="5"/>
  <c r="K1284" i="5"/>
  <c r="B1284" i="5"/>
  <c r="AB1283" i="5"/>
  <c r="AA1283" i="5"/>
  <c r="Z1283" i="5"/>
  <c r="Y1283" i="5"/>
  <c r="X1283" i="5"/>
  <c r="W1283" i="5"/>
  <c r="V1283" i="5"/>
  <c r="U1283" i="5"/>
  <c r="T1283" i="5"/>
  <c r="S1283" i="5"/>
  <c r="R1283" i="5"/>
  <c r="Q1283" i="5"/>
  <c r="P1283" i="5"/>
  <c r="O1283" i="5"/>
  <c r="N1283" i="5"/>
  <c r="M1283" i="5"/>
  <c r="L1283" i="5"/>
  <c r="K1283" i="5"/>
  <c r="B1283" i="5"/>
  <c r="AB1282" i="5"/>
  <c r="AA1282" i="5"/>
  <c r="Z1282" i="5"/>
  <c r="Y1282" i="5"/>
  <c r="X1282" i="5"/>
  <c r="W1282" i="5"/>
  <c r="V1282" i="5"/>
  <c r="U1282" i="5"/>
  <c r="T1282" i="5"/>
  <c r="S1282" i="5"/>
  <c r="R1282" i="5"/>
  <c r="Q1282" i="5"/>
  <c r="P1282" i="5"/>
  <c r="O1282" i="5"/>
  <c r="N1282" i="5"/>
  <c r="M1282" i="5"/>
  <c r="L1282" i="5"/>
  <c r="K1282" i="5"/>
  <c r="B1282" i="5"/>
  <c r="AB1281" i="5"/>
  <c r="AA1281" i="5"/>
  <c r="Z1281" i="5"/>
  <c r="Y1281" i="5"/>
  <c r="X1281" i="5"/>
  <c r="W1281" i="5"/>
  <c r="V1281" i="5"/>
  <c r="U1281" i="5"/>
  <c r="T1281" i="5"/>
  <c r="S1281" i="5"/>
  <c r="R1281" i="5"/>
  <c r="Q1281" i="5"/>
  <c r="P1281" i="5"/>
  <c r="O1281" i="5"/>
  <c r="N1281" i="5"/>
  <c r="M1281" i="5"/>
  <c r="L1281" i="5"/>
  <c r="K1281" i="5"/>
  <c r="B1281" i="5"/>
  <c r="AB1280" i="5"/>
  <c r="AA1280" i="5"/>
  <c r="Z1280" i="5"/>
  <c r="Y1280" i="5"/>
  <c r="X1280" i="5"/>
  <c r="W1280" i="5"/>
  <c r="V1280" i="5"/>
  <c r="U1280" i="5"/>
  <c r="T1280" i="5"/>
  <c r="S1280" i="5"/>
  <c r="R1280" i="5"/>
  <c r="Q1280" i="5"/>
  <c r="P1280" i="5"/>
  <c r="O1280" i="5"/>
  <c r="N1280" i="5"/>
  <c r="M1280" i="5"/>
  <c r="L1280" i="5"/>
  <c r="K1280" i="5"/>
  <c r="B1280" i="5"/>
  <c r="AB1279" i="5"/>
  <c r="AA1279" i="5"/>
  <c r="Z1279" i="5"/>
  <c r="Y1279" i="5"/>
  <c r="X1279" i="5"/>
  <c r="W1279" i="5"/>
  <c r="V1279" i="5"/>
  <c r="U1279" i="5"/>
  <c r="T1279" i="5"/>
  <c r="S1279" i="5"/>
  <c r="R1279" i="5"/>
  <c r="Q1279" i="5"/>
  <c r="P1279" i="5"/>
  <c r="O1279" i="5"/>
  <c r="N1279" i="5"/>
  <c r="M1279" i="5"/>
  <c r="L1279" i="5"/>
  <c r="K1279" i="5"/>
  <c r="B1279" i="5"/>
  <c r="AB1278" i="5"/>
  <c r="AA1278" i="5"/>
  <c r="Z1278" i="5"/>
  <c r="Y1278" i="5"/>
  <c r="X1278" i="5"/>
  <c r="W1278" i="5"/>
  <c r="V1278" i="5"/>
  <c r="U1278" i="5"/>
  <c r="T1278" i="5"/>
  <c r="S1278" i="5"/>
  <c r="R1278" i="5"/>
  <c r="Q1278" i="5"/>
  <c r="P1278" i="5"/>
  <c r="O1278" i="5"/>
  <c r="N1278" i="5"/>
  <c r="M1278" i="5"/>
  <c r="L1278" i="5"/>
  <c r="K1278" i="5"/>
  <c r="B1278" i="5"/>
  <c r="AB1277" i="5"/>
  <c r="AA1277" i="5"/>
  <c r="Z1277" i="5"/>
  <c r="Y1277" i="5"/>
  <c r="X1277" i="5"/>
  <c r="W1277" i="5"/>
  <c r="V1277" i="5"/>
  <c r="U1277" i="5"/>
  <c r="T1277" i="5"/>
  <c r="S1277" i="5"/>
  <c r="R1277" i="5"/>
  <c r="Q1277" i="5"/>
  <c r="P1277" i="5"/>
  <c r="O1277" i="5"/>
  <c r="N1277" i="5"/>
  <c r="M1277" i="5"/>
  <c r="L1277" i="5"/>
  <c r="K1277" i="5"/>
  <c r="B1277" i="5"/>
  <c r="AB1276" i="5"/>
  <c r="AA1276" i="5"/>
  <c r="Z1276" i="5"/>
  <c r="Y1276" i="5"/>
  <c r="X1276" i="5"/>
  <c r="W1276" i="5"/>
  <c r="V1276" i="5"/>
  <c r="U1276" i="5"/>
  <c r="T1276" i="5"/>
  <c r="S1276" i="5"/>
  <c r="R1276" i="5"/>
  <c r="Q1276" i="5"/>
  <c r="P1276" i="5"/>
  <c r="O1276" i="5"/>
  <c r="N1276" i="5"/>
  <c r="M1276" i="5"/>
  <c r="L1276" i="5"/>
  <c r="K1276" i="5"/>
  <c r="B1276" i="5"/>
  <c r="AB1275" i="5"/>
  <c r="AA1275" i="5"/>
  <c r="Z1275" i="5"/>
  <c r="Y1275" i="5"/>
  <c r="X1275" i="5"/>
  <c r="W1275" i="5"/>
  <c r="V1275" i="5"/>
  <c r="U1275" i="5"/>
  <c r="T1275" i="5"/>
  <c r="S1275" i="5"/>
  <c r="R1275" i="5"/>
  <c r="Q1275" i="5"/>
  <c r="P1275" i="5"/>
  <c r="O1275" i="5"/>
  <c r="N1275" i="5"/>
  <c r="M1275" i="5"/>
  <c r="L1275" i="5"/>
  <c r="K1275" i="5"/>
  <c r="B1275" i="5"/>
  <c r="AB1274" i="5"/>
  <c r="AA1274" i="5"/>
  <c r="Z1274" i="5"/>
  <c r="Y1274" i="5"/>
  <c r="X1274" i="5"/>
  <c r="W1274" i="5"/>
  <c r="V1274" i="5"/>
  <c r="U1274" i="5"/>
  <c r="T1274" i="5"/>
  <c r="S1274" i="5"/>
  <c r="R1274" i="5"/>
  <c r="Q1274" i="5"/>
  <c r="P1274" i="5"/>
  <c r="O1274" i="5"/>
  <c r="N1274" i="5"/>
  <c r="M1274" i="5"/>
  <c r="L1274" i="5"/>
  <c r="K1274" i="5"/>
  <c r="B1274" i="5"/>
  <c r="AB1273" i="5"/>
  <c r="AA1273" i="5"/>
  <c r="Z1273" i="5"/>
  <c r="Y1273" i="5"/>
  <c r="X1273" i="5"/>
  <c r="W1273" i="5"/>
  <c r="V1273" i="5"/>
  <c r="U1273" i="5"/>
  <c r="T1273" i="5"/>
  <c r="S1273" i="5"/>
  <c r="R1273" i="5"/>
  <c r="Q1273" i="5"/>
  <c r="P1273" i="5"/>
  <c r="O1273" i="5"/>
  <c r="N1273" i="5"/>
  <c r="M1273" i="5"/>
  <c r="L1273" i="5"/>
  <c r="K1273" i="5"/>
  <c r="B1273" i="5"/>
  <c r="AB1272" i="5"/>
  <c r="AA1272" i="5"/>
  <c r="Z1272" i="5"/>
  <c r="Y1272" i="5"/>
  <c r="X1272" i="5"/>
  <c r="W1272" i="5"/>
  <c r="V1272" i="5"/>
  <c r="U1272" i="5"/>
  <c r="T1272" i="5"/>
  <c r="S1272" i="5"/>
  <c r="R1272" i="5"/>
  <c r="Q1272" i="5"/>
  <c r="P1272" i="5"/>
  <c r="O1272" i="5"/>
  <c r="N1272" i="5"/>
  <c r="M1272" i="5"/>
  <c r="L1272" i="5"/>
  <c r="K1272" i="5"/>
  <c r="B1272" i="5"/>
  <c r="AB1271" i="5"/>
  <c r="AA1271" i="5"/>
  <c r="Z1271" i="5"/>
  <c r="Y1271" i="5"/>
  <c r="X1271" i="5"/>
  <c r="W1271" i="5"/>
  <c r="V1271" i="5"/>
  <c r="U1271" i="5"/>
  <c r="T1271" i="5"/>
  <c r="S1271" i="5"/>
  <c r="R1271" i="5"/>
  <c r="Q1271" i="5"/>
  <c r="P1271" i="5"/>
  <c r="O1271" i="5"/>
  <c r="N1271" i="5"/>
  <c r="M1271" i="5"/>
  <c r="L1271" i="5"/>
  <c r="K1271" i="5"/>
  <c r="B1271" i="5"/>
  <c r="AB1270" i="5"/>
  <c r="AA1270" i="5"/>
  <c r="Z1270" i="5"/>
  <c r="Y1270" i="5"/>
  <c r="X1270" i="5"/>
  <c r="W1270" i="5"/>
  <c r="V1270" i="5"/>
  <c r="U1270" i="5"/>
  <c r="T1270" i="5"/>
  <c r="S1270" i="5"/>
  <c r="R1270" i="5"/>
  <c r="Q1270" i="5"/>
  <c r="P1270" i="5"/>
  <c r="O1270" i="5"/>
  <c r="N1270" i="5"/>
  <c r="M1270" i="5"/>
  <c r="L1270" i="5"/>
  <c r="K1270" i="5"/>
  <c r="B1270" i="5"/>
  <c r="AB1269" i="5"/>
  <c r="AA1269" i="5"/>
  <c r="Z1269" i="5"/>
  <c r="Y1269" i="5"/>
  <c r="X1269" i="5"/>
  <c r="W1269" i="5"/>
  <c r="V1269" i="5"/>
  <c r="U1269" i="5"/>
  <c r="T1269" i="5"/>
  <c r="S1269" i="5"/>
  <c r="R1269" i="5"/>
  <c r="Q1269" i="5"/>
  <c r="P1269" i="5"/>
  <c r="O1269" i="5"/>
  <c r="N1269" i="5"/>
  <c r="M1269" i="5"/>
  <c r="L1269" i="5"/>
  <c r="K1269" i="5"/>
  <c r="B1269" i="5"/>
  <c r="AB1268" i="5"/>
  <c r="AA1268" i="5"/>
  <c r="Z1268" i="5"/>
  <c r="Y1268" i="5"/>
  <c r="X1268" i="5"/>
  <c r="W1268" i="5"/>
  <c r="V1268" i="5"/>
  <c r="U1268" i="5"/>
  <c r="T1268" i="5"/>
  <c r="S1268" i="5"/>
  <c r="R1268" i="5"/>
  <c r="Q1268" i="5"/>
  <c r="P1268" i="5"/>
  <c r="O1268" i="5"/>
  <c r="N1268" i="5"/>
  <c r="M1268" i="5"/>
  <c r="L1268" i="5"/>
  <c r="K1268" i="5"/>
  <c r="B1268" i="5"/>
  <c r="AB1267" i="5"/>
  <c r="AA1267" i="5"/>
  <c r="Z1267" i="5"/>
  <c r="Y1267" i="5"/>
  <c r="X1267" i="5"/>
  <c r="W1267" i="5"/>
  <c r="V1267" i="5"/>
  <c r="U1267" i="5"/>
  <c r="T1267" i="5"/>
  <c r="S1267" i="5"/>
  <c r="R1267" i="5"/>
  <c r="Q1267" i="5"/>
  <c r="P1267" i="5"/>
  <c r="O1267" i="5"/>
  <c r="N1267" i="5"/>
  <c r="M1267" i="5"/>
  <c r="L1267" i="5"/>
  <c r="K1267" i="5"/>
  <c r="B1267" i="5"/>
  <c r="AB1266" i="5"/>
  <c r="AA1266" i="5"/>
  <c r="Z1266" i="5"/>
  <c r="Y1266" i="5"/>
  <c r="X1266" i="5"/>
  <c r="W1266" i="5"/>
  <c r="V1266" i="5"/>
  <c r="U1266" i="5"/>
  <c r="T1266" i="5"/>
  <c r="S1266" i="5"/>
  <c r="R1266" i="5"/>
  <c r="Q1266" i="5"/>
  <c r="P1266" i="5"/>
  <c r="O1266" i="5"/>
  <c r="N1266" i="5"/>
  <c r="M1266" i="5"/>
  <c r="L1266" i="5"/>
  <c r="K1266" i="5"/>
  <c r="B1266" i="5"/>
  <c r="AB1265" i="5"/>
  <c r="AA1265" i="5"/>
  <c r="Z1265" i="5"/>
  <c r="Y1265" i="5"/>
  <c r="X1265" i="5"/>
  <c r="W1265" i="5"/>
  <c r="V1265" i="5"/>
  <c r="U1265" i="5"/>
  <c r="T1265" i="5"/>
  <c r="S1265" i="5"/>
  <c r="R1265" i="5"/>
  <c r="Q1265" i="5"/>
  <c r="P1265" i="5"/>
  <c r="O1265" i="5"/>
  <c r="N1265" i="5"/>
  <c r="M1265" i="5"/>
  <c r="L1265" i="5"/>
  <c r="K1265" i="5"/>
  <c r="B1265" i="5"/>
  <c r="AB1264" i="5"/>
  <c r="AA1264" i="5"/>
  <c r="Z1264" i="5"/>
  <c r="Y1264" i="5"/>
  <c r="X1264" i="5"/>
  <c r="W1264" i="5"/>
  <c r="V1264" i="5"/>
  <c r="U1264" i="5"/>
  <c r="T1264" i="5"/>
  <c r="S1264" i="5"/>
  <c r="R1264" i="5"/>
  <c r="Q1264" i="5"/>
  <c r="P1264" i="5"/>
  <c r="O1264" i="5"/>
  <c r="N1264" i="5"/>
  <c r="M1264" i="5"/>
  <c r="L1264" i="5"/>
  <c r="K1264" i="5"/>
  <c r="B1264" i="5"/>
  <c r="AB1263" i="5"/>
  <c r="AA1263" i="5"/>
  <c r="Z1263" i="5"/>
  <c r="Y1263" i="5"/>
  <c r="X1263" i="5"/>
  <c r="W1263" i="5"/>
  <c r="V1263" i="5"/>
  <c r="U1263" i="5"/>
  <c r="T1263" i="5"/>
  <c r="S1263" i="5"/>
  <c r="R1263" i="5"/>
  <c r="Q1263" i="5"/>
  <c r="P1263" i="5"/>
  <c r="O1263" i="5"/>
  <c r="N1263" i="5"/>
  <c r="M1263" i="5"/>
  <c r="L1263" i="5"/>
  <c r="K1263" i="5"/>
  <c r="B1263" i="5"/>
  <c r="AB1262" i="5"/>
  <c r="AA1262" i="5"/>
  <c r="Z1262" i="5"/>
  <c r="Y1262" i="5"/>
  <c r="X1262" i="5"/>
  <c r="W1262" i="5"/>
  <c r="V1262" i="5"/>
  <c r="U1262" i="5"/>
  <c r="T1262" i="5"/>
  <c r="S1262" i="5"/>
  <c r="R1262" i="5"/>
  <c r="Q1262" i="5"/>
  <c r="P1262" i="5"/>
  <c r="O1262" i="5"/>
  <c r="N1262" i="5"/>
  <c r="M1262" i="5"/>
  <c r="L1262" i="5"/>
  <c r="K1262" i="5"/>
  <c r="B1262" i="5"/>
  <c r="AB1261" i="5"/>
  <c r="AA1261" i="5"/>
  <c r="Z1261" i="5"/>
  <c r="Y1261" i="5"/>
  <c r="X1261" i="5"/>
  <c r="W1261" i="5"/>
  <c r="V1261" i="5"/>
  <c r="U1261" i="5"/>
  <c r="T1261" i="5"/>
  <c r="S1261" i="5"/>
  <c r="R1261" i="5"/>
  <c r="Q1261" i="5"/>
  <c r="P1261" i="5"/>
  <c r="O1261" i="5"/>
  <c r="N1261" i="5"/>
  <c r="M1261" i="5"/>
  <c r="L1261" i="5"/>
  <c r="K1261" i="5"/>
  <c r="B1261" i="5"/>
  <c r="AB1260" i="5"/>
  <c r="AA1260" i="5"/>
  <c r="Z1260" i="5"/>
  <c r="Y1260" i="5"/>
  <c r="X1260" i="5"/>
  <c r="W1260" i="5"/>
  <c r="V1260" i="5"/>
  <c r="U1260" i="5"/>
  <c r="T1260" i="5"/>
  <c r="S1260" i="5"/>
  <c r="R1260" i="5"/>
  <c r="Q1260" i="5"/>
  <c r="P1260" i="5"/>
  <c r="O1260" i="5"/>
  <c r="N1260" i="5"/>
  <c r="M1260" i="5"/>
  <c r="L1260" i="5"/>
  <c r="K1260" i="5"/>
  <c r="B1260" i="5"/>
  <c r="AB1259" i="5"/>
  <c r="AA1259" i="5"/>
  <c r="Z1259" i="5"/>
  <c r="Y1259" i="5"/>
  <c r="X1259" i="5"/>
  <c r="W1259" i="5"/>
  <c r="V1259" i="5"/>
  <c r="U1259" i="5"/>
  <c r="T1259" i="5"/>
  <c r="S1259" i="5"/>
  <c r="R1259" i="5"/>
  <c r="Q1259" i="5"/>
  <c r="P1259" i="5"/>
  <c r="O1259" i="5"/>
  <c r="N1259" i="5"/>
  <c r="M1259" i="5"/>
  <c r="L1259" i="5"/>
  <c r="K1259" i="5"/>
  <c r="B1259" i="5"/>
  <c r="AB1258" i="5"/>
  <c r="AA1258" i="5"/>
  <c r="Z1258" i="5"/>
  <c r="Y1258" i="5"/>
  <c r="X1258" i="5"/>
  <c r="W1258" i="5"/>
  <c r="V1258" i="5"/>
  <c r="U1258" i="5"/>
  <c r="T1258" i="5"/>
  <c r="S1258" i="5"/>
  <c r="R1258" i="5"/>
  <c r="Q1258" i="5"/>
  <c r="P1258" i="5"/>
  <c r="O1258" i="5"/>
  <c r="N1258" i="5"/>
  <c r="M1258" i="5"/>
  <c r="L1258" i="5"/>
  <c r="K1258" i="5"/>
  <c r="B1258" i="5"/>
  <c r="AB1257" i="5"/>
  <c r="AA1257" i="5"/>
  <c r="Z1257" i="5"/>
  <c r="Y1257" i="5"/>
  <c r="X1257" i="5"/>
  <c r="W1257" i="5"/>
  <c r="V1257" i="5"/>
  <c r="U1257" i="5"/>
  <c r="T1257" i="5"/>
  <c r="S1257" i="5"/>
  <c r="R1257" i="5"/>
  <c r="Q1257" i="5"/>
  <c r="P1257" i="5"/>
  <c r="O1257" i="5"/>
  <c r="N1257" i="5"/>
  <c r="M1257" i="5"/>
  <c r="L1257" i="5"/>
  <c r="K1257" i="5"/>
  <c r="B1257" i="5"/>
  <c r="AB1256" i="5"/>
  <c r="AA1256" i="5"/>
  <c r="Z1256" i="5"/>
  <c r="Y1256" i="5"/>
  <c r="X1256" i="5"/>
  <c r="W1256" i="5"/>
  <c r="V1256" i="5"/>
  <c r="U1256" i="5"/>
  <c r="T1256" i="5"/>
  <c r="S1256" i="5"/>
  <c r="R1256" i="5"/>
  <c r="Q1256" i="5"/>
  <c r="P1256" i="5"/>
  <c r="O1256" i="5"/>
  <c r="N1256" i="5"/>
  <c r="M1256" i="5"/>
  <c r="L1256" i="5"/>
  <c r="K1256" i="5"/>
  <c r="B1256" i="5"/>
  <c r="AB1255" i="5"/>
  <c r="AA1255" i="5"/>
  <c r="Z1255" i="5"/>
  <c r="Y1255" i="5"/>
  <c r="X1255" i="5"/>
  <c r="W1255" i="5"/>
  <c r="V1255" i="5"/>
  <c r="U1255" i="5"/>
  <c r="T1255" i="5"/>
  <c r="S1255" i="5"/>
  <c r="R1255" i="5"/>
  <c r="Q1255" i="5"/>
  <c r="P1255" i="5"/>
  <c r="O1255" i="5"/>
  <c r="N1255" i="5"/>
  <c r="M1255" i="5"/>
  <c r="L1255" i="5"/>
  <c r="K1255" i="5"/>
  <c r="B1255" i="5"/>
  <c r="AB1254" i="5"/>
  <c r="AA1254" i="5"/>
  <c r="Z1254" i="5"/>
  <c r="Y1254" i="5"/>
  <c r="X1254" i="5"/>
  <c r="W1254" i="5"/>
  <c r="V1254" i="5"/>
  <c r="U1254" i="5"/>
  <c r="T1254" i="5"/>
  <c r="S1254" i="5"/>
  <c r="R1254" i="5"/>
  <c r="Q1254" i="5"/>
  <c r="P1254" i="5"/>
  <c r="O1254" i="5"/>
  <c r="N1254" i="5"/>
  <c r="M1254" i="5"/>
  <c r="L1254" i="5"/>
  <c r="K1254" i="5"/>
  <c r="B1254" i="5"/>
  <c r="AB1253" i="5"/>
  <c r="AA1253" i="5"/>
  <c r="Z1253" i="5"/>
  <c r="Y1253" i="5"/>
  <c r="X1253" i="5"/>
  <c r="W1253" i="5"/>
  <c r="V1253" i="5"/>
  <c r="U1253" i="5"/>
  <c r="T1253" i="5"/>
  <c r="S1253" i="5"/>
  <c r="R1253" i="5"/>
  <c r="Q1253" i="5"/>
  <c r="P1253" i="5"/>
  <c r="O1253" i="5"/>
  <c r="N1253" i="5"/>
  <c r="M1253" i="5"/>
  <c r="L1253" i="5"/>
  <c r="K1253" i="5"/>
  <c r="B1253" i="5"/>
  <c r="AB1252" i="5"/>
  <c r="AA1252" i="5"/>
  <c r="Z1252" i="5"/>
  <c r="Y1252" i="5"/>
  <c r="X1252" i="5"/>
  <c r="W1252" i="5"/>
  <c r="V1252" i="5"/>
  <c r="U1252" i="5"/>
  <c r="T1252" i="5"/>
  <c r="S1252" i="5"/>
  <c r="R1252" i="5"/>
  <c r="Q1252" i="5"/>
  <c r="P1252" i="5"/>
  <c r="O1252" i="5"/>
  <c r="N1252" i="5"/>
  <c r="M1252" i="5"/>
  <c r="L1252" i="5"/>
  <c r="K1252" i="5"/>
  <c r="B1252" i="5"/>
  <c r="AB1251" i="5"/>
  <c r="AA1251" i="5"/>
  <c r="Z1251" i="5"/>
  <c r="Y1251" i="5"/>
  <c r="X1251" i="5"/>
  <c r="W1251" i="5"/>
  <c r="V1251" i="5"/>
  <c r="U1251" i="5"/>
  <c r="T1251" i="5"/>
  <c r="S1251" i="5"/>
  <c r="R1251" i="5"/>
  <c r="Q1251" i="5"/>
  <c r="P1251" i="5"/>
  <c r="O1251" i="5"/>
  <c r="N1251" i="5"/>
  <c r="M1251" i="5"/>
  <c r="L1251" i="5"/>
  <c r="K1251" i="5"/>
  <c r="B1251" i="5"/>
  <c r="AB1250" i="5"/>
  <c r="AA1250" i="5"/>
  <c r="Z1250" i="5"/>
  <c r="Y1250" i="5"/>
  <c r="X1250" i="5"/>
  <c r="W1250" i="5"/>
  <c r="V1250" i="5"/>
  <c r="U1250" i="5"/>
  <c r="T1250" i="5"/>
  <c r="S1250" i="5"/>
  <c r="R1250" i="5"/>
  <c r="Q1250" i="5"/>
  <c r="P1250" i="5"/>
  <c r="O1250" i="5"/>
  <c r="N1250" i="5"/>
  <c r="M1250" i="5"/>
  <c r="L1250" i="5"/>
  <c r="K1250" i="5"/>
  <c r="B1250" i="5"/>
  <c r="AB1249" i="5"/>
  <c r="AA1249" i="5"/>
  <c r="Z1249" i="5"/>
  <c r="Y1249" i="5"/>
  <c r="X1249" i="5"/>
  <c r="W1249" i="5"/>
  <c r="V1249" i="5"/>
  <c r="U1249" i="5"/>
  <c r="T1249" i="5"/>
  <c r="S1249" i="5"/>
  <c r="R1249" i="5"/>
  <c r="Q1249" i="5"/>
  <c r="P1249" i="5"/>
  <c r="O1249" i="5"/>
  <c r="N1249" i="5"/>
  <c r="M1249" i="5"/>
  <c r="L1249" i="5"/>
  <c r="K1249" i="5"/>
  <c r="B1249" i="5"/>
  <c r="AB1248" i="5"/>
  <c r="AA1248" i="5"/>
  <c r="Z1248" i="5"/>
  <c r="Y1248" i="5"/>
  <c r="X1248" i="5"/>
  <c r="W1248" i="5"/>
  <c r="V1248" i="5"/>
  <c r="U1248" i="5"/>
  <c r="T1248" i="5"/>
  <c r="S1248" i="5"/>
  <c r="R1248" i="5"/>
  <c r="Q1248" i="5"/>
  <c r="P1248" i="5"/>
  <c r="O1248" i="5"/>
  <c r="N1248" i="5"/>
  <c r="M1248" i="5"/>
  <c r="L1248" i="5"/>
  <c r="K1248" i="5"/>
  <c r="B1248" i="5"/>
  <c r="AB1247" i="5"/>
  <c r="AA1247" i="5"/>
  <c r="Z1247" i="5"/>
  <c r="Y1247" i="5"/>
  <c r="X1247" i="5"/>
  <c r="W1247" i="5"/>
  <c r="V1247" i="5"/>
  <c r="U1247" i="5"/>
  <c r="T1247" i="5"/>
  <c r="S1247" i="5"/>
  <c r="R1247" i="5"/>
  <c r="Q1247" i="5"/>
  <c r="P1247" i="5"/>
  <c r="O1247" i="5"/>
  <c r="N1247" i="5"/>
  <c r="M1247" i="5"/>
  <c r="L1247" i="5"/>
  <c r="K1247" i="5"/>
  <c r="B1247" i="5"/>
  <c r="AB1246" i="5"/>
  <c r="AA1246" i="5"/>
  <c r="Z1246" i="5"/>
  <c r="Y1246" i="5"/>
  <c r="X1246" i="5"/>
  <c r="W1246" i="5"/>
  <c r="V1246" i="5"/>
  <c r="U1246" i="5"/>
  <c r="T1246" i="5"/>
  <c r="S1246" i="5"/>
  <c r="R1246" i="5"/>
  <c r="Q1246" i="5"/>
  <c r="P1246" i="5"/>
  <c r="O1246" i="5"/>
  <c r="N1246" i="5"/>
  <c r="M1246" i="5"/>
  <c r="L1246" i="5"/>
  <c r="K1246" i="5"/>
  <c r="B1246" i="5"/>
  <c r="AB1245" i="5"/>
  <c r="AA1245" i="5"/>
  <c r="Z1245" i="5"/>
  <c r="Y1245" i="5"/>
  <c r="X1245" i="5"/>
  <c r="W1245" i="5"/>
  <c r="V1245" i="5"/>
  <c r="U1245" i="5"/>
  <c r="T1245" i="5"/>
  <c r="S1245" i="5"/>
  <c r="R1245" i="5"/>
  <c r="Q1245" i="5"/>
  <c r="P1245" i="5"/>
  <c r="O1245" i="5"/>
  <c r="N1245" i="5"/>
  <c r="M1245" i="5"/>
  <c r="L1245" i="5"/>
  <c r="K1245" i="5"/>
  <c r="B1245" i="5"/>
  <c r="AB1244" i="5"/>
  <c r="AA1244" i="5"/>
  <c r="Z1244" i="5"/>
  <c r="Y1244" i="5"/>
  <c r="X1244" i="5"/>
  <c r="W1244" i="5"/>
  <c r="V1244" i="5"/>
  <c r="U1244" i="5"/>
  <c r="T1244" i="5"/>
  <c r="S1244" i="5"/>
  <c r="R1244" i="5"/>
  <c r="Q1244" i="5"/>
  <c r="P1244" i="5"/>
  <c r="O1244" i="5"/>
  <c r="N1244" i="5"/>
  <c r="M1244" i="5"/>
  <c r="L1244" i="5"/>
  <c r="K1244" i="5"/>
  <c r="B1244" i="5"/>
  <c r="AB1243" i="5"/>
  <c r="AA1243" i="5"/>
  <c r="Z1243" i="5"/>
  <c r="Y1243" i="5"/>
  <c r="X1243" i="5"/>
  <c r="W1243" i="5"/>
  <c r="V1243" i="5"/>
  <c r="U1243" i="5"/>
  <c r="T1243" i="5"/>
  <c r="S1243" i="5"/>
  <c r="R1243" i="5"/>
  <c r="Q1243" i="5"/>
  <c r="P1243" i="5"/>
  <c r="O1243" i="5"/>
  <c r="N1243" i="5"/>
  <c r="M1243" i="5"/>
  <c r="L1243" i="5"/>
  <c r="K1243" i="5"/>
  <c r="B1243" i="5"/>
  <c r="AB1242" i="5"/>
  <c r="AA1242" i="5"/>
  <c r="Z1242" i="5"/>
  <c r="Y1242" i="5"/>
  <c r="X1242" i="5"/>
  <c r="W1242" i="5"/>
  <c r="V1242" i="5"/>
  <c r="U1242" i="5"/>
  <c r="T1242" i="5"/>
  <c r="S1242" i="5"/>
  <c r="R1242" i="5"/>
  <c r="Q1242" i="5"/>
  <c r="P1242" i="5"/>
  <c r="O1242" i="5"/>
  <c r="N1242" i="5"/>
  <c r="M1242" i="5"/>
  <c r="L1242" i="5"/>
  <c r="K1242" i="5"/>
  <c r="B1242" i="5"/>
  <c r="AB1241" i="5"/>
  <c r="AA1241" i="5"/>
  <c r="Z1241" i="5"/>
  <c r="Y1241" i="5"/>
  <c r="X1241" i="5"/>
  <c r="W1241" i="5"/>
  <c r="V1241" i="5"/>
  <c r="U1241" i="5"/>
  <c r="T1241" i="5"/>
  <c r="S1241" i="5"/>
  <c r="R1241" i="5"/>
  <c r="Q1241" i="5"/>
  <c r="P1241" i="5"/>
  <c r="O1241" i="5"/>
  <c r="N1241" i="5"/>
  <c r="M1241" i="5"/>
  <c r="L1241" i="5"/>
  <c r="K1241" i="5"/>
  <c r="B1241" i="5"/>
  <c r="AB1240" i="5"/>
  <c r="AA1240" i="5"/>
  <c r="Z1240" i="5"/>
  <c r="Y1240" i="5"/>
  <c r="X1240" i="5"/>
  <c r="W1240" i="5"/>
  <c r="V1240" i="5"/>
  <c r="U1240" i="5"/>
  <c r="T1240" i="5"/>
  <c r="S1240" i="5"/>
  <c r="R1240" i="5"/>
  <c r="Q1240" i="5"/>
  <c r="P1240" i="5"/>
  <c r="O1240" i="5"/>
  <c r="N1240" i="5"/>
  <c r="M1240" i="5"/>
  <c r="L1240" i="5"/>
  <c r="K1240" i="5"/>
  <c r="B1240" i="5"/>
  <c r="AB1239" i="5"/>
  <c r="AA1239" i="5"/>
  <c r="Z1239" i="5"/>
  <c r="Y1239" i="5"/>
  <c r="X1239" i="5"/>
  <c r="W1239" i="5"/>
  <c r="V1239" i="5"/>
  <c r="U1239" i="5"/>
  <c r="T1239" i="5"/>
  <c r="S1239" i="5"/>
  <c r="R1239" i="5"/>
  <c r="Q1239" i="5"/>
  <c r="P1239" i="5"/>
  <c r="O1239" i="5"/>
  <c r="N1239" i="5"/>
  <c r="M1239" i="5"/>
  <c r="L1239" i="5"/>
  <c r="K1239" i="5"/>
  <c r="B1239" i="5"/>
  <c r="AB1238" i="5"/>
  <c r="AA1238" i="5"/>
  <c r="Z1238" i="5"/>
  <c r="Y1238" i="5"/>
  <c r="X1238" i="5"/>
  <c r="W1238" i="5"/>
  <c r="V1238" i="5"/>
  <c r="U1238" i="5"/>
  <c r="T1238" i="5"/>
  <c r="S1238" i="5"/>
  <c r="R1238" i="5"/>
  <c r="Q1238" i="5"/>
  <c r="P1238" i="5"/>
  <c r="O1238" i="5"/>
  <c r="N1238" i="5"/>
  <c r="M1238" i="5"/>
  <c r="L1238" i="5"/>
  <c r="K1238" i="5"/>
  <c r="B1238" i="5"/>
  <c r="AB1237" i="5"/>
  <c r="AA1237" i="5"/>
  <c r="Z1237" i="5"/>
  <c r="Y1237" i="5"/>
  <c r="X1237" i="5"/>
  <c r="W1237" i="5"/>
  <c r="V1237" i="5"/>
  <c r="U1237" i="5"/>
  <c r="T1237" i="5"/>
  <c r="S1237" i="5"/>
  <c r="R1237" i="5"/>
  <c r="Q1237" i="5"/>
  <c r="P1237" i="5"/>
  <c r="O1237" i="5"/>
  <c r="N1237" i="5"/>
  <c r="M1237" i="5"/>
  <c r="L1237" i="5"/>
  <c r="K1237" i="5"/>
  <c r="B1237" i="5"/>
  <c r="AB1236" i="5"/>
  <c r="AA1236" i="5"/>
  <c r="Z1236" i="5"/>
  <c r="Y1236" i="5"/>
  <c r="X1236" i="5"/>
  <c r="W1236" i="5"/>
  <c r="V1236" i="5"/>
  <c r="U1236" i="5"/>
  <c r="T1236" i="5"/>
  <c r="S1236" i="5"/>
  <c r="R1236" i="5"/>
  <c r="Q1236" i="5"/>
  <c r="P1236" i="5"/>
  <c r="O1236" i="5"/>
  <c r="N1236" i="5"/>
  <c r="M1236" i="5"/>
  <c r="L1236" i="5"/>
  <c r="K1236" i="5"/>
  <c r="B1236" i="5"/>
  <c r="AB1235" i="5"/>
  <c r="AA1235" i="5"/>
  <c r="Z1235" i="5"/>
  <c r="Y1235" i="5"/>
  <c r="X1235" i="5"/>
  <c r="W1235" i="5"/>
  <c r="V1235" i="5"/>
  <c r="U1235" i="5"/>
  <c r="T1235" i="5"/>
  <c r="S1235" i="5"/>
  <c r="R1235" i="5"/>
  <c r="Q1235" i="5"/>
  <c r="P1235" i="5"/>
  <c r="O1235" i="5"/>
  <c r="N1235" i="5"/>
  <c r="M1235" i="5"/>
  <c r="L1235" i="5"/>
  <c r="K1235" i="5"/>
  <c r="B1235" i="5"/>
  <c r="AB1234" i="5"/>
  <c r="AA1234" i="5"/>
  <c r="Z1234" i="5"/>
  <c r="Y1234" i="5"/>
  <c r="X1234" i="5"/>
  <c r="W1234" i="5"/>
  <c r="V1234" i="5"/>
  <c r="U1234" i="5"/>
  <c r="T1234" i="5"/>
  <c r="S1234" i="5"/>
  <c r="R1234" i="5"/>
  <c r="Q1234" i="5"/>
  <c r="P1234" i="5"/>
  <c r="O1234" i="5"/>
  <c r="N1234" i="5"/>
  <c r="M1234" i="5"/>
  <c r="L1234" i="5"/>
  <c r="K1234" i="5"/>
  <c r="B1234" i="5"/>
  <c r="AB1233" i="5"/>
  <c r="AA1233" i="5"/>
  <c r="Z1233" i="5"/>
  <c r="Y1233" i="5"/>
  <c r="X1233" i="5"/>
  <c r="W1233" i="5"/>
  <c r="V1233" i="5"/>
  <c r="U1233" i="5"/>
  <c r="T1233" i="5"/>
  <c r="S1233" i="5"/>
  <c r="R1233" i="5"/>
  <c r="Q1233" i="5"/>
  <c r="P1233" i="5"/>
  <c r="O1233" i="5"/>
  <c r="N1233" i="5"/>
  <c r="M1233" i="5"/>
  <c r="L1233" i="5"/>
  <c r="K1233" i="5"/>
  <c r="B1233" i="5"/>
  <c r="AB1232" i="5"/>
  <c r="AA1232" i="5"/>
  <c r="Z1232" i="5"/>
  <c r="Y1232" i="5"/>
  <c r="X1232" i="5"/>
  <c r="W1232" i="5"/>
  <c r="V1232" i="5"/>
  <c r="U1232" i="5"/>
  <c r="T1232" i="5"/>
  <c r="S1232" i="5"/>
  <c r="R1232" i="5"/>
  <c r="Q1232" i="5"/>
  <c r="P1232" i="5"/>
  <c r="O1232" i="5"/>
  <c r="N1232" i="5"/>
  <c r="M1232" i="5"/>
  <c r="L1232" i="5"/>
  <c r="K1232" i="5"/>
  <c r="B1232" i="5"/>
  <c r="AB1231" i="5"/>
  <c r="AA1231" i="5"/>
  <c r="Z1231" i="5"/>
  <c r="Y1231" i="5"/>
  <c r="X1231" i="5"/>
  <c r="W1231" i="5"/>
  <c r="V1231" i="5"/>
  <c r="U1231" i="5"/>
  <c r="T1231" i="5"/>
  <c r="S1231" i="5"/>
  <c r="R1231" i="5"/>
  <c r="Q1231" i="5"/>
  <c r="P1231" i="5"/>
  <c r="O1231" i="5"/>
  <c r="N1231" i="5"/>
  <c r="M1231" i="5"/>
  <c r="L1231" i="5"/>
  <c r="K1231" i="5"/>
  <c r="B1231" i="5"/>
  <c r="AB1230" i="5"/>
  <c r="AA1230" i="5"/>
  <c r="Z1230" i="5"/>
  <c r="Y1230" i="5"/>
  <c r="X1230" i="5"/>
  <c r="W1230" i="5"/>
  <c r="V1230" i="5"/>
  <c r="U1230" i="5"/>
  <c r="T1230" i="5"/>
  <c r="S1230" i="5"/>
  <c r="R1230" i="5"/>
  <c r="Q1230" i="5"/>
  <c r="P1230" i="5"/>
  <c r="O1230" i="5"/>
  <c r="N1230" i="5"/>
  <c r="M1230" i="5"/>
  <c r="L1230" i="5"/>
  <c r="K1230" i="5"/>
  <c r="B1230" i="5"/>
  <c r="AB1229" i="5"/>
  <c r="AA1229" i="5"/>
  <c r="Z1229" i="5"/>
  <c r="Y1229" i="5"/>
  <c r="X1229" i="5"/>
  <c r="W1229" i="5"/>
  <c r="V1229" i="5"/>
  <c r="U1229" i="5"/>
  <c r="T1229" i="5"/>
  <c r="S1229" i="5"/>
  <c r="R1229" i="5"/>
  <c r="Q1229" i="5"/>
  <c r="P1229" i="5"/>
  <c r="O1229" i="5"/>
  <c r="N1229" i="5"/>
  <c r="M1229" i="5"/>
  <c r="L1229" i="5"/>
  <c r="K1229" i="5"/>
  <c r="B1229" i="5"/>
  <c r="AB1228" i="5"/>
  <c r="AA1228" i="5"/>
  <c r="Z1228" i="5"/>
  <c r="Y1228" i="5"/>
  <c r="X1228" i="5"/>
  <c r="W1228" i="5"/>
  <c r="V1228" i="5"/>
  <c r="U1228" i="5"/>
  <c r="T1228" i="5"/>
  <c r="S1228" i="5"/>
  <c r="R1228" i="5"/>
  <c r="Q1228" i="5"/>
  <c r="P1228" i="5"/>
  <c r="O1228" i="5"/>
  <c r="N1228" i="5"/>
  <c r="M1228" i="5"/>
  <c r="L1228" i="5"/>
  <c r="K1228" i="5"/>
  <c r="B1228" i="5"/>
  <c r="AB1227" i="5"/>
  <c r="AA1227" i="5"/>
  <c r="Z1227" i="5"/>
  <c r="Y1227" i="5"/>
  <c r="X1227" i="5"/>
  <c r="W1227" i="5"/>
  <c r="V1227" i="5"/>
  <c r="U1227" i="5"/>
  <c r="T1227" i="5"/>
  <c r="S1227" i="5"/>
  <c r="R1227" i="5"/>
  <c r="Q1227" i="5"/>
  <c r="P1227" i="5"/>
  <c r="O1227" i="5"/>
  <c r="N1227" i="5"/>
  <c r="M1227" i="5"/>
  <c r="L1227" i="5"/>
  <c r="K1227" i="5"/>
  <c r="B1227" i="5"/>
  <c r="AB1226" i="5"/>
  <c r="AA1226" i="5"/>
  <c r="Z1226" i="5"/>
  <c r="Y1226" i="5"/>
  <c r="X1226" i="5"/>
  <c r="W1226" i="5"/>
  <c r="V1226" i="5"/>
  <c r="U1226" i="5"/>
  <c r="T1226" i="5"/>
  <c r="S1226" i="5"/>
  <c r="R1226" i="5"/>
  <c r="Q1226" i="5"/>
  <c r="P1226" i="5"/>
  <c r="O1226" i="5"/>
  <c r="N1226" i="5"/>
  <c r="M1226" i="5"/>
  <c r="L1226" i="5"/>
  <c r="K1226" i="5"/>
  <c r="B1226" i="5"/>
  <c r="AB1225" i="5"/>
  <c r="AA1225" i="5"/>
  <c r="Z1225" i="5"/>
  <c r="Y1225" i="5"/>
  <c r="X1225" i="5"/>
  <c r="W1225" i="5"/>
  <c r="V1225" i="5"/>
  <c r="U1225" i="5"/>
  <c r="T1225" i="5"/>
  <c r="S1225" i="5"/>
  <c r="R1225" i="5"/>
  <c r="Q1225" i="5"/>
  <c r="P1225" i="5"/>
  <c r="O1225" i="5"/>
  <c r="N1225" i="5"/>
  <c r="M1225" i="5"/>
  <c r="L1225" i="5"/>
  <c r="K1225" i="5"/>
  <c r="B1225" i="5"/>
  <c r="AB1224" i="5"/>
  <c r="AA1224" i="5"/>
  <c r="Z1224" i="5"/>
  <c r="Y1224" i="5"/>
  <c r="X1224" i="5"/>
  <c r="W1224" i="5"/>
  <c r="V1224" i="5"/>
  <c r="U1224" i="5"/>
  <c r="T1224" i="5"/>
  <c r="S1224" i="5"/>
  <c r="R1224" i="5"/>
  <c r="Q1224" i="5"/>
  <c r="P1224" i="5"/>
  <c r="O1224" i="5"/>
  <c r="N1224" i="5"/>
  <c r="M1224" i="5"/>
  <c r="L1224" i="5"/>
  <c r="K1224" i="5"/>
  <c r="B1224" i="5"/>
  <c r="AB1223" i="5"/>
  <c r="AA1223" i="5"/>
  <c r="Z1223" i="5"/>
  <c r="Y1223" i="5"/>
  <c r="X1223" i="5"/>
  <c r="W1223" i="5"/>
  <c r="V1223" i="5"/>
  <c r="U1223" i="5"/>
  <c r="T1223" i="5"/>
  <c r="S1223" i="5"/>
  <c r="R1223" i="5"/>
  <c r="Q1223" i="5"/>
  <c r="P1223" i="5"/>
  <c r="O1223" i="5"/>
  <c r="N1223" i="5"/>
  <c r="M1223" i="5"/>
  <c r="L1223" i="5"/>
  <c r="K1223" i="5"/>
  <c r="B1223" i="5"/>
  <c r="AB1222" i="5"/>
  <c r="AA1222" i="5"/>
  <c r="Z1222" i="5"/>
  <c r="Y1222" i="5"/>
  <c r="X1222" i="5"/>
  <c r="W1222" i="5"/>
  <c r="V1222" i="5"/>
  <c r="U1222" i="5"/>
  <c r="T1222" i="5"/>
  <c r="S1222" i="5"/>
  <c r="R1222" i="5"/>
  <c r="Q1222" i="5"/>
  <c r="P1222" i="5"/>
  <c r="O1222" i="5"/>
  <c r="N1222" i="5"/>
  <c r="M1222" i="5"/>
  <c r="L1222" i="5"/>
  <c r="K1222" i="5"/>
  <c r="B1222" i="5"/>
  <c r="AB1221" i="5"/>
  <c r="AA1221" i="5"/>
  <c r="Z1221" i="5"/>
  <c r="Y1221" i="5"/>
  <c r="X1221" i="5"/>
  <c r="W1221" i="5"/>
  <c r="V1221" i="5"/>
  <c r="U1221" i="5"/>
  <c r="T1221" i="5"/>
  <c r="S1221" i="5"/>
  <c r="R1221" i="5"/>
  <c r="Q1221" i="5"/>
  <c r="P1221" i="5"/>
  <c r="O1221" i="5"/>
  <c r="N1221" i="5"/>
  <c r="M1221" i="5"/>
  <c r="L1221" i="5"/>
  <c r="K1221" i="5"/>
  <c r="B1221" i="5"/>
  <c r="AB1220" i="5"/>
  <c r="AA1220" i="5"/>
  <c r="Z1220" i="5"/>
  <c r="Y1220" i="5"/>
  <c r="X1220" i="5"/>
  <c r="W1220" i="5"/>
  <c r="V1220" i="5"/>
  <c r="U1220" i="5"/>
  <c r="T1220" i="5"/>
  <c r="S1220" i="5"/>
  <c r="R1220" i="5"/>
  <c r="Q1220" i="5"/>
  <c r="P1220" i="5"/>
  <c r="O1220" i="5"/>
  <c r="N1220" i="5"/>
  <c r="M1220" i="5"/>
  <c r="L1220" i="5"/>
  <c r="K1220" i="5"/>
  <c r="B1220" i="5"/>
  <c r="AB1219" i="5"/>
  <c r="AA1219" i="5"/>
  <c r="Z1219" i="5"/>
  <c r="Y1219" i="5"/>
  <c r="X1219" i="5"/>
  <c r="W1219" i="5"/>
  <c r="V1219" i="5"/>
  <c r="U1219" i="5"/>
  <c r="T1219" i="5"/>
  <c r="S1219" i="5"/>
  <c r="R1219" i="5"/>
  <c r="Q1219" i="5"/>
  <c r="P1219" i="5"/>
  <c r="O1219" i="5"/>
  <c r="N1219" i="5"/>
  <c r="M1219" i="5"/>
  <c r="L1219" i="5"/>
  <c r="K1219" i="5"/>
  <c r="B1219" i="5"/>
  <c r="AB1218" i="5"/>
  <c r="AA1218" i="5"/>
  <c r="Z1218" i="5"/>
  <c r="Y1218" i="5"/>
  <c r="X1218" i="5"/>
  <c r="W1218" i="5"/>
  <c r="V1218" i="5"/>
  <c r="U1218" i="5"/>
  <c r="T1218" i="5"/>
  <c r="S1218" i="5"/>
  <c r="R1218" i="5"/>
  <c r="Q1218" i="5"/>
  <c r="P1218" i="5"/>
  <c r="O1218" i="5"/>
  <c r="N1218" i="5"/>
  <c r="M1218" i="5"/>
  <c r="L1218" i="5"/>
  <c r="K1218" i="5"/>
  <c r="B1218" i="5"/>
  <c r="AB1217" i="5"/>
  <c r="AA1217" i="5"/>
  <c r="Z1217" i="5"/>
  <c r="Y1217" i="5"/>
  <c r="X1217" i="5"/>
  <c r="W1217" i="5"/>
  <c r="V1217" i="5"/>
  <c r="U1217" i="5"/>
  <c r="T1217" i="5"/>
  <c r="S1217" i="5"/>
  <c r="R1217" i="5"/>
  <c r="Q1217" i="5"/>
  <c r="P1217" i="5"/>
  <c r="O1217" i="5"/>
  <c r="N1217" i="5"/>
  <c r="M1217" i="5"/>
  <c r="L1217" i="5"/>
  <c r="K1217" i="5"/>
  <c r="B1217" i="5"/>
  <c r="AB1216" i="5"/>
  <c r="AA1216" i="5"/>
  <c r="Z1216" i="5"/>
  <c r="Y1216" i="5"/>
  <c r="X1216" i="5"/>
  <c r="W1216" i="5"/>
  <c r="V1216" i="5"/>
  <c r="U1216" i="5"/>
  <c r="T1216" i="5"/>
  <c r="S1216" i="5"/>
  <c r="R1216" i="5"/>
  <c r="Q1216" i="5"/>
  <c r="P1216" i="5"/>
  <c r="O1216" i="5"/>
  <c r="N1216" i="5"/>
  <c r="M1216" i="5"/>
  <c r="L1216" i="5"/>
  <c r="K1216" i="5"/>
  <c r="B1216" i="5"/>
  <c r="AB1215" i="5"/>
  <c r="AA1215" i="5"/>
  <c r="Z1215" i="5"/>
  <c r="Y1215" i="5"/>
  <c r="X1215" i="5"/>
  <c r="W1215" i="5"/>
  <c r="V1215" i="5"/>
  <c r="U1215" i="5"/>
  <c r="T1215" i="5"/>
  <c r="S1215" i="5"/>
  <c r="R1215" i="5"/>
  <c r="Q1215" i="5"/>
  <c r="P1215" i="5"/>
  <c r="O1215" i="5"/>
  <c r="N1215" i="5"/>
  <c r="M1215" i="5"/>
  <c r="L1215" i="5"/>
  <c r="K1215" i="5"/>
  <c r="B1215" i="5"/>
  <c r="AB1214" i="5"/>
  <c r="AA1214" i="5"/>
  <c r="Z1214" i="5"/>
  <c r="Y1214" i="5"/>
  <c r="X1214" i="5"/>
  <c r="W1214" i="5"/>
  <c r="V1214" i="5"/>
  <c r="U1214" i="5"/>
  <c r="T1214" i="5"/>
  <c r="S1214" i="5"/>
  <c r="R1214" i="5"/>
  <c r="Q1214" i="5"/>
  <c r="P1214" i="5"/>
  <c r="O1214" i="5"/>
  <c r="N1214" i="5"/>
  <c r="M1214" i="5"/>
  <c r="L1214" i="5"/>
  <c r="K1214" i="5"/>
  <c r="B1214" i="5"/>
  <c r="AB1213" i="5"/>
  <c r="AA1213" i="5"/>
  <c r="Z1213" i="5"/>
  <c r="Y1213" i="5"/>
  <c r="X1213" i="5"/>
  <c r="W1213" i="5"/>
  <c r="V1213" i="5"/>
  <c r="U1213" i="5"/>
  <c r="T1213" i="5"/>
  <c r="S1213" i="5"/>
  <c r="R1213" i="5"/>
  <c r="Q1213" i="5"/>
  <c r="P1213" i="5"/>
  <c r="O1213" i="5"/>
  <c r="N1213" i="5"/>
  <c r="M1213" i="5"/>
  <c r="L1213" i="5"/>
  <c r="K1213" i="5"/>
  <c r="B1213" i="5"/>
  <c r="AB1212" i="5"/>
  <c r="AA1212" i="5"/>
  <c r="Z1212" i="5"/>
  <c r="Y1212" i="5"/>
  <c r="X1212" i="5"/>
  <c r="W1212" i="5"/>
  <c r="V1212" i="5"/>
  <c r="U1212" i="5"/>
  <c r="T1212" i="5"/>
  <c r="S1212" i="5"/>
  <c r="R1212" i="5"/>
  <c r="Q1212" i="5"/>
  <c r="P1212" i="5"/>
  <c r="O1212" i="5"/>
  <c r="N1212" i="5"/>
  <c r="M1212" i="5"/>
  <c r="L1212" i="5"/>
  <c r="K1212" i="5"/>
  <c r="B1212" i="5"/>
  <c r="AB1211" i="5"/>
  <c r="AA1211" i="5"/>
  <c r="Z1211" i="5"/>
  <c r="Y1211" i="5"/>
  <c r="X1211" i="5"/>
  <c r="W1211" i="5"/>
  <c r="V1211" i="5"/>
  <c r="U1211" i="5"/>
  <c r="T1211" i="5"/>
  <c r="S1211" i="5"/>
  <c r="R1211" i="5"/>
  <c r="Q1211" i="5"/>
  <c r="P1211" i="5"/>
  <c r="O1211" i="5"/>
  <c r="N1211" i="5"/>
  <c r="M1211" i="5"/>
  <c r="L1211" i="5"/>
  <c r="K1211" i="5"/>
  <c r="B1211" i="5"/>
  <c r="AB1210" i="5"/>
  <c r="AA1210" i="5"/>
  <c r="Z1210" i="5"/>
  <c r="Y1210" i="5"/>
  <c r="X1210" i="5"/>
  <c r="W1210" i="5"/>
  <c r="V1210" i="5"/>
  <c r="U1210" i="5"/>
  <c r="T1210" i="5"/>
  <c r="S1210" i="5"/>
  <c r="R1210" i="5"/>
  <c r="Q1210" i="5"/>
  <c r="P1210" i="5"/>
  <c r="O1210" i="5"/>
  <c r="N1210" i="5"/>
  <c r="M1210" i="5"/>
  <c r="L1210" i="5"/>
  <c r="K1210" i="5"/>
  <c r="B1210" i="5"/>
  <c r="AB1209" i="5"/>
  <c r="AA1209" i="5"/>
  <c r="Z1209" i="5"/>
  <c r="Y1209" i="5"/>
  <c r="X1209" i="5"/>
  <c r="W1209" i="5"/>
  <c r="V1209" i="5"/>
  <c r="U1209" i="5"/>
  <c r="T1209" i="5"/>
  <c r="S1209" i="5"/>
  <c r="R1209" i="5"/>
  <c r="Q1209" i="5"/>
  <c r="P1209" i="5"/>
  <c r="O1209" i="5"/>
  <c r="N1209" i="5"/>
  <c r="M1209" i="5"/>
  <c r="L1209" i="5"/>
  <c r="K1209" i="5"/>
  <c r="B1209" i="5"/>
  <c r="AB1208" i="5"/>
  <c r="AA1208" i="5"/>
  <c r="Z1208" i="5"/>
  <c r="Y1208" i="5"/>
  <c r="X1208" i="5"/>
  <c r="W1208" i="5"/>
  <c r="V1208" i="5"/>
  <c r="U1208" i="5"/>
  <c r="T1208" i="5"/>
  <c r="S1208" i="5"/>
  <c r="R1208" i="5"/>
  <c r="Q1208" i="5"/>
  <c r="P1208" i="5"/>
  <c r="O1208" i="5"/>
  <c r="N1208" i="5"/>
  <c r="M1208" i="5"/>
  <c r="L1208" i="5"/>
  <c r="K1208" i="5"/>
  <c r="B1208" i="5"/>
  <c r="AB1207" i="5"/>
  <c r="AA1207" i="5"/>
  <c r="Z1207" i="5"/>
  <c r="Y1207" i="5"/>
  <c r="X1207" i="5"/>
  <c r="W1207" i="5"/>
  <c r="V1207" i="5"/>
  <c r="U1207" i="5"/>
  <c r="T1207" i="5"/>
  <c r="S1207" i="5"/>
  <c r="R1207" i="5"/>
  <c r="Q1207" i="5"/>
  <c r="P1207" i="5"/>
  <c r="O1207" i="5"/>
  <c r="N1207" i="5"/>
  <c r="M1207" i="5"/>
  <c r="L1207" i="5"/>
  <c r="K1207" i="5"/>
  <c r="B1207" i="5"/>
  <c r="AB1206" i="5"/>
  <c r="AA1206" i="5"/>
  <c r="Z1206" i="5"/>
  <c r="Y1206" i="5"/>
  <c r="X1206" i="5"/>
  <c r="W1206" i="5"/>
  <c r="V1206" i="5"/>
  <c r="U1206" i="5"/>
  <c r="T1206" i="5"/>
  <c r="S1206" i="5"/>
  <c r="R1206" i="5"/>
  <c r="Q1206" i="5"/>
  <c r="P1206" i="5"/>
  <c r="O1206" i="5"/>
  <c r="N1206" i="5"/>
  <c r="M1206" i="5"/>
  <c r="L1206" i="5"/>
  <c r="K1206" i="5"/>
  <c r="B1206" i="5"/>
  <c r="AB1205" i="5"/>
  <c r="AA1205" i="5"/>
  <c r="Z1205" i="5"/>
  <c r="Y1205" i="5"/>
  <c r="X1205" i="5"/>
  <c r="W1205" i="5"/>
  <c r="V1205" i="5"/>
  <c r="U1205" i="5"/>
  <c r="T1205" i="5"/>
  <c r="S1205" i="5"/>
  <c r="R1205" i="5"/>
  <c r="Q1205" i="5"/>
  <c r="P1205" i="5"/>
  <c r="O1205" i="5"/>
  <c r="N1205" i="5"/>
  <c r="M1205" i="5"/>
  <c r="L1205" i="5"/>
  <c r="K1205" i="5"/>
  <c r="B1205" i="5"/>
  <c r="AB1204" i="5"/>
  <c r="AA1204" i="5"/>
  <c r="Z1204" i="5"/>
  <c r="Y1204" i="5"/>
  <c r="X1204" i="5"/>
  <c r="W1204" i="5"/>
  <c r="V1204" i="5"/>
  <c r="U1204" i="5"/>
  <c r="T1204" i="5"/>
  <c r="S1204" i="5"/>
  <c r="R1204" i="5"/>
  <c r="Q1204" i="5"/>
  <c r="P1204" i="5"/>
  <c r="O1204" i="5"/>
  <c r="N1204" i="5"/>
  <c r="M1204" i="5"/>
  <c r="L1204" i="5"/>
  <c r="K1204" i="5"/>
  <c r="B1204" i="5"/>
  <c r="AB1203" i="5"/>
  <c r="AA1203" i="5"/>
  <c r="Z1203" i="5"/>
  <c r="Y1203" i="5"/>
  <c r="X1203" i="5"/>
  <c r="W1203" i="5"/>
  <c r="V1203" i="5"/>
  <c r="U1203" i="5"/>
  <c r="T1203" i="5"/>
  <c r="S1203" i="5"/>
  <c r="R1203" i="5"/>
  <c r="Q1203" i="5"/>
  <c r="P1203" i="5"/>
  <c r="O1203" i="5"/>
  <c r="N1203" i="5"/>
  <c r="M1203" i="5"/>
  <c r="L1203" i="5"/>
  <c r="K1203" i="5"/>
  <c r="B1203" i="5"/>
  <c r="AB1202" i="5"/>
  <c r="AA1202" i="5"/>
  <c r="Z1202" i="5"/>
  <c r="Y1202" i="5"/>
  <c r="X1202" i="5"/>
  <c r="W1202" i="5"/>
  <c r="V1202" i="5"/>
  <c r="U1202" i="5"/>
  <c r="T1202" i="5"/>
  <c r="S1202" i="5"/>
  <c r="R1202" i="5"/>
  <c r="Q1202" i="5"/>
  <c r="P1202" i="5"/>
  <c r="O1202" i="5"/>
  <c r="N1202" i="5"/>
  <c r="M1202" i="5"/>
  <c r="L1202" i="5"/>
  <c r="K1202" i="5"/>
  <c r="B1202" i="5"/>
  <c r="AB1201" i="5"/>
  <c r="AA1201" i="5"/>
  <c r="Z1201" i="5"/>
  <c r="Y1201" i="5"/>
  <c r="X1201" i="5"/>
  <c r="W1201" i="5"/>
  <c r="V1201" i="5"/>
  <c r="U1201" i="5"/>
  <c r="T1201" i="5"/>
  <c r="S1201" i="5"/>
  <c r="R1201" i="5"/>
  <c r="Q1201" i="5"/>
  <c r="P1201" i="5"/>
  <c r="O1201" i="5"/>
  <c r="N1201" i="5"/>
  <c r="M1201" i="5"/>
  <c r="L1201" i="5"/>
  <c r="K1201" i="5"/>
  <c r="B1201" i="5"/>
  <c r="AB1200" i="5"/>
  <c r="AA1200" i="5"/>
  <c r="Z1200" i="5"/>
  <c r="Y1200" i="5"/>
  <c r="X1200" i="5"/>
  <c r="W1200" i="5"/>
  <c r="V1200" i="5"/>
  <c r="U1200" i="5"/>
  <c r="T1200" i="5"/>
  <c r="S1200" i="5"/>
  <c r="R1200" i="5"/>
  <c r="Q1200" i="5"/>
  <c r="P1200" i="5"/>
  <c r="O1200" i="5"/>
  <c r="N1200" i="5"/>
  <c r="M1200" i="5"/>
  <c r="L1200" i="5"/>
  <c r="K1200" i="5"/>
  <c r="B1200" i="5"/>
  <c r="AB1199" i="5"/>
  <c r="AA1199" i="5"/>
  <c r="Z1199" i="5"/>
  <c r="Y1199" i="5"/>
  <c r="X1199" i="5"/>
  <c r="W1199" i="5"/>
  <c r="V1199" i="5"/>
  <c r="U1199" i="5"/>
  <c r="T1199" i="5"/>
  <c r="S1199" i="5"/>
  <c r="R1199" i="5"/>
  <c r="Q1199" i="5"/>
  <c r="P1199" i="5"/>
  <c r="O1199" i="5"/>
  <c r="N1199" i="5"/>
  <c r="M1199" i="5"/>
  <c r="L1199" i="5"/>
  <c r="K1199" i="5"/>
  <c r="B1199" i="5"/>
  <c r="AB1198" i="5"/>
  <c r="AA1198" i="5"/>
  <c r="Z1198" i="5"/>
  <c r="Y1198" i="5"/>
  <c r="X1198" i="5"/>
  <c r="W1198" i="5"/>
  <c r="V1198" i="5"/>
  <c r="U1198" i="5"/>
  <c r="T1198" i="5"/>
  <c r="S1198" i="5"/>
  <c r="R1198" i="5"/>
  <c r="Q1198" i="5"/>
  <c r="P1198" i="5"/>
  <c r="O1198" i="5"/>
  <c r="N1198" i="5"/>
  <c r="M1198" i="5"/>
  <c r="L1198" i="5"/>
  <c r="K1198" i="5"/>
  <c r="B1198" i="5"/>
  <c r="AB1197" i="5"/>
  <c r="AA1197" i="5"/>
  <c r="Z1197" i="5"/>
  <c r="Y1197" i="5"/>
  <c r="X1197" i="5"/>
  <c r="W1197" i="5"/>
  <c r="V1197" i="5"/>
  <c r="U1197" i="5"/>
  <c r="T1197" i="5"/>
  <c r="S1197" i="5"/>
  <c r="R1197" i="5"/>
  <c r="Q1197" i="5"/>
  <c r="P1197" i="5"/>
  <c r="O1197" i="5"/>
  <c r="N1197" i="5"/>
  <c r="M1197" i="5"/>
  <c r="L1197" i="5"/>
  <c r="K1197" i="5"/>
  <c r="B1197" i="5"/>
  <c r="AB1196" i="5"/>
  <c r="AA1196" i="5"/>
  <c r="Z1196" i="5"/>
  <c r="Y1196" i="5"/>
  <c r="X1196" i="5"/>
  <c r="W1196" i="5"/>
  <c r="V1196" i="5"/>
  <c r="U1196" i="5"/>
  <c r="T1196" i="5"/>
  <c r="S1196" i="5"/>
  <c r="R1196" i="5"/>
  <c r="Q1196" i="5"/>
  <c r="P1196" i="5"/>
  <c r="O1196" i="5"/>
  <c r="N1196" i="5"/>
  <c r="M1196" i="5"/>
  <c r="L1196" i="5"/>
  <c r="K1196" i="5"/>
  <c r="B1196" i="5"/>
  <c r="AB1195" i="5"/>
  <c r="AA1195" i="5"/>
  <c r="Z1195" i="5"/>
  <c r="Y1195" i="5"/>
  <c r="X1195" i="5"/>
  <c r="W1195" i="5"/>
  <c r="V1195" i="5"/>
  <c r="U1195" i="5"/>
  <c r="T1195" i="5"/>
  <c r="S1195" i="5"/>
  <c r="R1195" i="5"/>
  <c r="Q1195" i="5"/>
  <c r="P1195" i="5"/>
  <c r="O1195" i="5"/>
  <c r="N1195" i="5"/>
  <c r="M1195" i="5"/>
  <c r="L1195" i="5"/>
  <c r="K1195" i="5"/>
  <c r="B1195" i="5"/>
  <c r="AB1194" i="5"/>
  <c r="AA1194" i="5"/>
  <c r="Z1194" i="5"/>
  <c r="Y1194" i="5"/>
  <c r="X1194" i="5"/>
  <c r="W1194" i="5"/>
  <c r="V1194" i="5"/>
  <c r="U1194" i="5"/>
  <c r="T1194" i="5"/>
  <c r="S1194" i="5"/>
  <c r="R1194" i="5"/>
  <c r="Q1194" i="5"/>
  <c r="P1194" i="5"/>
  <c r="O1194" i="5"/>
  <c r="N1194" i="5"/>
  <c r="M1194" i="5"/>
  <c r="L1194" i="5"/>
  <c r="K1194" i="5"/>
  <c r="B1194" i="5"/>
  <c r="AB1193" i="5"/>
  <c r="AA1193" i="5"/>
  <c r="Z1193" i="5"/>
  <c r="Y1193" i="5"/>
  <c r="X1193" i="5"/>
  <c r="W1193" i="5"/>
  <c r="V1193" i="5"/>
  <c r="U1193" i="5"/>
  <c r="T1193" i="5"/>
  <c r="S1193" i="5"/>
  <c r="R1193" i="5"/>
  <c r="Q1193" i="5"/>
  <c r="P1193" i="5"/>
  <c r="O1193" i="5"/>
  <c r="N1193" i="5"/>
  <c r="M1193" i="5"/>
  <c r="L1193" i="5"/>
  <c r="K1193" i="5"/>
  <c r="B1193" i="5"/>
  <c r="AB1192" i="5"/>
  <c r="AA1192" i="5"/>
  <c r="Z1192" i="5"/>
  <c r="Y1192" i="5"/>
  <c r="X1192" i="5"/>
  <c r="W1192" i="5"/>
  <c r="V1192" i="5"/>
  <c r="U1192" i="5"/>
  <c r="T1192" i="5"/>
  <c r="S1192" i="5"/>
  <c r="R1192" i="5"/>
  <c r="Q1192" i="5"/>
  <c r="P1192" i="5"/>
  <c r="O1192" i="5"/>
  <c r="N1192" i="5"/>
  <c r="M1192" i="5"/>
  <c r="L1192" i="5"/>
  <c r="K1192" i="5"/>
  <c r="B1192" i="5"/>
  <c r="AB1191" i="5"/>
  <c r="AA1191" i="5"/>
  <c r="Z1191" i="5"/>
  <c r="Y1191" i="5"/>
  <c r="X1191" i="5"/>
  <c r="W1191" i="5"/>
  <c r="V1191" i="5"/>
  <c r="U1191" i="5"/>
  <c r="T1191" i="5"/>
  <c r="S1191" i="5"/>
  <c r="R1191" i="5"/>
  <c r="Q1191" i="5"/>
  <c r="P1191" i="5"/>
  <c r="O1191" i="5"/>
  <c r="N1191" i="5"/>
  <c r="M1191" i="5"/>
  <c r="L1191" i="5"/>
  <c r="K1191" i="5"/>
  <c r="B1191" i="5"/>
  <c r="AB1190" i="5"/>
  <c r="AA1190" i="5"/>
  <c r="Z1190" i="5"/>
  <c r="Y1190" i="5"/>
  <c r="X1190" i="5"/>
  <c r="W1190" i="5"/>
  <c r="V1190" i="5"/>
  <c r="U1190" i="5"/>
  <c r="T1190" i="5"/>
  <c r="S1190" i="5"/>
  <c r="R1190" i="5"/>
  <c r="Q1190" i="5"/>
  <c r="P1190" i="5"/>
  <c r="O1190" i="5"/>
  <c r="N1190" i="5"/>
  <c r="M1190" i="5"/>
  <c r="L1190" i="5"/>
  <c r="K1190" i="5"/>
  <c r="B1190" i="5"/>
  <c r="AB1189" i="5"/>
  <c r="AA1189" i="5"/>
  <c r="Z1189" i="5"/>
  <c r="Y1189" i="5"/>
  <c r="X1189" i="5"/>
  <c r="W1189" i="5"/>
  <c r="V1189" i="5"/>
  <c r="U1189" i="5"/>
  <c r="T1189" i="5"/>
  <c r="S1189" i="5"/>
  <c r="R1189" i="5"/>
  <c r="Q1189" i="5"/>
  <c r="P1189" i="5"/>
  <c r="O1189" i="5"/>
  <c r="N1189" i="5"/>
  <c r="M1189" i="5"/>
  <c r="L1189" i="5"/>
  <c r="K1189" i="5"/>
  <c r="B1189" i="5"/>
  <c r="AB1188" i="5"/>
  <c r="AA1188" i="5"/>
  <c r="Z1188" i="5"/>
  <c r="Y1188" i="5"/>
  <c r="X1188" i="5"/>
  <c r="W1188" i="5"/>
  <c r="V1188" i="5"/>
  <c r="U1188" i="5"/>
  <c r="T1188" i="5"/>
  <c r="S1188" i="5"/>
  <c r="R1188" i="5"/>
  <c r="Q1188" i="5"/>
  <c r="P1188" i="5"/>
  <c r="O1188" i="5"/>
  <c r="N1188" i="5"/>
  <c r="M1188" i="5"/>
  <c r="L1188" i="5"/>
  <c r="K1188" i="5"/>
  <c r="B1188" i="5"/>
  <c r="AB1187" i="5"/>
  <c r="AA1187" i="5"/>
  <c r="Z1187" i="5"/>
  <c r="Y1187" i="5"/>
  <c r="X1187" i="5"/>
  <c r="W1187" i="5"/>
  <c r="V1187" i="5"/>
  <c r="U1187" i="5"/>
  <c r="T1187" i="5"/>
  <c r="S1187" i="5"/>
  <c r="R1187" i="5"/>
  <c r="Q1187" i="5"/>
  <c r="P1187" i="5"/>
  <c r="O1187" i="5"/>
  <c r="N1187" i="5"/>
  <c r="M1187" i="5"/>
  <c r="L1187" i="5"/>
  <c r="K1187" i="5"/>
  <c r="B1187" i="5"/>
  <c r="AB1186" i="5"/>
  <c r="AA1186" i="5"/>
  <c r="Z1186" i="5"/>
  <c r="Y1186" i="5"/>
  <c r="X1186" i="5"/>
  <c r="W1186" i="5"/>
  <c r="V1186" i="5"/>
  <c r="U1186" i="5"/>
  <c r="T1186" i="5"/>
  <c r="S1186" i="5"/>
  <c r="R1186" i="5"/>
  <c r="Q1186" i="5"/>
  <c r="P1186" i="5"/>
  <c r="O1186" i="5"/>
  <c r="N1186" i="5"/>
  <c r="M1186" i="5"/>
  <c r="L1186" i="5"/>
  <c r="K1186" i="5"/>
  <c r="B1186" i="5"/>
  <c r="AB1185" i="5"/>
  <c r="AA1185" i="5"/>
  <c r="Z1185" i="5"/>
  <c r="Y1185" i="5"/>
  <c r="X1185" i="5"/>
  <c r="W1185" i="5"/>
  <c r="V1185" i="5"/>
  <c r="U1185" i="5"/>
  <c r="T1185" i="5"/>
  <c r="S1185" i="5"/>
  <c r="R1185" i="5"/>
  <c r="Q1185" i="5"/>
  <c r="P1185" i="5"/>
  <c r="O1185" i="5"/>
  <c r="N1185" i="5"/>
  <c r="M1185" i="5"/>
  <c r="L1185" i="5"/>
  <c r="K1185" i="5"/>
  <c r="B1185" i="5"/>
  <c r="AB1184" i="5"/>
  <c r="AA1184" i="5"/>
  <c r="Z1184" i="5"/>
  <c r="Y1184" i="5"/>
  <c r="X1184" i="5"/>
  <c r="W1184" i="5"/>
  <c r="V1184" i="5"/>
  <c r="U1184" i="5"/>
  <c r="T1184" i="5"/>
  <c r="S1184" i="5"/>
  <c r="R1184" i="5"/>
  <c r="Q1184" i="5"/>
  <c r="P1184" i="5"/>
  <c r="O1184" i="5"/>
  <c r="N1184" i="5"/>
  <c r="M1184" i="5"/>
  <c r="L1184" i="5"/>
  <c r="K1184" i="5"/>
  <c r="B1184" i="5"/>
  <c r="AB1183" i="5"/>
  <c r="AA1183" i="5"/>
  <c r="Z1183" i="5"/>
  <c r="Y1183" i="5"/>
  <c r="X1183" i="5"/>
  <c r="W1183" i="5"/>
  <c r="V1183" i="5"/>
  <c r="U1183" i="5"/>
  <c r="T1183" i="5"/>
  <c r="S1183" i="5"/>
  <c r="R1183" i="5"/>
  <c r="Q1183" i="5"/>
  <c r="P1183" i="5"/>
  <c r="O1183" i="5"/>
  <c r="N1183" i="5"/>
  <c r="M1183" i="5"/>
  <c r="L1183" i="5"/>
  <c r="K1183" i="5"/>
  <c r="B1183" i="5"/>
  <c r="AB1182" i="5"/>
  <c r="AA1182" i="5"/>
  <c r="Z1182" i="5"/>
  <c r="Y1182" i="5"/>
  <c r="X1182" i="5"/>
  <c r="W1182" i="5"/>
  <c r="V1182" i="5"/>
  <c r="U1182" i="5"/>
  <c r="T1182" i="5"/>
  <c r="S1182" i="5"/>
  <c r="R1182" i="5"/>
  <c r="Q1182" i="5"/>
  <c r="P1182" i="5"/>
  <c r="O1182" i="5"/>
  <c r="N1182" i="5"/>
  <c r="M1182" i="5"/>
  <c r="L1182" i="5"/>
  <c r="K1182" i="5"/>
  <c r="B1182" i="5"/>
  <c r="AB1181" i="5"/>
  <c r="AA1181" i="5"/>
  <c r="Z1181" i="5"/>
  <c r="Y1181" i="5"/>
  <c r="X1181" i="5"/>
  <c r="W1181" i="5"/>
  <c r="V1181" i="5"/>
  <c r="U1181" i="5"/>
  <c r="T1181" i="5"/>
  <c r="S1181" i="5"/>
  <c r="R1181" i="5"/>
  <c r="Q1181" i="5"/>
  <c r="P1181" i="5"/>
  <c r="O1181" i="5"/>
  <c r="N1181" i="5"/>
  <c r="M1181" i="5"/>
  <c r="L1181" i="5"/>
  <c r="K1181" i="5"/>
  <c r="B1181" i="5"/>
  <c r="AB1180" i="5"/>
  <c r="AA1180" i="5"/>
  <c r="Z1180" i="5"/>
  <c r="Y1180" i="5"/>
  <c r="X1180" i="5"/>
  <c r="W1180" i="5"/>
  <c r="V1180" i="5"/>
  <c r="U1180" i="5"/>
  <c r="T1180" i="5"/>
  <c r="S1180" i="5"/>
  <c r="R1180" i="5"/>
  <c r="Q1180" i="5"/>
  <c r="P1180" i="5"/>
  <c r="O1180" i="5"/>
  <c r="N1180" i="5"/>
  <c r="M1180" i="5"/>
  <c r="L1180" i="5"/>
  <c r="K1180" i="5"/>
  <c r="B1180" i="5"/>
  <c r="AB1179" i="5"/>
  <c r="AA1179" i="5"/>
  <c r="Z1179" i="5"/>
  <c r="Y1179" i="5"/>
  <c r="X1179" i="5"/>
  <c r="W1179" i="5"/>
  <c r="V1179" i="5"/>
  <c r="U1179" i="5"/>
  <c r="T1179" i="5"/>
  <c r="S1179" i="5"/>
  <c r="R1179" i="5"/>
  <c r="Q1179" i="5"/>
  <c r="P1179" i="5"/>
  <c r="O1179" i="5"/>
  <c r="N1179" i="5"/>
  <c r="M1179" i="5"/>
  <c r="L1179" i="5"/>
  <c r="K1179" i="5"/>
  <c r="B1179" i="5"/>
  <c r="AB1178" i="5"/>
  <c r="AA1178" i="5"/>
  <c r="Z1178" i="5"/>
  <c r="Y1178" i="5"/>
  <c r="X1178" i="5"/>
  <c r="W1178" i="5"/>
  <c r="V1178" i="5"/>
  <c r="U1178" i="5"/>
  <c r="T1178" i="5"/>
  <c r="S1178" i="5"/>
  <c r="R1178" i="5"/>
  <c r="Q1178" i="5"/>
  <c r="P1178" i="5"/>
  <c r="O1178" i="5"/>
  <c r="N1178" i="5"/>
  <c r="M1178" i="5"/>
  <c r="L1178" i="5"/>
  <c r="K1178" i="5"/>
  <c r="B1178" i="5"/>
  <c r="AB1177" i="5"/>
  <c r="AA1177" i="5"/>
  <c r="Z1177" i="5"/>
  <c r="Y1177" i="5"/>
  <c r="X1177" i="5"/>
  <c r="W1177" i="5"/>
  <c r="V1177" i="5"/>
  <c r="U1177" i="5"/>
  <c r="T1177" i="5"/>
  <c r="S1177" i="5"/>
  <c r="R1177" i="5"/>
  <c r="Q1177" i="5"/>
  <c r="P1177" i="5"/>
  <c r="O1177" i="5"/>
  <c r="N1177" i="5"/>
  <c r="M1177" i="5"/>
  <c r="L1177" i="5"/>
  <c r="K1177" i="5"/>
  <c r="B1177" i="5"/>
  <c r="AB1176" i="5"/>
  <c r="AA1176" i="5"/>
  <c r="Z1176" i="5"/>
  <c r="Y1176" i="5"/>
  <c r="X1176" i="5"/>
  <c r="W1176" i="5"/>
  <c r="V1176" i="5"/>
  <c r="U1176" i="5"/>
  <c r="T1176" i="5"/>
  <c r="S1176" i="5"/>
  <c r="R1176" i="5"/>
  <c r="Q1176" i="5"/>
  <c r="P1176" i="5"/>
  <c r="O1176" i="5"/>
  <c r="N1176" i="5"/>
  <c r="M1176" i="5"/>
  <c r="L1176" i="5"/>
  <c r="K1176" i="5"/>
  <c r="B1176" i="5"/>
  <c r="AB1175" i="5"/>
  <c r="AA1175" i="5"/>
  <c r="Z1175" i="5"/>
  <c r="Y1175" i="5"/>
  <c r="X1175" i="5"/>
  <c r="W1175" i="5"/>
  <c r="V1175" i="5"/>
  <c r="U1175" i="5"/>
  <c r="T1175" i="5"/>
  <c r="S1175" i="5"/>
  <c r="R1175" i="5"/>
  <c r="Q1175" i="5"/>
  <c r="P1175" i="5"/>
  <c r="O1175" i="5"/>
  <c r="N1175" i="5"/>
  <c r="M1175" i="5"/>
  <c r="L1175" i="5"/>
  <c r="K1175" i="5"/>
  <c r="B1175" i="5"/>
  <c r="AB1174" i="5"/>
  <c r="AA1174" i="5"/>
  <c r="Z1174" i="5"/>
  <c r="Y1174" i="5"/>
  <c r="X1174" i="5"/>
  <c r="W1174" i="5"/>
  <c r="V1174" i="5"/>
  <c r="U1174" i="5"/>
  <c r="T1174" i="5"/>
  <c r="S1174" i="5"/>
  <c r="R1174" i="5"/>
  <c r="Q1174" i="5"/>
  <c r="P1174" i="5"/>
  <c r="O1174" i="5"/>
  <c r="N1174" i="5"/>
  <c r="M1174" i="5"/>
  <c r="L1174" i="5"/>
  <c r="K1174" i="5"/>
  <c r="B1174" i="5"/>
  <c r="AB1173" i="5"/>
  <c r="AA1173" i="5"/>
  <c r="Z1173" i="5"/>
  <c r="Y1173" i="5"/>
  <c r="X1173" i="5"/>
  <c r="W1173" i="5"/>
  <c r="V1173" i="5"/>
  <c r="U1173" i="5"/>
  <c r="T1173" i="5"/>
  <c r="S1173" i="5"/>
  <c r="R1173" i="5"/>
  <c r="Q1173" i="5"/>
  <c r="P1173" i="5"/>
  <c r="O1173" i="5"/>
  <c r="N1173" i="5"/>
  <c r="M1173" i="5"/>
  <c r="L1173" i="5"/>
  <c r="K1173" i="5"/>
  <c r="B1173" i="5"/>
  <c r="AB1172" i="5"/>
  <c r="AA1172" i="5"/>
  <c r="Z1172" i="5"/>
  <c r="Y1172" i="5"/>
  <c r="X1172" i="5"/>
  <c r="W1172" i="5"/>
  <c r="V1172" i="5"/>
  <c r="U1172" i="5"/>
  <c r="T1172" i="5"/>
  <c r="S1172" i="5"/>
  <c r="R1172" i="5"/>
  <c r="Q1172" i="5"/>
  <c r="P1172" i="5"/>
  <c r="O1172" i="5"/>
  <c r="N1172" i="5"/>
  <c r="M1172" i="5"/>
  <c r="L1172" i="5"/>
  <c r="K1172" i="5"/>
  <c r="B1172" i="5"/>
  <c r="AB1171" i="5"/>
  <c r="AA1171" i="5"/>
  <c r="Z1171" i="5"/>
  <c r="Y1171" i="5"/>
  <c r="X1171" i="5"/>
  <c r="W1171" i="5"/>
  <c r="V1171" i="5"/>
  <c r="U1171" i="5"/>
  <c r="T1171" i="5"/>
  <c r="S1171" i="5"/>
  <c r="R1171" i="5"/>
  <c r="Q1171" i="5"/>
  <c r="P1171" i="5"/>
  <c r="O1171" i="5"/>
  <c r="N1171" i="5"/>
  <c r="M1171" i="5"/>
  <c r="L1171" i="5"/>
  <c r="K1171" i="5"/>
  <c r="B1171" i="5"/>
  <c r="AB1170" i="5"/>
  <c r="AA1170" i="5"/>
  <c r="Z1170" i="5"/>
  <c r="Y1170" i="5"/>
  <c r="X1170" i="5"/>
  <c r="W1170" i="5"/>
  <c r="V1170" i="5"/>
  <c r="U1170" i="5"/>
  <c r="T1170" i="5"/>
  <c r="S1170" i="5"/>
  <c r="R1170" i="5"/>
  <c r="Q1170" i="5"/>
  <c r="P1170" i="5"/>
  <c r="O1170" i="5"/>
  <c r="N1170" i="5"/>
  <c r="M1170" i="5"/>
  <c r="L1170" i="5"/>
  <c r="K1170" i="5"/>
  <c r="B1170" i="5"/>
  <c r="AB1169" i="5"/>
  <c r="AA1169" i="5"/>
  <c r="Z1169" i="5"/>
  <c r="Y1169" i="5"/>
  <c r="X1169" i="5"/>
  <c r="W1169" i="5"/>
  <c r="V1169" i="5"/>
  <c r="U1169" i="5"/>
  <c r="T1169" i="5"/>
  <c r="S1169" i="5"/>
  <c r="R1169" i="5"/>
  <c r="Q1169" i="5"/>
  <c r="P1169" i="5"/>
  <c r="O1169" i="5"/>
  <c r="N1169" i="5"/>
  <c r="M1169" i="5"/>
  <c r="L1169" i="5"/>
  <c r="K1169" i="5"/>
  <c r="B1169" i="5"/>
  <c r="AB1168" i="5"/>
  <c r="AA1168" i="5"/>
  <c r="Z1168" i="5"/>
  <c r="Y1168" i="5"/>
  <c r="X1168" i="5"/>
  <c r="W1168" i="5"/>
  <c r="V1168" i="5"/>
  <c r="U1168" i="5"/>
  <c r="T1168" i="5"/>
  <c r="S1168" i="5"/>
  <c r="R1168" i="5"/>
  <c r="Q1168" i="5"/>
  <c r="P1168" i="5"/>
  <c r="O1168" i="5"/>
  <c r="N1168" i="5"/>
  <c r="M1168" i="5"/>
  <c r="L1168" i="5"/>
  <c r="K1168" i="5"/>
  <c r="B1168" i="5"/>
  <c r="AB1167" i="5"/>
  <c r="AA1167" i="5"/>
  <c r="Z1167" i="5"/>
  <c r="Y1167" i="5"/>
  <c r="X1167" i="5"/>
  <c r="W1167" i="5"/>
  <c r="V1167" i="5"/>
  <c r="U1167" i="5"/>
  <c r="T1167" i="5"/>
  <c r="S1167" i="5"/>
  <c r="R1167" i="5"/>
  <c r="Q1167" i="5"/>
  <c r="P1167" i="5"/>
  <c r="O1167" i="5"/>
  <c r="N1167" i="5"/>
  <c r="M1167" i="5"/>
  <c r="L1167" i="5"/>
  <c r="K1167" i="5"/>
  <c r="B1167" i="5"/>
  <c r="AB1166" i="5"/>
  <c r="AA1166" i="5"/>
  <c r="Z1166" i="5"/>
  <c r="Y1166" i="5"/>
  <c r="X1166" i="5"/>
  <c r="W1166" i="5"/>
  <c r="V1166" i="5"/>
  <c r="U1166" i="5"/>
  <c r="T1166" i="5"/>
  <c r="S1166" i="5"/>
  <c r="R1166" i="5"/>
  <c r="Q1166" i="5"/>
  <c r="P1166" i="5"/>
  <c r="O1166" i="5"/>
  <c r="N1166" i="5"/>
  <c r="M1166" i="5"/>
  <c r="L1166" i="5"/>
  <c r="K1166" i="5"/>
  <c r="B1166" i="5"/>
  <c r="AB1165" i="5"/>
  <c r="AA1165" i="5"/>
  <c r="Z1165" i="5"/>
  <c r="Y1165" i="5"/>
  <c r="X1165" i="5"/>
  <c r="W1165" i="5"/>
  <c r="V1165" i="5"/>
  <c r="U1165" i="5"/>
  <c r="T1165" i="5"/>
  <c r="S1165" i="5"/>
  <c r="R1165" i="5"/>
  <c r="Q1165" i="5"/>
  <c r="P1165" i="5"/>
  <c r="O1165" i="5"/>
  <c r="N1165" i="5"/>
  <c r="M1165" i="5"/>
  <c r="L1165" i="5"/>
  <c r="K1165" i="5"/>
  <c r="B1165" i="5"/>
  <c r="AB1164" i="5"/>
  <c r="AA1164" i="5"/>
  <c r="Z1164" i="5"/>
  <c r="Y1164" i="5"/>
  <c r="X1164" i="5"/>
  <c r="W1164" i="5"/>
  <c r="V1164" i="5"/>
  <c r="U1164" i="5"/>
  <c r="T1164" i="5"/>
  <c r="S1164" i="5"/>
  <c r="R1164" i="5"/>
  <c r="Q1164" i="5"/>
  <c r="P1164" i="5"/>
  <c r="O1164" i="5"/>
  <c r="N1164" i="5"/>
  <c r="M1164" i="5"/>
  <c r="L1164" i="5"/>
  <c r="K1164" i="5"/>
  <c r="B1164" i="5"/>
  <c r="AB1163" i="5"/>
  <c r="AA1163" i="5"/>
  <c r="Z1163" i="5"/>
  <c r="Y1163" i="5"/>
  <c r="X1163" i="5"/>
  <c r="W1163" i="5"/>
  <c r="V1163" i="5"/>
  <c r="U1163" i="5"/>
  <c r="T1163" i="5"/>
  <c r="S1163" i="5"/>
  <c r="R1163" i="5"/>
  <c r="Q1163" i="5"/>
  <c r="P1163" i="5"/>
  <c r="O1163" i="5"/>
  <c r="N1163" i="5"/>
  <c r="M1163" i="5"/>
  <c r="L1163" i="5"/>
  <c r="K1163" i="5"/>
  <c r="B1163" i="5"/>
  <c r="AB1162" i="5"/>
  <c r="AA1162" i="5"/>
  <c r="Z1162" i="5"/>
  <c r="Y1162" i="5"/>
  <c r="X1162" i="5"/>
  <c r="W1162" i="5"/>
  <c r="V1162" i="5"/>
  <c r="U1162" i="5"/>
  <c r="T1162" i="5"/>
  <c r="S1162" i="5"/>
  <c r="R1162" i="5"/>
  <c r="Q1162" i="5"/>
  <c r="P1162" i="5"/>
  <c r="O1162" i="5"/>
  <c r="N1162" i="5"/>
  <c r="M1162" i="5"/>
  <c r="L1162" i="5"/>
  <c r="K1162" i="5"/>
  <c r="B1162" i="5"/>
  <c r="AB1161" i="5"/>
  <c r="AA1161" i="5"/>
  <c r="Z1161" i="5"/>
  <c r="Y1161" i="5"/>
  <c r="X1161" i="5"/>
  <c r="W1161" i="5"/>
  <c r="V1161" i="5"/>
  <c r="U1161" i="5"/>
  <c r="T1161" i="5"/>
  <c r="S1161" i="5"/>
  <c r="R1161" i="5"/>
  <c r="Q1161" i="5"/>
  <c r="P1161" i="5"/>
  <c r="O1161" i="5"/>
  <c r="N1161" i="5"/>
  <c r="M1161" i="5"/>
  <c r="L1161" i="5"/>
  <c r="K1161" i="5"/>
  <c r="B1161" i="5"/>
  <c r="AB1160" i="5"/>
  <c r="AA1160" i="5"/>
  <c r="Z1160" i="5"/>
  <c r="Y1160" i="5"/>
  <c r="X1160" i="5"/>
  <c r="W1160" i="5"/>
  <c r="V1160" i="5"/>
  <c r="U1160" i="5"/>
  <c r="T1160" i="5"/>
  <c r="S1160" i="5"/>
  <c r="R1160" i="5"/>
  <c r="Q1160" i="5"/>
  <c r="P1160" i="5"/>
  <c r="O1160" i="5"/>
  <c r="N1160" i="5"/>
  <c r="M1160" i="5"/>
  <c r="L1160" i="5"/>
  <c r="K1160" i="5"/>
  <c r="B1160" i="5"/>
  <c r="AB1159" i="5"/>
  <c r="AA1159" i="5"/>
  <c r="Z1159" i="5"/>
  <c r="Y1159" i="5"/>
  <c r="X1159" i="5"/>
  <c r="W1159" i="5"/>
  <c r="V1159" i="5"/>
  <c r="U1159" i="5"/>
  <c r="T1159" i="5"/>
  <c r="S1159" i="5"/>
  <c r="R1159" i="5"/>
  <c r="Q1159" i="5"/>
  <c r="P1159" i="5"/>
  <c r="O1159" i="5"/>
  <c r="N1159" i="5"/>
  <c r="M1159" i="5"/>
  <c r="L1159" i="5"/>
  <c r="K1159" i="5"/>
  <c r="B1159" i="5"/>
  <c r="AB1158" i="5"/>
  <c r="AA1158" i="5"/>
  <c r="Z1158" i="5"/>
  <c r="Y1158" i="5"/>
  <c r="X1158" i="5"/>
  <c r="W1158" i="5"/>
  <c r="V1158" i="5"/>
  <c r="U1158" i="5"/>
  <c r="T1158" i="5"/>
  <c r="S1158" i="5"/>
  <c r="R1158" i="5"/>
  <c r="Q1158" i="5"/>
  <c r="P1158" i="5"/>
  <c r="O1158" i="5"/>
  <c r="N1158" i="5"/>
  <c r="M1158" i="5"/>
  <c r="L1158" i="5"/>
  <c r="K1158" i="5"/>
  <c r="B1158" i="5"/>
  <c r="AB1157" i="5"/>
  <c r="AA1157" i="5"/>
  <c r="Z1157" i="5"/>
  <c r="Y1157" i="5"/>
  <c r="X1157" i="5"/>
  <c r="W1157" i="5"/>
  <c r="V1157" i="5"/>
  <c r="U1157" i="5"/>
  <c r="T1157" i="5"/>
  <c r="S1157" i="5"/>
  <c r="R1157" i="5"/>
  <c r="Q1157" i="5"/>
  <c r="P1157" i="5"/>
  <c r="O1157" i="5"/>
  <c r="N1157" i="5"/>
  <c r="M1157" i="5"/>
  <c r="L1157" i="5"/>
  <c r="K1157" i="5"/>
  <c r="B1157" i="5"/>
  <c r="AB1156" i="5"/>
  <c r="AA1156" i="5"/>
  <c r="Z1156" i="5"/>
  <c r="Y1156" i="5"/>
  <c r="X1156" i="5"/>
  <c r="W1156" i="5"/>
  <c r="V1156" i="5"/>
  <c r="U1156" i="5"/>
  <c r="T1156" i="5"/>
  <c r="S1156" i="5"/>
  <c r="R1156" i="5"/>
  <c r="Q1156" i="5"/>
  <c r="P1156" i="5"/>
  <c r="O1156" i="5"/>
  <c r="N1156" i="5"/>
  <c r="M1156" i="5"/>
  <c r="L1156" i="5"/>
  <c r="K1156" i="5"/>
  <c r="B1156" i="5"/>
  <c r="AB1155" i="5"/>
  <c r="AA1155" i="5"/>
  <c r="Z1155" i="5"/>
  <c r="Y1155" i="5"/>
  <c r="X1155" i="5"/>
  <c r="W1155" i="5"/>
  <c r="V1155" i="5"/>
  <c r="U1155" i="5"/>
  <c r="T1155" i="5"/>
  <c r="S1155" i="5"/>
  <c r="R1155" i="5"/>
  <c r="Q1155" i="5"/>
  <c r="P1155" i="5"/>
  <c r="O1155" i="5"/>
  <c r="N1155" i="5"/>
  <c r="M1155" i="5"/>
  <c r="L1155" i="5"/>
  <c r="K1155" i="5"/>
  <c r="B1155" i="5"/>
  <c r="AB1154" i="5"/>
  <c r="AA1154" i="5"/>
  <c r="Z1154" i="5"/>
  <c r="Y1154" i="5"/>
  <c r="X1154" i="5"/>
  <c r="W1154" i="5"/>
  <c r="V1154" i="5"/>
  <c r="U1154" i="5"/>
  <c r="T1154" i="5"/>
  <c r="S1154" i="5"/>
  <c r="R1154" i="5"/>
  <c r="Q1154" i="5"/>
  <c r="P1154" i="5"/>
  <c r="O1154" i="5"/>
  <c r="N1154" i="5"/>
  <c r="M1154" i="5"/>
  <c r="L1154" i="5"/>
  <c r="K1154" i="5"/>
  <c r="B1154" i="5"/>
  <c r="AB1153" i="5"/>
  <c r="AA1153" i="5"/>
  <c r="Z1153" i="5"/>
  <c r="Y1153" i="5"/>
  <c r="X1153" i="5"/>
  <c r="W1153" i="5"/>
  <c r="V1153" i="5"/>
  <c r="U1153" i="5"/>
  <c r="T1153" i="5"/>
  <c r="S1153" i="5"/>
  <c r="R1153" i="5"/>
  <c r="Q1153" i="5"/>
  <c r="P1153" i="5"/>
  <c r="O1153" i="5"/>
  <c r="N1153" i="5"/>
  <c r="M1153" i="5"/>
  <c r="L1153" i="5"/>
  <c r="K1153" i="5"/>
  <c r="B1153" i="5"/>
  <c r="AB1152" i="5"/>
  <c r="AA1152" i="5"/>
  <c r="Z1152" i="5"/>
  <c r="Y1152" i="5"/>
  <c r="X1152" i="5"/>
  <c r="W1152" i="5"/>
  <c r="V1152" i="5"/>
  <c r="U1152" i="5"/>
  <c r="T1152" i="5"/>
  <c r="S1152" i="5"/>
  <c r="R1152" i="5"/>
  <c r="Q1152" i="5"/>
  <c r="P1152" i="5"/>
  <c r="O1152" i="5"/>
  <c r="N1152" i="5"/>
  <c r="M1152" i="5"/>
  <c r="L1152" i="5"/>
  <c r="K1152" i="5"/>
  <c r="B1152" i="5"/>
  <c r="AB1151" i="5"/>
  <c r="AA1151" i="5"/>
  <c r="Z1151" i="5"/>
  <c r="Y1151" i="5"/>
  <c r="X1151" i="5"/>
  <c r="W1151" i="5"/>
  <c r="V1151" i="5"/>
  <c r="U1151" i="5"/>
  <c r="T1151" i="5"/>
  <c r="S1151" i="5"/>
  <c r="R1151" i="5"/>
  <c r="Q1151" i="5"/>
  <c r="P1151" i="5"/>
  <c r="O1151" i="5"/>
  <c r="N1151" i="5"/>
  <c r="M1151" i="5"/>
  <c r="L1151" i="5"/>
  <c r="K1151" i="5"/>
  <c r="B1151" i="5"/>
  <c r="AB1150" i="5"/>
  <c r="AA1150" i="5"/>
  <c r="Z1150" i="5"/>
  <c r="Y1150" i="5"/>
  <c r="X1150" i="5"/>
  <c r="W1150" i="5"/>
  <c r="V1150" i="5"/>
  <c r="U1150" i="5"/>
  <c r="T1150" i="5"/>
  <c r="S1150" i="5"/>
  <c r="R1150" i="5"/>
  <c r="Q1150" i="5"/>
  <c r="P1150" i="5"/>
  <c r="O1150" i="5"/>
  <c r="N1150" i="5"/>
  <c r="M1150" i="5"/>
  <c r="L1150" i="5"/>
  <c r="K1150" i="5"/>
  <c r="B1150" i="5"/>
  <c r="AB1149" i="5"/>
  <c r="AA1149" i="5"/>
  <c r="Z1149" i="5"/>
  <c r="Y1149" i="5"/>
  <c r="X1149" i="5"/>
  <c r="W1149" i="5"/>
  <c r="V1149" i="5"/>
  <c r="U1149" i="5"/>
  <c r="T1149" i="5"/>
  <c r="S1149" i="5"/>
  <c r="R1149" i="5"/>
  <c r="Q1149" i="5"/>
  <c r="P1149" i="5"/>
  <c r="O1149" i="5"/>
  <c r="N1149" i="5"/>
  <c r="M1149" i="5"/>
  <c r="L1149" i="5"/>
  <c r="K1149" i="5"/>
  <c r="B1149" i="5"/>
  <c r="AB1148" i="5"/>
  <c r="AA1148" i="5"/>
  <c r="Z1148" i="5"/>
  <c r="Y1148" i="5"/>
  <c r="X1148" i="5"/>
  <c r="W1148" i="5"/>
  <c r="V1148" i="5"/>
  <c r="U1148" i="5"/>
  <c r="T1148" i="5"/>
  <c r="S1148" i="5"/>
  <c r="R1148" i="5"/>
  <c r="Q1148" i="5"/>
  <c r="P1148" i="5"/>
  <c r="O1148" i="5"/>
  <c r="N1148" i="5"/>
  <c r="M1148" i="5"/>
  <c r="L1148" i="5"/>
  <c r="K1148" i="5"/>
  <c r="B1148" i="5"/>
  <c r="AB1147" i="5"/>
  <c r="AA1147" i="5"/>
  <c r="Z1147" i="5"/>
  <c r="Y1147" i="5"/>
  <c r="X1147" i="5"/>
  <c r="W1147" i="5"/>
  <c r="V1147" i="5"/>
  <c r="U1147" i="5"/>
  <c r="T1147" i="5"/>
  <c r="S1147" i="5"/>
  <c r="R1147" i="5"/>
  <c r="Q1147" i="5"/>
  <c r="P1147" i="5"/>
  <c r="O1147" i="5"/>
  <c r="N1147" i="5"/>
  <c r="M1147" i="5"/>
  <c r="L1147" i="5"/>
  <c r="K1147" i="5"/>
  <c r="B1147" i="5"/>
  <c r="AB1146" i="5"/>
  <c r="AA1146" i="5"/>
  <c r="Z1146" i="5"/>
  <c r="Y1146" i="5"/>
  <c r="X1146" i="5"/>
  <c r="W1146" i="5"/>
  <c r="V1146" i="5"/>
  <c r="U1146" i="5"/>
  <c r="T1146" i="5"/>
  <c r="S1146" i="5"/>
  <c r="R1146" i="5"/>
  <c r="Q1146" i="5"/>
  <c r="P1146" i="5"/>
  <c r="O1146" i="5"/>
  <c r="N1146" i="5"/>
  <c r="M1146" i="5"/>
  <c r="L1146" i="5"/>
  <c r="K1146" i="5"/>
  <c r="B1146" i="5"/>
  <c r="AB1145" i="5"/>
  <c r="AA1145" i="5"/>
  <c r="Z1145" i="5"/>
  <c r="Y1145" i="5"/>
  <c r="X1145" i="5"/>
  <c r="W1145" i="5"/>
  <c r="V1145" i="5"/>
  <c r="U1145" i="5"/>
  <c r="T1145" i="5"/>
  <c r="S1145" i="5"/>
  <c r="R1145" i="5"/>
  <c r="Q1145" i="5"/>
  <c r="P1145" i="5"/>
  <c r="O1145" i="5"/>
  <c r="N1145" i="5"/>
  <c r="M1145" i="5"/>
  <c r="L1145" i="5"/>
  <c r="K1145" i="5"/>
  <c r="B1145" i="5"/>
  <c r="AB1144" i="5"/>
  <c r="AA1144" i="5"/>
  <c r="Z1144" i="5"/>
  <c r="Y1144" i="5"/>
  <c r="X1144" i="5"/>
  <c r="W1144" i="5"/>
  <c r="V1144" i="5"/>
  <c r="U1144" i="5"/>
  <c r="T1144" i="5"/>
  <c r="S1144" i="5"/>
  <c r="R1144" i="5"/>
  <c r="Q1144" i="5"/>
  <c r="P1144" i="5"/>
  <c r="O1144" i="5"/>
  <c r="N1144" i="5"/>
  <c r="M1144" i="5"/>
  <c r="L1144" i="5"/>
  <c r="K1144" i="5"/>
  <c r="B1144" i="5"/>
  <c r="AB1143" i="5"/>
  <c r="AA1143" i="5"/>
  <c r="Z1143" i="5"/>
  <c r="Y1143" i="5"/>
  <c r="X1143" i="5"/>
  <c r="W1143" i="5"/>
  <c r="V1143" i="5"/>
  <c r="U1143" i="5"/>
  <c r="T1143" i="5"/>
  <c r="S1143" i="5"/>
  <c r="R1143" i="5"/>
  <c r="Q1143" i="5"/>
  <c r="P1143" i="5"/>
  <c r="O1143" i="5"/>
  <c r="N1143" i="5"/>
  <c r="M1143" i="5"/>
  <c r="L1143" i="5"/>
  <c r="K1143" i="5"/>
  <c r="B1143" i="5"/>
  <c r="AB1142" i="5"/>
  <c r="AA1142" i="5"/>
  <c r="Z1142" i="5"/>
  <c r="Y1142" i="5"/>
  <c r="X1142" i="5"/>
  <c r="W1142" i="5"/>
  <c r="V1142" i="5"/>
  <c r="U1142" i="5"/>
  <c r="T1142" i="5"/>
  <c r="S1142" i="5"/>
  <c r="R1142" i="5"/>
  <c r="Q1142" i="5"/>
  <c r="P1142" i="5"/>
  <c r="O1142" i="5"/>
  <c r="N1142" i="5"/>
  <c r="M1142" i="5"/>
  <c r="L1142" i="5"/>
  <c r="K1142" i="5"/>
  <c r="B1142" i="5"/>
  <c r="AB1141" i="5"/>
  <c r="AA1141" i="5"/>
  <c r="Z1141" i="5"/>
  <c r="Y1141" i="5"/>
  <c r="X1141" i="5"/>
  <c r="W1141" i="5"/>
  <c r="V1141" i="5"/>
  <c r="U1141" i="5"/>
  <c r="T1141" i="5"/>
  <c r="S1141" i="5"/>
  <c r="R1141" i="5"/>
  <c r="Q1141" i="5"/>
  <c r="P1141" i="5"/>
  <c r="O1141" i="5"/>
  <c r="N1141" i="5"/>
  <c r="M1141" i="5"/>
  <c r="L1141" i="5"/>
  <c r="K1141" i="5"/>
  <c r="B1141" i="5"/>
  <c r="AB1140" i="5"/>
  <c r="AA1140" i="5"/>
  <c r="Z1140" i="5"/>
  <c r="Y1140" i="5"/>
  <c r="X1140" i="5"/>
  <c r="W1140" i="5"/>
  <c r="V1140" i="5"/>
  <c r="U1140" i="5"/>
  <c r="T1140" i="5"/>
  <c r="S1140" i="5"/>
  <c r="R1140" i="5"/>
  <c r="Q1140" i="5"/>
  <c r="P1140" i="5"/>
  <c r="O1140" i="5"/>
  <c r="N1140" i="5"/>
  <c r="M1140" i="5"/>
  <c r="L1140" i="5"/>
  <c r="K1140" i="5"/>
  <c r="B1140" i="5"/>
  <c r="AB1139" i="5"/>
  <c r="AA1139" i="5"/>
  <c r="Z1139" i="5"/>
  <c r="Y1139" i="5"/>
  <c r="X1139" i="5"/>
  <c r="W1139" i="5"/>
  <c r="V1139" i="5"/>
  <c r="U1139" i="5"/>
  <c r="T1139" i="5"/>
  <c r="S1139" i="5"/>
  <c r="R1139" i="5"/>
  <c r="Q1139" i="5"/>
  <c r="P1139" i="5"/>
  <c r="O1139" i="5"/>
  <c r="N1139" i="5"/>
  <c r="M1139" i="5"/>
  <c r="L1139" i="5"/>
  <c r="K1139" i="5"/>
  <c r="B1139" i="5"/>
  <c r="AB1138" i="5"/>
  <c r="AA1138" i="5"/>
  <c r="Z1138" i="5"/>
  <c r="Y1138" i="5"/>
  <c r="X1138" i="5"/>
  <c r="W1138" i="5"/>
  <c r="V1138" i="5"/>
  <c r="U1138" i="5"/>
  <c r="T1138" i="5"/>
  <c r="S1138" i="5"/>
  <c r="R1138" i="5"/>
  <c r="Q1138" i="5"/>
  <c r="P1138" i="5"/>
  <c r="O1138" i="5"/>
  <c r="N1138" i="5"/>
  <c r="M1138" i="5"/>
  <c r="L1138" i="5"/>
  <c r="K1138" i="5"/>
  <c r="B1138" i="5"/>
  <c r="AB1137" i="5"/>
  <c r="AA1137" i="5"/>
  <c r="Z1137" i="5"/>
  <c r="Y1137" i="5"/>
  <c r="X1137" i="5"/>
  <c r="W1137" i="5"/>
  <c r="V1137" i="5"/>
  <c r="U1137" i="5"/>
  <c r="T1137" i="5"/>
  <c r="S1137" i="5"/>
  <c r="R1137" i="5"/>
  <c r="Q1137" i="5"/>
  <c r="P1137" i="5"/>
  <c r="O1137" i="5"/>
  <c r="N1137" i="5"/>
  <c r="M1137" i="5"/>
  <c r="L1137" i="5"/>
  <c r="K1137" i="5"/>
  <c r="B1137" i="5"/>
  <c r="AB1136" i="5"/>
  <c r="AA1136" i="5"/>
  <c r="Z1136" i="5"/>
  <c r="Y1136" i="5"/>
  <c r="X1136" i="5"/>
  <c r="W1136" i="5"/>
  <c r="V1136" i="5"/>
  <c r="U1136" i="5"/>
  <c r="T1136" i="5"/>
  <c r="S1136" i="5"/>
  <c r="R1136" i="5"/>
  <c r="Q1136" i="5"/>
  <c r="P1136" i="5"/>
  <c r="O1136" i="5"/>
  <c r="N1136" i="5"/>
  <c r="M1136" i="5"/>
  <c r="L1136" i="5"/>
  <c r="K1136" i="5"/>
  <c r="B1136" i="5"/>
  <c r="AB1135" i="5"/>
  <c r="AA1135" i="5"/>
  <c r="Z1135" i="5"/>
  <c r="Y1135" i="5"/>
  <c r="X1135" i="5"/>
  <c r="W1135" i="5"/>
  <c r="V1135" i="5"/>
  <c r="U1135" i="5"/>
  <c r="T1135" i="5"/>
  <c r="S1135" i="5"/>
  <c r="R1135" i="5"/>
  <c r="Q1135" i="5"/>
  <c r="P1135" i="5"/>
  <c r="O1135" i="5"/>
  <c r="N1135" i="5"/>
  <c r="M1135" i="5"/>
  <c r="L1135" i="5"/>
  <c r="K1135" i="5"/>
  <c r="B1135" i="5"/>
  <c r="AB1134" i="5"/>
  <c r="AA1134" i="5"/>
  <c r="Z1134" i="5"/>
  <c r="Y1134" i="5"/>
  <c r="X1134" i="5"/>
  <c r="W1134" i="5"/>
  <c r="V1134" i="5"/>
  <c r="U1134" i="5"/>
  <c r="T1134" i="5"/>
  <c r="S1134" i="5"/>
  <c r="R1134" i="5"/>
  <c r="Q1134" i="5"/>
  <c r="P1134" i="5"/>
  <c r="O1134" i="5"/>
  <c r="N1134" i="5"/>
  <c r="M1134" i="5"/>
  <c r="L1134" i="5"/>
  <c r="K1134" i="5"/>
  <c r="B1134" i="5"/>
  <c r="AB1133" i="5"/>
  <c r="AA1133" i="5"/>
  <c r="Z1133" i="5"/>
  <c r="Y1133" i="5"/>
  <c r="X1133" i="5"/>
  <c r="W1133" i="5"/>
  <c r="V1133" i="5"/>
  <c r="U1133" i="5"/>
  <c r="T1133" i="5"/>
  <c r="S1133" i="5"/>
  <c r="R1133" i="5"/>
  <c r="Q1133" i="5"/>
  <c r="P1133" i="5"/>
  <c r="O1133" i="5"/>
  <c r="N1133" i="5"/>
  <c r="M1133" i="5"/>
  <c r="L1133" i="5"/>
  <c r="K1133" i="5"/>
  <c r="B1133" i="5"/>
  <c r="AB1132" i="5"/>
  <c r="AA1132" i="5"/>
  <c r="Z1132" i="5"/>
  <c r="Y1132" i="5"/>
  <c r="X1132" i="5"/>
  <c r="W1132" i="5"/>
  <c r="V1132" i="5"/>
  <c r="U1132" i="5"/>
  <c r="T1132" i="5"/>
  <c r="S1132" i="5"/>
  <c r="R1132" i="5"/>
  <c r="Q1132" i="5"/>
  <c r="P1132" i="5"/>
  <c r="O1132" i="5"/>
  <c r="N1132" i="5"/>
  <c r="M1132" i="5"/>
  <c r="L1132" i="5"/>
  <c r="K1132" i="5"/>
  <c r="B1132" i="5"/>
  <c r="AB1131" i="5"/>
  <c r="AA1131" i="5"/>
  <c r="Z1131" i="5"/>
  <c r="Y1131" i="5"/>
  <c r="X1131" i="5"/>
  <c r="W1131" i="5"/>
  <c r="V1131" i="5"/>
  <c r="U1131" i="5"/>
  <c r="T1131" i="5"/>
  <c r="S1131" i="5"/>
  <c r="R1131" i="5"/>
  <c r="Q1131" i="5"/>
  <c r="P1131" i="5"/>
  <c r="O1131" i="5"/>
  <c r="N1131" i="5"/>
  <c r="M1131" i="5"/>
  <c r="L1131" i="5"/>
  <c r="K1131" i="5"/>
  <c r="B1131" i="5"/>
  <c r="AB1130" i="5"/>
  <c r="AA1130" i="5"/>
  <c r="Z1130" i="5"/>
  <c r="Y1130" i="5"/>
  <c r="X1130" i="5"/>
  <c r="W1130" i="5"/>
  <c r="V1130" i="5"/>
  <c r="U1130" i="5"/>
  <c r="T1130" i="5"/>
  <c r="S1130" i="5"/>
  <c r="R1130" i="5"/>
  <c r="Q1130" i="5"/>
  <c r="P1130" i="5"/>
  <c r="O1130" i="5"/>
  <c r="N1130" i="5"/>
  <c r="M1130" i="5"/>
  <c r="L1130" i="5"/>
  <c r="K1130" i="5"/>
  <c r="B1130" i="5"/>
  <c r="AB1129" i="5"/>
  <c r="AA1129" i="5"/>
  <c r="Z1129" i="5"/>
  <c r="Y1129" i="5"/>
  <c r="X1129" i="5"/>
  <c r="W1129" i="5"/>
  <c r="V1129" i="5"/>
  <c r="U1129" i="5"/>
  <c r="T1129" i="5"/>
  <c r="S1129" i="5"/>
  <c r="R1129" i="5"/>
  <c r="Q1129" i="5"/>
  <c r="P1129" i="5"/>
  <c r="O1129" i="5"/>
  <c r="N1129" i="5"/>
  <c r="M1129" i="5"/>
  <c r="L1129" i="5"/>
  <c r="K1129" i="5"/>
  <c r="B1129" i="5"/>
  <c r="AB1128" i="5"/>
  <c r="AA1128" i="5"/>
  <c r="Z1128" i="5"/>
  <c r="Y1128" i="5"/>
  <c r="X1128" i="5"/>
  <c r="W1128" i="5"/>
  <c r="V1128" i="5"/>
  <c r="U1128" i="5"/>
  <c r="T1128" i="5"/>
  <c r="S1128" i="5"/>
  <c r="R1128" i="5"/>
  <c r="Q1128" i="5"/>
  <c r="P1128" i="5"/>
  <c r="O1128" i="5"/>
  <c r="N1128" i="5"/>
  <c r="M1128" i="5"/>
  <c r="L1128" i="5"/>
  <c r="K1128" i="5"/>
  <c r="B1128" i="5"/>
  <c r="AB1127" i="5"/>
  <c r="AA1127" i="5"/>
  <c r="Z1127" i="5"/>
  <c r="Y1127" i="5"/>
  <c r="X1127" i="5"/>
  <c r="W1127" i="5"/>
  <c r="V1127" i="5"/>
  <c r="U1127" i="5"/>
  <c r="T1127" i="5"/>
  <c r="S1127" i="5"/>
  <c r="R1127" i="5"/>
  <c r="Q1127" i="5"/>
  <c r="P1127" i="5"/>
  <c r="O1127" i="5"/>
  <c r="N1127" i="5"/>
  <c r="M1127" i="5"/>
  <c r="L1127" i="5"/>
  <c r="K1127" i="5"/>
  <c r="B1127" i="5"/>
  <c r="AB1126" i="5"/>
  <c r="AA1126" i="5"/>
  <c r="Z1126" i="5"/>
  <c r="Y1126" i="5"/>
  <c r="X1126" i="5"/>
  <c r="W1126" i="5"/>
  <c r="V1126" i="5"/>
  <c r="U1126" i="5"/>
  <c r="T1126" i="5"/>
  <c r="S1126" i="5"/>
  <c r="R1126" i="5"/>
  <c r="Q1126" i="5"/>
  <c r="P1126" i="5"/>
  <c r="O1126" i="5"/>
  <c r="N1126" i="5"/>
  <c r="M1126" i="5"/>
  <c r="L1126" i="5"/>
  <c r="K1126" i="5"/>
  <c r="B1126" i="5"/>
  <c r="AB1125" i="5"/>
  <c r="AA1125" i="5"/>
  <c r="Z1125" i="5"/>
  <c r="Y1125" i="5"/>
  <c r="X1125" i="5"/>
  <c r="W1125" i="5"/>
  <c r="V1125" i="5"/>
  <c r="U1125" i="5"/>
  <c r="T1125" i="5"/>
  <c r="S1125" i="5"/>
  <c r="R1125" i="5"/>
  <c r="Q1125" i="5"/>
  <c r="P1125" i="5"/>
  <c r="O1125" i="5"/>
  <c r="N1125" i="5"/>
  <c r="M1125" i="5"/>
  <c r="L1125" i="5"/>
  <c r="K1125" i="5"/>
  <c r="B1125" i="5"/>
  <c r="AB1124" i="5"/>
  <c r="AA1124" i="5"/>
  <c r="Z1124" i="5"/>
  <c r="Y1124" i="5"/>
  <c r="X1124" i="5"/>
  <c r="W1124" i="5"/>
  <c r="V1124" i="5"/>
  <c r="U1124" i="5"/>
  <c r="T1124" i="5"/>
  <c r="S1124" i="5"/>
  <c r="R1124" i="5"/>
  <c r="Q1124" i="5"/>
  <c r="P1124" i="5"/>
  <c r="O1124" i="5"/>
  <c r="N1124" i="5"/>
  <c r="M1124" i="5"/>
  <c r="L1124" i="5"/>
  <c r="K1124" i="5"/>
  <c r="B1124" i="5"/>
  <c r="AB1123" i="5"/>
  <c r="AA1123" i="5"/>
  <c r="Z1123" i="5"/>
  <c r="Y1123" i="5"/>
  <c r="X1123" i="5"/>
  <c r="W1123" i="5"/>
  <c r="V1123" i="5"/>
  <c r="U1123" i="5"/>
  <c r="T1123" i="5"/>
  <c r="S1123" i="5"/>
  <c r="R1123" i="5"/>
  <c r="Q1123" i="5"/>
  <c r="P1123" i="5"/>
  <c r="O1123" i="5"/>
  <c r="N1123" i="5"/>
  <c r="M1123" i="5"/>
  <c r="L1123" i="5"/>
  <c r="K1123" i="5"/>
  <c r="B1123" i="5"/>
  <c r="AB1122" i="5"/>
  <c r="AA1122" i="5"/>
  <c r="Z1122" i="5"/>
  <c r="Y1122" i="5"/>
  <c r="X1122" i="5"/>
  <c r="W1122" i="5"/>
  <c r="V1122" i="5"/>
  <c r="U1122" i="5"/>
  <c r="T1122" i="5"/>
  <c r="S1122" i="5"/>
  <c r="R1122" i="5"/>
  <c r="Q1122" i="5"/>
  <c r="P1122" i="5"/>
  <c r="O1122" i="5"/>
  <c r="N1122" i="5"/>
  <c r="M1122" i="5"/>
  <c r="L1122" i="5"/>
  <c r="K1122" i="5"/>
  <c r="B1122" i="5"/>
  <c r="AB1121" i="5"/>
  <c r="AA1121" i="5"/>
  <c r="Z1121" i="5"/>
  <c r="Y1121" i="5"/>
  <c r="X1121" i="5"/>
  <c r="W1121" i="5"/>
  <c r="V1121" i="5"/>
  <c r="U1121" i="5"/>
  <c r="T1121" i="5"/>
  <c r="S1121" i="5"/>
  <c r="R1121" i="5"/>
  <c r="Q1121" i="5"/>
  <c r="P1121" i="5"/>
  <c r="O1121" i="5"/>
  <c r="N1121" i="5"/>
  <c r="M1121" i="5"/>
  <c r="L1121" i="5"/>
  <c r="K1121" i="5"/>
  <c r="B1121" i="5"/>
  <c r="AB1120" i="5"/>
  <c r="AA1120" i="5"/>
  <c r="Z1120" i="5"/>
  <c r="Y1120" i="5"/>
  <c r="X1120" i="5"/>
  <c r="W1120" i="5"/>
  <c r="V1120" i="5"/>
  <c r="U1120" i="5"/>
  <c r="T1120" i="5"/>
  <c r="S1120" i="5"/>
  <c r="R1120" i="5"/>
  <c r="Q1120" i="5"/>
  <c r="P1120" i="5"/>
  <c r="O1120" i="5"/>
  <c r="N1120" i="5"/>
  <c r="M1120" i="5"/>
  <c r="L1120" i="5"/>
  <c r="K1120" i="5"/>
  <c r="B1120" i="5"/>
  <c r="AB1119" i="5"/>
  <c r="AA1119" i="5"/>
  <c r="Z1119" i="5"/>
  <c r="Y1119" i="5"/>
  <c r="X1119" i="5"/>
  <c r="W1119" i="5"/>
  <c r="V1119" i="5"/>
  <c r="U1119" i="5"/>
  <c r="T1119" i="5"/>
  <c r="S1119" i="5"/>
  <c r="R1119" i="5"/>
  <c r="Q1119" i="5"/>
  <c r="P1119" i="5"/>
  <c r="O1119" i="5"/>
  <c r="N1119" i="5"/>
  <c r="M1119" i="5"/>
  <c r="L1119" i="5"/>
  <c r="K1119" i="5"/>
  <c r="B1119" i="5"/>
  <c r="AB1118" i="5"/>
  <c r="AA1118" i="5"/>
  <c r="Z1118" i="5"/>
  <c r="Y1118" i="5"/>
  <c r="X1118" i="5"/>
  <c r="W1118" i="5"/>
  <c r="V1118" i="5"/>
  <c r="U1118" i="5"/>
  <c r="T1118" i="5"/>
  <c r="S1118" i="5"/>
  <c r="R1118" i="5"/>
  <c r="Q1118" i="5"/>
  <c r="P1118" i="5"/>
  <c r="O1118" i="5"/>
  <c r="N1118" i="5"/>
  <c r="M1118" i="5"/>
  <c r="L1118" i="5"/>
  <c r="K1118" i="5"/>
  <c r="B1118" i="5"/>
  <c r="AB1117" i="5"/>
  <c r="AA1117" i="5"/>
  <c r="Z1117" i="5"/>
  <c r="Y1117" i="5"/>
  <c r="X1117" i="5"/>
  <c r="W1117" i="5"/>
  <c r="V1117" i="5"/>
  <c r="U1117" i="5"/>
  <c r="T1117" i="5"/>
  <c r="S1117" i="5"/>
  <c r="R1117" i="5"/>
  <c r="Q1117" i="5"/>
  <c r="P1117" i="5"/>
  <c r="O1117" i="5"/>
  <c r="N1117" i="5"/>
  <c r="M1117" i="5"/>
  <c r="L1117" i="5"/>
  <c r="K1117" i="5"/>
  <c r="B1117" i="5"/>
  <c r="AB1116" i="5"/>
  <c r="AA1116" i="5"/>
  <c r="Z1116" i="5"/>
  <c r="Y1116" i="5"/>
  <c r="X1116" i="5"/>
  <c r="W1116" i="5"/>
  <c r="V1116" i="5"/>
  <c r="U1116" i="5"/>
  <c r="T1116" i="5"/>
  <c r="S1116" i="5"/>
  <c r="R1116" i="5"/>
  <c r="Q1116" i="5"/>
  <c r="P1116" i="5"/>
  <c r="O1116" i="5"/>
  <c r="N1116" i="5"/>
  <c r="M1116" i="5"/>
  <c r="L1116" i="5"/>
  <c r="K1116" i="5"/>
  <c r="B1116" i="5"/>
  <c r="AB1115" i="5"/>
  <c r="AA1115" i="5"/>
  <c r="Z1115" i="5"/>
  <c r="Y1115" i="5"/>
  <c r="X1115" i="5"/>
  <c r="W1115" i="5"/>
  <c r="V1115" i="5"/>
  <c r="U1115" i="5"/>
  <c r="T1115" i="5"/>
  <c r="S1115" i="5"/>
  <c r="R1115" i="5"/>
  <c r="Q1115" i="5"/>
  <c r="P1115" i="5"/>
  <c r="O1115" i="5"/>
  <c r="N1115" i="5"/>
  <c r="M1115" i="5"/>
  <c r="L1115" i="5"/>
  <c r="K1115" i="5"/>
  <c r="B1115" i="5"/>
  <c r="AB1114" i="5"/>
  <c r="AA1114" i="5"/>
  <c r="Z1114" i="5"/>
  <c r="Y1114" i="5"/>
  <c r="X1114" i="5"/>
  <c r="W1114" i="5"/>
  <c r="V1114" i="5"/>
  <c r="U1114" i="5"/>
  <c r="T1114" i="5"/>
  <c r="S1114" i="5"/>
  <c r="R1114" i="5"/>
  <c r="Q1114" i="5"/>
  <c r="P1114" i="5"/>
  <c r="O1114" i="5"/>
  <c r="N1114" i="5"/>
  <c r="M1114" i="5"/>
  <c r="L1114" i="5"/>
  <c r="K1114" i="5"/>
  <c r="B1114" i="5"/>
  <c r="AB1113" i="5"/>
  <c r="AA1113" i="5"/>
  <c r="Z1113" i="5"/>
  <c r="Y1113" i="5"/>
  <c r="X1113" i="5"/>
  <c r="W1113" i="5"/>
  <c r="V1113" i="5"/>
  <c r="U1113" i="5"/>
  <c r="T1113" i="5"/>
  <c r="S1113" i="5"/>
  <c r="R1113" i="5"/>
  <c r="Q1113" i="5"/>
  <c r="P1113" i="5"/>
  <c r="O1113" i="5"/>
  <c r="N1113" i="5"/>
  <c r="M1113" i="5"/>
  <c r="L1113" i="5"/>
  <c r="K1113" i="5"/>
  <c r="B1113" i="5"/>
  <c r="AB1112" i="5"/>
  <c r="AA1112" i="5"/>
  <c r="Z1112" i="5"/>
  <c r="Y1112" i="5"/>
  <c r="X1112" i="5"/>
  <c r="W1112" i="5"/>
  <c r="V1112" i="5"/>
  <c r="U1112" i="5"/>
  <c r="T1112" i="5"/>
  <c r="S1112" i="5"/>
  <c r="R1112" i="5"/>
  <c r="Q1112" i="5"/>
  <c r="P1112" i="5"/>
  <c r="O1112" i="5"/>
  <c r="N1112" i="5"/>
  <c r="M1112" i="5"/>
  <c r="L1112" i="5"/>
  <c r="K1112" i="5"/>
  <c r="B1112" i="5"/>
  <c r="AB1111" i="5"/>
  <c r="AA1111" i="5"/>
  <c r="Z1111" i="5"/>
  <c r="Y1111" i="5"/>
  <c r="X1111" i="5"/>
  <c r="W1111" i="5"/>
  <c r="V1111" i="5"/>
  <c r="U1111" i="5"/>
  <c r="T1111" i="5"/>
  <c r="S1111" i="5"/>
  <c r="R1111" i="5"/>
  <c r="Q1111" i="5"/>
  <c r="P1111" i="5"/>
  <c r="O1111" i="5"/>
  <c r="N1111" i="5"/>
  <c r="M1111" i="5"/>
  <c r="L1111" i="5"/>
  <c r="K1111" i="5"/>
  <c r="B1111" i="5"/>
  <c r="AB1110" i="5"/>
  <c r="AA1110" i="5"/>
  <c r="Z1110" i="5"/>
  <c r="Y1110" i="5"/>
  <c r="X1110" i="5"/>
  <c r="W1110" i="5"/>
  <c r="V1110" i="5"/>
  <c r="U1110" i="5"/>
  <c r="T1110" i="5"/>
  <c r="S1110" i="5"/>
  <c r="R1110" i="5"/>
  <c r="Q1110" i="5"/>
  <c r="P1110" i="5"/>
  <c r="O1110" i="5"/>
  <c r="N1110" i="5"/>
  <c r="M1110" i="5"/>
  <c r="L1110" i="5"/>
  <c r="K1110" i="5"/>
  <c r="B1110" i="5"/>
  <c r="AB1109" i="5"/>
  <c r="AA1109" i="5"/>
  <c r="Z1109" i="5"/>
  <c r="Y1109" i="5"/>
  <c r="X1109" i="5"/>
  <c r="W1109" i="5"/>
  <c r="V1109" i="5"/>
  <c r="U1109" i="5"/>
  <c r="T1109" i="5"/>
  <c r="S1109" i="5"/>
  <c r="R1109" i="5"/>
  <c r="Q1109" i="5"/>
  <c r="P1109" i="5"/>
  <c r="O1109" i="5"/>
  <c r="N1109" i="5"/>
  <c r="M1109" i="5"/>
  <c r="L1109" i="5"/>
  <c r="K1109" i="5"/>
  <c r="B1109" i="5"/>
  <c r="AB1108" i="5"/>
  <c r="AA1108" i="5"/>
  <c r="Z1108" i="5"/>
  <c r="Y1108" i="5"/>
  <c r="X1108" i="5"/>
  <c r="W1108" i="5"/>
  <c r="V1108" i="5"/>
  <c r="U1108" i="5"/>
  <c r="T1108" i="5"/>
  <c r="S1108" i="5"/>
  <c r="R1108" i="5"/>
  <c r="Q1108" i="5"/>
  <c r="P1108" i="5"/>
  <c r="O1108" i="5"/>
  <c r="N1108" i="5"/>
  <c r="M1108" i="5"/>
  <c r="L1108" i="5"/>
  <c r="K1108" i="5"/>
  <c r="B1108" i="5"/>
  <c r="AB1107" i="5"/>
  <c r="AA1107" i="5"/>
  <c r="Z1107" i="5"/>
  <c r="Y1107" i="5"/>
  <c r="X1107" i="5"/>
  <c r="W1107" i="5"/>
  <c r="V1107" i="5"/>
  <c r="U1107" i="5"/>
  <c r="T1107" i="5"/>
  <c r="S1107" i="5"/>
  <c r="R1107" i="5"/>
  <c r="Q1107" i="5"/>
  <c r="P1107" i="5"/>
  <c r="O1107" i="5"/>
  <c r="N1107" i="5"/>
  <c r="M1107" i="5"/>
  <c r="L1107" i="5"/>
  <c r="K1107" i="5"/>
  <c r="B1107" i="5"/>
  <c r="AB1106" i="5"/>
  <c r="AA1106" i="5"/>
  <c r="Z1106" i="5"/>
  <c r="Y1106" i="5"/>
  <c r="X1106" i="5"/>
  <c r="W1106" i="5"/>
  <c r="V1106" i="5"/>
  <c r="U1106" i="5"/>
  <c r="T1106" i="5"/>
  <c r="S1106" i="5"/>
  <c r="R1106" i="5"/>
  <c r="Q1106" i="5"/>
  <c r="P1106" i="5"/>
  <c r="O1106" i="5"/>
  <c r="N1106" i="5"/>
  <c r="M1106" i="5"/>
  <c r="L1106" i="5"/>
  <c r="K1106" i="5"/>
  <c r="B1106" i="5"/>
  <c r="AB1105" i="5"/>
  <c r="AA1105" i="5"/>
  <c r="Z1105" i="5"/>
  <c r="Y1105" i="5"/>
  <c r="X1105" i="5"/>
  <c r="W1105" i="5"/>
  <c r="V1105" i="5"/>
  <c r="U1105" i="5"/>
  <c r="T1105" i="5"/>
  <c r="S1105" i="5"/>
  <c r="R1105" i="5"/>
  <c r="Q1105" i="5"/>
  <c r="P1105" i="5"/>
  <c r="O1105" i="5"/>
  <c r="N1105" i="5"/>
  <c r="M1105" i="5"/>
  <c r="L1105" i="5"/>
  <c r="K1105" i="5"/>
  <c r="B1105" i="5"/>
  <c r="AB1104" i="5"/>
  <c r="AA1104" i="5"/>
  <c r="Z1104" i="5"/>
  <c r="Y1104" i="5"/>
  <c r="X1104" i="5"/>
  <c r="W1104" i="5"/>
  <c r="V1104" i="5"/>
  <c r="U1104" i="5"/>
  <c r="T1104" i="5"/>
  <c r="S1104" i="5"/>
  <c r="R1104" i="5"/>
  <c r="Q1104" i="5"/>
  <c r="P1104" i="5"/>
  <c r="O1104" i="5"/>
  <c r="N1104" i="5"/>
  <c r="M1104" i="5"/>
  <c r="L1104" i="5"/>
  <c r="K1104" i="5"/>
  <c r="B1104" i="5"/>
  <c r="AB1103" i="5"/>
  <c r="AA1103" i="5"/>
  <c r="Z1103" i="5"/>
  <c r="Y1103" i="5"/>
  <c r="X1103" i="5"/>
  <c r="W1103" i="5"/>
  <c r="V1103" i="5"/>
  <c r="U1103" i="5"/>
  <c r="T1103" i="5"/>
  <c r="S1103" i="5"/>
  <c r="R1103" i="5"/>
  <c r="Q1103" i="5"/>
  <c r="P1103" i="5"/>
  <c r="O1103" i="5"/>
  <c r="N1103" i="5"/>
  <c r="M1103" i="5"/>
  <c r="L1103" i="5"/>
  <c r="K1103" i="5"/>
  <c r="B1103" i="5"/>
  <c r="AB1102" i="5"/>
  <c r="AA1102" i="5"/>
  <c r="Z1102" i="5"/>
  <c r="Y1102" i="5"/>
  <c r="X1102" i="5"/>
  <c r="W1102" i="5"/>
  <c r="V1102" i="5"/>
  <c r="U1102" i="5"/>
  <c r="T1102" i="5"/>
  <c r="S1102" i="5"/>
  <c r="R1102" i="5"/>
  <c r="Q1102" i="5"/>
  <c r="P1102" i="5"/>
  <c r="O1102" i="5"/>
  <c r="N1102" i="5"/>
  <c r="M1102" i="5"/>
  <c r="L1102" i="5"/>
  <c r="K1102" i="5"/>
  <c r="B1102" i="5"/>
  <c r="AB1101" i="5"/>
  <c r="AA1101" i="5"/>
  <c r="Z1101" i="5"/>
  <c r="Y1101" i="5"/>
  <c r="X1101" i="5"/>
  <c r="W1101" i="5"/>
  <c r="V1101" i="5"/>
  <c r="U1101" i="5"/>
  <c r="T1101" i="5"/>
  <c r="S1101" i="5"/>
  <c r="R1101" i="5"/>
  <c r="Q1101" i="5"/>
  <c r="P1101" i="5"/>
  <c r="O1101" i="5"/>
  <c r="N1101" i="5"/>
  <c r="M1101" i="5"/>
  <c r="L1101" i="5"/>
  <c r="K1101" i="5"/>
  <c r="B1101" i="5"/>
  <c r="AB1100" i="5"/>
  <c r="AA1100" i="5"/>
  <c r="Z1100" i="5"/>
  <c r="Y1100" i="5"/>
  <c r="X1100" i="5"/>
  <c r="W1100" i="5"/>
  <c r="V1100" i="5"/>
  <c r="U1100" i="5"/>
  <c r="T1100" i="5"/>
  <c r="S1100" i="5"/>
  <c r="R1100" i="5"/>
  <c r="Q1100" i="5"/>
  <c r="P1100" i="5"/>
  <c r="O1100" i="5"/>
  <c r="N1100" i="5"/>
  <c r="M1100" i="5"/>
  <c r="L1100" i="5"/>
  <c r="K1100" i="5"/>
  <c r="B1100" i="5"/>
  <c r="AB1099" i="5"/>
  <c r="AA1099" i="5"/>
  <c r="Z1099" i="5"/>
  <c r="Y1099" i="5"/>
  <c r="X1099" i="5"/>
  <c r="W1099" i="5"/>
  <c r="V1099" i="5"/>
  <c r="U1099" i="5"/>
  <c r="T1099" i="5"/>
  <c r="S1099" i="5"/>
  <c r="R1099" i="5"/>
  <c r="Q1099" i="5"/>
  <c r="P1099" i="5"/>
  <c r="O1099" i="5"/>
  <c r="N1099" i="5"/>
  <c r="M1099" i="5"/>
  <c r="L1099" i="5"/>
  <c r="K1099" i="5"/>
  <c r="B1099" i="5"/>
  <c r="AB1098" i="5"/>
  <c r="AA1098" i="5"/>
  <c r="Z1098" i="5"/>
  <c r="Y1098" i="5"/>
  <c r="X1098" i="5"/>
  <c r="W1098" i="5"/>
  <c r="V1098" i="5"/>
  <c r="U1098" i="5"/>
  <c r="T1098" i="5"/>
  <c r="S1098" i="5"/>
  <c r="R1098" i="5"/>
  <c r="Q1098" i="5"/>
  <c r="P1098" i="5"/>
  <c r="O1098" i="5"/>
  <c r="N1098" i="5"/>
  <c r="M1098" i="5"/>
  <c r="L1098" i="5"/>
  <c r="K1098" i="5"/>
  <c r="B1098" i="5"/>
  <c r="AB1097" i="5"/>
  <c r="AA1097" i="5"/>
  <c r="Z1097" i="5"/>
  <c r="Y1097" i="5"/>
  <c r="X1097" i="5"/>
  <c r="W1097" i="5"/>
  <c r="V1097" i="5"/>
  <c r="U1097" i="5"/>
  <c r="T1097" i="5"/>
  <c r="S1097" i="5"/>
  <c r="R1097" i="5"/>
  <c r="Q1097" i="5"/>
  <c r="P1097" i="5"/>
  <c r="O1097" i="5"/>
  <c r="N1097" i="5"/>
  <c r="M1097" i="5"/>
  <c r="L1097" i="5"/>
  <c r="K1097" i="5"/>
  <c r="B1097" i="5"/>
  <c r="AB1096" i="5"/>
  <c r="AA1096" i="5"/>
  <c r="Z1096" i="5"/>
  <c r="Y1096" i="5"/>
  <c r="X1096" i="5"/>
  <c r="W1096" i="5"/>
  <c r="V1096" i="5"/>
  <c r="U1096" i="5"/>
  <c r="T1096" i="5"/>
  <c r="S1096" i="5"/>
  <c r="R1096" i="5"/>
  <c r="Q1096" i="5"/>
  <c r="P1096" i="5"/>
  <c r="O1096" i="5"/>
  <c r="N1096" i="5"/>
  <c r="M1096" i="5"/>
  <c r="L1096" i="5"/>
  <c r="K1096" i="5"/>
  <c r="B1096" i="5"/>
  <c r="AB1095" i="5"/>
  <c r="AA1095" i="5"/>
  <c r="Z1095" i="5"/>
  <c r="Y1095" i="5"/>
  <c r="X1095" i="5"/>
  <c r="W1095" i="5"/>
  <c r="V1095" i="5"/>
  <c r="U1095" i="5"/>
  <c r="T1095" i="5"/>
  <c r="S1095" i="5"/>
  <c r="R1095" i="5"/>
  <c r="Q1095" i="5"/>
  <c r="P1095" i="5"/>
  <c r="O1095" i="5"/>
  <c r="N1095" i="5"/>
  <c r="M1095" i="5"/>
  <c r="L1095" i="5"/>
  <c r="K1095" i="5"/>
  <c r="B1095" i="5"/>
  <c r="AB1094" i="5"/>
  <c r="AA1094" i="5"/>
  <c r="Z1094" i="5"/>
  <c r="Y1094" i="5"/>
  <c r="X1094" i="5"/>
  <c r="W1094" i="5"/>
  <c r="V1094" i="5"/>
  <c r="U1094" i="5"/>
  <c r="T1094" i="5"/>
  <c r="S1094" i="5"/>
  <c r="R1094" i="5"/>
  <c r="Q1094" i="5"/>
  <c r="P1094" i="5"/>
  <c r="O1094" i="5"/>
  <c r="N1094" i="5"/>
  <c r="M1094" i="5"/>
  <c r="L1094" i="5"/>
  <c r="K1094" i="5"/>
  <c r="B1094" i="5"/>
  <c r="AB1093" i="5"/>
  <c r="AA1093" i="5"/>
  <c r="Z1093" i="5"/>
  <c r="Y1093" i="5"/>
  <c r="X1093" i="5"/>
  <c r="W1093" i="5"/>
  <c r="V1093" i="5"/>
  <c r="U1093" i="5"/>
  <c r="T1093" i="5"/>
  <c r="S1093" i="5"/>
  <c r="R1093" i="5"/>
  <c r="Q1093" i="5"/>
  <c r="P1093" i="5"/>
  <c r="O1093" i="5"/>
  <c r="N1093" i="5"/>
  <c r="M1093" i="5"/>
  <c r="L1093" i="5"/>
  <c r="K1093" i="5"/>
  <c r="B1093" i="5"/>
  <c r="AB1092" i="5"/>
  <c r="AA1092" i="5"/>
  <c r="Z1092" i="5"/>
  <c r="Y1092" i="5"/>
  <c r="X1092" i="5"/>
  <c r="W1092" i="5"/>
  <c r="V1092" i="5"/>
  <c r="U1092" i="5"/>
  <c r="T1092" i="5"/>
  <c r="S1092" i="5"/>
  <c r="R1092" i="5"/>
  <c r="Q1092" i="5"/>
  <c r="P1092" i="5"/>
  <c r="O1092" i="5"/>
  <c r="N1092" i="5"/>
  <c r="M1092" i="5"/>
  <c r="L1092" i="5"/>
  <c r="K1092" i="5"/>
  <c r="B1092" i="5"/>
  <c r="AB1091" i="5"/>
  <c r="AA1091" i="5"/>
  <c r="Z1091" i="5"/>
  <c r="Y1091" i="5"/>
  <c r="X1091" i="5"/>
  <c r="W1091" i="5"/>
  <c r="V1091" i="5"/>
  <c r="U1091" i="5"/>
  <c r="T1091" i="5"/>
  <c r="S1091" i="5"/>
  <c r="R1091" i="5"/>
  <c r="Q1091" i="5"/>
  <c r="P1091" i="5"/>
  <c r="O1091" i="5"/>
  <c r="N1091" i="5"/>
  <c r="M1091" i="5"/>
  <c r="L1091" i="5"/>
  <c r="K1091" i="5"/>
  <c r="B1091" i="5"/>
  <c r="AB1090" i="5"/>
  <c r="AA1090" i="5"/>
  <c r="Z1090" i="5"/>
  <c r="Y1090" i="5"/>
  <c r="X1090" i="5"/>
  <c r="W1090" i="5"/>
  <c r="V1090" i="5"/>
  <c r="U1090" i="5"/>
  <c r="T1090" i="5"/>
  <c r="S1090" i="5"/>
  <c r="R1090" i="5"/>
  <c r="Q1090" i="5"/>
  <c r="P1090" i="5"/>
  <c r="O1090" i="5"/>
  <c r="N1090" i="5"/>
  <c r="M1090" i="5"/>
  <c r="L1090" i="5"/>
  <c r="K1090" i="5"/>
  <c r="B1090" i="5"/>
  <c r="AB1089" i="5"/>
  <c r="AA1089" i="5"/>
  <c r="Z1089" i="5"/>
  <c r="Y1089" i="5"/>
  <c r="X1089" i="5"/>
  <c r="W1089" i="5"/>
  <c r="V1089" i="5"/>
  <c r="U1089" i="5"/>
  <c r="T1089" i="5"/>
  <c r="S1089" i="5"/>
  <c r="R1089" i="5"/>
  <c r="Q1089" i="5"/>
  <c r="P1089" i="5"/>
  <c r="O1089" i="5"/>
  <c r="N1089" i="5"/>
  <c r="M1089" i="5"/>
  <c r="L1089" i="5"/>
  <c r="K1089" i="5"/>
  <c r="B1089" i="5"/>
  <c r="AB1088" i="5"/>
  <c r="AA1088" i="5"/>
  <c r="Z1088" i="5"/>
  <c r="Y1088" i="5"/>
  <c r="X1088" i="5"/>
  <c r="W1088" i="5"/>
  <c r="V1088" i="5"/>
  <c r="U1088" i="5"/>
  <c r="T1088" i="5"/>
  <c r="S1088" i="5"/>
  <c r="R1088" i="5"/>
  <c r="Q1088" i="5"/>
  <c r="P1088" i="5"/>
  <c r="O1088" i="5"/>
  <c r="N1088" i="5"/>
  <c r="M1088" i="5"/>
  <c r="L1088" i="5"/>
  <c r="K1088" i="5"/>
  <c r="B1088" i="5"/>
  <c r="AB1087" i="5"/>
  <c r="AA1087" i="5"/>
  <c r="Z1087" i="5"/>
  <c r="Y1087" i="5"/>
  <c r="X1087" i="5"/>
  <c r="W1087" i="5"/>
  <c r="V1087" i="5"/>
  <c r="U1087" i="5"/>
  <c r="T1087" i="5"/>
  <c r="S1087" i="5"/>
  <c r="R1087" i="5"/>
  <c r="Q1087" i="5"/>
  <c r="P1087" i="5"/>
  <c r="O1087" i="5"/>
  <c r="N1087" i="5"/>
  <c r="M1087" i="5"/>
  <c r="L1087" i="5"/>
  <c r="K1087" i="5"/>
  <c r="B1087" i="5"/>
  <c r="AB1086" i="5"/>
  <c r="AA1086" i="5"/>
  <c r="Z1086" i="5"/>
  <c r="Y1086" i="5"/>
  <c r="X1086" i="5"/>
  <c r="W1086" i="5"/>
  <c r="V1086" i="5"/>
  <c r="U1086" i="5"/>
  <c r="T1086" i="5"/>
  <c r="S1086" i="5"/>
  <c r="R1086" i="5"/>
  <c r="Q1086" i="5"/>
  <c r="P1086" i="5"/>
  <c r="O1086" i="5"/>
  <c r="N1086" i="5"/>
  <c r="M1086" i="5"/>
  <c r="L1086" i="5"/>
  <c r="K1086" i="5"/>
  <c r="B1086" i="5"/>
  <c r="AB1085" i="5"/>
  <c r="AA1085" i="5"/>
  <c r="Z1085" i="5"/>
  <c r="Y1085" i="5"/>
  <c r="X1085" i="5"/>
  <c r="W1085" i="5"/>
  <c r="V1085" i="5"/>
  <c r="U1085" i="5"/>
  <c r="T1085" i="5"/>
  <c r="S1085" i="5"/>
  <c r="R1085" i="5"/>
  <c r="Q1085" i="5"/>
  <c r="P1085" i="5"/>
  <c r="O1085" i="5"/>
  <c r="N1085" i="5"/>
  <c r="M1085" i="5"/>
  <c r="L1085" i="5"/>
  <c r="K1085" i="5"/>
  <c r="B1085" i="5"/>
  <c r="AB1084" i="5"/>
  <c r="AA1084" i="5"/>
  <c r="Z1084" i="5"/>
  <c r="Y1084" i="5"/>
  <c r="X1084" i="5"/>
  <c r="W1084" i="5"/>
  <c r="V1084" i="5"/>
  <c r="U1084" i="5"/>
  <c r="T1084" i="5"/>
  <c r="S1084" i="5"/>
  <c r="R1084" i="5"/>
  <c r="Q1084" i="5"/>
  <c r="P1084" i="5"/>
  <c r="O1084" i="5"/>
  <c r="N1084" i="5"/>
  <c r="M1084" i="5"/>
  <c r="L1084" i="5"/>
  <c r="K1084" i="5"/>
  <c r="B1084" i="5"/>
  <c r="AB1083" i="5"/>
  <c r="AA1083" i="5"/>
  <c r="Z1083" i="5"/>
  <c r="Y1083" i="5"/>
  <c r="X1083" i="5"/>
  <c r="W1083" i="5"/>
  <c r="V1083" i="5"/>
  <c r="U1083" i="5"/>
  <c r="T1083" i="5"/>
  <c r="S1083" i="5"/>
  <c r="R1083" i="5"/>
  <c r="Q1083" i="5"/>
  <c r="P1083" i="5"/>
  <c r="O1083" i="5"/>
  <c r="N1083" i="5"/>
  <c r="M1083" i="5"/>
  <c r="L1083" i="5"/>
  <c r="K1083" i="5"/>
  <c r="B1083" i="5"/>
  <c r="AB1082" i="5"/>
  <c r="AA1082" i="5"/>
  <c r="Z1082" i="5"/>
  <c r="Y1082" i="5"/>
  <c r="X1082" i="5"/>
  <c r="W1082" i="5"/>
  <c r="V1082" i="5"/>
  <c r="U1082" i="5"/>
  <c r="T1082" i="5"/>
  <c r="S1082" i="5"/>
  <c r="R1082" i="5"/>
  <c r="Q1082" i="5"/>
  <c r="P1082" i="5"/>
  <c r="O1082" i="5"/>
  <c r="N1082" i="5"/>
  <c r="M1082" i="5"/>
  <c r="L1082" i="5"/>
  <c r="K1082" i="5"/>
  <c r="B1082" i="5"/>
  <c r="AB1081" i="5"/>
  <c r="AA1081" i="5"/>
  <c r="Z1081" i="5"/>
  <c r="Y1081" i="5"/>
  <c r="X1081" i="5"/>
  <c r="W1081" i="5"/>
  <c r="V1081" i="5"/>
  <c r="U1081" i="5"/>
  <c r="T1081" i="5"/>
  <c r="S1081" i="5"/>
  <c r="R1081" i="5"/>
  <c r="Q1081" i="5"/>
  <c r="P1081" i="5"/>
  <c r="O1081" i="5"/>
  <c r="N1081" i="5"/>
  <c r="M1081" i="5"/>
  <c r="L1081" i="5"/>
  <c r="K1081" i="5"/>
  <c r="B1081" i="5"/>
  <c r="AB1080" i="5"/>
  <c r="AA1080" i="5"/>
  <c r="Z1080" i="5"/>
  <c r="Y1080" i="5"/>
  <c r="X1080" i="5"/>
  <c r="W1080" i="5"/>
  <c r="V1080" i="5"/>
  <c r="U1080" i="5"/>
  <c r="T1080" i="5"/>
  <c r="S1080" i="5"/>
  <c r="R1080" i="5"/>
  <c r="Q1080" i="5"/>
  <c r="P1080" i="5"/>
  <c r="O1080" i="5"/>
  <c r="N1080" i="5"/>
  <c r="M1080" i="5"/>
  <c r="L1080" i="5"/>
  <c r="K1080" i="5"/>
  <c r="B1080" i="5"/>
  <c r="AB1079" i="5"/>
  <c r="AA1079" i="5"/>
  <c r="Z1079" i="5"/>
  <c r="Y1079" i="5"/>
  <c r="X1079" i="5"/>
  <c r="W1079" i="5"/>
  <c r="V1079" i="5"/>
  <c r="U1079" i="5"/>
  <c r="T1079" i="5"/>
  <c r="S1079" i="5"/>
  <c r="R1079" i="5"/>
  <c r="Q1079" i="5"/>
  <c r="P1079" i="5"/>
  <c r="O1079" i="5"/>
  <c r="N1079" i="5"/>
  <c r="M1079" i="5"/>
  <c r="L1079" i="5"/>
  <c r="K1079" i="5"/>
  <c r="B1079" i="5"/>
  <c r="AB1078" i="5"/>
  <c r="AA1078" i="5"/>
  <c r="Z1078" i="5"/>
  <c r="Y1078" i="5"/>
  <c r="X1078" i="5"/>
  <c r="W1078" i="5"/>
  <c r="V1078" i="5"/>
  <c r="U1078" i="5"/>
  <c r="T1078" i="5"/>
  <c r="S1078" i="5"/>
  <c r="R1078" i="5"/>
  <c r="Q1078" i="5"/>
  <c r="P1078" i="5"/>
  <c r="O1078" i="5"/>
  <c r="N1078" i="5"/>
  <c r="M1078" i="5"/>
  <c r="L1078" i="5"/>
  <c r="K1078" i="5"/>
  <c r="B1078" i="5"/>
  <c r="AB1077" i="5"/>
  <c r="AA1077" i="5"/>
  <c r="Z1077" i="5"/>
  <c r="Y1077" i="5"/>
  <c r="X1077" i="5"/>
  <c r="W1077" i="5"/>
  <c r="V1077" i="5"/>
  <c r="U1077" i="5"/>
  <c r="T1077" i="5"/>
  <c r="S1077" i="5"/>
  <c r="R1077" i="5"/>
  <c r="Q1077" i="5"/>
  <c r="P1077" i="5"/>
  <c r="O1077" i="5"/>
  <c r="N1077" i="5"/>
  <c r="M1077" i="5"/>
  <c r="L1077" i="5"/>
  <c r="K1077" i="5"/>
  <c r="B1077" i="5"/>
  <c r="AB1076" i="5"/>
  <c r="AA1076" i="5"/>
  <c r="Z1076" i="5"/>
  <c r="Y1076" i="5"/>
  <c r="X1076" i="5"/>
  <c r="W1076" i="5"/>
  <c r="V1076" i="5"/>
  <c r="U1076" i="5"/>
  <c r="T1076" i="5"/>
  <c r="S1076" i="5"/>
  <c r="R1076" i="5"/>
  <c r="Q1076" i="5"/>
  <c r="P1076" i="5"/>
  <c r="O1076" i="5"/>
  <c r="N1076" i="5"/>
  <c r="M1076" i="5"/>
  <c r="L1076" i="5"/>
  <c r="K1076" i="5"/>
  <c r="B1076" i="5"/>
  <c r="AB1075" i="5"/>
  <c r="AA1075" i="5"/>
  <c r="Z1075" i="5"/>
  <c r="Y1075" i="5"/>
  <c r="X1075" i="5"/>
  <c r="W1075" i="5"/>
  <c r="V1075" i="5"/>
  <c r="U1075" i="5"/>
  <c r="T1075" i="5"/>
  <c r="S1075" i="5"/>
  <c r="R1075" i="5"/>
  <c r="Q1075" i="5"/>
  <c r="P1075" i="5"/>
  <c r="O1075" i="5"/>
  <c r="N1075" i="5"/>
  <c r="M1075" i="5"/>
  <c r="L1075" i="5"/>
  <c r="K1075" i="5"/>
  <c r="B1075" i="5"/>
  <c r="AB1074" i="5"/>
  <c r="AA1074" i="5"/>
  <c r="Z1074" i="5"/>
  <c r="Y1074" i="5"/>
  <c r="X1074" i="5"/>
  <c r="W1074" i="5"/>
  <c r="V1074" i="5"/>
  <c r="U1074" i="5"/>
  <c r="T1074" i="5"/>
  <c r="S1074" i="5"/>
  <c r="R1074" i="5"/>
  <c r="Q1074" i="5"/>
  <c r="P1074" i="5"/>
  <c r="O1074" i="5"/>
  <c r="N1074" i="5"/>
  <c r="M1074" i="5"/>
  <c r="L1074" i="5"/>
  <c r="K1074" i="5"/>
  <c r="B1074" i="5"/>
  <c r="AB1073" i="5"/>
  <c r="AA1073" i="5"/>
  <c r="Z1073" i="5"/>
  <c r="Y1073" i="5"/>
  <c r="X1073" i="5"/>
  <c r="W1073" i="5"/>
  <c r="V1073" i="5"/>
  <c r="U1073" i="5"/>
  <c r="T1073" i="5"/>
  <c r="S1073" i="5"/>
  <c r="R1073" i="5"/>
  <c r="Q1073" i="5"/>
  <c r="P1073" i="5"/>
  <c r="O1073" i="5"/>
  <c r="N1073" i="5"/>
  <c r="M1073" i="5"/>
  <c r="L1073" i="5"/>
  <c r="K1073" i="5"/>
  <c r="B1073" i="5"/>
  <c r="AB1072" i="5"/>
  <c r="AA1072" i="5"/>
  <c r="Z1072" i="5"/>
  <c r="Y1072" i="5"/>
  <c r="X1072" i="5"/>
  <c r="W1072" i="5"/>
  <c r="V1072" i="5"/>
  <c r="U1072" i="5"/>
  <c r="T1072" i="5"/>
  <c r="S1072" i="5"/>
  <c r="R1072" i="5"/>
  <c r="Q1072" i="5"/>
  <c r="P1072" i="5"/>
  <c r="O1072" i="5"/>
  <c r="N1072" i="5"/>
  <c r="M1072" i="5"/>
  <c r="L1072" i="5"/>
  <c r="K1072" i="5"/>
  <c r="B1072" i="5"/>
  <c r="AB1071" i="5"/>
  <c r="AA1071" i="5"/>
  <c r="Z1071" i="5"/>
  <c r="Y1071" i="5"/>
  <c r="X1071" i="5"/>
  <c r="W1071" i="5"/>
  <c r="V1071" i="5"/>
  <c r="U1071" i="5"/>
  <c r="T1071" i="5"/>
  <c r="S1071" i="5"/>
  <c r="R1071" i="5"/>
  <c r="Q1071" i="5"/>
  <c r="P1071" i="5"/>
  <c r="O1071" i="5"/>
  <c r="N1071" i="5"/>
  <c r="M1071" i="5"/>
  <c r="L1071" i="5"/>
  <c r="K1071" i="5"/>
  <c r="B1071" i="5"/>
  <c r="AB1070" i="5"/>
  <c r="AA1070" i="5"/>
  <c r="Z1070" i="5"/>
  <c r="Y1070" i="5"/>
  <c r="X1070" i="5"/>
  <c r="W1070" i="5"/>
  <c r="V1070" i="5"/>
  <c r="U1070" i="5"/>
  <c r="T1070" i="5"/>
  <c r="S1070" i="5"/>
  <c r="R1070" i="5"/>
  <c r="Q1070" i="5"/>
  <c r="P1070" i="5"/>
  <c r="O1070" i="5"/>
  <c r="N1070" i="5"/>
  <c r="M1070" i="5"/>
  <c r="L1070" i="5"/>
  <c r="K1070" i="5"/>
  <c r="B1070" i="5"/>
  <c r="AB1069" i="5"/>
  <c r="AA1069" i="5"/>
  <c r="Z1069" i="5"/>
  <c r="Y1069" i="5"/>
  <c r="X1069" i="5"/>
  <c r="W1069" i="5"/>
  <c r="V1069" i="5"/>
  <c r="U1069" i="5"/>
  <c r="T1069" i="5"/>
  <c r="S1069" i="5"/>
  <c r="R1069" i="5"/>
  <c r="Q1069" i="5"/>
  <c r="P1069" i="5"/>
  <c r="O1069" i="5"/>
  <c r="N1069" i="5"/>
  <c r="M1069" i="5"/>
  <c r="L1069" i="5"/>
  <c r="K1069" i="5"/>
  <c r="B1069" i="5"/>
  <c r="AB1068" i="5"/>
  <c r="AA1068" i="5"/>
  <c r="Z1068" i="5"/>
  <c r="Y1068" i="5"/>
  <c r="X1068" i="5"/>
  <c r="W1068" i="5"/>
  <c r="V1068" i="5"/>
  <c r="U1068" i="5"/>
  <c r="T1068" i="5"/>
  <c r="S1068" i="5"/>
  <c r="R1068" i="5"/>
  <c r="Q1068" i="5"/>
  <c r="P1068" i="5"/>
  <c r="O1068" i="5"/>
  <c r="N1068" i="5"/>
  <c r="M1068" i="5"/>
  <c r="L1068" i="5"/>
  <c r="K1068" i="5"/>
  <c r="B1068" i="5"/>
  <c r="AB1067" i="5"/>
  <c r="AA1067" i="5"/>
  <c r="Z1067" i="5"/>
  <c r="Y1067" i="5"/>
  <c r="X1067" i="5"/>
  <c r="W1067" i="5"/>
  <c r="V1067" i="5"/>
  <c r="U1067" i="5"/>
  <c r="T1067" i="5"/>
  <c r="S1067" i="5"/>
  <c r="R1067" i="5"/>
  <c r="Q1067" i="5"/>
  <c r="P1067" i="5"/>
  <c r="O1067" i="5"/>
  <c r="N1067" i="5"/>
  <c r="M1067" i="5"/>
  <c r="L1067" i="5"/>
  <c r="K1067" i="5"/>
  <c r="B1067" i="5"/>
  <c r="AB1066" i="5"/>
  <c r="AA1066" i="5"/>
  <c r="Z1066" i="5"/>
  <c r="Y1066" i="5"/>
  <c r="X1066" i="5"/>
  <c r="W1066" i="5"/>
  <c r="V1066" i="5"/>
  <c r="U1066" i="5"/>
  <c r="T1066" i="5"/>
  <c r="S1066" i="5"/>
  <c r="R1066" i="5"/>
  <c r="Q1066" i="5"/>
  <c r="P1066" i="5"/>
  <c r="O1066" i="5"/>
  <c r="N1066" i="5"/>
  <c r="M1066" i="5"/>
  <c r="L1066" i="5"/>
  <c r="K1066" i="5"/>
  <c r="B1066" i="5"/>
  <c r="AB1065" i="5"/>
  <c r="AA1065" i="5"/>
  <c r="Z1065" i="5"/>
  <c r="Y1065" i="5"/>
  <c r="X1065" i="5"/>
  <c r="W1065" i="5"/>
  <c r="V1065" i="5"/>
  <c r="U1065" i="5"/>
  <c r="T1065" i="5"/>
  <c r="S1065" i="5"/>
  <c r="R1065" i="5"/>
  <c r="Q1065" i="5"/>
  <c r="P1065" i="5"/>
  <c r="O1065" i="5"/>
  <c r="N1065" i="5"/>
  <c r="M1065" i="5"/>
  <c r="L1065" i="5"/>
  <c r="K1065" i="5"/>
  <c r="B1065" i="5"/>
  <c r="AB1064" i="5"/>
  <c r="AA1064" i="5"/>
  <c r="Z1064" i="5"/>
  <c r="Y1064" i="5"/>
  <c r="X1064" i="5"/>
  <c r="W1064" i="5"/>
  <c r="V1064" i="5"/>
  <c r="U1064" i="5"/>
  <c r="T1064" i="5"/>
  <c r="S1064" i="5"/>
  <c r="R1064" i="5"/>
  <c r="Q1064" i="5"/>
  <c r="P1064" i="5"/>
  <c r="O1064" i="5"/>
  <c r="N1064" i="5"/>
  <c r="M1064" i="5"/>
  <c r="L1064" i="5"/>
  <c r="K1064" i="5"/>
  <c r="B1064" i="5"/>
  <c r="AB1063" i="5"/>
  <c r="AA1063" i="5"/>
  <c r="Z1063" i="5"/>
  <c r="Y1063" i="5"/>
  <c r="X1063" i="5"/>
  <c r="W1063" i="5"/>
  <c r="V1063" i="5"/>
  <c r="U1063" i="5"/>
  <c r="T1063" i="5"/>
  <c r="S1063" i="5"/>
  <c r="R1063" i="5"/>
  <c r="Q1063" i="5"/>
  <c r="P1063" i="5"/>
  <c r="O1063" i="5"/>
  <c r="N1063" i="5"/>
  <c r="M1063" i="5"/>
  <c r="L1063" i="5"/>
  <c r="K1063" i="5"/>
  <c r="B1063" i="5"/>
  <c r="AB1062" i="5"/>
  <c r="AA1062" i="5"/>
  <c r="Z1062" i="5"/>
  <c r="Y1062" i="5"/>
  <c r="X1062" i="5"/>
  <c r="W1062" i="5"/>
  <c r="V1062" i="5"/>
  <c r="U1062" i="5"/>
  <c r="T1062" i="5"/>
  <c r="S1062" i="5"/>
  <c r="R1062" i="5"/>
  <c r="Q1062" i="5"/>
  <c r="P1062" i="5"/>
  <c r="O1062" i="5"/>
  <c r="N1062" i="5"/>
  <c r="M1062" i="5"/>
  <c r="L1062" i="5"/>
  <c r="K1062" i="5"/>
  <c r="B1062" i="5"/>
  <c r="AB1061" i="5"/>
  <c r="AA1061" i="5"/>
  <c r="Z1061" i="5"/>
  <c r="Y1061" i="5"/>
  <c r="X1061" i="5"/>
  <c r="W1061" i="5"/>
  <c r="V1061" i="5"/>
  <c r="U1061" i="5"/>
  <c r="T1061" i="5"/>
  <c r="S1061" i="5"/>
  <c r="R1061" i="5"/>
  <c r="Q1061" i="5"/>
  <c r="P1061" i="5"/>
  <c r="O1061" i="5"/>
  <c r="N1061" i="5"/>
  <c r="M1061" i="5"/>
  <c r="L1061" i="5"/>
  <c r="K1061" i="5"/>
  <c r="B1061" i="5"/>
  <c r="AB1060" i="5"/>
  <c r="AA1060" i="5"/>
  <c r="Z1060" i="5"/>
  <c r="Y1060" i="5"/>
  <c r="X1060" i="5"/>
  <c r="W1060" i="5"/>
  <c r="V1060" i="5"/>
  <c r="U1060" i="5"/>
  <c r="T1060" i="5"/>
  <c r="S1060" i="5"/>
  <c r="R1060" i="5"/>
  <c r="Q1060" i="5"/>
  <c r="P1060" i="5"/>
  <c r="O1060" i="5"/>
  <c r="N1060" i="5"/>
  <c r="M1060" i="5"/>
  <c r="L1060" i="5"/>
  <c r="K1060" i="5"/>
  <c r="B1060" i="5"/>
  <c r="AB1059" i="5"/>
  <c r="AA1059" i="5"/>
  <c r="Z1059" i="5"/>
  <c r="Y1059" i="5"/>
  <c r="X1059" i="5"/>
  <c r="W1059" i="5"/>
  <c r="V1059" i="5"/>
  <c r="U1059" i="5"/>
  <c r="T1059" i="5"/>
  <c r="S1059" i="5"/>
  <c r="R1059" i="5"/>
  <c r="Q1059" i="5"/>
  <c r="P1059" i="5"/>
  <c r="O1059" i="5"/>
  <c r="N1059" i="5"/>
  <c r="M1059" i="5"/>
  <c r="L1059" i="5"/>
  <c r="K1059" i="5"/>
  <c r="B1059" i="5"/>
  <c r="AB1058" i="5"/>
  <c r="AA1058" i="5"/>
  <c r="Z1058" i="5"/>
  <c r="Y1058" i="5"/>
  <c r="X1058" i="5"/>
  <c r="W1058" i="5"/>
  <c r="V1058" i="5"/>
  <c r="U1058" i="5"/>
  <c r="T1058" i="5"/>
  <c r="S1058" i="5"/>
  <c r="R1058" i="5"/>
  <c r="Q1058" i="5"/>
  <c r="P1058" i="5"/>
  <c r="O1058" i="5"/>
  <c r="N1058" i="5"/>
  <c r="M1058" i="5"/>
  <c r="L1058" i="5"/>
  <c r="K1058" i="5"/>
  <c r="B1058" i="5"/>
  <c r="AB1057" i="5"/>
  <c r="AA1057" i="5"/>
  <c r="Z1057" i="5"/>
  <c r="Y1057" i="5"/>
  <c r="X1057" i="5"/>
  <c r="W1057" i="5"/>
  <c r="V1057" i="5"/>
  <c r="U1057" i="5"/>
  <c r="T1057" i="5"/>
  <c r="S1057" i="5"/>
  <c r="R1057" i="5"/>
  <c r="Q1057" i="5"/>
  <c r="P1057" i="5"/>
  <c r="O1057" i="5"/>
  <c r="N1057" i="5"/>
  <c r="M1057" i="5"/>
  <c r="L1057" i="5"/>
  <c r="K1057" i="5"/>
  <c r="B1057" i="5"/>
  <c r="AB1056" i="5"/>
  <c r="AA1056" i="5"/>
  <c r="Z1056" i="5"/>
  <c r="Y1056" i="5"/>
  <c r="X1056" i="5"/>
  <c r="W1056" i="5"/>
  <c r="V1056" i="5"/>
  <c r="U1056" i="5"/>
  <c r="T1056" i="5"/>
  <c r="S1056" i="5"/>
  <c r="R1056" i="5"/>
  <c r="Q1056" i="5"/>
  <c r="P1056" i="5"/>
  <c r="O1056" i="5"/>
  <c r="N1056" i="5"/>
  <c r="M1056" i="5"/>
  <c r="L1056" i="5"/>
  <c r="K1056" i="5"/>
  <c r="B1056" i="5"/>
  <c r="AB1055" i="5"/>
  <c r="AA1055" i="5"/>
  <c r="Z1055" i="5"/>
  <c r="Y1055" i="5"/>
  <c r="X1055" i="5"/>
  <c r="W1055" i="5"/>
  <c r="V1055" i="5"/>
  <c r="U1055" i="5"/>
  <c r="T1055" i="5"/>
  <c r="S1055" i="5"/>
  <c r="R1055" i="5"/>
  <c r="Q1055" i="5"/>
  <c r="P1055" i="5"/>
  <c r="O1055" i="5"/>
  <c r="N1055" i="5"/>
  <c r="M1055" i="5"/>
  <c r="L1055" i="5"/>
  <c r="K1055" i="5"/>
  <c r="B1055" i="5"/>
  <c r="AB1054" i="5"/>
  <c r="AA1054" i="5"/>
  <c r="Z1054" i="5"/>
  <c r="Y1054" i="5"/>
  <c r="X1054" i="5"/>
  <c r="W1054" i="5"/>
  <c r="V1054" i="5"/>
  <c r="U1054" i="5"/>
  <c r="T1054" i="5"/>
  <c r="S1054" i="5"/>
  <c r="R1054" i="5"/>
  <c r="Q1054" i="5"/>
  <c r="P1054" i="5"/>
  <c r="O1054" i="5"/>
  <c r="N1054" i="5"/>
  <c r="M1054" i="5"/>
  <c r="L1054" i="5"/>
  <c r="K1054" i="5"/>
  <c r="B1054" i="5"/>
  <c r="AB1053" i="5"/>
  <c r="AA1053" i="5"/>
  <c r="Z1053" i="5"/>
  <c r="Y1053" i="5"/>
  <c r="X1053" i="5"/>
  <c r="W1053" i="5"/>
  <c r="V1053" i="5"/>
  <c r="U1053" i="5"/>
  <c r="T1053" i="5"/>
  <c r="S1053" i="5"/>
  <c r="R1053" i="5"/>
  <c r="Q1053" i="5"/>
  <c r="P1053" i="5"/>
  <c r="O1053" i="5"/>
  <c r="N1053" i="5"/>
  <c r="M1053" i="5"/>
  <c r="L1053" i="5"/>
  <c r="K1053" i="5"/>
  <c r="B1053" i="5"/>
  <c r="AB1052" i="5"/>
  <c r="AA1052" i="5"/>
  <c r="Z1052" i="5"/>
  <c r="Y1052" i="5"/>
  <c r="X1052" i="5"/>
  <c r="W1052" i="5"/>
  <c r="V1052" i="5"/>
  <c r="U1052" i="5"/>
  <c r="T1052" i="5"/>
  <c r="S1052" i="5"/>
  <c r="R1052" i="5"/>
  <c r="Q1052" i="5"/>
  <c r="P1052" i="5"/>
  <c r="O1052" i="5"/>
  <c r="N1052" i="5"/>
  <c r="M1052" i="5"/>
  <c r="L1052" i="5"/>
  <c r="K1052" i="5"/>
  <c r="B1052" i="5"/>
  <c r="AB1051" i="5"/>
  <c r="AA1051" i="5"/>
  <c r="Z1051" i="5"/>
  <c r="Y1051" i="5"/>
  <c r="X1051" i="5"/>
  <c r="W1051" i="5"/>
  <c r="V1051" i="5"/>
  <c r="U1051" i="5"/>
  <c r="T1051" i="5"/>
  <c r="S1051" i="5"/>
  <c r="R1051" i="5"/>
  <c r="Q1051" i="5"/>
  <c r="P1051" i="5"/>
  <c r="O1051" i="5"/>
  <c r="N1051" i="5"/>
  <c r="M1051" i="5"/>
  <c r="L1051" i="5"/>
  <c r="K1051" i="5"/>
  <c r="B1051" i="5"/>
  <c r="AB1050" i="5"/>
  <c r="AA1050" i="5"/>
  <c r="Z1050" i="5"/>
  <c r="Y1050" i="5"/>
  <c r="X1050" i="5"/>
  <c r="W1050" i="5"/>
  <c r="V1050" i="5"/>
  <c r="U1050" i="5"/>
  <c r="T1050" i="5"/>
  <c r="S1050" i="5"/>
  <c r="R1050" i="5"/>
  <c r="Q1050" i="5"/>
  <c r="P1050" i="5"/>
  <c r="O1050" i="5"/>
  <c r="N1050" i="5"/>
  <c r="M1050" i="5"/>
  <c r="L1050" i="5"/>
  <c r="K1050" i="5"/>
  <c r="B1050" i="5"/>
  <c r="AB1049" i="5"/>
  <c r="AA1049" i="5"/>
  <c r="Z1049" i="5"/>
  <c r="Y1049" i="5"/>
  <c r="X1049" i="5"/>
  <c r="W1049" i="5"/>
  <c r="V1049" i="5"/>
  <c r="U1049" i="5"/>
  <c r="T1049" i="5"/>
  <c r="S1049" i="5"/>
  <c r="R1049" i="5"/>
  <c r="Q1049" i="5"/>
  <c r="P1049" i="5"/>
  <c r="O1049" i="5"/>
  <c r="N1049" i="5"/>
  <c r="M1049" i="5"/>
  <c r="L1049" i="5"/>
  <c r="K1049" i="5"/>
  <c r="B1049" i="5"/>
  <c r="AB1048" i="5"/>
  <c r="AA1048" i="5"/>
  <c r="Z1048" i="5"/>
  <c r="Y1048" i="5"/>
  <c r="X1048" i="5"/>
  <c r="W1048" i="5"/>
  <c r="V1048" i="5"/>
  <c r="U1048" i="5"/>
  <c r="T1048" i="5"/>
  <c r="S1048" i="5"/>
  <c r="R1048" i="5"/>
  <c r="Q1048" i="5"/>
  <c r="P1048" i="5"/>
  <c r="O1048" i="5"/>
  <c r="N1048" i="5"/>
  <c r="M1048" i="5"/>
  <c r="L1048" i="5"/>
  <c r="K1048" i="5"/>
  <c r="B1048" i="5"/>
  <c r="AB1047" i="5"/>
  <c r="AA1047" i="5"/>
  <c r="Z1047" i="5"/>
  <c r="Y1047" i="5"/>
  <c r="X1047" i="5"/>
  <c r="W1047" i="5"/>
  <c r="V1047" i="5"/>
  <c r="U1047" i="5"/>
  <c r="T1047" i="5"/>
  <c r="S1047" i="5"/>
  <c r="R1047" i="5"/>
  <c r="Q1047" i="5"/>
  <c r="P1047" i="5"/>
  <c r="O1047" i="5"/>
  <c r="N1047" i="5"/>
  <c r="M1047" i="5"/>
  <c r="L1047" i="5"/>
  <c r="K1047" i="5"/>
  <c r="B1047" i="5"/>
  <c r="AB1046" i="5"/>
  <c r="AA1046" i="5"/>
  <c r="Z1046" i="5"/>
  <c r="Y1046" i="5"/>
  <c r="X1046" i="5"/>
  <c r="W1046" i="5"/>
  <c r="V1046" i="5"/>
  <c r="U1046" i="5"/>
  <c r="T1046" i="5"/>
  <c r="S1046" i="5"/>
  <c r="R1046" i="5"/>
  <c r="Q1046" i="5"/>
  <c r="P1046" i="5"/>
  <c r="O1046" i="5"/>
  <c r="N1046" i="5"/>
  <c r="M1046" i="5"/>
  <c r="L1046" i="5"/>
  <c r="K1046" i="5"/>
  <c r="B1046" i="5"/>
  <c r="AB1045" i="5"/>
  <c r="AA1045" i="5"/>
  <c r="Z1045" i="5"/>
  <c r="Y1045" i="5"/>
  <c r="X1045" i="5"/>
  <c r="W1045" i="5"/>
  <c r="V1045" i="5"/>
  <c r="U1045" i="5"/>
  <c r="T1045" i="5"/>
  <c r="S1045" i="5"/>
  <c r="R1045" i="5"/>
  <c r="Q1045" i="5"/>
  <c r="P1045" i="5"/>
  <c r="O1045" i="5"/>
  <c r="N1045" i="5"/>
  <c r="M1045" i="5"/>
  <c r="L1045" i="5"/>
  <c r="K1045" i="5"/>
  <c r="B1045" i="5"/>
  <c r="AB1044" i="5"/>
  <c r="AA1044" i="5"/>
  <c r="Z1044" i="5"/>
  <c r="Y1044" i="5"/>
  <c r="X1044" i="5"/>
  <c r="W1044" i="5"/>
  <c r="V1044" i="5"/>
  <c r="U1044" i="5"/>
  <c r="T1044" i="5"/>
  <c r="S1044" i="5"/>
  <c r="R1044" i="5"/>
  <c r="Q1044" i="5"/>
  <c r="P1044" i="5"/>
  <c r="O1044" i="5"/>
  <c r="N1044" i="5"/>
  <c r="M1044" i="5"/>
  <c r="L1044" i="5"/>
  <c r="K1044" i="5"/>
  <c r="B1044" i="5"/>
  <c r="AB1043" i="5"/>
  <c r="AA1043" i="5"/>
  <c r="Z1043" i="5"/>
  <c r="Y1043" i="5"/>
  <c r="X1043" i="5"/>
  <c r="W1043" i="5"/>
  <c r="V1043" i="5"/>
  <c r="U1043" i="5"/>
  <c r="T1043" i="5"/>
  <c r="S1043" i="5"/>
  <c r="R1043" i="5"/>
  <c r="Q1043" i="5"/>
  <c r="P1043" i="5"/>
  <c r="O1043" i="5"/>
  <c r="N1043" i="5"/>
  <c r="M1043" i="5"/>
  <c r="L1043" i="5"/>
  <c r="K1043" i="5"/>
  <c r="B1043" i="5"/>
  <c r="AB1042" i="5"/>
  <c r="AA1042" i="5"/>
  <c r="Z1042" i="5"/>
  <c r="Y1042" i="5"/>
  <c r="X1042" i="5"/>
  <c r="W1042" i="5"/>
  <c r="V1042" i="5"/>
  <c r="U1042" i="5"/>
  <c r="T1042" i="5"/>
  <c r="S1042" i="5"/>
  <c r="R1042" i="5"/>
  <c r="Q1042" i="5"/>
  <c r="P1042" i="5"/>
  <c r="O1042" i="5"/>
  <c r="N1042" i="5"/>
  <c r="M1042" i="5"/>
  <c r="L1042" i="5"/>
  <c r="K1042" i="5"/>
  <c r="B1042" i="5"/>
  <c r="AB1041" i="5"/>
  <c r="AA1041" i="5"/>
  <c r="Z1041" i="5"/>
  <c r="Y1041" i="5"/>
  <c r="X1041" i="5"/>
  <c r="W1041" i="5"/>
  <c r="V1041" i="5"/>
  <c r="U1041" i="5"/>
  <c r="T1041" i="5"/>
  <c r="S1041" i="5"/>
  <c r="R1041" i="5"/>
  <c r="Q1041" i="5"/>
  <c r="P1041" i="5"/>
  <c r="O1041" i="5"/>
  <c r="N1041" i="5"/>
  <c r="M1041" i="5"/>
  <c r="L1041" i="5"/>
  <c r="K1041" i="5"/>
  <c r="B1041" i="5"/>
  <c r="AB1040" i="5"/>
  <c r="AA1040" i="5"/>
  <c r="Z1040" i="5"/>
  <c r="Y1040" i="5"/>
  <c r="X1040" i="5"/>
  <c r="W1040" i="5"/>
  <c r="V1040" i="5"/>
  <c r="U1040" i="5"/>
  <c r="T1040" i="5"/>
  <c r="S1040" i="5"/>
  <c r="R1040" i="5"/>
  <c r="Q1040" i="5"/>
  <c r="P1040" i="5"/>
  <c r="O1040" i="5"/>
  <c r="N1040" i="5"/>
  <c r="M1040" i="5"/>
  <c r="L1040" i="5"/>
  <c r="K1040" i="5"/>
  <c r="B1040" i="5"/>
  <c r="AB1039" i="5"/>
  <c r="AA1039" i="5"/>
  <c r="Z1039" i="5"/>
  <c r="Y1039" i="5"/>
  <c r="X1039" i="5"/>
  <c r="W1039" i="5"/>
  <c r="V1039" i="5"/>
  <c r="U1039" i="5"/>
  <c r="T1039" i="5"/>
  <c r="S1039" i="5"/>
  <c r="R1039" i="5"/>
  <c r="Q1039" i="5"/>
  <c r="P1039" i="5"/>
  <c r="O1039" i="5"/>
  <c r="N1039" i="5"/>
  <c r="M1039" i="5"/>
  <c r="L1039" i="5"/>
  <c r="K1039" i="5"/>
  <c r="B1039" i="5"/>
  <c r="AB1038" i="5"/>
  <c r="AA1038" i="5"/>
  <c r="Z1038" i="5"/>
  <c r="Y1038" i="5"/>
  <c r="X1038" i="5"/>
  <c r="W1038" i="5"/>
  <c r="V1038" i="5"/>
  <c r="U1038" i="5"/>
  <c r="T1038" i="5"/>
  <c r="S1038" i="5"/>
  <c r="R1038" i="5"/>
  <c r="Q1038" i="5"/>
  <c r="P1038" i="5"/>
  <c r="O1038" i="5"/>
  <c r="N1038" i="5"/>
  <c r="M1038" i="5"/>
  <c r="L1038" i="5"/>
  <c r="K1038" i="5"/>
  <c r="B1038" i="5"/>
  <c r="AB1037" i="5"/>
  <c r="AA1037" i="5"/>
  <c r="Z1037" i="5"/>
  <c r="Y1037" i="5"/>
  <c r="X1037" i="5"/>
  <c r="W1037" i="5"/>
  <c r="V1037" i="5"/>
  <c r="U1037" i="5"/>
  <c r="T1037" i="5"/>
  <c r="S1037" i="5"/>
  <c r="R1037" i="5"/>
  <c r="Q1037" i="5"/>
  <c r="P1037" i="5"/>
  <c r="O1037" i="5"/>
  <c r="N1037" i="5"/>
  <c r="M1037" i="5"/>
  <c r="L1037" i="5"/>
  <c r="K1037" i="5"/>
  <c r="B1037" i="5"/>
  <c r="AB1036" i="5"/>
  <c r="AA1036" i="5"/>
  <c r="Z1036" i="5"/>
  <c r="Y1036" i="5"/>
  <c r="X1036" i="5"/>
  <c r="W1036" i="5"/>
  <c r="V1036" i="5"/>
  <c r="U1036" i="5"/>
  <c r="T1036" i="5"/>
  <c r="S1036" i="5"/>
  <c r="R1036" i="5"/>
  <c r="Q1036" i="5"/>
  <c r="P1036" i="5"/>
  <c r="O1036" i="5"/>
  <c r="N1036" i="5"/>
  <c r="M1036" i="5"/>
  <c r="L1036" i="5"/>
  <c r="K1036" i="5"/>
  <c r="B1036" i="5"/>
  <c r="AB1035" i="5"/>
  <c r="AA1035" i="5"/>
  <c r="Z1035" i="5"/>
  <c r="Y1035" i="5"/>
  <c r="X1035" i="5"/>
  <c r="W1035" i="5"/>
  <c r="V1035" i="5"/>
  <c r="U1035" i="5"/>
  <c r="T1035" i="5"/>
  <c r="S1035" i="5"/>
  <c r="R1035" i="5"/>
  <c r="Q1035" i="5"/>
  <c r="P1035" i="5"/>
  <c r="O1035" i="5"/>
  <c r="N1035" i="5"/>
  <c r="M1035" i="5"/>
  <c r="L1035" i="5"/>
  <c r="K1035" i="5"/>
  <c r="B1035" i="5"/>
  <c r="AB1034" i="5"/>
  <c r="AA1034" i="5"/>
  <c r="Z1034" i="5"/>
  <c r="Y1034" i="5"/>
  <c r="X1034" i="5"/>
  <c r="W1034" i="5"/>
  <c r="V1034" i="5"/>
  <c r="U1034" i="5"/>
  <c r="T1034" i="5"/>
  <c r="S1034" i="5"/>
  <c r="R1034" i="5"/>
  <c r="Q1034" i="5"/>
  <c r="P1034" i="5"/>
  <c r="O1034" i="5"/>
  <c r="N1034" i="5"/>
  <c r="M1034" i="5"/>
  <c r="L1034" i="5"/>
  <c r="K1034" i="5"/>
  <c r="B1034" i="5"/>
  <c r="AB1033" i="5"/>
  <c r="AA1033" i="5"/>
  <c r="Z1033" i="5"/>
  <c r="Y1033" i="5"/>
  <c r="X1033" i="5"/>
  <c r="W1033" i="5"/>
  <c r="V1033" i="5"/>
  <c r="U1033" i="5"/>
  <c r="T1033" i="5"/>
  <c r="S1033" i="5"/>
  <c r="R1033" i="5"/>
  <c r="Q1033" i="5"/>
  <c r="P1033" i="5"/>
  <c r="O1033" i="5"/>
  <c r="N1033" i="5"/>
  <c r="M1033" i="5"/>
  <c r="L1033" i="5"/>
  <c r="K1033" i="5"/>
  <c r="B1033" i="5"/>
  <c r="AB1032" i="5"/>
  <c r="AA1032" i="5"/>
  <c r="Z1032" i="5"/>
  <c r="Y1032" i="5"/>
  <c r="X1032" i="5"/>
  <c r="W1032" i="5"/>
  <c r="V1032" i="5"/>
  <c r="U1032" i="5"/>
  <c r="T1032" i="5"/>
  <c r="S1032" i="5"/>
  <c r="R1032" i="5"/>
  <c r="Q1032" i="5"/>
  <c r="P1032" i="5"/>
  <c r="O1032" i="5"/>
  <c r="N1032" i="5"/>
  <c r="M1032" i="5"/>
  <c r="L1032" i="5"/>
  <c r="K1032" i="5"/>
  <c r="B1032" i="5"/>
  <c r="AB1031" i="5"/>
  <c r="AA1031" i="5"/>
  <c r="Z1031" i="5"/>
  <c r="Y1031" i="5"/>
  <c r="X1031" i="5"/>
  <c r="W1031" i="5"/>
  <c r="V1031" i="5"/>
  <c r="U1031" i="5"/>
  <c r="T1031" i="5"/>
  <c r="S1031" i="5"/>
  <c r="R1031" i="5"/>
  <c r="Q1031" i="5"/>
  <c r="P1031" i="5"/>
  <c r="O1031" i="5"/>
  <c r="N1031" i="5"/>
  <c r="M1031" i="5"/>
  <c r="L1031" i="5"/>
  <c r="K1031" i="5"/>
  <c r="B1031" i="5"/>
  <c r="AB1030" i="5"/>
  <c r="AA1030" i="5"/>
  <c r="Z1030" i="5"/>
  <c r="Y1030" i="5"/>
  <c r="X1030" i="5"/>
  <c r="W1030" i="5"/>
  <c r="V1030" i="5"/>
  <c r="U1030" i="5"/>
  <c r="T1030" i="5"/>
  <c r="S1030" i="5"/>
  <c r="R1030" i="5"/>
  <c r="Q1030" i="5"/>
  <c r="P1030" i="5"/>
  <c r="O1030" i="5"/>
  <c r="N1030" i="5"/>
  <c r="M1030" i="5"/>
  <c r="L1030" i="5"/>
  <c r="K1030" i="5"/>
  <c r="B1030" i="5"/>
  <c r="AB1029" i="5"/>
  <c r="AA1029" i="5"/>
  <c r="Z1029" i="5"/>
  <c r="Y1029" i="5"/>
  <c r="X1029" i="5"/>
  <c r="W1029" i="5"/>
  <c r="V1029" i="5"/>
  <c r="U1029" i="5"/>
  <c r="T1029" i="5"/>
  <c r="S1029" i="5"/>
  <c r="R1029" i="5"/>
  <c r="Q1029" i="5"/>
  <c r="P1029" i="5"/>
  <c r="O1029" i="5"/>
  <c r="N1029" i="5"/>
  <c r="M1029" i="5"/>
  <c r="L1029" i="5"/>
  <c r="K1029" i="5"/>
  <c r="B1029" i="5"/>
  <c r="AB1028" i="5"/>
  <c r="AA1028" i="5"/>
  <c r="Z1028" i="5"/>
  <c r="Y1028" i="5"/>
  <c r="X1028" i="5"/>
  <c r="W1028" i="5"/>
  <c r="V1028" i="5"/>
  <c r="U1028" i="5"/>
  <c r="T1028" i="5"/>
  <c r="S1028" i="5"/>
  <c r="R1028" i="5"/>
  <c r="Q1028" i="5"/>
  <c r="P1028" i="5"/>
  <c r="O1028" i="5"/>
  <c r="N1028" i="5"/>
  <c r="M1028" i="5"/>
  <c r="L1028" i="5"/>
  <c r="K1028" i="5"/>
  <c r="B1028" i="5"/>
  <c r="AB1027" i="5"/>
  <c r="AA1027" i="5"/>
  <c r="Z1027" i="5"/>
  <c r="Y1027" i="5"/>
  <c r="X1027" i="5"/>
  <c r="W1027" i="5"/>
  <c r="V1027" i="5"/>
  <c r="U1027" i="5"/>
  <c r="T1027" i="5"/>
  <c r="S1027" i="5"/>
  <c r="R1027" i="5"/>
  <c r="Q1027" i="5"/>
  <c r="P1027" i="5"/>
  <c r="O1027" i="5"/>
  <c r="N1027" i="5"/>
  <c r="M1027" i="5"/>
  <c r="L1027" i="5"/>
  <c r="K1027" i="5"/>
  <c r="B1027" i="5"/>
  <c r="AB1026" i="5"/>
  <c r="AA1026" i="5"/>
  <c r="Z1026" i="5"/>
  <c r="Y1026" i="5"/>
  <c r="X1026" i="5"/>
  <c r="W1026" i="5"/>
  <c r="V1026" i="5"/>
  <c r="U1026" i="5"/>
  <c r="T1026" i="5"/>
  <c r="S1026" i="5"/>
  <c r="R1026" i="5"/>
  <c r="Q1026" i="5"/>
  <c r="P1026" i="5"/>
  <c r="O1026" i="5"/>
  <c r="N1026" i="5"/>
  <c r="M1026" i="5"/>
  <c r="L1026" i="5"/>
  <c r="K1026" i="5"/>
  <c r="B1026" i="5"/>
  <c r="AB1025" i="5"/>
  <c r="AA1025" i="5"/>
  <c r="Z1025" i="5"/>
  <c r="Y1025" i="5"/>
  <c r="X1025" i="5"/>
  <c r="W1025" i="5"/>
  <c r="V1025" i="5"/>
  <c r="U1025" i="5"/>
  <c r="T1025" i="5"/>
  <c r="S1025" i="5"/>
  <c r="R1025" i="5"/>
  <c r="Q1025" i="5"/>
  <c r="P1025" i="5"/>
  <c r="O1025" i="5"/>
  <c r="N1025" i="5"/>
  <c r="M1025" i="5"/>
  <c r="L1025" i="5"/>
  <c r="K1025" i="5"/>
  <c r="B1025" i="5"/>
  <c r="AB1024" i="5"/>
  <c r="AA1024" i="5"/>
  <c r="Z1024" i="5"/>
  <c r="Y1024" i="5"/>
  <c r="X1024" i="5"/>
  <c r="W1024" i="5"/>
  <c r="V1024" i="5"/>
  <c r="U1024" i="5"/>
  <c r="T1024" i="5"/>
  <c r="S1024" i="5"/>
  <c r="R1024" i="5"/>
  <c r="Q1024" i="5"/>
  <c r="P1024" i="5"/>
  <c r="O1024" i="5"/>
  <c r="N1024" i="5"/>
  <c r="M1024" i="5"/>
  <c r="L1024" i="5"/>
  <c r="K1024" i="5"/>
  <c r="B1024" i="5"/>
  <c r="AB1023" i="5"/>
  <c r="AA1023" i="5"/>
  <c r="Z1023" i="5"/>
  <c r="Y1023" i="5"/>
  <c r="X1023" i="5"/>
  <c r="W1023" i="5"/>
  <c r="V1023" i="5"/>
  <c r="U1023" i="5"/>
  <c r="T1023" i="5"/>
  <c r="S1023" i="5"/>
  <c r="R1023" i="5"/>
  <c r="Q1023" i="5"/>
  <c r="P1023" i="5"/>
  <c r="O1023" i="5"/>
  <c r="N1023" i="5"/>
  <c r="M1023" i="5"/>
  <c r="L1023" i="5"/>
  <c r="K1023" i="5"/>
  <c r="B1023" i="5"/>
  <c r="AB1022" i="5"/>
  <c r="AA1022" i="5"/>
  <c r="Z1022" i="5"/>
  <c r="Y1022" i="5"/>
  <c r="X1022" i="5"/>
  <c r="W1022" i="5"/>
  <c r="V1022" i="5"/>
  <c r="U1022" i="5"/>
  <c r="T1022" i="5"/>
  <c r="S1022" i="5"/>
  <c r="R1022" i="5"/>
  <c r="Q1022" i="5"/>
  <c r="P1022" i="5"/>
  <c r="O1022" i="5"/>
  <c r="N1022" i="5"/>
  <c r="M1022" i="5"/>
  <c r="L1022" i="5"/>
  <c r="K1022" i="5"/>
  <c r="B1022" i="5"/>
  <c r="AB1021" i="5"/>
  <c r="AA1021" i="5"/>
  <c r="Z1021" i="5"/>
  <c r="Y1021" i="5"/>
  <c r="X1021" i="5"/>
  <c r="W1021" i="5"/>
  <c r="V1021" i="5"/>
  <c r="U1021" i="5"/>
  <c r="T1021" i="5"/>
  <c r="S1021" i="5"/>
  <c r="R1021" i="5"/>
  <c r="Q1021" i="5"/>
  <c r="P1021" i="5"/>
  <c r="O1021" i="5"/>
  <c r="N1021" i="5"/>
  <c r="M1021" i="5"/>
  <c r="L1021" i="5"/>
  <c r="K1021" i="5"/>
  <c r="B1021" i="5"/>
  <c r="AB1020" i="5"/>
  <c r="AA1020" i="5"/>
  <c r="Z1020" i="5"/>
  <c r="Y1020" i="5"/>
  <c r="X1020" i="5"/>
  <c r="W1020" i="5"/>
  <c r="V1020" i="5"/>
  <c r="U1020" i="5"/>
  <c r="T1020" i="5"/>
  <c r="S1020" i="5"/>
  <c r="R1020" i="5"/>
  <c r="Q1020" i="5"/>
  <c r="P1020" i="5"/>
  <c r="O1020" i="5"/>
  <c r="N1020" i="5"/>
  <c r="M1020" i="5"/>
  <c r="L1020" i="5"/>
  <c r="K1020" i="5"/>
  <c r="B1020" i="5"/>
  <c r="AB1019" i="5"/>
  <c r="AA1019" i="5"/>
  <c r="Z1019" i="5"/>
  <c r="Y1019" i="5"/>
  <c r="X1019" i="5"/>
  <c r="W1019" i="5"/>
  <c r="V1019" i="5"/>
  <c r="U1019" i="5"/>
  <c r="T1019" i="5"/>
  <c r="S1019" i="5"/>
  <c r="R1019" i="5"/>
  <c r="Q1019" i="5"/>
  <c r="P1019" i="5"/>
  <c r="O1019" i="5"/>
  <c r="N1019" i="5"/>
  <c r="M1019" i="5"/>
  <c r="L1019" i="5"/>
  <c r="K1019" i="5"/>
  <c r="B1019" i="5"/>
  <c r="AB1018" i="5"/>
  <c r="AA1018" i="5"/>
  <c r="Z1018" i="5"/>
  <c r="Y1018" i="5"/>
  <c r="X1018" i="5"/>
  <c r="W1018" i="5"/>
  <c r="V1018" i="5"/>
  <c r="U1018" i="5"/>
  <c r="T1018" i="5"/>
  <c r="S1018" i="5"/>
  <c r="R1018" i="5"/>
  <c r="Q1018" i="5"/>
  <c r="P1018" i="5"/>
  <c r="O1018" i="5"/>
  <c r="N1018" i="5"/>
  <c r="M1018" i="5"/>
  <c r="L1018" i="5"/>
  <c r="K1018" i="5"/>
  <c r="B1018" i="5"/>
  <c r="AB1017" i="5"/>
  <c r="AA1017" i="5"/>
  <c r="Z1017" i="5"/>
  <c r="Y1017" i="5"/>
  <c r="X1017" i="5"/>
  <c r="W1017" i="5"/>
  <c r="V1017" i="5"/>
  <c r="U1017" i="5"/>
  <c r="T1017" i="5"/>
  <c r="S1017" i="5"/>
  <c r="R1017" i="5"/>
  <c r="Q1017" i="5"/>
  <c r="P1017" i="5"/>
  <c r="O1017" i="5"/>
  <c r="N1017" i="5"/>
  <c r="M1017" i="5"/>
  <c r="L1017" i="5"/>
  <c r="K1017" i="5"/>
  <c r="B1017" i="5"/>
  <c r="AB1016" i="5"/>
  <c r="AA1016" i="5"/>
  <c r="Z1016" i="5"/>
  <c r="Y1016" i="5"/>
  <c r="X1016" i="5"/>
  <c r="W1016" i="5"/>
  <c r="V1016" i="5"/>
  <c r="U1016" i="5"/>
  <c r="T1016" i="5"/>
  <c r="S1016" i="5"/>
  <c r="R1016" i="5"/>
  <c r="Q1016" i="5"/>
  <c r="P1016" i="5"/>
  <c r="O1016" i="5"/>
  <c r="N1016" i="5"/>
  <c r="M1016" i="5"/>
  <c r="L1016" i="5"/>
  <c r="K1016" i="5"/>
  <c r="B1016" i="5"/>
  <c r="AB1015" i="5"/>
  <c r="AA1015" i="5"/>
  <c r="Z1015" i="5"/>
  <c r="Y1015" i="5"/>
  <c r="X1015" i="5"/>
  <c r="W1015" i="5"/>
  <c r="V1015" i="5"/>
  <c r="U1015" i="5"/>
  <c r="T1015" i="5"/>
  <c r="S1015" i="5"/>
  <c r="R1015" i="5"/>
  <c r="Q1015" i="5"/>
  <c r="P1015" i="5"/>
  <c r="O1015" i="5"/>
  <c r="N1015" i="5"/>
  <c r="M1015" i="5"/>
  <c r="L1015" i="5"/>
  <c r="K1015" i="5"/>
  <c r="B1015" i="5"/>
  <c r="AB1014" i="5"/>
  <c r="AA1014" i="5"/>
  <c r="Z1014" i="5"/>
  <c r="Y1014" i="5"/>
  <c r="X1014" i="5"/>
  <c r="W1014" i="5"/>
  <c r="V1014" i="5"/>
  <c r="U1014" i="5"/>
  <c r="T1014" i="5"/>
  <c r="S1014" i="5"/>
  <c r="R1014" i="5"/>
  <c r="Q1014" i="5"/>
  <c r="P1014" i="5"/>
  <c r="O1014" i="5"/>
  <c r="N1014" i="5"/>
  <c r="M1014" i="5"/>
  <c r="L1014" i="5"/>
  <c r="K1014" i="5"/>
  <c r="B1014" i="5"/>
  <c r="AB1013" i="5"/>
  <c r="AA1013" i="5"/>
  <c r="Z1013" i="5"/>
  <c r="Y1013" i="5"/>
  <c r="X1013" i="5"/>
  <c r="W1013" i="5"/>
  <c r="V1013" i="5"/>
  <c r="U1013" i="5"/>
  <c r="T1013" i="5"/>
  <c r="S1013" i="5"/>
  <c r="R1013" i="5"/>
  <c r="Q1013" i="5"/>
  <c r="P1013" i="5"/>
  <c r="O1013" i="5"/>
  <c r="N1013" i="5"/>
  <c r="M1013" i="5"/>
  <c r="L1013" i="5"/>
  <c r="K1013" i="5"/>
  <c r="B1013" i="5"/>
  <c r="AB1012" i="5"/>
  <c r="AA1012" i="5"/>
  <c r="Z1012" i="5"/>
  <c r="Y1012" i="5"/>
  <c r="X1012" i="5"/>
  <c r="W1012" i="5"/>
  <c r="V1012" i="5"/>
  <c r="U1012" i="5"/>
  <c r="T1012" i="5"/>
  <c r="S1012" i="5"/>
  <c r="R1012" i="5"/>
  <c r="Q1012" i="5"/>
  <c r="P1012" i="5"/>
  <c r="O1012" i="5"/>
  <c r="N1012" i="5"/>
  <c r="M1012" i="5"/>
  <c r="L1012" i="5"/>
  <c r="K1012" i="5"/>
  <c r="B1012" i="5"/>
  <c r="AB1011" i="5"/>
  <c r="AA1011" i="5"/>
  <c r="Z1011" i="5"/>
  <c r="Y1011" i="5"/>
  <c r="X1011" i="5"/>
  <c r="W1011" i="5"/>
  <c r="V1011" i="5"/>
  <c r="U1011" i="5"/>
  <c r="T1011" i="5"/>
  <c r="S1011" i="5"/>
  <c r="R1011" i="5"/>
  <c r="Q1011" i="5"/>
  <c r="P1011" i="5"/>
  <c r="O1011" i="5"/>
  <c r="N1011" i="5"/>
  <c r="M1011" i="5"/>
  <c r="L1011" i="5"/>
  <c r="K1011" i="5"/>
  <c r="B1011" i="5"/>
  <c r="AB1010" i="5"/>
  <c r="AA1010" i="5"/>
  <c r="Z1010" i="5"/>
  <c r="Y1010" i="5"/>
  <c r="X1010" i="5"/>
  <c r="W1010" i="5"/>
  <c r="V1010" i="5"/>
  <c r="U1010" i="5"/>
  <c r="T1010" i="5"/>
  <c r="S1010" i="5"/>
  <c r="R1010" i="5"/>
  <c r="Q1010" i="5"/>
  <c r="P1010" i="5"/>
  <c r="O1010" i="5"/>
  <c r="N1010" i="5"/>
  <c r="M1010" i="5"/>
  <c r="L1010" i="5"/>
  <c r="K1010" i="5"/>
  <c r="B1010" i="5"/>
  <c r="AB1009" i="5"/>
  <c r="AA1009" i="5"/>
  <c r="Z1009" i="5"/>
  <c r="Y1009" i="5"/>
  <c r="X1009" i="5"/>
  <c r="W1009" i="5"/>
  <c r="V1009" i="5"/>
  <c r="U1009" i="5"/>
  <c r="T1009" i="5"/>
  <c r="S1009" i="5"/>
  <c r="R1009" i="5"/>
  <c r="Q1009" i="5"/>
  <c r="P1009" i="5"/>
  <c r="O1009" i="5"/>
  <c r="N1009" i="5"/>
  <c r="M1009" i="5"/>
  <c r="L1009" i="5"/>
  <c r="K1009" i="5"/>
  <c r="B1009" i="5"/>
  <c r="AB1008" i="5"/>
  <c r="AA1008" i="5"/>
  <c r="Z1008" i="5"/>
  <c r="Y1008" i="5"/>
  <c r="X1008" i="5"/>
  <c r="W1008" i="5"/>
  <c r="V1008" i="5"/>
  <c r="U1008" i="5"/>
  <c r="T1008" i="5"/>
  <c r="S1008" i="5"/>
  <c r="R1008" i="5"/>
  <c r="Q1008" i="5"/>
  <c r="P1008" i="5"/>
  <c r="O1008" i="5"/>
  <c r="N1008" i="5"/>
  <c r="M1008" i="5"/>
  <c r="L1008" i="5"/>
  <c r="K1008" i="5"/>
  <c r="B1008" i="5"/>
  <c r="AB1007" i="5"/>
  <c r="AA1007" i="5"/>
  <c r="Z1007" i="5"/>
  <c r="Y1007" i="5"/>
  <c r="X1007" i="5"/>
  <c r="W1007" i="5"/>
  <c r="V1007" i="5"/>
  <c r="U1007" i="5"/>
  <c r="T1007" i="5"/>
  <c r="S1007" i="5"/>
  <c r="R1007" i="5"/>
  <c r="Q1007" i="5"/>
  <c r="P1007" i="5"/>
  <c r="O1007" i="5"/>
  <c r="N1007" i="5"/>
  <c r="M1007" i="5"/>
  <c r="L1007" i="5"/>
  <c r="K1007" i="5"/>
  <c r="B1007" i="5"/>
  <c r="AB1006" i="5"/>
  <c r="AA1006" i="5"/>
  <c r="Z1006" i="5"/>
  <c r="Y1006" i="5"/>
  <c r="X1006" i="5"/>
  <c r="W1006" i="5"/>
  <c r="V1006" i="5"/>
  <c r="U1006" i="5"/>
  <c r="T1006" i="5"/>
  <c r="S1006" i="5"/>
  <c r="R1006" i="5"/>
  <c r="Q1006" i="5"/>
  <c r="P1006" i="5"/>
  <c r="O1006" i="5"/>
  <c r="N1006" i="5"/>
  <c r="M1006" i="5"/>
  <c r="L1006" i="5"/>
  <c r="K1006" i="5"/>
  <c r="B1006" i="5"/>
  <c r="AB1005" i="5"/>
  <c r="AA1005" i="5"/>
  <c r="Z1005" i="5"/>
  <c r="Y1005" i="5"/>
  <c r="X1005" i="5"/>
  <c r="W1005" i="5"/>
  <c r="V1005" i="5"/>
  <c r="U1005" i="5"/>
  <c r="T1005" i="5"/>
  <c r="S1005" i="5"/>
  <c r="R1005" i="5"/>
  <c r="Q1005" i="5"/>
  <c r="P1005" i="5"/>
  <c r="O1005" i="5"/>
  <c r="N1005" i="5"/>
  <c r="M1005" i="5"/>
  <c r="L1005" i="5"/>
  <c r="K1005" i="5"/>
  <c r="B1005" i="5"/>
  <c r="AB1004" i="5"/>
  <c r="AA1004" i="5"/>
  <c r="Z1004" i="5"/>
  <c r="Y1004" i="5"/>
  <c r="X1004" i="5"/>
  <c r="W1004" i="5"/>
  <c r="V1004" i="5"/>
  <c r="U1004" i="5"/>
  <c r="T1004" i="5"/>
  <c r="S1004" i="5"/>
  <c r="R1004" i="5"/>
  <c r="Q1004" i="5"/>
  <c r="P1004" i="5"/>
  <c r="O1004" i="5"/>
  <c r="N1004" i="5"/>
  <c r="M1004" i="5"/>
  <c r="L1004" i="5"/>
  <c r="K1004" i="5"/>
  <c r="B1004" i="5"/>
  <c r="AB1003" i="5"/>
  <c r="AA1003" i="5"/>
  <c r="Z1003" i="5"/>
  <c r="Y1003" i="5"/>
  <c r="X1003" i="5"/>
  <c r="W1003" i="5"/>
  <c r="V1003" i="5"/>
  <c r="U1003" i="5"/>
  <c r="T1003" i="5"/>
  <c r="S1003" i="5"/>
  <c r="R1003" i="5"/>
  <c r="Q1003" i="5"/>
  <c r="P1003" i="5"/>
  <c r="O1003" i="5"/>
  <c r="N1003" i="5"/>
  <c r="M1003" i="5"/>
  <c r="L1003" i="5"/>
  <c r="K1003" i="5"/>
  <c r="B1003" i="5"/>
  <c r="AB1002" i="5"/>
  <c r="AA1002" i="5"/>
  <c r="Z1002" i="5"/>
  <c r="Y1002" i="5"/>
  <c r="X1002" i="5"/>
  <c r="W1002" i="5"/>
  <c r="V1002" i="5"/>
  <c r="U1002" i="5"/>
  <c r="T1002" i="5"/>
  <c r="S1002" i="5"/>
  <c r="R1002" i="5"/>
  <c r="Q1002" i="5"/>
  <c r="P1002" i="5"/>
  <c r="O1002" i="5"/>
  <c r="N1002" i="5"/>
  <c r="M1002" i="5"/>
  <c r="L1002" i="5"/>
  <c r="K1002" i="5"/>
  <c r="B1002" i="5"/>
  <c r="AB1001" i="5"/>
  <c r="AA1001" i="5"/>
  <c r="Z1001" i="5"/>
  <c r="Y1001" i="5"/>
  <c r="X1001" i="5"/>
  <c r="W1001" i="5"/>
  <c r="V1001" i="5"/>
  <c r="U1001" i="5"/>
  <c r="T1001" i="5"/>
  <c r="S1001" i="5"/>
  <c r="R1001" i="5"/>
  <c r="Q1001" i="5"/>
  <c r="P1001" i="5"/>
  <c r="O1001" i="5"/>
  <c r="N1001" i="5"/>
  <c r="M1001" i="5"/>
  <c r="L1001" i="5"/>
  <c r="K1001" i="5"/>
  <c r="B1001" i="5"/>
  <c r="AB1000" i="5"/>
  <c r="AA1000" i="5"/>
  <c r="Z1000" i="5"/>
  <c r="Y1000" i="5"/>
  <c r="X1000" i="5"/>
  <c r="W1000" i="5"/>
  <c r="V1000" i="5"/>
  <c r="U1000" i="5"/>
  <c r="T1000" i="5"/>
  <c r="S1000" i="5"/>
  <c r="R1000" i="5"/>
  <c r="Q1000" i="5"/>
  <c r="P1000" i="5"/>
  <c r="O1000" i="5"/>
  <c r="N1000" i="5"/>
  <c r="M1000" i="5"/>
  <c r="L1000" i="5"/>
  <c r="K1000" i="5"/>
  <c r="B1000" i="5"/>
  <c r="AB999" i="5"/>
  <c r="AA999" i="5"/>
  <c r="Z999" i="5"/>
  <c r="Y999" i="5"/>
  <c r="X999" i="5"/>
  <c r="W999" i="5"/>
  <c r="V999" i="5"/>
  <c r="U999" i="5"/>
  <c r="T999" i="5"/>
  <c r="S999" i="5"/>
  <c r="R999" i="5"/>
  <c r="Q999" i="5"/>
  <c r="P999" i="5"/>
  <c r="O999" i="5"/>
  <c r="N999" i="5"/>
  <c r="M999" i="5"/>
  <c r="L999" i="5"/>
  <c r="K999" i="5"/>
  <c r="B999" i="5"/>
  <c r="AB998" i="5"/>
  <c r="AA998" i="5"/>
  <c r="Z998" i="5"/>
  <c r="Y998" i="5"/>
  <c r="X998" i="5"/>
  <c r="W998" i="5"/>
  <c r="V998" i="5"/>
  <c r="U998" i="5"/>
  <c r="T998" i="5"/>
  <c r="S998" i="5"/>
  <c r="R998" i="5"/>
  <c r="Q998" i="5"/>
  <c r="P998" i="5"/>
  <c r="O998" i="5"/>
  <c r="N998" i="5"/>
  <c r="M998" i="5"/>
  <c r="L998" i="5"/>
  <c r="K998" i="5"/>
  <c r="B998" i="5"/>
  <c r="AB997" i="5"/>
  <c r="AA997" i="5"/>
  <c r="Z997" i="5"/>
  <c r="Y997" i="5"/>
  <c r="X997" i="5"/>
  <c r="W997" i="5"/>
  <c r="V997" i="5"/>
  <c r="U997" i="5"/>
  <c r="T997" i="5"/>
  <c r="S997" i="5"/>
  <c r="R997" i="5"/>
  <c r="Q997" i="5"/>
  <c r="P997" i="5"/>
  <c r="O997" i="5"/>
  <c r="N997" i="5"/>
  <c r="M997" i="5"/>
  <c r="L997" i="5"/>
  <c r="K997" i="5"/>
  <c r="B997" i="5"/>
  <c r="AB996" i="5"/>
  <c r="AA996" i="5"/>
  <c r="Z996" i="5"/>
  <c r="Y996" i="5"/>
  <c r="X996" i="5"/>
  <c r="W996" i="5"/>
  <c r="V996" i="5"/>
  <c r="U996" i="5"/>
  <c r="T996" i="5"/>
  <c r="S996" i="5"/>
  <c r="R996" i="5"/>
  <c r="Q996" i="5"/>
  <c r="P996" i="5"/>
  <c r="O996" i="5"/>
  <c r="N996" i="5"/>
  <c r="M996" i="5"/>
  <c r="L996" i="5"/>
  <c r="K996" i="5"/>
  <c r="B996" i="5"/>
  <c r="AB995" i="5"/>
  <c r="AA995" i="5"/>
  <c r="Z995" i="5"/>
  <c r="Y995" i="5"/>
  <c r="X995" i="5"/>
  <c r="W995" i="5"/>
  <c r="V995" i="5"/>
  <c r="U995" i="5"/>
  <c r="T995" i="5"/>
  <c r="S995" i="5"/>
  <c r="R995" i="5"/>
  <c r="Q995" i="5"/>
  <c r="P995" i="5"/>
  <c r="O995" i="5"/>
  <c r="N995" i="5"/>
  <c r="M995" i="5"/>
  <c r="L995" i="5"/>
  <c r="K995" i="5"/>
  <c r="B995" i="5"/>
  <c r="AB994" i="5"/>
  <c r="AA994" i="5"/>
  <c r="Z994" i="5"/>
  <c r="Y994" i="5"/>
  <c r="X994" i="5"/>
  <c r="W994" i="5"/>
  <c r="V994" i="5"/>
  <c r="U994" i="5"/>
  <c r="T994" i="5"/>
  <c r="S994" i="5"/>
  <c r="R994" i="5"/>
  <c r="Q994" i="5"/>
  <c r="P994" i="5"/>
  <c r="O994" i="5"/>
  <c r="N994" i="5"/>
  <c r="M994" i="5"/>
  <c r="L994" i="5"/>
  <c r="K994" i="5"/>
  <c r="B994" i="5"/>
  <c r="AB993" i="5"/>
  <c r="AA993" i="5"/>
  <c r="Z993" i="5"/>
  <c r="Y993" i="5"/>
  <c r="X993" i="5"/>
  <c r="W993" i="5"/>
  <c r="V993" i="5"/>
  <c r="U993" i="5"/>
  <c r="T993" i="5"/>
  <c r="S993" i="5"/>
  <c r="R993" i="5"/>
  <c r="Q993" i="5"/>
  <c r="P993" i="5"/>
  <c r="O993" i="5"/>
  <c r="N993" i="5"/>
  <c r="M993" i="5"/>
  <c r="L993" i="5"/>
  <c r="K993" i="5"/>
  <c r="B993" i="5"/>
  <c r="AB992" i="5"/>
  <c r="AA992" i="5"/>
  <c r="Z992" i="5"/>
  <c r="Y992" i="5"/>
  <c r="X992" i="5"/>
  <c r="W992" i="5"/>
  <c r="V992" i="5"/>
  <c r="U992" i="5"/>
  <c r="T992" i="5"/>
  <c r="S992" i="5"/>
  <c r="R992" i="5"/>
  <c r="Q992" i="5"/>
  <c r="P992" i="5"/>
  <c r="O992" i="5"/>
  <c r="N992" i="5"/>
  <c r="M992" i="5"/>
  <c r="L992" i="5"/>
  <c r="K992" i="5"/>
  <c r="B992" i="5"/>
  <c r="AB991" i="5"/>
  <c r="AA991" i="5"/>
  <c r="Z991" i="5"/>
  <c r="Y991" i="5"/>
  <c r="X991" i="5"/>
  <c r="W991" i="5"/>
  <c r="V991" i="5"/>
  <c r="U991" i="5"/>
  <c r="T991" i="5"/>
  <c r="S991" i="5"/>
  <c r="R991" i="5"/>
  <c r="Q991" i="5"/>
  <c r="P991" i="5"/>
  <c r="O991" i="5"/>
  <c r="N991" i="5"/>
  <c r="M991" i="5"/>
  <c r="L991" i="5"/>
  <c r="K991" i="5"/>
  <c r="B991" i="5"/>
  <c r="AB990" i="5"/>
  <c r="AA990" i="5"/>
  <c r="Z990" i="5"/>
  <c r="Y990" i="5"/>
  <c r="X990" i="5"/>
  <c r="W990" i="5"/>
  <c r="V990" i="5"/>
  <c r="U990" i="5"/>
  <c r="T990" i="5"/>
  <c r="S990" i="5"/>
  <c r="R990" i="5"/>
  <c r="Q990" i="5"/>
  <c r="P990" i="5"/>
  <c r="O990" i="5"/>
  <c r="N990" i="5"/>
  <c r="M990" i="5"/>
  <c r="L990" i="5"/>
  <c r="K990" i="5"/>
  <c r="B990" i="5"/>
  <c r="AB989" i="5"/>
  <c r="AA989" i="5"/>
  <c r="Z989" i="5"/>
  <c r="Y989" i="5"/>
  <c r="X989" i="5"/>
  <c r="W989" i="5"/>
  <c r="V989" i="5"/>
  <c r="U989" i="5"/>
  <c r="T989" i="5"/>
  <c r="S989" i="5"/>
  <c r="R989" i="5"/>
  <c r="Q989" i="5"/>
  <c r="P989" i="5"/>
  <c r="O989" i="5"/>
  <c r="N989" i="5"/>
  <c r="M989" i="5"/>
  <c r="L989" i="5"/>
  <c r="K989" i="5"/>
  <c r="B989" i="5"/>
  <c r="AB988" i="5"/>
  <c r="AA988" i="5"/>
  <c r="Z988" i="5"/>
  <c r="Y988" i="5"/>
  <c r="X988" i="5"/>
  <c r="W988" i="5"/>
  <c r="V988" i="5"/>
  <c r="U988" i="5"/>
  <c r="T988" i="5"/>
  <c r="S988" i="5"/>
  <c r="R988" i="5"/>
  <c r="Q988" i="5"/>
  <c r="P988" i="5"/>
  <c r="O988" i="5"/>
  <c r="N988" i="5"/>
  <c r="M988" i="5"/>
  <c r="L988" i="5"/>
  <c r="K988" i="5"/>
  <c r="B988" i="5"/>
  <c r="AB987" i="5"/>
  <c r="AA987" i="5"/>
  <c r="Z987" i="5"/>
  <c r="Y987" i="5"/>
  <c r="X987" i="5"/>
  <c r="W987" i="5"/>
  <c r="V987" i="5"/>
  <c r="U987" i="5"/>
  <c r="T987" i="5"/>
  <c r="S987" i="5"/>
  <c r="R987" i="5"/>
  <c r="Q987" i="5"/>
  <c r="P987" i="5"/>
  <c r="O987" i="5"/>
  <c r="N987" i="5"/>
  <c r="M987" i="5"/>
  <c r="L987" i="5"/>
  <c r="K987" i="5"/>
  <c r="B987" i="5"/>
  <c r="AB986" i="5"/>
  <c r="AA986" i="5"/>
  <c r="Z986" i="5"/>
  <c r="Y986" i="5"/>
  <c r="X986" i="5"/>
  <c r="W986" i="5"/>
  <c r="V986" i="5"/>
  <c r="U986" i="5"/>
  <c r="T986" i="5"/>
  <c r="S986" i="5"/>
  <c r="R986" i="5"/>
  <c r="Q986" i="5"/>
  <c r="P986" i="5"/>
  <c r="O986" i="5"/>
  <c r="N986" i="5"/>
  <c r="M986" i="5"/>
  <c r="L986" i="5"/>
  <c r="K986" i="5"/>
  <c r="B986" i="5"/>
  <c r="AB985" i="5"/>
  <c r="AA985" i="5"/>
  <c r="Z985" i="5"/>
  <c r="Y985" i="5"/>
  <c r="X985" i="5"/>
  <c r="W985" i="5"/>
  <c r="V985" i="5"/>
  <c r="U985" i="5"/>
  <c r="T985" i="5"/>
  <c r="S985" i="5"/>
  <c r="R985" i="5"/>
  <c r="Q985" i="5"/>
  <c r="P985" i="5"/>
  <c r="O985" i="5"/>
  <c r="N985" i="5"/>
  <c r="M985" i="5"/>
  <c r="L985" i="5"/>
  <c r="K985" i="5"/>
  <c r="B985" i="5"/>
  <c r="AB984" i="5"/>
  <c r="AA984" i="5"/>
  <c r="Z984" i="5"/>
  <c r="Y984" i="5"/>
  <c r="X984" i="5"/>
  <c r="W984" i="5"/>
  <c r="V984" i="5"/>
  <c r="U984" i="5"/>
  <c r="T984" i="5"/>
  <c r="S984" i="5"/>
  <c r="R984" i="5"/>
  <c r="Q984" i="5"/>
  <c r="P984" i="5"/>
  <c r="O984" i="5"/>
  <c r="N984" i="5"/>
  <c r="M984" i="5"/>
  <c r="L984" i="5"/>
  <c r="K984" i="5"/>
  <c r="B984" i="5"/>
  <c r="AB983" i="5"/>
  <c r="AA983" i="5"/>
  <c r="Z983" i="5"/>
  <c r="Y983" i="5"/>
  <c r="X983" i="5"/>
  <c r="W983" i="5"/>
  <c r="V983" i="5"/>
  <c r="U983" i="5"/>
  <c r="T983" i="5"/>
  <c r="S983" i="5"/>
  <c r="R983" i="5"/>
  <c r="Q983" i="5"/>
  <c r="P983" i="5"/>
  <c r="O983" i="5"/>
  <c r="N983" i="5"/>
  <c r="M983" i="5"/>
  <c r="L983" i="5"/>
  <c r="K983" i="5"/>
  <c r="B983" i="5"/>
  <c r="AB982" i="5"/>
  <c r="AA982" i="5"/>
  <c r="Z982" i="5"/>
  <c r="Y982" i="5"/>
  <c r="X982" i="5"/>
  <c r="W982" i="5"/>
  <c r="V982" i="5"/>
  <c r="U982" i="5"/>
  <c r="T982" i="5"/>
  <c r="S982" i="5"/>
  <c r="R982" i="5"/>
  <c r="Q982" i="5"/>
  <c r="P982" i="5"/>
  <c r="O982" i="5"/>
  <c r="N982" i="5"/>
  <c r="M982" i="5"/>
  <c r="L982" i="5"/>
  <c r="K982" i="5"/>
  <c r="B982" i="5"/>
  <c r="AB981" i="5"/>
  <c r="AA981" i="5"/>
  <c r="Z981" i="5"/>
  <c r="Y981" i="5"/>
  <c r="X981" i="5"/>
  <c r="W981" i="5"/>
  <c r="V981" i="5"/>
  <c r="U981" i="5"/>
  <c r="T981" i="5"/>
  <c r="S981" i="5"/>
  <c r="R981" i="5"/>
  <c r="Q981" i="5"/>
  <c r="P981" i="5"/>
  <c r="O981" i="5"/>
  <c r="N981" i="5"/>
  <c r="M981" i="5"/>
  <c r="L981" i="5"/>
  <c r="K981" i="5"/>
  <c r="B981" i="5"/>
  <c r="AB980" i="5"/>
  <c r="AA980" i="5"/>
  <c r="Z980" i="5"/>
  <c r="Y980" i="5"/>
  <c r="X980" i="5"/>
  <c r="W980" i="5"/>
  <c r="V980" i="5"/>
  <c r="U980" i="5"/>
  <c r="T980" i="5"/>
  <c r="S980" i="5"/>
  <c r="R980" i="5"/>
  <c r="Q980" i="5"/>
  <c r="P980" i="5"/>
  <c r="O980" i="5"/>
  <c r="N980" i="5"/>
  <c r="M980" i="5"/>
  <c r="L980" i="5"/>
  <c r="K980" i="5"/>
  <c r="B980" i="5"/>
  <c r="AB979" i="5"/>
  <c r="AA979" i="5"/>
  <c r="Z979" i="5"/>
  <c r="Y979" i="5"/>
  <c r="X979" i="5"/>
  <c r="W979" i="5"/>
  <c r="V979" i="5"/>
  <c r="U979" i="5"/>
  <c r="T979" i="5"/>
  <c r="S979" i="5"/>
  <c r="R979" i="5"/>
  <c r="Q979" i="5"/>
  <c r="P979" i="5"/>
  <c r="O979" i="5"/>
  <c r="N979" i="5"/>
  <c r="M979" i="5"/>
  <c r="L979" i="5"/>
  <c r="K979" i="5"/>
  <c r="B979" i="5"/>
  <c r="AB978" i="5"/>
  <c r="AA978" i="5"/>
  <c r="Z978" i="5"/>
  <c r="Y978" i="5"/>
  <c r="X978" i="5"/>
  <c r="W978" i="5"/>
  <c r="V978" i="5"/>
  <c r="U978" i="5"/>
  <c r="T978" i="5"/>
  <c r="S978" i="5"/>
  <c r="R978" i="5"/>
  <c r="Q978" i="5"/>
  <c r="P978" i="5"/>
  <c r="O978" i="5"/>
  <c r="N978" i="5"/>
  <c r="M978" i="5"/>
  <c r="L978" i="5"/>
  <c r="K978" i="5"/>
  <c r="B978" i="5"/>
  <c r="AB977" i="5"/>
  <c r="AA977" i="5"/>
  <c r="Z977" i="5"/>
  <c r="Y977" i="5"/>
  <c r="X977" i="5"/>
  <c r="W977" i="5"/>
  <c r="V977" i="5"/>
  <c r="U977" i="5"/>
  <c r="T977" i="5"/>
  <c r="S977" i="5"/>
  <c r="R977" i="5"/>
  <c r="Q977" i="5"/>
  <c r="P977" i="5"/>
  <c r="O977" i="5"/>
  <c r="N977" i="5"/>
  <c r="M977" i="5"/>
  <c r="L977" i="5"/>
  <c r="K977" i="5"/>
  <c r="B977" i="5"/>
  <c r="AB976" i="5"/>
  <c r="AA976" i="5"/>
  <c r="Z976" i="5"/>
  <c r="Y976" i="5"/>
  <c r="X976" i="5"/>
  <c r="W976" i="5"/>
  <c r="V976" i="5"/>
  <c r="U976" i="5"/>
  <c r="T976" i="5"/>
  <c r="S976" i="5"/>
  <c r="R976" i="5"/>
  <c r="Q976" i="5"/>
  <c r="P976" i="5"/>
  <c r="O976" i="5"/>
  <c r="N976" i="5"/>
  <c r="M976" i="5"/>
  <c r="L976" i="5"/>
  <c r="K976" i="5"/>
  <c r="B976" i="5"/>
  <c r="AB975" i="5"/>
  <c r="AA975" i="5"/>
  <c r="Z975" i="5"/>
  <c r="Y975" i="5"/>
  <c r="X975" i="5"/>
  <c r="W975" i="5"/>
  <c r="V975" i="5"/>
  <c r="U975" i="5"/>
  <c r="T975" i="5"/>
  <c r="S975" i="5"/>
  <c r="R975" i="5"/>
  <c r="Q975" i="5"/>
  <c r="P975" i="5"/>
  <c r="O975" i="5"/>
  <c r="N975" i="5"/>
  <c r="M975" i="5"/>
  <c r="L975" i="5"/>
  <c r="K975" i="5"/>
  <c r="B975" i="5"/>
  <c r="AB974" i="5"/>
  <c r="AA974" i="5"/>
  <c r="Z974" i="5"/>
  <c r="Y974" i="5"/>
  <c r="X974" i="5"/>
  <c r="W974" i="5"/>
  <c r="V974" i="5"/>
  <c r="U974" i="5"/>
  <c r="T974" i="5"/>
  <c r="S974" i="5"/>
  <c r="R974" i="5"/>
  <c r="Q974" i="5"/>
  <c r="P974" i="5"/>
  <c r="O974" i="5"/>
  <c r="N974" i="5"/>
  <c r="M974" i="5"/>
  <c r="L974" i="5"/>
  <c r="K974" i="5"/>
  <c r="B974" i="5"/>
  <c r="AB973" i="5"/>
  <c r="AA973" i="5"/>
  <c r="Z973" i="5"/>
  <c r="Y973" i="5"/>
  <c r="X973" i="5"/>
  <c r="W973" i="5"/>
  <c r="V973" i="5"/>
  <c r="U973" i="5"/>
  <c r="T973" i="5"/>
  <c r="S973" i="5"/>
  <c r="R973" i="5"/>
  <c r="Q973" i="5"/>
  <c r="P973" i="5"/>
  <c r="O973" i="5"/>
  <c r="N973" i="5"/>
  <c r="M973" i="5"/>
  <c r="L973" i="5"/>
  <c r="K973" i="5"/>
  <c r="B973" i="5"/>
  <c r="AB972" i="5"/>
  <c r="AA972" i="5"/>
  <c r="Z972" i="5"/>
  <c r="Y972" i="5"/>
  <c r="X972" i="5"/>
  <c r="W972" i="5"/>
  <c r="V972" i="5"/>
  <c r="U972" i="5"/>
  <c r="T972" i="5"/>
  <c r="S972" i="5"/>
  <c r="R972" i="5"/>
  <c r="Q972" i="5"/>
  <c r="P972" i="5"/>
  <c r="O972" i="5"/>
  <c r="N972" i="5"/>
  <c r="M972" i="5"/>
  <c r="L972" i="5"/>
  <c r="K972" i="5"/>
  <c r="B972" i="5"/>
  <c r="AB971" i="5"/>
  <c r="AA971" i="5"/>
  <c r="Z971" i="5"/>
  <c r="Y971" i="5"/>
  <c r="X971" i="5"/>
  <c r="W971" i="5"/>
  <c r="V971" i="5"/>
  <c r="U971" i="5"/>
  <c r="T971" i="5"/>
  <c r="S971" i="5"/>
  <c r="R971" i="5"/>
  <c r="Q971" i="5"/>
  <c r="P971" i="5"/>
  <c r="O971" i="5"/>
  <c r="N971" i="5"/>
  <c r="M971" i="5"/>
  <c r="L971" i="5"/>
  <c r="K971" i="5"/>
  <c r="B971" i="5"/>
  <c r="AB970" i="5"/>
  <c r="AA970" i="5"/>
  <c r="Z970" i="5"/>
  <c r="Y970" i="5"/>
  <c r="X970" i="5"/>
  <c r="W970" i="5"/>
  <c r="V970" i="5"/>
  <c r="U970" i="5"/>
  <c r="T970" i="5"/>
  <c r="S970" i="5"/>
  <c r="R970" i="5"/>
  <c r="Q970" i="5"/>
  <c r="P970" i="5"/>
  <c r="O970" i="5"/>
  <c r="N970" i="5"/>
  <c r="M970" i="5"/>
  <c r="L970" i="5"/>
  <c r="K970" i="5"/>
  <c r="B970" i="5"/>
  <c r="AB969" i="5"/>
  <c r="AA969" i="5"/>
  <c r="Z969" i="5"/>
  <c r="Y969" i="5"/>
  <c r="X969" i="5"/>
  <c r="W969" i="5"/>
  <c r="V969" i="5"/>
  <c r="U969" i="5"/>
  <c r="T969" i="5"/>
  <c r="S969" i="5"/>
  <c r="R969" i="5"/>
  <c r="Q969" i="5"/>
  <c r="P969" i="5"/>
  <c r="O969" i="5"/>
  <c r="N969" i="5"/>
  <c r="M969" i="5"/>
  <c r="L969" i="5"/>
  <c r="K969" i="5"/>
  <c r="B969" i="5"/>
  <c r="AB968" i="5"/>
  <c r="AA968" i="5"/>
  <c r="Z968" i="5"/>
  <c r="Y968" i="5"/>
  <c r="X968" i="5"/>
  <c r="W968" i="5"/>
  <c r="V968" i="5"/>
  <c r="U968" i="5"/>
  <c r="T968" i="5"/>
  <c r="S968" i="5"/>
  <c r="R968" i="5"/>
  <c r="Q968" i="5"/>
  <c r="P968" i="5"/>
  <c r="O968" i="5"/>
  <c r="N968" i="5"/>
  <c r="M968" i="5"/>
  <c r="L968" i="5"/>
  <c r="K968" i="5"/>
  <c r="B968" i="5"/>
  <c r="AB967" i="5"/>
  <c r="AA967" i="5"/>
  <c r="Z967" i="5"/>
  <c r="Y967" i="5"/>
  <c r="X967" i="5"/>
  <c r="W967" i="5"/>
  <c r="V967" i="5"/>
  <c r="U967" i="5"/>
  <c r="T967" i="5"/>
  <c r="S967" i="5"/>
  <c r="R967" i="5"/>
  <c r="Q967" i="5"/>
  <c r="P967" i="5"/>
  <c r="O967" i="5"/>
  <c r="N967" i="5"/>
  <c r="M967" i="5"/>
  <c r="L967" i="5"/>
  <c r="K967" i="5"/>
  <c r="B967" i="5"/>
  <c r="AB966" i="5"/>
  <c r="AA966" i="5"/>
  <c r="Z966" i="5"/>
  <c r="Y966" i="5"/>
  <c r="X966" i="5"/>
  <c r="W966" i="5"/>
  <c r="V966" i="5"/>
  <c r="U966" i="5"/>
  <c r="T966" i="5"/>
  <c r="S966" i="5"/>
  <c r="R966" i="5"/>
  <c r="Q966" i="5"/>
  <c r="P966" i="5"/>
  <c r="O966" i="5"/>
  <c r="N966" i="5"/>
  <c r="M966" i="5"/>
  <c r="L966" i="5"/>
  <c r="K966" i="5"/>
  <c r="B966" i="5"/>
  <c r="AB965" i="5"/>
  <c r="AA965" i="5"/>
  <c r="Z965" i="5"/>
  <c r="Y965" i="5"/>
  <c r="X965" i="5"/>
  <c r="W965" i="5"/>
  <c r="V965" i="5"/>
  <c r="U965" i="5"/>
  <c r="T965" i="5"/>
  <c r="S965" i="5"/>
  <c r="R965" i="5"/>
  <c r="Q965" i="5"/>
  <c r="P965" i="5"/>
  <c r="O965" i="5"/>
  <c r="N965" i="5"/>
  <c r="M965" i="5"/>
  <c r="L965" i="5"/>
  <c r="K965" i="5"/>
  <c r="B965" i="5"/>
  <c r="AB964" i="5"/>
  <c r="AA964" i="5"/>
  <c r="Z964" i="5"/>
  <c r="Y964" i="5"/>
  <c r="X964" i="5"/>
  <c r="W964" i="5"/>
  <c r="V964" i="5"/>
  <c r="U964" i="5"/>
  <c r="T964" i="5"/>
  <c r="S964" i="5"/>
  <c r="R964" i="5"/>
  <c r="Q964" i="5"/>
  <c r="P964" i="5"/>
  <c r="O964" i="5"/>
  <c r="N964" i="5"/>
  <c r="M964" i="5"/>
  <c r="L964" i="5"/>
  <c r="K964" i="5"/>
  <c r="B964" i="5"/>
  <c r="AB963" i="5"/>
  <c r="AA963" i="5"/>
  <c r="Z963" i="5"/>
  <c r="Y963" i="5"/>
  <c r="X963" i="5"/>
  <c r="W963" i="5"/>
  <c r="V963" i="5"/>
  <c r="U963" i="5"/>
  <c r="T963" i="5"/>
  <c r="S963" i="5"/>
  <c r="R963" i="5"/>
  <c r="Q963" i="5"/>
  <c r="P963" i="5"/>
  <c r="O963" i="5"/>
  <c r="N963" i="5"/>
  <c r="M963" i="5"/>
  <c r="L963" i="5"/>
  <c r="K963" i="5"/>
  <c r="B963" i="5"/>
  <c r="AB962" i="5"/>
  <c r="AA962" i="5"/>
  <c r="Z962" i="5"/>
  <c r="Y962" i="5"/>
  <c r="X962" i="5"/>
  <c r="W962" i="5"/>
  <c r="V962" i="5"/>
  <c r="U962" i="5"/>
  <c r="T962" i="5"/>
  <c r="S962" i="5"/>
  <c r="R962" i="5"/>
  <c r="Q962" i="5"/>
  <c r="P962" i="5"/>
  <c r="O962" i="5"/>
  <c r="N962" i="5"/>
  <c r="M962" i="5"/>
  <c r="L962" i="5"/>
  <c r="K962" i="5"/>
  <c r="B962" i="5"/>
  <c r="AB961" i="5"/>
  <c r="AA961" i="5"/>
  <c r="Z961" i="5"/>
  <c r="Y961" i="5"/>
  <c r="X961" i="5"/>
  <c r="W961" i="5"/>
  <c r="V961" i="5"/>
  <c r="U961" i="5"/>
  <c r="T961" i="5"/>
  <c r="S961" i="5"/>
  <c r="R961" i="5"/>
  <c r="Q961" i="5"/>
  <c r="P961" i="5"/>
  <c r="O961" i="5"/>
  <c r="N961" i="5"/>
  <c r="M961" i="5"/>
  <c r="L961" i="5"/>
  <c r="K961" i="5"/>
  <c r="B961" i="5"/>
  <c r="AB960" i="5"/>
  <c r="AA960" i="5"/>
  <c r="Z960" i="5"/>
  <c r="Y960" i="5"/>
  <c r="X960" i="5"/>
  <c r="W960" i="5"/>
  <c r="V960" i="5"/>
  <c r="U960" i="5"/>
  <c r="T960" i="5"/>
  <c r="S960" i="5"/>
  <c r="R960" i="5"/>
  <c r="Q960" i="5"/>
  <c r="P960" i="5"/>
  <c r="O960" i="5"/>
  <c r="N960" i="5"/>
  <c r="M960" i="5"/>
  <c r="L960" i="5"/>
  <c r="K960" i="5"/>
  <c r="B960" i="5"/>
  <c r="AB959" i="5"/>
  <c r="AA959" i="5"/>
  <c r="Z959" i="5"/>
  <c r="Y959" i="5"/>
  <c r="X959" i="5"/>
  <c r="W959" i="5"/>
  <c r="V959" i="5"/>
  <c r="U959" i="5"/>
  <c r="T959" i="5"/>
  <c r="S959" i="5"/>
  <c r="R959" i="5"/>
  <c r="Q959" i="5"/>
  <c r="P959" i="5"/>
  <c r="O959" i="5"/>
  <c r="N959" i="5"/>
  <c r="M959" i="5"/>
  <c r="L959" i="5"/>
  <c r="K959" i="5"/>
  <c r="B959" i="5"/>
  <c r="AB958" i="5"/>
  <c r="AA958" i="5"/>
  <c r="Z958" i="5"/>
  <c r="Y958" i="5"/>
  <c r="X958" i="5"/>
  <c r="W958" i="5"/>
  <c r="V958" i="5"/>
  <c r="U958" i="5"/>
  <c r="T958" i="5"/>
  <c r="S958" i="5"/>
  <c r="R958" i="5"/>
  <c r="Q958" i="5"/>
  <c r="P958" i="5"/>
  <c r="O958" i="5"/>
  <c r="N958" i="5"/>
  <c r="M958" i="5"/>
  <c r="L958" i="5"/>
  <c r="K958" i="5"/>
  <c r="B958" i="5"/>
  <c r="AB957" i="5"/>
  <c r="AA957" i="5"/>
  <c r="Z957" i="5"/>
  <c r="Y957" i="5"/>
  <c r="X957" i="5"/>
  <c r="W957" i="5"/>
  <c r="V957" i="5"/>
  <c r="U957" i="5"/>
  <c r="T957" i="5"/>
  <c r="S957" i="5"/>
  <c r="R957" i="5"/>
  <c r="Q957" i="5"/>
  <c r="P957" i="5"/>
  <c r="O957" i="5"/>
  <c r="N957" i="5"/>
  <c r="M957" i="5"/>
  <c r="L957" i="5"/>
  <c r="K957" i="5"/>
  <c r="B957" i="5"/>
  <c r="AB956" i="5"/>
  <c r="AA956" i="5"/>
  <c r="Z956" i="5"/>
  <c r="Y956" i="5"/>
  <c r="X956" i="5"/>
  <c r="W956" i="5"/>
  <c r="V956" i="5"/>
  <c r="U956" i="5"/>
  <c r="T956" i="5"/>
  <c r="S956" i="5"/>
  <c r="R956" i="5"/>
  <c r="Q956" i="5"/>
  <c r="P956" i="5"/>
  <c r="O956" i="5"/>
  <c r="N956" i="5"/>
  <c r="M956" i="5"/>
  <c r="L956" i="5"/>
  <c r="K956" i="5"/>
  <c r="B956" i="5"/>
  <c r="AB955" i="5"/>
  <c r="AA955" i="5"/>
  <c r="Z955" i="5"/>
  <c r="Y955" i="5"/>
  <c r="X955" i="5"/>
  <c r="W955" i="5"/>
  <c r="V955" i="5"/>
  <c r="U955" i="5"/>
  <c r="T955" i="5"/>
  <c r="S955" i="5"/>
  <c r="R955" i="5"/>
  <c r="Q955" i="5"/>
  <c r="P955" i="5"/>
  <c r="O955" i="5"/>
  <c r="N955" i="5"/>
  <c r="M955" i="5"/>
  <c r="L955" i="5"/>
  <c r="K955" i="5"/>
  <c r="B955" i="5"/>
  <c r="AB954" i="5"/>
  <c r="AA954" i="5"/>
  <c r="Z954" i="5"/>
  <c r="Y954" i="5"/>
  <c r="X954" i="5"/>
  <c r="W954" i="5"/>
  <c r="V954" i="5"/>
  <c r="U954" i="5"/>
  <c r="T954" i="5"/>
  <c r="S954" i="5"/>
  <c r="R954" i="5"/>
  <c r="Q954" i="5"/>
  <c r="P954" i="5"/>
  <c r="O954" i="5"/>
  <c r="N954" i="5"/>
  <c r="M954" i="5"/>
  <c r="L954" i="5"/>
  <c r="K954" i="5"/>
  <c r="B954" i="5"/>
  <c r="AB953" i="5"/>
  <c r="AA953" i="5"/>
  <c r="Z953" i="5"/>
  <c r="Y953" i="5"/>
  <c r="X953" i="5"/>
  <c r="W953" i="5"/>
  <c r="V953" i="5"/>
  <c r="U953" i="5"/>
  <c r="T953" i="5"/>
  <c r="S953" i="5"/>
  <c r="R953" i="5"/>
  <c r="Q953" i="5"/>
  <c r="P953" i="5"/>
  <c r="O953" i="5"/>
  <c r="N953" i="5"/>
  <c r="M953" i="5"/>
  <c r="L953" i="5"/>
  <c r="K953" i="5"/>
  <c r="B953" i="5"/>
  <c r="AB952" i="5"/>
  <c r="AA952" i="5"/>
  <c r="Z952" i="5"/>
  <c r="Y952" i="5"/>
  <c r="X952" i="5"/>
  <c r="W952" i="5"/>
  <c r="V952" i="5"/>
  <c r="U952" i="5"/>
  <c r="T952" i="5"/>
  <c r="S952" i="5"/>
  <c r="R952" i="5"/>
  <c r="Q952" i="5"/>
  <c r="P952" i="5"/>
  <c r="O952" i="5"/>
  <c r="N952" i="5"/>
  <c r="M952" i="5"/>
  <c r="L952" i="5"/>
  <c r="K952" i="5"/>
  <c r="B952" i="5"/>
  <c r="AB951" i="5"/>
  <c r="AA951" i="5"/>
  <c r="Z951" i="5"/>
  <c r="Y951" i="5"/>
  <c r="X951" i="5"/>
  <c r="W951" i="5"/>
  <c r="V951" i="5"/>
  <c r="U951" i="5"/>
  <c r="T951" i="5"/>
  <c r="S951" i="5"/>
  <c r="R951" i="5"/>
  <c r="Q951" i="5"/>
  <c r="P951" i="5"/>
  <c r="O951" i="5"/>
  <c r="N951" i="5"/>
  <c r="M951" i="5"/>
  <c r="L951" i="5"/>
  <c r="K951" i="5"/>
  <c r="B951" i="5"/>
  <c r="AB950" i="5"/>
  <c r="AA950" i="5"/>
  <c r="Z950" i="5"/>
  <c r="Y950" i="5"/>
  <c r="X950" i="5"/>
  <c r="W950" i="5"/>
  <c r="V950" i="5"/>
  <c r="U950" i="5"/>
  <c r="T950" i="5"/>
  <c r="S950" i="5"/>
  <c r="R950" i="5"/>
  <c r="Q950" i="5"/>
  <c r="P950" i="5"/>
  <c r="O950" i="5"/>
  <c r="N950" i="5"/>
  <c r="M950" i="5"/>
  <c r="L950" i="5"/>
  <c r="K950" i="5"/>
  <c r="B950" i="5"/>
  <c r="AB949" i="5"/>
  <c r="AA949" i="5"/>
  <c r="Z949" i="5"/>
  <c r="Y949" i="5"/>
  <c r="X949" i="5"/>
  <c r="W949" i="5"/>
  <c r="V949" i="5"/>
  <c r="U949" i="5"/>
  <c r="T949" i="5"/>
  <c r="S949" i="5"/>
  <c r="R949" i="5"/>
  <c r="Q949" i="5"/>
  <c r="P949" i="5"/>
  <c r="O949" i="5"/>
  <c r="N949" i="5"/>
  <c r="M949" i="5"/>
  <c r="L949" i="5"/>
  <c r="K949" i="5"/>
  <c r="B949" i="5"/>
  <c r="AB948" i="5"/>
  <c r="AA948" i="5"/>
  <c r="Z948" i="5"/>
  <c r="Y948" i="5"/>
  <c r="X948" i="5"/>
  <c r="W948" i="5"/>
  <c r="V948" i="5"/>
  <c r="U948" i="5"/>
  <c r="T948" i="5"/>
  <c r="S948" i="5"/>
  <c r="R948" i="5"/>
  <c r="Q948" i="5"/>
  <c r="P948" i="5"/>
  <c r="O948" i="5"/>
  <c r="N948" i="5"/>
  <c r="M948" i="5"/>
  <c r="L948" i="5"/>
  <c r="K948" i="5"/>
  <c r="B948" i="5"/>
  <c r="AB947" i="5"/>
  <c r="AA947" i="5"/>
  <c r="Z947" i="5"/>
  <c r="Y947" i="5"/>
  <c r="X947" i="5"/>
  <c r="W947" i="5"/>
  <c r="V947" i="5"/>
  <c r="U947" i="5"/>
  <c r="T947" i="5"/>
  <c r="S947" i="5"/>
  <c r="R947" i="5"/>
  <c r="Q947" i="5"/>
  <c r="P947" i="5"/>
  <c r="O947" i="5"/>
  <c r="N947" i="5"/>
  <c r="M947" i="5"/>
  <c r="L947" i="5"/>
  <c r="K947" i="5"/>
  <c r="B947" i="5"/>
  <c r="AB946" i="5"/>
  <c r="AA946" i="5"/>
  <c r="Z946" i="5"/>
  <c r="Y946" i="5"/>
  <c r="X946" i="5"/>
  <c r="W946" i="5"/>
  <c r="V946" i="5"/>
  <c r="U946" i="5"/>
  <c r="T946" i="5"/>
  <c r="S946" i="5"/>
  <c r="R946" i="5"/>
  <c r="Q946" i="5"/>
  <c r="P946" i="5"/>
  <c r="O946" i="5"/>
  <c r="N946" i="5"/>
  <c r="M946" i="5"/>
  <c r="L946" i="5"/>
  <c r="K946" i="5"/>
  <c r="B946" i="5"/>
  <c r="AB945" i="5"/>
  <c r="AA945" i="5"/>
  <c r="Z945" i="5"/>
  <c r="Y945" i="5"/>
  <c r="X945" i="5"/>
  <c r="W945" i="5"/>
  <c r="V945" i="5"/>
  <c r="U945" i="5"/>
  <c r="T945" i="5"/>
  <c r="S945" i="5"/>
  <c r="R945" i="5"/>
  <c r="Q945" i="5"/>
  <c r="P945" i="5"/>
  <c r="O945" i="5"/>
  <c r="N945" i="5"/>
  <c r="M945" i="5"/>
  <c r="L945" i="5"/>
  <c r="K945" i="5"/>
  <c r="B945" i="5"/>
  <c r="AB944" i="5"/>
  <c r="AA944" i="5"/>
  <c r="Z944" i="5"/>
  <c r="Y944" i="5"/>
  <c r="X944" i="5"/>
  <c r="W944" i="5"/>
  <c r="V944" i="5"/>
  <c r="U944" i="5"/>
  <c r="T944" i="5"/>
  <c r="S944" i="5"/>
  <c r="R944" i="5"/>
  <c r="Q944" i="5"/>
  <c r="P944" i="5"/>
  <c r="O944" i="5"/>
  <c r="N944" i="5"/>
  <c r="M944" i="5"/>
  <c r="L944" i="5"/>
  <c r="K944" i="5"/>
  <c r="B944" i="5"/>
  <c r="AB943" i="5"/>
  <c r="AA943" i="5"/>
  <c r="Z943" i="5"/>
  <c r="Y943" i="5"/>
  <c r="X943" i="5"/>
  <c r="W943" i="5"/>
  <c r="V943" i="5"/>
  <c r="U943" i="5"/>
  <c r="T943" i="5"/>
  <c r="S943" i="5"/>
  <c r="R943" i="5"/>
  <c r="Q943" i="5"/>
  <c r="P943" i="5"/>
  <c r="O943" i="5"/>
  <c r="N943" i="5"/>
  <c r="M943" i="5"/>
  <c r="L943" i="5"/>
  <c r="K943" i="5"/>
  <c r="B943" i="5"/>
  <c r="AB942" i="5"/>
  <c r="AA942" i="5"/>
  <c r="Z942" i="5"/>
  <c r="Y942" i="5"/>
  <c r="X942" i="5"/>
  <c r="W942" i="5"/>
  <c r="V942" i="5"/>
  <c r="U942" i="5"/>
  <c r="T942" i="5"/>
  <c r="S942" i="5"/>
  <c r="R942" i="5"/>
  <c r="Q942" i="5"/>
  <c r="P942" i="5"/>
  <c r="O942" i="5"/>
  <c r="N942" i="5"/>
  <c r="M942" i="5"/>
  <c r="L942" i="5"/>
  <c r="K942" i="5"/>
  <c r="B942" i="5"/>
  <c r="AB941" i="5"/>
  <c r="AA941" i="5"/>
  <c r="Z941" i="5"/>
  <c r="Y941" i="5"/>
  <c r="X941" i="5"/>
  <c r="W941" i="5"/>
  <c r="V941" i="5"/>
  <c r="U941" i="5"/>
  <c r="T941" i="5"/>
  <c r="S941" i="5"/>
  <c r="R941" i="5"/>
  <c r="Q941" i="5"/>
  <c r="P941" i="5"/>
  <c r="O941" i="5"/>
  <c r="N941" i="5"/>
  <c r="M941" i="5"/>
  <c r="L941" i="5"/>
  <c r="K941" i="5"/>
  <c r="B941" i="5"/>
  <c r="AB940" i="5"/>
  <c r="AA940" i="5"/>
  <c r="Z940" i="5"/>
  <c r="Y940" i="5"/>
  <c r="X940" i="5"/>
  <c r="W940" i="5"/>
  <c r="V940" i="5"/>
  <c r="U940" i="5"/>
  <c r="T940" i="5"/>
  <c r="S940" i="5"/>
  <c r="R940" i="5"/>
  <c r="Q940" i="5"/>
  <c r="P940" i="5"/>
  <c r="O940" i="5"/>
  <c r="N940" i="5"/>
  <c r="M940" i="5"/>
  <c r="L940" i="5"/>
  <c r="K940" i="5"/>
  <c r="B940" i="5"/>
  <c r="AB939" i="5"/>
  <c r="AA939" i="5"/>
  <c r="Z939" i="5"/>
  <c r="Y939" i="5"/>
  <c r="X939" i="5"/>
  <c r="W939" i="5"/>
  <c r="V939" i="5"/>
  <c r="U939" i="5"/>
  <c r="T939" i="5"/>
  <c r="S939" i="5"/>
  <c r="R939" i="5"/>
  <c r="Q939" i="5"/>
  <c r="P939" i="5"/>
  <c r="O939" i="5"/>
  <c r="N939" i="5"/>
  <c r="M939" i="5"/>
  <c r="L939" i="5"/>
  <c r="K939" i="5"/>
  <c r="B939" i="5"/>
  <c r="AB938" i="5"/>
  <c r="AA938" i="5"/>
  <c r="Z938" i="5"/>
  <c r="Y938" i="5"/>
  <c r="X938" i="5"/>
  <c r="W938" i="5"/>
  <c r="V938" i="5"/>
  <c r="U938" i="5"/>
  <c r="T938" i="5"/>
  <c r="S938" i="5"/>
  <c r="R938" i="5"/>
  <c r="Q938" i="5"/>
  <c r="P938" i="5"/>
  <c r="O938" i="5"/>
  <c r="N938" i="5"/>
  <c r="M938" i="5"/>
  <c r="L938" i="5"/>
  <c r="K938" i="5"/>
  <c r="B938" i="5"/>
  <c r="AB937" i="5"/>
  <c r="AA937" i="5"/>
  <c r="Z937" i="5"/>
  <c r="Y937" i="5"/>
  <c r="X937" i="5"/>
  <c r="W937" i="5"/>
  <c r="V937" i="5"/>
  <c r="U937" i="5"/>
  <c r="T937" i="5"/>
  <c r="S937" i="5"/>
  <c r="R937" i="5"/>
  <c r="Q937" i="5"/>
  <c r="P937" i="5"/>
  <c r="O937" i="5"/>
  <c r="N937" i="5"/>
  <c r="M937" i="5"/>
  <c r="L937" i="5"/>
  <c r="K937" i="5"/>
  <c r="B937" i="5"/>
  <c r="AB936" i="5"/>
  <c r="AA936" i="5"/>
  <c r="Z936" i="5"/>
  <c r="Y936" i="5"/>
  <c r="X936" i="5"/>
  <c r="W936" i="5"/>
  <c r="V936" i="5"/>
  <c r="U936" i="5"/>
  <c r="T936" i="5"/>
  <c r="S936" i="5"/>
  <c r="R936" i="5"/>
  <c r="Q936" i="5"/>
  <c r="P936" i="5"/>
  <c r="O936" i="5"/>
  <c r="N936" i="5"/>
  <c r="M936" i="5"/>
  <c r="L936" i="5"/>
  <c r="K936" i="5"/>
  <c r="B936" i="5"/>
  <c r="AB935" i="5"/>
  <c r="AA935" i="5"/>
  <c r="Z935" i="5"/>
  <c r="Y935" i="5"/>
  <c r="X935" i="5"/>
  <c r="W935" i="5"/>
  <c r="V935" i="5"/>
  <c r="U935" i="5"/>
  <c r="T935" i="5"/>
  <c r="S935" i="5"/>
  <c r="R935" i="5"/>
  <c r="Q935" i="5"/>
  <c r="P935" i="5"/>
  <c r="O935" i="5"/>
  <c r="N935" i="5"/>
  <c r="M935" i="5"/>
  <c r="L935" i="5"/>
  <c r="K935" i="5"/>
  <c r="B935" i="5"/>
  <c r="AB934" i="5"/>
  <c r="AA934" i="5"/>
  <c r="Z934" i="5"/>
  <c r="Y934" i="5"/>
  <c r="X934" i="5"/>
  <c r="W934" i="5"/>
  <c r="V934" i="5"/>
  <c r="U934" i="5"/>
  <c r="T934" i="5"/>
  <c r="S934" i="5"/>
  <c r="R934" i="5"/>
  <c r="Q934" i="5"/>
  <c r="P934" i="5"/>
  <c r="O934" i="5"/>
  <c r="N934" i="5"/>
  <c r="M934" i="5"/>
  <c r="L934" i="5"/>
  <c r="K934" i="5"/>
  <c r="B934" i="5"/>
  <c r="AB933" i="5"/>
  <c r="AA933" i="5"/>
  <c r="Z933" i="5"/>
  <c r="Y933" i="5"/>
  <c r="X933" i="5"/>
  <c r="W933" i="5"/>
  <c r="V933" i="5"/>
  <c r="U933" i="5"/>
  <c r="T933" i="5"/>
  <c r="S933" i="5"/>
  <c r="R933" i="5"/>
  <c r="Q933" i="5"/>
  <c r="P933" i="5"/>
  <c r="O933" i="5"/>
  <c r="N933" i="5"/>
  <c r="M933" i="5"/>
  <c r="L933" i="5"/>
  <c r="K933" i="5"/>
  <c r="B933" i="5"/>
  <c r="AB932" i="5"/>
  <c r="AA932" i="5"/>
  <c r="Z932" i="5"/>
  <c r="Y932" i="5"/>
  <c r="X932" i="5"/>
  <c r="W932" i="5"/>
  <c r="V932" i="5"/>
  <c r="U932" i="5"/>
  <c r="T932" i="5"/>
  <c r="S932" i="5"/>
  <c r="R932" i="5"/>
  <c r="Q932" i="5"/>
  <c r="P932" i="5"/>
  <c r="O932" i="5"/>
  <c r="N932" i="5"/>
  <c r="M932" i="5"/>
  <c r="L932" i="5"/>
  <c r="K932" i="5"/>
  <c r="B932" i="5"/>
  <c r="AB931" i="5"/>
  <c r="AA931" i="5"/>
  <c r="Z931" i="5"/>
  <c r="Y931" i="5"/>
  <c r="X931" i="5"/>
  <c r="W931" i="5"/>
  <c r="V931" i="5"/>
  <c r="U931" i="5"/>
  <c r="T931" i="5"/>
  <c r="S931" i="5"/>
  <c r="R931" i="5"/>
  <c r="Q931" i="5"/>
  <c r="P931" i="5"/>
  <c r="O931" i="5"/>
  <c r="N931" i="5"/>
  <c r="M931" i="5"/>
  <c r="L931" i="5"/>
  <c r="K931" i="5"/>
  <c r="B931" i="5"/>
  <c r="AB930" i="5"/>
  <c r="AA930" i="5"/>
  <c r="Z930" i="5"/>
  <c r="Y930" i="5"/>
  <c r="X930" i="5"/>
  <c r="W930" i="5"/>
  <c r="V930" i="5"/>
  <c r="U930" i="5"/>
  <c r="T930" i="5"/>
  <c r="S930" i="5"/>
  <c r="R930" i="5"/>
  <c r="Q930" i="5"/>
  <c r="P930" i="5"/>
  <c r="O930" i="5"/>
  <c r="N930" i="5"/>
  <c r="M930" i="5"/>
  <c r="L930" i="5"/>
  <c r="K930" i="5"/>
  <c r="B930" i="5"/>
  <c r="AB929" i="5"/>
  <c r="AA929" i="5"/>
  <c r="Z929" i="5"/>
  <c r="Y929" i="5"/>
  <c r="X929" i="5"/>
  <c r="W929" i="5"/>
  <c r="V929" i="5"/>
  <c r="U929" i="5"/>
  <c r="T929" i="5"/>
  <c r="S929" i="5"/>
  <c r="R929" i="5"/>
  <c r="Q929" i="5"/>
  <c r="P929" i="5"/>
  <c r="O929" i="5"/>
  <c r="N929" i="5"/>
  <c r="M929" i="5"/>
  <c r="L929" i="5"/>
  <c r="K929" i="5"/>
  <c r="B929" i="5"/>
  <c r="AB928" i="5"/>
  <c r="AA928" i="5"/>
  <c r="Z928" i="5"/>
  <c r="Y928" i="5"/>
  <c r="X928" i="5"/>
  <c r="W928" i="5"/>
  <c r="V928" i="5"/>
  <c r="U928" i="5"/>
  <c r="T928" i="5"/>
  <c r="S928" i="5"/>
  <c r="R928" i="5"/>
  <c r="Q928" i="5"/>
  <c r="P928" i="5"/>
  <c r="O928" i="5"/>
  <c r="N928" i="5"/>
  <c r="M928" i="5"/>
  <c r="L928" i="5"/>
  <c r="K928" i="5"/>
  <c r="B928" i="5"/>
  <c r="AB927" i="5"/>
  <c r="AA927" i="5"/>
  <c r="Z927" i="5"/>
  <c r="Y927" i="5"/>
  <c r="X927" i="5"/>
  <c r="W927" i="5"/>
  <c r="V927" i="5"/>
  <c r="U927" i="5"/>
  <c r="T927" i="5"/>
  <c r="S927" i="5"/>
  <c r="R927" i="5"/>
  <c r="Q927" i="5"/>
  <c r="P927" i="5"/>
  <c r="O927" i="5"/>
  <c r="N927" i="5"/>
  <c r="M927" i="5"/>
  <c r="L927" i="5"/>
  <c r="K927" i="5"/>
  <c r="B927" i="5"/>
  <c r="AB926" i="5"/>
  <c r="AA926" i="5"/>
  <c r="Z926" i="5"/>
  <c r="Y926" i="5"/>
  <c r="X926" i="5"/>
  <c r="W926" i="5"/>
  <c r="V926" i="5"/>
  <c r="U926" i="5"/>
  <c r="T926" i="5"/>
  <c r="S926" i="5"/>
  <c r="R926" i="5"/>
  <c r="Q926" i="5"/>
  <c r="P926" i="5"/>
  <c r="O926" i="5"/>
  <c r="N926" i="5"/>
  <c r="M926" i="5"/>
  <c r="L926" i="5"/>
  <c r="K926" i="5"/>
  <c r="B926" i="5"/>
  <c r="AB925" i="5"/>
  <c r="AA925" i="5"/>
  <c r="Z925" i="5"/>
  <c r="Y925" i="5"/>
  <c r="X925" i="5"/>
  <c r="W925" i="5"/>
  <c r="V925" i="5"/>
  <c r="U925" i="5"/>
  <c r="T925" i="5"/>
  <c r="S925" i="5"/>
  <c r="R925" i="5"/>
  <c r="Q925" i="5"/>
  <c r="P925" i="5"/>
  <c r="O925" i="5"/>
  <c r="N925" i="5"/>
  <c r="M925" i="5"/>
  <c r="L925" i="5"/>
  <c r="K925" i="5"/>
  <c r="B925" i="5"/>
  <c r="AB924" i="5"/>
  <c r="AA924" i="5"/>
  <c r="Z924" i="5"/>
  <c r="Y924" i="5"/>
  <c r="X924" i="5"/>
  <c r="W924" i="5"/>
  <c r="V924" i="5"/>
  <c r="U924" i="5"/>
  <c r="T924" i="5"/>
  <c r="S924" i="5"/>
  <c r="R924" i="5"/>
  <c r="Q924" i="5"/>
  <c r="P924" i="5"/>
  <c r="O924" i="5"/>
  <c r="N924" i="5"/>
  <c r="M924" i="5"/>
  <c r="L924" i="5"/>
  <c r="K924" i="5"/>
  <c r="B924" i="5"/>
  <c r="AB923" i="5"/>
  <c r="AA923" i="5"/>
  <c r="Z923" i="5"/>
  <c r="Y923" i="5"/>
  <c r="X923" i="5"/>
  <c r="W923" i="5"/>
  <c r="V923" i="5"/>
  <c r="U923" i="5"/>
  <c r="T923" i="5"/>
  <c r="S923" i="5"/>
  <c r="R923" i="5"/>
  <c r="Q923" i="5"/>
  <c r="P923" i="5"/>
  <c r="O923" i="5"/>
  <c r="N923" i="5"/>
  <c r="M923" i="5"/>
  <c r="L923" i="5"/>
  <c r="K923" i="5"/>
  <c r="B923" i="5"/>
  <c r="AB922" i="5"/>
  <c r="AA922" i="5"/>
  <c r="Z922" i="5"/>
  <c r="Y922" i="5"/>
  <c r="X922" i="5"/>
  <c r="W922" i="5"/>
  <c r="V922" i="5"/>
  <c r="U922" i="5"/>
  <c r="T922" i="5"/>
  <c r="S922" i="5"/>
  <c r="R922" i="5"/>
  <c r="Q922" i="5"/>
  <c r="P922" i="5"/>
  <c r="O922" i="5"/>
  <c r="N922" i="5"/>
  <c r="M922" i="5"/>
  <c r="L922" i="5"/>
  <c r="K922" i="5"/>
  <c r="B922" i="5"/>
  <c r="AB921" i="5"/>
  <c r="AA921" i="5"/>
  <c r="Z921" i="5"/>
  <c r="Y921" i="5"/>
  <c r="X921" i="5"/>
  <c r="W921" i="5"/>
  <c r="V921" i="5"/>
  <c r="U921" i="5"/>
  <c r="T921" i="5"/>
  <c r="S921" i="5"/>
  <c r="R921" i="5"/>
  <c r="Q921" i="5"/>
  <c r="P921" i="5"/>
  <c r="O921" i="5"/>
  <c r="N921" i="5"/>
  <c r="M921" i="5"/>
  <c r="L921" i="5"/>
  <c r="K921" i="5"/>
  <c r="B921" i="5"/>
  <c r="AB920" i="5"/>
  <c r="AA920" i="5"/>
  <c r="Z920" i="5"/>
  <c r="Y920" i="5"/>
  <c r="X920" i="5"/>
  <c r="W920" i="5"/>
  <c r="V920" i="5"/>
  <c r="U920" i="5"/>
  <c r="T920" i="5"/>
  <c r="S920" i="5"/>
  <c r="R920" i="5"/>
  <c r="Q920" i="5"/>
  <c r="P920" i="5"/>
  <c r="O920" i="5"/>
  <c r="N920" i="5"/>
  <c r="M920" i="5"/>
  <c r="L920" i="5"/>
  <c r="K920" i="5"/>
  <c r="B920" i="5"/>
  <c r="AB919" i="5"/>
  <c r="AA919" i="5"/>
  <c r="Z919" i="5"/>
  <c r="Y919" i="5"/>
  <c r="X919" i="5"/>
  <c r="W919" i="5"/>
  <c r="V919" i="5"/>
  <c r="U919" i="5"/>
  <c r="T919" i="5"/>
  <c r="S919" i="5"/>
  <c r="R919" i="5"/>
  <c r="Q919" i="5"/>
  <c r="P919" i="5"/>
  <c r="O919" i="5"/>
  <c r="N919" i="5"/>
  <c r="M919" i="5"/>
  <c r="L919" i="5"/>
  <c r="K919" i="5"/>
  <c r="B919" i="5"/>
  <c r="AB918" i="5"/>
  <c r="AA918" i="5"/>
  <c r="Z918" i="5"/>
  <c r="Y918" i="5"/>
  <c r="X918" i="5"/>
  <c r="W918" i="5"/>
  <c r="V918" i="5"/>
  <c r="U918" i="5"/>
  <c r="T918" i="5"/>
  <c r="S918" i="5"/>
  <c r="R918" i="5"/>
  <c r="Q918" i="5"/>
  <c r="P918" i="5"/>
  <c r="O918" i="5"/>
  <c r="N918" i="5"/>
  <c r="M918" i="5"/>
  <c r="L918" i="5"/>
  <c r="K918" i="5"/>
  <c r="B918" i="5"/>
  <c r="AB917" i="5"/>
  <c r="AA917" i="5"/>
  <c r="Z917" i="5"/>
  <c r="Y917" i="5"/>
  <c r="X917" i="5"/>
  <c r="W917" i="5"/>
  <c r="V917" i="5"/>
  <c r="U917" i="5"/>
  <c r="T917" i="5"/>
  <c r="S917" i="5"/>
  <c r="R917" i="5"/>
  <c r="Q917" i="5"/>
  <c r="P917" i="5"/>
  <c r="O917" i="5"/>
  <c r="N917" i="5"/>
  <c r="M917" i="5"/>
  <c r="L917" i="5"/>
  <c r="K917" i="5"/>
  <c r="B917" i="5"/>
  <c r="AB916" i="5"/>
  <c r="AA916" i="5"/>
  <c r="Z916" i="5"/>
  <c r="Y916" i="5"/>
  <c r="X916" i="5"/>
  <c r="W916" i="5"/>
  <c r="V916" i="5"/>
  <c r="U916" i="5"/>
  <c r="T916" i="5"/>
  <c r="S916" i="5"/>
  <c r="R916" i="5"/>
  <c r="Q916" i="5"/>
  <c r="P916" i="5"/>
  <c r="O916" i="5"/>
  <c r="N916" i="5"/>
  <c r="M916" i="5"/>
  <c r="L916" i="5"/>
  <c r="K916" i="5"/>
  <c r="B916" i="5"/>
  <c r="AB915" i="5"/>
  <c r="AA915" i="5"/>
  <c r="Z915" i="5"/>
  <c r="Y915" i="5"/>
  <c r="X915" i="5"/>
  <c r="W915" i="5"/>
  <c r="V915" i="5"/>
  <c r="U915" i="5"/>
  <c r="T915" i="5"/>
  <c r="S915" i="5"/>
  <c r="R915" i="5"/>
  <c r="Q915" i="5"/>
  <c r="P915" i="5"/>
  <c r="O915" i="5"/>
  <c r="N915" i="5"/>
  <c r="M915" i="5"/>
  <c r="L915" i="5"/>
  <c r="K915" i="5"/>
  <c r="B915" i="5"/>
  <c r="AB914" i="5"/>
  <c r="AA914" i="5"/>
  <c r="Z914" i="5"/>
  <c r="Y914" i="5"/>
  <c r="X914" i="5"/>
  <c r="W914" i="5"/>
  <c r="V914" i="5"/>
  <c r="U914" i="5"/>
  <c r="T914" i="5"/>
  <c r="S914" i="5"/>
  <c r="R914" i="5"/>
  <c r="Q914" i="5"/>
  <c r="P914" i="5"/>
  <c r="O914" i="5"/>
  <c r="N914" i="5"/>
  <c r="M914" i="5"/>
  <c r="L914" i="5"/>
  <c r="K914" i="5"/>
  <c r="B914" i="5"/>
  <c r="AB913" i="5"/>
  <c r="AA913" i="5"/>
  <c r="Z913" i="5"/>
  <c r="Y913" i="5"/>
  <c r="X913" i="5"/>
  <c r="W913" i="5"/>
  <c r="V913" i="5"/>
  <c r="U913" i="5"/>
  <c r="T913" i="5"/>
  <c r="S913" i="5"/>
  <c r="R913" i="5"/>
  <c r="Q913" i="5"/>
  <c r="P913" i="5"/>
  <c r="O913" i="5"/>
  <c r="N913" i="5"/>
  <c r="M913" i="5"/>
  <c r="L913" i="5"/>
  <c r="K913" i="5"/>
  <c r="B913" i="5"/>
  <c r="AB912" i="5"/>
  <c r="AA912" i="5"/>
  <c r="Z912" i="5"/>
  <c r="Y912" i="5"/>
  <c r="X912" i="5"/>
  <c r="W912" i="5"/>
  <c r="V912" i="5"/>
  <c r="U912" i="5"/>
  <c r="T912" i="5"/>
  <c r="S912" i="5"/>
  <c r="R912" i="5"/>
  <c r="Q912" i="5"/>
  <c r="P912" i="5"/>
  <c r="O912" i="5"/>
  <c r="N912" i="5"/>
  <c r="M912" i="5"/>
  <c r="L912" i="5"/>
  <c r="K912" i="5"/>
  <c r="B912" i="5"/>
  <c r="AB911" i="5"/>
  <c r="AA911" i="5"/>
  <c r="Z911" i="5"/>
  <c r="Y911" i="5"/>
  <c r="X911" i="5"/>
  <c r="W911" i="5"/>
  <c r="V911" i="5"/>
  <c r="U911" i="5"/>
  <c r="T911" i="5"/>
  <c r="S911" i="5"/>
  <c r="R911" i="5"/>
  <c r="Q911" i="5"/>
  <c r="P911" i="5"/>
  <c r="O911" i="5"/>
  <c r="N911" i="5"/>
  <c r="M911" i="5"/>
  <c r="L911" i="5"/>
  <c r="K911" i="5"/>
  <c r="B911" i="5"/>
  <c r="AB910" i="5"/>
  <c r="AA910" i="5"/>
  <c r="Z910" i="5"/>
  <c r="Y910" i="5"/>
  <c r="X910" i="5"/>
  <c r="W910" i="5"/>
  <c r="V910" i="5"/>
  <c r="U910" i="5"/>
  <c r="T910" i="5"/>
  <c r="S910" i="5"/>
  <c r="R910" i="5"/>
  <c r="Q910" i="5"/>
  <c r="P910" i="5"/>
  <c r="O910" i="5"/>
  <c r="N910" i="5"/>
  <c r="M910" i="5"/>
  <c r="L910" i="5"/>
  <c r="K910" i="5"/>
  <c r="B910" i="5"/>
  <c r="AB909" i="5"/>
  <c r="AA909" i="5"/>
  <c r="Z909" i="5"/>
  <c r="Y909" i="5"/>
  <c r="X909" i="5"/>
  <c r="W909" i="5"/>
  <c r="V909" i="5"/>
  <c r="U909" i="5"/>
  <c r="T909" i="5"/>
  <c r="S909" i="5"/>
  <c r="R909" i="5"/>
  <c r="Q909" i="5"/>
  <c r="P909" i="5"/>
  <c r="O909" i="5"/>
  <c r="N909" i="5"/>
  <c r="M909" i="5"/>
  <c r="L909" i="5"/>
  <c r="K909" i="5"/>
  <c r="B909" i="5"/>
  <c r="AB908" i="5"/>
  <c r="AA908" i="5"/>
  <c r="Z908" i="5"/>
  <c r="Y908" i="5"/>
  <c r="X908" i="5"/>
  <c r="W908" i="5"/>
  <c r="V908" i="5"/>
  <c r="U908" i="5"/>
  <c r="T908" i="5"/>
  <c r="S908" i="5"/>
  <c r="R908" i="5"/>
  <c r="Q908" i="5"/>
  <c r="P908" i="5"/>
  <c r="O908" i="5"/>
  <c r="N908" i="5"/>
  <c r="M908" i="5"/>
  <c r="L908" i="5"/>
  <c r="K908" i="5"/>
  <c r="B908" i="5"/>
  <c r="AB907" i="5"/>
  <c r="AA907" i="5"/>
  <c r="Z907" i="5"/>
  <c r="Y907" i="5"/>
  <c r="X907" i="5"/>
  <c r="W907" i="5"/>
  <c r="V907" i="5"/>
  <c r="U907" i="5"/>
  <c r="T907" i="5"/>
  <c r="S907" i="5"/>
  <c r="R907" i="5"/>
  <c r="Q907" i="5"/>
  <c r="P907" i="5"/>
  <c r="O907" i="5"/>
  <c r="N907" i="5"/>
  <c r="M907" i="5"/>
  <c r="L907" i="5"/>
  <c r="K907" i="5"/>
  <c r="B907" i="5"/>
  <c r="AB906" i="5"/>
  <c r="AA906" i="5"/>
  <c r="Z906" i="5"/>
  <c r="Y906" i="5"/>
  <c r="X906" i="5"/>
  <c r="W906" i="5"/>
  <c r="V906" i="5"/>
  <c r="U906" i="5"/>
  <c r="T906" i="5"/>
  <c r="S906" i="5"/>
  <c r="R906" i="5"/>
  <c r="Q906" i="5"/>
  <c r="P906" i="5"/>
  <c r="O906" i="5"/>
  <c r="N906" i="5"/>
  <c r="M906" i="5"/>
  <c r="L906" i="5"/>
  <c r="K906" i="5"/>
  <c r="B906" i="5"/>
  <c r="AB905" i="5"/>
  <c r="AA905" i="5"/>
  <c r="Z905" i="5"/>
  <c r="Y905" i="5"/>
  <c r="X905" i="5"/>
  <c r="W905" i="5"/>
  <c r="V905" i="5"/>
  <c r="U905" i="5"/>
  <c r="T905" i="5"/>
  <c r="S905" i="5"/>
  <c r="R905" i="5"/>
  <c r="Q905" i="5"/>
  <c r="P905" i="5"/>
  <c r="O905" i="5"/>
  <c r="N905" i="5"/>
  <c r="M905" i="5"/>
  <c r="L905" i="5"/>
  <c r="K905" i="5"/>
  <c r="B905" i="5"/>
  <c r="AB904" i="5"/>
  <c r="AA904" i="5"/>
  <c r="Z904" i="5"/>
  <c r="Y904" i="5"/>
  <c r="X904" i="5"/>
  <c r="W904" i="5"/>
  <c r="V904" i="5"/>
  <c r="U904" i="5"/>
  <c r="T904" i="5"/>
  <c r="S904" i="5"/>
  <c r="R904" i="5"/>
  <c r="Q904" i="5"/>
  <c r="P904" i="5"/>
  <c r="O904" i="5"/>
  <c r="N904" i="5"/>
  <c r="M904" i="5"/>
  <c r="L904" i="5"/>
  <c r="K904" i="5"/>
  <c r="B904" i="5"/>
  <c r="AB903" i="5"/>
  <c r="AA903" i="5"/>
  <c r="Z903" i="5"/>
  <c r="Y903" i="5"/>
  <c r="X903" i="5"/>
  <c r="W903" i="5"/>
  <c r="V903" i="5"/>
  <c r="U903" i="5"/>
  <c r="T903" i="5"/>
  <c r="S903" i="5"/>
  <c r="R903" i="5"/>
  <c r="Q903" i="5"/>
  <c r="P903" i="5"/>
  <c r="O903" i="5"/>
  <c r="N903" i="5"/>
  <c r="M903" i="5"/>
  <c r="L903" i="5"/>
  <c r="K903" i="5"/>
  <c r="B903" i="5"/>
  <c r="AB902" i="5"/>
  <c r="AA902" i="5"/>
  <c r="Z902" i="5"/>
  <c r="Y902" i="5"/>
  <c r="X902" i="5"/>
  <c r="W902" i="5"/>
  <c r="V902" i="5"/>
  <c r="U902" i="5"/>
  <c r="T902" i="5"/>
  <c r="S902" i="5"/>
  <c r="R902" i="5"/>
  <c r="Q902" i="5"/>
  <c r="P902" i="5"/>
  <c r="O902" i="5"/>
  <c r="N902" i="5"/>
  <c r="M902" i="5"/>
  <c r="L902" i="5"/>
  <c r="K902" i="5"/>
  <c r="B902" i="5"/>
  <c r="AB901" i="5"/>
  <c r="AA901" i="5"/>
  <c r="Z901" i="5"/>
  <c r="Y901" i="5"/>
  <c r="X901" i="5"/>
  <c r="W901" i="5"/>
  <c r="V901" i="5"/>
  <c r="U901" i="5"/>
  <c r="T901" i="5"/>
  <c r="S901" i="5"/>
  <c r="R901" i="5"/>
  <c r="Q901" i="5"/>
  <c r="P901" i="5"/>
  <c r="O901" i="5"/>
  <c r="N901" i="5"/>
  <c r="M901" i="5"/>
  <c r="L901" i="5"/>
  <c r="K901" i="5"/>
  <c r="B901" i="5"/>
  <c r="AB900" i="5"/>
  <c r="AA900" i="5"/>
  <c r="Z900" i="5"/>
  <c r="Y900" i="5"/>
  <c r="X900" i="5"/>
  <c r="W900" i="5"/>
  <c r="V900" i="5"/>
  <c r="U900" i="5"/>
  <c r="T900" i="5"/>
  <c r="S900" i="5"/>
  <c r="R900" i="5"/>
  <c r="Q900" i="5"/>
  <c r="P900" i="5"/>
  <c r="O900" i="5"/>
  <c r="N900" i="5"/>
  <c r="M900" i="5"/>
  <c r="L900" i="5"/>
  <c r="K900" i="5"/>
  <c r="B900" i="5"/>
  <c r="AB899" i="5"/>
  <c r="AA899" i="5"/>
  <c r="Z899" i="5"/>
  <c r="Y899" i="5"/>
  <c r="X899" i="5"/>
  <c r="W899" i="5"/>
  <c r="V899" i="5"/>
  <c r="U899" i="5"/>
  <c r="T899" i="5"/>
  <c r="S899" i="5"/>
  <c r="R899" i="5"/>
  <c r="Q899" i="5"/>
  <c r="P899" i="5"/>
  <c r="O899" i="5"/>
  <c r="N899" i="5"/>
  <c r="M899" i="5"/>
  <c r="L899" i="5"/>
  <c r="K899" i="5"/>
  <c r="B899" i="5"/>
  <c r="AB898" i="5"/>
  <c r="AA898" i="5"/>
  <c r="Z898" i="5"/>
  <c r="Y898" i="5"/>
  <c r="X898" i="5"/>
  <c r="W898" i="5"/>
  <c r="V898" i="5"/>
  <c r="U898" i="5"/>
  <c r="T898" i="5"/>
  <c r="S898" i="5"/>
  <c r="R898" i="5"/>
  <c r="Q898" i="5"/>
  <c r="P898" i="5"/>
  <c r="O898" i="5"/>
  <c r="N898" i="5"/>
  <c r="M898" i="5"/>
  <c r="L898" i="5"/>
  <c r="K898" i="5"/>
  <c r="B898" i="5"/>
  <c r="AB897" i="5"/>
  <c r="AA897" i="5"/>
  <c r="Z897" i="5"/>
  <c r="Y897" i="5"/>
  <c r="X897" i="5"/>
  <c r="W897" i="5"/>
  <c r="V897" i="5"/>
  <c r="U897" i="5"/>
  <c r="T897" i="5"/>
  <c r="S897" i="5"/>
  <c r="R897" i="5"/>
  <c r="Q897" i="5"/>
  <c r="P897" i="5"/>
  <c r="O897" i="5"/>
  <c r="N897" i="5"/>
  <c r="M897" i="5"/>
  <c r="L897" i="5"/>
  <c r="K897" i="5"/>
  <c r="B897" i="5"/>
  <c r="AB896" i="5"/>
  <c r="AA896" i="5"/>
  <c r="Z896" i="5"/>
  <c r="Y896" i="5"/>
  <c r="X896" i="5"/>
  <c r="W896" i="5"/>
  <c r="V896" i="5"/>
  <c r="U896" i="5"/>
  <c r="T896" i="5"/>
  <c r="S896" i="5"/>
  <c r="R896" i="5"/>
  <c r="Q896" i="5"/>
  <c r="P896" i="5"/>
  <c r="O896" i="5"/>
  <c r="N896" i="5"/>
  <c r="M896" i="5"/>
  <c r="L896" i="5"/>
  <c r="K896" i="5"/>
  <c r="B896" i="5"/>
  <c r="AB895" i="5"/>
  <c r="AA895" i="5"/>
  <c r="Z895" i="5"/>
  <c r="Y895" i="5"/>
  <c r="X895" i="5"/>
  <c r="W895" i="5"/>
  <c r="V895" i="5"/>
  <c r="U895" i="5"/>
  <c r="T895" i="5"/>
  <c r="S895" i="5"/>
  <c r="R895" i="5"/>
  <c r="Q895" i="5"/>
  <c r="P895" i="5"/>
  <c r="O895" i="5"/>
  <c r="N895" i="5"/>
  <c r="M895" i="5"/>
  <c r="L895" i="5"/>
  <c r="K895" i="5"/>
  <c r="B895" i="5"/>
  <c r="AB894" i="5"/>
  <c r="AA894" i="5"/>
  <c r="Z894" i="5"/>
  <c r="Y894" i="5"/>
  <c r="X894" i="5"/>
  <c r="W894" i="5"/>
  <c r="V894" i="5"/>
  <c r="U894" i="5"/>
  <c r="T894" i="5"/>
  <c r="S894" i="5"/>
  <c r="R894" i="5"/>
  <c r="Q894" i="5"/>
  <c r="P894" i="5"/>
  <c r="O894" i="5"/>
  <c r="N894" i="5"/>
  <c r="M894" i="5"/>
  <c r="L894" i="5"/>
  <c r="K894" i="5"/>
  <c r="B894" i="5"/>
  <c r="AB893" i="5"/>
  <c r="AA893" i="5"/>
  <c r="Z893" i="5"/>
  <c r="Y893" i="5"/>
  <c r="X893" i="5"/>
  <c r="W893" i="5"/>
  <c r="V893" i="5"/>
  <c r="U893" i="5"/>
  <c r="T893" i="5"/>
  <c r="S893" i="5"/>
  <c r="R893" i="5"/>
  <c r="Q893" i="5"/>
  <c r="P893" i="5"/>
  <c r="O893" i="5"/>
  <c r="N893" i="5"/>
  <c r="M893" i="5"/>
  <c r="L893" i="5"/>
  <c r="K893" i="5"/>
  <c r="B893" i="5"/>
  <c r="AB892" i="5"/>
  <c r="AA892" i="5"/>
  <c r="Z892" i="5"/>
  <c r="Y892" i="5"/>
  <c r="X892" i="5"/>
  <c r="W892" i="5"/>
  <c r="V892" i="5"/>
  <c r="U892" i="5"/>
  <c r="T892" i="5"/>
  <c r="S892" i="5"/>
  <c r="R892" i="5"/>
  <c r="Q892" i="5"/>
  <c r="P892" i="5"/>
  <c r="O892" i="5"/>
  <c r="N892" i="5"/>
  <c r="M892" i="5"/>
  <c r="L892" i="5"/>
  <c r="K892" i="5"/>
  <c r="B892" i="5"/>
  <c r="AB891" i="5"/>
  <c r="AA891" i="5"/>
  <c r="Z891" i="5"/>
  <c r="Y891" i="5"/>
  <c r="X891" i="5"/>
  <c r="W891" i="5"/>
  <c r="V891" i="5"/>
  <c r="U891" i="5"/>
  <c r="T891" i="5"/>
  <c r="S891" i="5"/>
  <c r="R891" i="5"/>
  <c r="Q891" i="5"/>
  <c r="P891" i="5"/>
  <c r="O891" i="5"/>
  <c r="N891" i="5"/>
  <c r="M891" i="5"/>
  <c r="L891" i="5"/>
  <c r="K891" i="5"/>
  <c r="B891" i="5"/>
  <c r="AB890" i="5"/>
  <c r="AA890" i="5"/>
  <c r="Z890" i="5"/>
  <c r="Y890" i="5"/>
  <c r="X890" i="5"/>
  <c r="W890" i="5"/>
  <c r="V890" i="5"/>
  <c r="U890" i="5"/>
  <c r="T890" i="5"/>
  <c r="S890" i="5"/>
  <c r="R890" i="5"/>
  <c r="Q890" i="5"/>
  <c r="P890" i="5"/>
  <c r="O890" i="5"/>
  <c r="N890" i="5"/>
  <c r="M890" i="5"/>
  <c r="L890" i="5"/>
  <c r="K890" i="5"/>
  <c r="B890" i="5"/>
  <c r="AB889" i="5"/>
  <c r="AA889" i="5"/>
  <c r="Z889" i="5"/>
  <c r="Y889" i="5"/>
  <c r="X889" i="5"/>
  <c r="W889" i="5"/>
  <c r="V889" i="5"/>
  <c r="U889" i="5"/>
  <c r="T889" i="5"/>
  <c r="S889" i="5"/>
  <c r="R889" i="5"/>
  <c r="Q889" i="5"/>
  <c r="P889" i="5"/>
  <c r="O889" i="5"/>
  <c r="N889" i="5"/>
  <c r="M889" i="5"/>
  <c r="L889" i="5"/>
  <c r="K889" i="5"/>
  <c r="B889" i="5"/>
  <c r="AB888" i="5"/>
  <c r="AA888" i="5"/>
  <c r="Z888" i="5"/>
  <c r="Y888" i="5"/>
  <c r="X888" i="5"/>
  <c r="W888" i="5"/>
  <c r="V888" i="5"/>
  <c r="U888" i="5"/>
  <c r="T888" i="5"/>
  <c r="S888" i="5"/>
  <c r="R888" i="5"/>
  <c r="Q888" i="5"/>
  <c r="P888" i="5"/>
  <c r="O888" i="5"/>
  <c r="N888" i="5"/>
  <c r="M888" i="5"/>
  <c r="L888" i="5"/>
  <c r="K888" i="5"/>
  <c r="B888" i="5"/>
  <c r="AB887" i="5"/>
  <c r="AA887" i="5"/>
  <c r="Z887" i="5"/>
  <c r="Y887" i="5"/>
  <c r="X887" i="5"/>
  <c r="W887" i="5"/>
  <c r="V887" i="5"/>
  <c r="U887" i="5"/>
  <c r="T887" i="5"/>
  <c r="S887" i="5"/>
  <c r="R887" i="5"/>
  <c r="Q887" i="5"/>
  <c r="P887" i="5"/>
  <c r="O887" i="5"/>
  <c r="N887" i="5"/>
  <c r="M887" i="5"/>
  <c r="L887" i="5"/>
  <c r="K887" i="5"/>
  <c r="B887" i="5"/>
  <c r="AB886" i="5"/>
  <c r="AA886" i="5"/>
  <c r="Z886" i="5"/>
  <c r="Y886" i="5"/>
  <c r="X886" i="5"/>
  <c r="W886" i="5"/>
  <c r="V886" i="5"/>
  <c r="U886" i="5"/>
  <c r="T886" i="5"/>
  <c r="S886" i="5"/>
  <c r="R886" i="5"/>
  <c r="Q886" i="5"/>
  <c r="P886" i="5"/>
  <c r="O886" i="5"/>
  <c r="N886" i="5"/>
  <c r="M886" i="5"/>
  <c r="L886" i="5"/>
  <c r="K886" i="5"/>
  <c r="B886" i="5"/>
  <c r="AB885" i="5"/>
  <c r="AA885" i="5"/>
  <c r="Z885" i="5"/>
  <c r="Y885" i="5"/>
  <c r="X885" i="5"/>
  <c r="W885" i="5"/>
  <c r="V885" i="5"/>
  <c r="U885" i="5"/>
  <c r="T885" i="5"/>
  <c r="S885" i="5"/>
  <c r="R885" i="5"/>
  <c r="Q885" i="5"/>
  <c r="P885" i="5"/>
  <c r="O885" i="5"/>
  <c r="N885" i="5"/>
  <c r="M885" i="5"/>
  <c r="L885" i="5"/>
  <c r="K885" i="5"/>
  <c r="B885" i="5"/>
  <c r="AB884" i="5"/>
  <c r="AA884" i="5"/>
  <c r="Z884" i="5"/>
  <c r="Y884" i="5"/>
  <c r="X884" i="5"/>
  <c r="W884" i="5"/>
  <c r="V884" i="5"/>
  <c r="U884" i="5"/>
  <c r="T884" i="5"/>
  <c r="S884" i="5"/>
  <c r="R884" i="5"/>
  <c r="Q884" i="5"/>
  <c r="P884" i="5"/>
  <c r="O884" i="5"/>
  <c r="N884" i="5"/>
  <c r="M884" i="5"/>
  <c r="L884" i="5"/>
  <c r="K884" i="5"/>
  <c r="B884" i="5"/>
  <c r="AB883" i="5"/>
  <c r="AA883" i="5"/>
  <c r="Z883" i="5"/>
  <c r="Y883" i="5"/>
  <c r="X883" i="5"/>
  <c r="W883" i="5"/>
  <c r="V883" i="5"/>
  <c r="U883" i="5"/>
  <c r="T883" i="5"/>
  <c r="S883" i="5"/>
  <c r="R883" i="5"/>
  <c r="Q883" i="5"/>
  <c r="P883" i="5"/>
  <c r="O883" i="5"/>
  <c r="N883" i="5"/>
  <c r="M883" i="5"/>
  <c r="L883" i="5"/>
  <c r="K883" i="5"/>
  <c r="B883" i="5"/>
  <c r="AB882" i="5"/>
  <c r="AA882" i="5"/>
  <c r="Z882" i="5"/>
  <c r="Y882" i="5"/>
  <c r="X882" i="5"/>
  <c r="W882" i="5"/>
  <c r="V882" i="5"/>
  <c r="U882" i="5"/>
  <c r="T882" i="5"/>
  <c r="S882" i="5"/>
  <c r="R882" i="5"/>
  <c r="Q882" i="5"/>
  <c r="P882" i="5"/>
  <c r="O882" i="5"/>
  <c r="N882" i="5"/>
  <c r="M882" i="5"/>
  <c r="L882" i="5"/>
  <c r="K882" i="5"/>
  <c r="B882" i="5"/>
  <c r="AB881" i="5"/>
  <c r="AA881" i="5"/>
  <c r="Z881" i="5"/>
  <c r="Y881" i="5"/>
  <c r="X881" i="5"/>
  <c r="W881" i="5"/>
  <c r="V881" i="5"/>
  <c r="U881" i="5"/>
  <c r="T881" i="5"/>
  <c r="S881" i="5"/>
  <c r="R881" i="5"/>
  <c r="Q881" i="5"/>
  <c r="P881" i="5"/>
  <c r="O881" i="5"/>
  <c r="N881" i="5"/>
  <c r="M881" i="5"/>
  <c r="L881" i="5"/>
  <c r="K881" i="5"/>
  <c r="B881" i="5"/>
  <c r="AB880" i="5"/>
  <c r="AA880" i="5"/>
  <c r="Z880" i="5"/>
  <c r="Y880" i="5"/>
  <c r="X880" i="5"/>
  <c r="W880" i="5"/>
  <c r="V880" i="5"/>
  <c r="U880" i="5"/>
  <c r="T880" i="5"/>
  <c r="S880" i="5"/>
  <c r="R880" i="5"/>
  <c r="Q880" i="5"/>
  <c r="P880" i="5"/>
  <c r="O880" i="5"/>
  <c r="N880" i="5"/>
  <c r="M880" i="5"/>
  <c r="L880" i="5"/>
  <c r="K880" i="5"/>
  <c r="B880" i="5"/>
  <c r="AB879" i="5"/>
  <c r="AA879" i="5"/>
  <c r="Z879" i="5"/>
  <c r="Y879" i="5"/>
  <c r="X879" i="5"/>
  <c r="W879" i="5"/>
  <c r="V879" i="5"/>
  <c r="U879" i="5"/>
  <c r="T879" i="5"/>
  <c r="S879" i="5"/>
  <c r="R879" i="5"/>
  <c r="Q879" i="5"/>
  <c r="P879" i="5"/>
  <c r="O879" i="5"/>
  <c r="N879" i="5"/>
  <c r="M879" i="5"/>
  <c r="L879" i="5"/>
  <c r="K879" i="5"/>
  <c r="B879" i="5"/>
  <c r="AB878" i="5"/>
  <c r="AA878" i="5"/>
  <c r="Z878" i="5"/>
  <c r="Y878" i="5"/>
  <c r="X878" i="5"/>
  <c r="W878" i="5"/>
  <c r="V878" i="5"/>
  <c r="U878" i="5"/>
  <c r="T878" i="5"/>
  <c r="S878" i="5"/>
  <c r="R878" i="5"/>
  <c r="Q878" i="5"/>
  <c r="P878" i="5"/>
  <c r="O878" i="5"/>
  <c r="N878" i="5"/>
  <c r="M878" i="5"/>
  <c r="L878" i="5"/>
  <c r="K878" i="5"/>
  <c r="B878" i="5"/>
  <c r="AB877" i="5"/>
  <c r="AA877" i="5"/>
  <c r="Z877" i="5"/>
  <c r="Y877" i="5"/>
  <c r="X877" i="5"/>
  <c r="W877" i="5"/>
  <c r="V877" i="5"/>
  <c r="U877" i="5"/>
  <c r="T877" i="5"/>
  <c r="S877" i="5"/>
  <c r="R877" i="5"/>
  <c r="Q877" i="5"/>
  <c r="P877" i="5"/>
  <c r="O877" i="5"/>
  <c r="N877" i="5"/>
  <c r="M877" i="5"/>
  <c r="L877" i="5"/>
  <c r="K877" i="5"/>
  <c r="B877" i="5"/>
  <c r="AB876" i="5"/>
  <c r="AA876" i="5"/>
  <c r="Z876" i="5"/>
  <c r="Y876" i="5"/>
  <c r="X876" i="5"/>
  <c r="W876" i="5"/>
  <c r="V876" i="5"/>
  <c r="U876" i="5"/>
  <c r="T876" i="5"/>
  <c r="S876" i="5"/>
  <c r="R876" i="5"/>
  <c r="Q876" i="5"/>
  <c r="P876" i="5"/>
  <c r="O876" i="5"/>
  <c r="N876" i="5"/>
  <c r="M876" i="5"/>
  <c r="L876" i="5"/>
  <c r="K876" i="5"/>
  <c r="B876" i="5"/>
  <c r="AB875" i="5"/>
  <c r="AA875" i="5"/>
  <c r="Z875" i="5"/>
  <c r="Y875" i="5"/>
  <c r="X875" i="5"/>
  <c r="W875" i="5"/>
  <c r="V875" i="5"/>
  <c r="U875" i="5"/>
  <c r="T875" i="5"/>
  <c r="S875" i="5"/>
  <c r="R875" i="5"/>
  <c r="Q875" i="5"/>
  <c r="P875" i="5"/>
  <c r="O875" i="5"/>
  <c r="N875" i="5"/>
  <c r="M875" i="5"/>
  <c r="L875" i="5"/>
  <c r="K875" i="5"/>
  <c r="B875" i="5"/>
  <c r="AB874" i="5"/>
  <c r="AA874" i="5"/>
  <c r="Z874" i="5"/>
  <c r="Y874" i="5"/>
  <c r="X874" i="5"/>
  <c r="W874" i="5"/>
  <c r="V874" i="5"/>
  <c r="U874" i="5"/>
  <c r="T874" i="5"/>
  <c r="S874" i="5"/>
  <c r="R874" i="5"/>
  <c r="Q874" i="5"/>
  <c r="P874" i="5"/>
  <c r="O874" i="5"/>
  <c r="N874" i="5"/>
  <c r="M874" i="5"/>
  <c r="L874" i="5"/>
  <c r="K874" i="5"/>
  <c r="B874" i="5"/>
  <c r="AB873" i="5"/>
  <c r="AA873" i="5"/>
  <c r="Z873" i="5"/>
  <c r="Y873" i="5"/>
  <c r="X873" i="5"/>
  <c r="W873" i="5"/>
  <c r="V873" i="5"/>
  <c r="U873" i="5"/>
  <c r="T873" i="5"/>
  <c r="S873" i="5"/>
  <c r="R873" i="5"/>
  <c r="Q873" i="5"/>
  <c r="P873" i="5"/>
  <c r="O873" i="5"/>
  <c r="N873" i="5"/>
  <c r="M873" i="5"/>
  <c r="L873" i="5"/>
  <c r="K873" i="5"/>
  <c r="B873" i="5"/>
  <c r="AB872" i="5"/>
  <c r="AA872" i="5"/>
  <c r="Z872" i="5"/>
  <c r="Y872" i="5"/>
  <c r="X872" i="5"/>
  <c r="W872" i="5"/>
  <c r="V872" i="5"/>
  <c r="U872" i="5"/>
  <c r="T872" i="5"/>
  <c r="S872" i="5"/>
  <c r="R872" i="5"/>
  <c r="Q872" i="5"/>
  <c r="P872" i="5"/>
  <c r="O872" i="5"/>
  <c r="N872" i="5"/>
  <c r="M872" i="5"/>
  <c r="L872" i="5"/>
  <c r="K872" i="5"/>
  <c r="B872" i="5"/>
  <c r="AB871" i="5"/>
  <c r="AA871" i="5"/>
  <c r="Z871" i="5"/>
  <c r="Y871" i="5"/>
  <c r="X871" i="5"/>
  <c r="W871" i="5"/>
  <c r="V871" i="5"/>
  <c r="U871" i="5"/>
  <c r="T871" i="5"/>
  <c r="S871" i="5"/>
  <c r="R871" i="5"/>
  <c r="Q871" i="5"/>
  <c r="P871" i="5"/>
  <c r="O871" i="5"/>
  <c r="N871" i="5"/>
  <c r="M871" i="5"/>
  <c r="L871" i="5"/>
  <c r="K871" i="5"/>
  <c r="B871" i="5"/>
  <c r="AB870" i="5"/>
  <c r="AA870" i="5"/>
  <c r="Z870" i="5"/>
  <c r="Y870" i="5"/>
  <c r="X870" i="5"/>
  <c r="W870" i="5"/>
  <c r="V870" i="5"/>
  <c r="U870" i="5"/>
  <c r="T870" i="5"/>
  <c r="S870" i="5"/>
  <c r="R870" i="5"/>
  <c r="Q870" i="5"/>
  <c r="P870" i="5"/>
  <c r="O870" i="5"/>
  <c r="N870" i="5"/>
  <c r="M870" i="5"/>
  <c r="L870" i="5"/>
  <c r="K870" i="5"/>
  <c r="B870" i="5"/>
  <c r="AB869" i="5"/>
  <c r="AA869" i="5"/>
  <c r="Z869" i="5"/>
  <c r="Y869" i="5"/>
  <c r="X869" i="5"/>
  <c r="W869" i="5"/>
  <c r="V869" i="5"/>
  <c r="U869" i="5"/>
  <c r="T869" i="5"/>
  <c r="S869" i="5"/>
  <c r="R869" i="5"/>
  <c r="Q869" i="5"/>
  <c r="P869" i="5"/>
  <c r="O869" i="5"/>
  <c r="N869" i="5"/>
  <c r="M869" i="5"/>
  <c r="L869" i="5"/>
  <c r="K869" i="5"/>
  <c r="B869" i="5"/>
  <c r="AB868" i="5"/>
  <c r="AA868" i="5"/>
  <c r="Z868" i="5"/>
  <c r="Y868" i="5"/>
  <c r="X868" i="5"/>
  <c r="W868" i="5"/>
  <c r="V868" i="5"/>
  <c r="U868" i="5"/>
  <c r="T868" i="5"/>
  <c r="S868" i="5"/>
  <c r="R868" i="5"/>
  <c r="Q868" i="5"/>
  <c r="P868" i="5"/>
  <c r="O868" i="5"/>
  <c r="N868" i="5"/>
  <c r="M868" i="5"/>
  <c r="L868" i="5"/>
  <c r="K868" i="5"/>
  <c r="B868" i="5"/>
  <c r="AB867" i="5"/>
  <c r="AA867" i="5"/>
  <c r="Z867" i="5"/>
  <c r="Y867" i="5"/>
  <c r="X867" i="5"/>
  <c r="W867" i="5"/>
  <c r="V867" i="5"/>
  <c r="U867" i="5"/>
  <c r="T867" i="5"/>
  <c r="S867" i="5"/>
  <c r="R867" i="5"/>
  <c r="Q867" i="5"/>
  <c r="P867" i="5"/>
  <c r="O867" i="5"/>
  <c r="N867" i="5"/>
  <c r="M867" i="5"/>
  <c r="L867" i="5"/>
  <c r="K867" i="5"/>
  <c r="B867" i="5"/>
  <c r="AB866" i="5"/>
  <c r="AA866" i="5"/>
  <c r="Z866" i="5"/>
  <c r="Y866" i="5"/>
  <c r="X866" i="5"/>
  <c r="W866" i="5"/>
  <c r="V866" i="5"/>
  <c r="U866" i="5"/>
  <c r="T866" i="5"/>
  <c r="S866" i="5"/>
  <c r="R866" i="5"/>
  <c r="Q866" i="5"/>
  <c r="P866" i="5"/>
  <c r="O866" i="5"/>
  <c r="N866" i="5"/>
  <c r="M866" i="5"/>
  <c r="L866" i="5"/>
  <c r="K866" i="5"/>
  <c r="B866" i="5"/>
  <c r="AB865" i="5"/>
  <c r="AA865" i="5"/>
  <c r="Z865" i="5"/>
  <c r="Y865" i="5"/>
  <c r="X865" i="5"/>
  <c r="W865" i="5"/>
  <c r="V865" i="5"/>
  <c r="U865" i="5"/>
  <c r="T865" i="5"/>
  <c r="S865" i="5"/>
  <c r="R865" i="5"/>
  <c r="Q865" i="5"/>
  <c r="P865" i="5"/>
  <c r="O865" i="5"/>
  <c r="N865" i="5"/>
  <c r="M865" i="5"/>
  <c r="L865" i="5"/>
  <c r="K865" i="5"/>
  <c r="B865" i="5"/>
  <c r="AB864" i="5"/>
  <c r="AA864" i="5"/>
  <c r="Z864" i="5"/>
  <c r="Y864" i="5"/>
  <c r="X864" i="5"/>
  <c r="W864" i="5"/>
  <c r="V864" i="5"/>
  <c r="U864" i="5"/>
  <c r="T864" i="5"/>
  <c r="S864" i="5"/>
  <c r="R864" i="5"/>
  <c r="Q864" i="5"/>
  <c r="P864" i="5"/>
  <c r="O864" i="5"/>
  <c r="N864" i="5"/>
  <c r="M864" i="5"/>
  <c r="L864" i="5"/>
  <c r="K864" i="5"/>
  <c r="B864" i="5"/>
  <c r="AB863" i="5"/>
  <c r="AA863" i="5"/>
  <c r="Z863" i="5"/>
  <c r="Y863" i="5"/>
  <c r="X863" i="5"/>
  <c r="W863" i="5"/>
  <c r="V863" i="5"/>
  <c r="U863" i="5"/>
  <c r="T863" i="5"/>
  <c r="S863" i="5"/>
  <c r="R863" i="5"/>
  <c r="Q863" i="5"/>
  <c r="P863" i="5"/>
  <c r="O863" i="5"/>
  <c r="N863" i="5"/>
  <c r="M863" i="5"/>
  <c r="L863" i="5"/>
  <c r="K863" i="5"/>
  <c r="B863" i="5"/>
  <c r="AB862" i="5"/>
  <c r="AA862" i="5"/>
  <c r="Z862" i="5"/>
  <c r="Y862" i="5"/>
  <c r="X862" i="5"/>
  <c r="W862" i="5"/>
  <c r="V862" i="5"/>
  <c r="U862" i="5"/>
  <c r="T862" i="5"/>
  <c r="S862" i="5"/>
  <c r="R862" i="5"/>
  <c r="Q862" i="5"/>
  <c r="P862" i="5"/>
  <c r="O862" i="5"/>
  <c r="N862" i="5"/>
  <c r="M862" i="5"/>
  <c r="L862" i="5"/>
  <c r="K862" i="5"/>
  <c r="B862" i="5"/>
  <c r="AB861" i="5"/>
  <c r="AA861" i="5"/>
  <c r="Z861" i="5"/>
  <c r="Y861" i="5"/>
  <c r="X861" i="5"/>
  <c r="W861" i="5"/>
  <c r="V861" i="5"/>
  <c r="U861" i="5"/>
  <c r="T861" i="5"/>
  <c r="S861" i="5"/>
  <c r="R861" i="5"/>
  <c r="Q861" i="5"/>
  <c r="P861" i="5"/>
  <c r="O861" i="5"/>
  <c r="N861" i="5"/>
  <c r="M861" i="5"/>
  <c r="L861" i="5"/>
  <c r="K861" i="5"/>
  <c r="B861" i="5"/>
  <c r="AB860" i="5"/>
  <c r="AA860" i="5"/>
  <c r="Z860" i="5"/>
  <c r="Y860" i="5"/>
  <c r="X860" i="5"/>
  <c r="W860" i="5"/>
  <c r="V860" i="5"/>
  <c r="U860" i="5"/>
  <c r="T860" i="5"/>
  <c r="S860" i="5"/>
  <c r="R860" i="5"/>
  <c r="Q860" i="5"/>
  <c r="P860" i="5"/>
  <c r="O860" i="5"/>
  <c r="N860" i="5"/>
  <c r="M860" i="5"/>
  <c r="L860" i="5"/>
  <c r="K860" i="5"/>
  <c r="B860" i="5"/>
  <c r="AB859" i="5"/>
  <c r="AA859" i="5"/>
  <c r="Z859" i="5"/>
  <c r="Y859" i="5"/>
  <c r="X859" i="5"/>
  <c r="W859" i="5"/>
  <c r="V859" i="5"/>
  <c r="U859" i="5"/>
  <c r="T859" i="5"/>
  <c r="S859" i="5"/>
  <c r="R859" i="5"/>
  <c r="Q859" i="5"/>
  <c r="P859" i="5"/>
  <c r="O859" i="5"/>
  <c r="N859" i="5"/>
  <c r="M859" i="5"/>
  <c r="L859" i="5"/>
  <c r="K859" i="5"/>
  <c r="B859" i="5"/>
  <c r="AB858" i="5"/>
  <c r="AA858" i="5"/>
  <c r="Z858" i="5"/>
  <c r="Y858" i="5"/>
  <c r="X858" i="5"/>
  <c r="W858" i="5"/>
  <c r="V858" i="5"/>
  <c r="U858" i="5"/>
  <c r="T858" i="5"/>
  <c r="S858" i="5"/>
  <c r="R858" i="5"/>
  <c r="Q858" i="5"/>
  <c r="P858" i="5"/>
  <c r="O858" i="5"/>
  <c r="N858" i="5"/>
  <c r="M858" i="5"/>
  <c r="L858" i="5"/>
  <c r="K858" i="5"/>
  <c r="B858" i="5"/>
  <c r="AB857" i="5"/>
  <c r="AA857" i="5"/>
  <c r="Z857" i="5"/>
  <c r="Y857" i="5"/>
  <c r="X857" i="5"/>
  <c r="W857" i="5"/>
  <c r="V857" i="5"/>
  <c r="U857" i="5"/>
  <c r="T857" i="5"/>
  <c r="S857" i="5"/>
  <c r="R857" i="5"/>
  <c r="Q857" i="5"/>
  <c r="P857" i="5"/>
  <c r="O857" i="5"/>
  <c r="N857" i="5"/>
  <c r="M857" i="5"/>
  <c r="L857" i="5"/>
  <c r="K857" i="5"/>
  <c r="B857" i="5"/>
  <c r="AB856" i="5"/>
  <c r="AA856" i="5"/>
  <c r="Z856" i="5"/>
  <c r="Y856" i="5"/>
  <c r="X856" i="5"/>
  <c r="W856" i="5"/>
  <c r="V856" i="5"/>
  <c r="U856" i="5"/>
  <c r="T856" i="5"/>
  <c r="S856" i="5"/>
  <c r="R856" i="5"/>
  <c r="Q856" i="5"/>
  <c r="P856" i="5"/>
  <c r="O856" i="5"/>
  <c r="N856" i="5"/>
  <c r="M856" i="5"/>
  <c r="L856" i="5"/>
  <c r="K856" i="5"/>
  <c r="B856" i="5"/>
  <c r="AB855" i="5"/>
  <c r="AA855" i="5"/>
  <c r="Z855" i="5"/>
  <c r="Y855" i="5"/>
  <c r="X855" i="5"/>
  <c r="W855" i="5"/>
  <c r="V855" i="5"/>
  <c r="U855" i="5"/>
  <c r="T855" i="5"/>
  <c r="S855" i="5"/>
  <c r="R855" i="5"/>
  <c r="Q855" i="5"/>
  <c r="P855" i="5"/>
  <c r="O855" i="5"/>
  <c r="N855" i="5"/>
  <c r="M855" i="5"/>
  <c r="L855" i="5"/>
  <c r="K855" i="5"/>
  <c r="B855" i="5"/>
  <c r="AB854" i="5"/>
  <c r="AA854" i="5"/>
  <c r="Z854" i="5"/>
  <c r="Y854" i="5"/>
  <c r="X854" i="5"/>
  <c r="W854" i="5"/>
  <c r="V854" i="5"/>
  <c r="U854" i="5"/>
  <c r="T854" i="5"/>
  <c r="S854" i="5"/>
  <c r="R854" i="5"/>
  <c r="Q854" i="5"/>
  <c r="P854" i="5"/>
  <c r="O854" i="5"/>
  <c r="N854" i="5"/>
  <c r="M854" i="5"/>
  <c r="L854" i="5"/>
  <c r="K854" i="5"/>
  <c r="B854" i="5"/>
  <c r="AB853" i="5"/>
  <c r="AA853" i="5"/>
  <c r="Z853" i="5"/>
  <c r="Y853" i="5"/>
  <c r="X853" i="5"/>
  <c r="W853" i="5"/>
  <c r="V853" i="5"/>
  <c r="U853" i="5"/>
  <c r="T853" i="5"/>
  <c r="S853" i="5"/>
  <c r="R853" i="5"/>
  <c r="Q853" i="5"/>
  <c r="P853" i="5"/>
  <c r="O853" i="5"/>
  <c r="N853" i="5"/>
  <c r="M853" i="5"/>
  <c r="L853" i="5"/>
  <c r="K853" i="5"/>
  <c r="B853" i="5"/>
  <c r="AB852" i="5"/>
  <c r="AA852" i="5"/>
  <c r="Z852" i="5"/>
  <c r="Y852" i="5"/>
  <c r="X852" i="5"/>
  <c r="W852" i="5"/>
  <c r="V852" i="5"/>
  <c r="U852" i="5"/>
  <c r="T852" i="5"/>
  <c r="S852" i="5"/>
  <c r="R852" i="5"/>
  <c r="Q852" i="5"/>
  <c r="P852" i="5"/>
  <c r="O852" i="5"/>
  <c r="N852" i="5"/>
  <c r="M852" i="5"/>
  <c r="L852" i="5"/>
  <c r="K852" i="5"/>
  <c r="B852" i="5"/>
  <c r="AB851" i="5"/>
  <c r="AA851" i="5"/>
  <c r="Z851" i="5"/>
  <c r="Y851" i="5"/>
  <c r="X851" i="5"/>
  <c r="W851" i="5"/>
  <c r="V851" i="5"/>
  <c r="U851" i="5"/>
  <c r="T851" i="5"/>
  <c r="S851" i="5"/>
  <c r="R851" i="5"/>
  <c r="Q851" i="5"/>
  <c r="P851" i="5"/>
  <c r="O851" i="5"/>
  <c r="N851" i="5"/>
  <c r="M851" i="5"/>
  <c r="L851" i="5"/>
  <c r="K851" i="5"/>
  <c r="B851" i="5"/>
  <c r="AB850" i="5"/>
  <c r="AA850" i="5"/>
  <c r="Z850" i="5"/>
  <c r="Y850" i="5"/>
  <c r="X850" i="5"/>
  <c r="W850" i="5"/>
  <c r="V850" i="5"/>
  <c r="U850" i="5"/>
  <c r="T850" i="5"/>
  <c r="S850" i="5"/>
  <c r="R850" i="5"/>
  <c r="Q850" i="5"/>
  <c r="P850" i="5"/>
  <c r="O850" i="5"/>
  <c r="N850" i="5"/>
  <c r="M850" i="5"/>
  <c r="L850" i="5"/>
  <c r="K850" i="5"/>
  <c r="B850" i="5"/>
  <c r="AB849" i="5"/>
  <c r="AA849" i="5"/>
  <c r="Z849" i="5"/>
  <c r="Y849" i="5"/>
  <c r="X849" i="5"/>
  <c r="W849" i="5"/>
  <c r="V849" i="5"/>
  <c r="U849" i="5"/>
  <c r="T849" i="5"/>
  <c r="S849" i="5"/>
  <c r="R849" i="5"/>
  <c r="Q849" i="5"/>
  <c r="P849" i="5"/>
  <c r="O849" i="5"/>
  <c r="N849" i="5"/>
  <c r="M849" i="5"/>
  <c r="L849" i="5"/>
  <c r="K849" i="5"/>
  <c r="B849" i="5"/>
  <c r="AB848" i="5"/>
  <c r="AA848" i="5"/>
  <c r="Z848" i="5"/>
  <c r="Y848" i="5"/>
  <c r="X848" i="5"/>
  <c r="W848" i="5"/>
  <c r="V848" i="5"/>
  <c r="U848" i="5"/>
  <c r="T848" i="5"/>
  <c r="S848" i="5"/>
  <c r="R848" i="5"/>
  <c r="Q848" i="5"/>
  <c r="P848" i="5"/>
  <c r="O848" i="5"/>
  <c r="N848" i="5"/>
  <c r="M848" i="5"/>
  <c r="L848" i="5"/>
  <c r="K848" i="5"/>
  <c r="B848" i="5"/>
  <c r="AB847" i="5"/>
  <c r="AA847" i="5"/>
  <c r="Z847" i="5"/>
  <c r="Y847" i="5"/>
  <c r="X847" i="5"/>
  <c r="W847" i="5"/>
  <c r="V847" i="5"/>
  <c r="U847" i="5"/>
  <c r="T847" i="5"/>
  <c r="S847" i="5"/>
  <c r="R847" i="5"/>
  <c r="Q847" i="5"/>
  <c r="P847" i="5"/>
  <c r="O847" i="5"/>
  <c r="N847" i="5"/>
  <c r="M847" i="5"/>
  <c r="L847" i="5"/>
  <c r="K847" i="5"/>
  <c r="B847" i="5"/>
  <c r="AB846" i="5"/>
  <c r="AA846" i="5"/>
  <c r="Z846" i="5"/>
  <c r="Y846" i="5"/>
  <c r="X846" i="5"/>
  <c r="W846" i="5"/>
  <c r="V846" i="5"/>
  <c r="U846" i="5"/>
  <c r="T846" i="5"/>
  <c r="S846" i="5"/>
  <c r="R846" i="5"/>
  <c r="Q846" i="5"/>
  <c r="P846" i="5"/>
  <c r="O846" i="5"/>
  <c r="N846" i="5"/>
  <c r="M846" i="5"/>
  <c r="L846" i="5"/>
  <c r="K846" i="5"/>
  <c r="B846" i="5"/>
  <c r="AB845" i="5"/>
  <c r="AA845" i="5"/>
  <c r="Z845" i="5"/>
  <c r="Y845" i="5"/>
  <c r="X845" i="5"/>
  <c r="W845" i="5"/>
  <c r="V845" i="5"/>
  <c r="U845" i="5"/>
  <c r="T845" i="5"/>
  <c r="S845" i="5"/>
  <c r="R845" i="5"/>
  <c r="Q845" i="5"/>
  <c r="P845" i="5"/>
  <c r="O845" i="5"/>
  <c r="N845" i="5"/>
  <c r="M845" i="5"/>
  <c r="L845" i="5"/>
  <c r="K845" i="5"/>
  <c r="B845" i="5"/>
  <c r="AB844" i="5"/>
  <c r="AA844" i="5"/>
  <c r="Z844" i="5"/>
  <c r="Y844" i="5"/>
  <c r="X844" i="5"/>
  <c r="W844" i="5"/>
  <c r="V844" i="5"/>
  <c r="U844" i="5"/>
  <c r="T844" i="5"/>
  <c r="S844" i="5"/>
  <c r="R844" i="5"/>
  <c r="Q844" i="5"/>
  <c r="P844" i="5"/>
  <c r="O844" i="5"/>
  <c r="N844" i="5"/>
  <c r="M844" i="5"/>
  <c r="L844" i="5"/>
  <c r="K844" i="5"/>
  <c r="B844" i="5"/>
  <c r="AB843" i="5"/>
  <c r="AA843" i="5"/>
  <c r="Z843" i="5"/>
  <c r="Y843" i="5"/>
  <c r="X843" i="5"/>
  <c r="W843" i="5"/>
  <c r="V843" i="5"/>
  <c r="U843" i="5"/>
  <c r="T843" i="5"/>
  <c r="S843" i="5"/>
  <c r="R843" i="5"/>
  <c r="Q843" i="5"/>
  <c r="P843" i="5"/>
  <c r="O843" i="5"/>
  <c r="N843" i="5"/>
  <c r="M843" i="5"/>
  <c r="L843" i="5"/>
  <c r="K843" i="5"/>
  <c r="B843" i="5"/>
  <c r="AB842" i="5"/>
  <c r="AA842" i="5"/>
  <c r="Z842" i="5"/>
  <c r="Y842" i="5"/>
  <c r="X842" i="5"/>
  <c r="W842" i="5"/>
  <c r="V842" i="5"/>
  <c r="U842" i="5"/>
  <c r="T842" i="5"/>
  <c r="S842" i="5"/>
  <c r="R842" i="5"/>
  <c r="Q842" i="5"/>
  <c r="P842" i="5"/>
  <c r="O842" i="5"/>
  <c r="N842" i="5"/>
  <c r="M842" i="5"/>
  <c r="L842" i="5"/>
  <c r="K842" i="5"/>
  <c r="B842" i="5"/>
  <c r="AB841" i="5"/>
  <c r="AA841" i="5"/>
  <c r="Z841" i="5"/>
  <c r="Y841" i="5"/>
  <c r="X841" i="5"/>
  <c r="W841" i="5"/>
  <c r="V841" i="5"/>
  <c r="U841" i="5"/>
  <c r="T841" i="5"/>
  <c r="S841" i="5"/>
  <c r="R841" i="5"/>
  <c r="Q841" i="5"/>
  <c r="P841" i="5"/>
  <c r="O841" i="5"/>
  <c r="N841" i="5"/>
  <c r="M841" i="5"/>
  <c r="L841" i="5"/>
  <c r="K841" i="5"/>
  <c r="B841" i="5"/>
  <c r="AB840" i="5"/>
  <c r="AA840" i="5"/>
  <c r="Z840" i="5"/>
  <c r="Y840" i="5"/>
  <c r="X840" i="5"/>
  <c r="W840" i="5"/>
  <c r="V840" i="5"/>
  <c r="U840" i="5"/>
  <c r="T840" i="5"/>
  <c r="S840" i="5"/>
  <c r="R840" i="5"/>
  <c r="Q840" i="5"/>
  <c r="P840" i="5"/>
  <c r="O840" i="5"/>
  <c r="N840" i="5"/>
  <c r="M840" i="5"/>
  <c r="L840" i="5"/>
  <c r="K840" i="5"/>
  <c r="B840" i="5"/>
  <c r="AB839" i="5"/>
  <c r="AA839" i="5"/>
  <c r="Z839" i="5"/>
  <c r="Y839" i="5"/>
  <c r="X839" i="5"/>
  <c r="W839" i="5"/>
  <c r="V839" i="5"/>
  <c r="U839" i="5"/>
  <c r="T839" i="5"/>
  <c r="S839" i="5"/>
  <c r="R839" i="5"/>
  <c r="Q839" i="5"/>
  <c r="P839" i="5"/>
  <c r="O839" i="5"/>
  <c r="N839" i="5"/>
  <c r="M839" i="5"/>
  <c r="L839" i="5"/>
  <c r="K839" i="5"/>
  <c r="B839" i="5"/>
  <c r="AB838" i="5"/>
  <c r="AA838" i="5"/>
  <c r="Z838" i="5"/>
  <c r="Y838" i="5"/>
  <c r="X838" i="5"/>
  <c r="W838" i="5"/>
  <c r="V838" i="5"/>
  <c r="U838" i="5"/>
  <c r="T838" i="5"/>
  <c r="S838" i="5"/>
  <c r="R838" i="5"/>
  <c r="Q838" i="5"/>
  <c r="P838" i="5"/>
  <c r="O838" i="5"/>
  <c r="N838" i="5"/>
  <c r="M838" i="5"/>
  <c r="L838" i="5"/>
  <c r="K838" i="5"/>
  <c r="B838" i="5"/>
  <c r="AB837" i="5"/>
  <c r="AA837" i="5"/>
  <c r="Z837" i="5"/>
  <c r="Y837" i="5"/>
  <c r="X837" i="5"/>
  <c r="W837" i="5"/>
  <c r="V837" i="5"/>
  <c r="U837" i="5"/>
  <c r="T837" i="5"/>
  <c r="S837" i="5"/>
  <c r="R837" i="5"/>
  <c r="Q837" i="5"/>
  <c r="P837" i="5"/>
  <c r="O837" i="5"/>
  <c r="N837" i="5"/>
  <c r="M837" i="5"/>
  <c r="L837" i="5"/>
  <c r="K837" i="5"/>
  <c r="B837" i="5"/>
  <c r="AB836" i="5"/>
  <c r="AA836" i="5"/>
  <c r="Z836" i="5"/>
  <c r="Y836" i="5"/>
  <c r="X836" i="5"/>
  <c r="W836" i="5"/>
  <c r="V836" i="5"/>
  <c r="U836" i="5"/>
  <c r="T836" i="5"/>
  <c r="S836" i="5"/>
  <c r="R836" i="5"/>
  <c r="Q836" i="5"/>
  <c r="P836" i="5"/>
  <c r="O836" i="5"/>
  <c r="N836" i="5"/>
  <c r="M836" i="5"/>
  <c r="L836" i="5"/>
  <c r="K836" i="5"/>
  <c r="B836" i="5"/>
  <c r="AB835" i="5"/>
  <c r="AA835" i="5"/>
  <c r="Z835" i="5"/>
  <c r="Y835" i="5"/>
  <c r="X835" i="5"/>
  <c r="W835" i="5"/>
  <c r="V835" i="5"/>
  <c r="U835" i="5"/>
  <c r="T835" i="5"/>
  <c r="S835" i="5"/>
  <c r="R835" i="5"/>
  <c r="Q835" i="5"/>
  <c r="P835" i="5"/>
  <c r="O835" i="5"/>
  <c r="N835" i="5"/>
  <c r="M835" i="5"/>
  <c r="L835" i="5"/>
  <c r="K835" i="5"/>
  <c r="B835" i="5"/>
  <c r="AB834" i="5"/>
  <c r="AA834" i="5"/>
  <c r="Z834" i="5"/>
  <c r="Y834" i="5"/>
  <c r="X834" i="5"/>
  <c r="W834" i="5"/>
  <c r="V834" i="5"/>
  <c r="U834" i="5"/>
  <c r="T834" i="5"/>
  <c r="S834" i="5"/>
  <c r="R834" i="5"/>
  <c r="Q834" i="5"/>
  <c r="P834" i="5"/>
  <c r="O834" i="5"/>
  <c r="N834" i="5"/>
  <c r="M834" i="5"/>
  <c r="L834" i="5"/>
  <c r="K834" i="5"/>
  <c r="B834" i="5"/>
  <c r="AB833" i="5"/>
  <c r="AA833" i="5"/>
  <c r="Z833" i="5"/>
  <c r="Y833" i="5"/>
  <c r="X833" i="5"/>
  <c r="W833" i="5"/>
  <c r="V833" i="5"/>
  <c r="U833" i="5"/>
  <c r="T833" i="5"/>
  <c r="S833" i="5"/>
  <c r="R833" i="5"/>
  <c r="Q833" i="5"/>
  <c r="P833" i="5"/>
  <c r="O833" i="5"/>
  <c r="N833" i="5"/>
  <c r="M833" i="5"/>
  <c r="L833" i="5"/>
  <c r="K833" i="5"/>
  <c r="B833" i="5"/>
  <c r="AB832" i="5"/>
  <c r="AA832" i="5"/>
  <c r="Z832" i="5"/>
  <c r="Y832" i="5"/>
  <c r="X832" i="5"/>
  <c r="W832" i="5"/>
  <c r="V832" i="5"/>
  <c r="U832" i="5"/>
  <c r="T832" i="5"/>
  <c r="S832" i="5"/>
  <c r="R832" i="5"/>
  <c r="Q832" i="5"/>
  <c r="P832" i="5"/>
  <c r="O832" i="5"/>
  <c r="N832" i="5"/>
  <c r="M832" i="5"/>
  <c r="L832" i="5"/>
  <c r="K832" i="5"/>
  <c r="B832" i="5"/>
  <c r="AB831" i="5"/>
  <c r="AA831" i="5"/>
  <c r="Z831" i="5"/>
  <c r="Y831" i="5"/>
  <c r="X831" i="5"/>
  <c r="W831" i="5"/>
  <c r="V831" i="5"/>
  <c r="U831" i="5"/>
  <c r="T831" i="5"/>
  <c r="S831" i="5"/>
  <c r="R831" i="5"/>
  <c r="Q831" i="5"/>
  <c r="P831" i="5"/>
  <c r="O831" i="5"/>
  <c r="N831" i="5"/>
  <c r="M831" i="5"/>
  <c r="L831" i="5"/>
  <c r="K831" i="5"/>
  <c r="B831" i="5"/>
  <c r="AB830" i="5"/>
  <c r="AA830" i="5"/>
  <c r="Z830" i="5"/>
  <c r="Y830" i="5"/>
  <c r="X830" i="5"/>
  <c r="W830" i="5"/>
  <c r="V830" i="5"/>
  <c r="U830" i="5"/>
  <c r="T830" i="5"/>
  <c r="S830" i="5"/>
  <c r="R830" i="5"/>
  <c r="Q830" i="5"/>
  <c r="P830" i="5"/>
  <c r="O830" i="5"/>
  <c r="N830" i="5"/>
  <c r="M830" i="5"/>
  <c r="L830" i="5"/>
  <c r="K830" i="5"/>
  <c r="B830" i="5"/>
  <c r="AB829" i="5"/>
  <c r="AA829" i="5"/>
  <c r="Z829" i="5"/>
  <c r="Y829" i="5"/>
  <c r="X829" i="5"/>
  <c r="W829" i="5"/>
  <c r="V829" i="5"/>
  <c r="U829" i="5"/>
  <c r="T829" i="5"/>
  <c r="S829" i="5"/>
  <c r="R829" i="5"/>
  <c r="Q829" i="5"/>
  <c r="P829" i="5"/>
  <c r="O829" i="5"/>
  <c r="N829" i="5"/>
  <c r="M829" i="5"/>
  <c r="L829" i="5"/>
  <c r="K829" i="5"/>
  <c r="B829" i="5"/>
  <c r="AB828" i="5"/>
  <c r="AA828" i="5"/>
  <c r="Z828" i="5"/>
  <c r="Y828" i="5"/>
  <c r="X828" i="5"/>
  <c r="W828" i="5"/>
  <c r="V828" i="5"/>
  <c r="U828" i="5"/>
  <c r="T828" i="5"/>
  <c r="S828" i="5"/>
  <c r="R828" i="5"/>
  <c r="Q828" i="5"/>
  <c r="P828" i="5"/>
  <c r="O828" i="5"/>
  <c r="N828" i="5"/>
  <c r="M828" i="5"/>
  <c r="L828" i="5"/>
  <c r="K828" i="5"/>
  <c r="B828" i="5"/>
  <c r="AB827" i="5"/>
  <c r="AA827" i="5"/>
  <c r="Z827" i="5"/>
  <c r="Y827" i="5"/>
  <c r="X827" i="5"/>
  <c r="W827" i="5"/>
  <c r="V827" i="5"/>
  <c r="U827" i="5"/>
  <c r="T827" i="5"/>
  <c r="S827" i="5"/>
  <c r="R827" i="5"/>
  <c r="Q827" i="5"/>
  <c r="P827" i="5"/>
  <c r="O827" i="5"/>
  <c r="N827" i="5"/>
  <c r="M827" i="5"/>
  <c r="L827" i="5"/>
  <c r="K827" i="5"/>
  <c r="B827" i="5"/>
  <c r="AB826" i="5"/>
  <c r="AA826" i="5"/>
  <c r="Z826" i="5"/>
  <c r="Y826" i="5"/>
  <c r="X826" i="5"/>
  <c r="W826" i="5"/>
  <c r="V826" i="5"/>
  <c r="U826" i="5"/>
  <c r="T826" i="5"/>
  <c r="S826" i="5"/>
  <c r="R826" i="5"/>
  <c r="Q826" i="5"/>
  <c r="P826" i="5"/>
  <c r="O826" i="5"/>
  <c r="N826" i="5"/>
  <c r="M826" i="5"/>
  <c r="L826" i="5"/>
  <c r="K826" i="5"/>
  <c r="B826" i="5"/>
  <c r="AB825" i="5"/>
  <c r="AA825" i="5"/>
  <c r="Z825" i="5"/>
  <c r="Y825" i="5"/>
  <c r="X825" i="5"/>
  <c r="W825" i="5"/>
  <c r="V825" i="5"/>
  <c r="U825" i="5"/>
  <c r="T825" i="5"/>
  <c r="S825" i="5"/>
  <c r="R825" i="5"/>
  <c r="Q825" i="5"/>
  <c r="P825" i="5"/>
  <c r="O825" i="5"/>
  <c r="N825" i="5"/>
  <c r="M825" i="5"/>
  <c r="L825" i="5"/>
  <c r="K825" i="5"/>
  <c r="B825" i="5"/>
  <c r="AB824" i="5"/>
  <c r="AA824" i="5"/>
  <c r="Z824" i="5"/>
  <c r="Y824" i="5"/>
  <c r="X824" i="5"/>
  <c r="W824" i="5"/>
  <c r="V824" i="5"/>
  <c r="U824" i="5"/>
  <c r="T824" i="5"/>
  <c r="S824" i="5"/>
  <c r="R824" i="5"/>
  <c r="Q824" i="5"/>
  <c r="P824" i="5"/>
  <c r="O824" i="5"/>
  <c r="N824" i="5"/>
  <c r="M824" i="5"/>
  <c r="L824" i="5"/>
  <c r="K824" i="5"/>
  <c r="B824" i="5"/>
  <c r="AB823" i="5"/>
  <c r="AA823" i="5"/>
  <c r="Z823" i="5"/>
  <c r="Y823" i="5"/>
  <c r="X823" i="5"/>
  <c r="W823" i="5"/>
  <c r="V823" i="5"/>
  <c r="U823" i="5"/>
  <c r="T823" i="5"/>
  <c r="S823" i="5"/>
  <c r="R823" i="5"/>
  <c r="Q823" i="5"/>
  <c r="P823" i="5"/>
  <c r="O823" i="5"/>
  <c r="N823" i="5"/>
  <c r="M823" i="5"/>
  <c r="L823" i="5"/>
  <c r="K823" i="5"/>
  <c r="B823" i="5"/>
  <c r="AB822" i="5"/>
  <c r="AA822" i="5"/>
  <c r="Z822" i="5"/>
  <c r="Y822" i="5"/>
  <c r="X822" i="5"/>
  <c r="W822" i="5"/>
  <c r="V822" i="5"/>
  <c r="U822" i="5"/>
  <c r="T822" i="5"/>
  <c r="S822" i="5"/>
  <c r="R822" i="5"/>
  <c r="Q822" i="5"/>
  <c r="P822" i="5"/>
  <c r="O822" i="5"/>
  <c r="N822" i="5"/>
  <c r="M822" i="5"/>
  <c r="L822" i="5"/>
  <c r="K822" i="5"/>
  <c r="B822" i="5"/>
  <c r="AB821" i="5"/>
  <c r="AA821" i="5"/>
  <c r="Z821" i="5"/>
  <c r="Y821" i="5"/>
  <c r="X821" i="5"/>
  <c r="W821" i="5"/>
  <c r="V821" i="5"/>
  <c r="U821" i="5"/>
  <c r="T821" i="5"/>
  <c r="S821" i="5"/>
  <c r="R821" i="5"/>
  <c r="Q821" i="5"/>
  <c r="P821" i="5"/>
  <c r="O821" i="5"/>
  <c r="N821" i="5"/>
  <c r="M821" i="5"/>
  <c r="L821" i="5"/>
  <c r="K821" i="5"/>
  <c r="B821" i="5"/>
  <c r="AB820" i="5"/>
  <c r="AA820" i="5"/>
  <c r="Z820" i="5"/>
  <c r="Y820" i="5"/>
  <c r="X820" i="5"/>
  <c r="W820" i="5"/>
  <c r="V820" i="5"/>
  <c r="U820" i="5"/>
  <c r="T820" i="5"/>
  <c r="S820" i="5"/>
  <c r="R820" i="5"/>
  <c r="Q820" i="5"/>
  <c r="P820" i="5"/>
  <c r="O820" i="5"/>
  <c r="N820" i="5"/>
  <c r="M820" i="5"/>
  <c r="L820" i="5"/>
  <c r="K820" i="5"/>
  <c r="B820" i="5"/>
  <c r="AB819" i="5"/>
  <c r="AA819" i="5"/>
  <c r="Z819" i="5"/>
  <c r="Y819" i="5"/>
  <c r="X819" i="5"/>
  <c r="W819" i="5"/>
  <c r="V819" i="5"/>
  <c r="U819" i="5"/>
  <c r="T819" i="5"/>
  <c r="S819" i="5"/>
  <c r="R819" i="5"/>
  <c r="Q819" i="5"/>
  <c r="P819" i="5"/>
  <c r="O819" i="5"/>
  <c r="N819" i="5"/>
  <c r="M819" i="5"/>
  <c r="L819" i="5"/>
  <c r="K819" i="5"/>
  <c r="B819" i="5"/>
  <c r="AB818" i="5"/>
  <c r="AA818" i="5"/>
  <c r="Z818" i="5"/>
  <c r="Y818" i="5"/>
  <c r="X818" i="5"/>
  <c r="W818" i="5"/>
  <c r="V818" i="5"/>
  <c r="U818" i="5"/>
  <c r="T818" i="5"/>
  <c r="S818" i="5"/>
  <c r="R818" i="5"/>
  <c r="Q818" i="5"/>
  <c r="P818" i="5"/>
  <c r="O818" i="5"/>
  <c r="N818" i="5"/>
  <c r="M818" i="5"/>
  <c r="L818" i="5"/>
  <c r="K818" i="5"/>
  <c r="B818" i="5"/>
  <c r="AB817" i="5"/>
  <c r="AA817" i="5"/>
  <c r="Z817" i="5"/>
  <c r="Y817" i="5"/>
  <c r="X817" i="5"/>
  <c r="W817" i="5"/>
  <c r="V817" i="5"/>
  <c r="U817" i="5"/>
  <c r="T817" i="5"/>
  <c r="S817" i="5"/>
  <c r="R817" i="5"/>
  <c r="Q817" i="5"/>
  <c r="P817" i="5"/>
  <c r="O817" i="5"/>
  <c r="N817" i="5"/>
  <c r="M817" i="5"/>
  <c r="L817" i="5"/>
  <c r="K817" i="5"/>
  <c r="B817" i="5"/>
  <c r="AB816" i="5"/>
  <c r="AA816" i="5"/>
  <c r="Z816" i="5"/>
  <c r="Y816" i="5"/>
  <c r="X816" i="5"/>
  <c r="W816" i="5"/>
  <c r="V816" i="5"/>
  <c r="U816" i="5"/>
  <c r="T816" i="5"/>
  <c r="S816" i="5"/>
  <c r="R816" i="5"/>
  <c r="Q816" i="5"/>
  <c r="P816" i="5"/>
  <c r="O816" i="5"/>
  <c r="N816" i="5"/>
  <c r="M816" i="5"/>
  <c r="L816" i="5"/>
  <c r="K816" i="5"/>
  <c r="B816" i="5"/>
  <c r="AB815" i="5"/>
  <c r="AA815" i="5"/>
  <c r="Z815" i="5"/>
  <c r="Y815" i="5"/>
  <c r="X815" i="5"/>
  <c r="W815" i="5"/>
  <c r="V815" i="5"/>
  <c r="U815" i="5"/>
  <c r="T815" i="5"/>
  <c r="S815" i="5"/>
  <c r="R815" i="5"/>
  <c r="Q815" i="5"/>
  <c r="P815" i="5"/>
  <c r="O815" i="5"/>
  <c r="N815" i="5"/>
  <c r="M815" i="5"/>
  <c r="L815" i="5"/>
  <c r="K815" i="5"/>
  <c r="B815" i="5"/>
  <c r="AB814" i="5"/>
  <c r="AA814" i="5"/>
  <c r="Z814" i="5"/>
  <c r="Y814" i="5"/>
  <c r="X814" i="5"/>
  <c r="W814" i="5"/>
  <c r="V814" i="5"/>
  <c r="U814" i="5"/>
  <c r="T814" i="5"/>
  <c r="S814" i="5"/>
  <c r="R814" i="5"/>
  <c r="Q814" i="5"/>
  <c r="P814" i="5"/>
  <c r="O814" i="5"/>
  <c r="N814" i="5"/>
  <c r="M814" i="5"/>
  <c r="L814" i="5"/>
  <c r="K814" i="5"/>
  <c r="B814" i="5"/>
  <c r="AB813" i="5"/>
  <c r="AA813" i="5"/>
  <c r="Z813" i="5"/>
  <c r="Y813" i="5"/>
  <c r="X813" i="5"/>
  <c r="W813" i="5"/>
  <c r="V813" i="5"/>
  <c r="U813" i="5"/>
  <c r="T813" i="5"/>
  <c r="S813" i="5"/>
  <c r="R813" i="5"/>
  <c r="Q813" i="5"/>
  <c r="P813" i="5"/>
  <c r="O813" i="5"/>
  <c r="N813" i="5"/>
  <c r="M813" i="5"/>
  <c r="L813" i="5"/>
  <c r="K813" i="5"/>
  <c r="B813" i="5"/>
  <c r="AB812" i="5"/>
  <c r="AA812" i="5"/>
  <c r="Z812" i="5"/>
  <c r="Y812" i="5"/>
  <c r="X812" i="5"/>
  <c r="W812" i="5"/>
  <c r="V812" i="5"/>
  <c r="U812" i="5"/>
  <c r="T812" i="5"/>
  <c r="S812" i="5"/>
  <c r="R812" i="5"/>
  <c r="Q812" i="5"/>
  <c r="P812" i="5"/>
  <c r="O812" i="5"/>
  <c r="N812" i="5"/>
  <c r="M812" i="5"/>
  <c r="L812" i="5"/>
  <c r="K812" i="5"/>
  <c r="B812" i="5"/>
  <c r="AB811" i="5"/>
  <c r="AA811" i="5"/>
  <c r="Z811" i="5"/>
  <c r="Y811" i="5"/>
  <c r="X811" i="5"/>
  <c r="W811" i="5"/>
  <c r="V811" i="5"/>
  <c r="U811" i="5"/>
  <c r="T811" i="5"/>
  <c r="S811" i="5"/>
  <c r="R811" i="5"/>
  <c r="Q811" i="5"/>
  <c r="P811" i="5"/>
  <c r="O811" i="5"/>
  <c r="N811" i="5"/>
  <c r="M811" i="5"/>
  <c r="L811" i="5"/>
  <c r="K811" i="5"/>
  <c r="B811" i="5"/>
  <c r="AB810" i="5"/>
  <c r="AA810" i="5"/>
  <c r="Z810" i="5"/>
  <c r="Y810" i="5"/>
  <c r="X810" i="5"/>
  <c r="W810" i="5"/>
  <c r="V810" i="5"/>
  <c r="U810" i="5"/>
  <c r="T810" i="5"/>
  <c r="S810" i="5"/>
  <c r="R810" i="5"/>
  <c r="Q810" i="5"/>
  <c r="P810" i="5"/>
  <c r="O810" i="5"/>
  <c r="N810" i="5"/>
  <c r="M810" i="5"/>
  <c r="L810" i="5"/>
  <c r="K810" i="5"/>
  <c r="B810" i="5"/>
  <c r="AB809" i="5"/>
  <c r="AA809" i="5"/>
  <c r="Z809" i="5"/>
  <c r="Y809" i="5"/>
  <c r="X809" i="5"/>
  <c r="W809" i="5"/>
  <c r="V809" i="5"/>
  <c r="U809" i="5"/>
  <c r="T809" i="5"/>
  <c r="S809" i="5"/>
  <c r="R809" i="5"/>
  <c r="Q809" i="5"/>
  <c r="P809" i="5"/>
  <c r="O809" i="5"/>
  <c r="N809" i="5"/>
  <c r="M809" i="5"/>
  <c r="L809" i="5"/>
  <c r="K809" i="5"/>
  <c r="B809" i="5"/>
  <c r="AB808" i="5"/>
  <c r="AA808" i="5"/>
  <c r="Z808" i="5"/>
  <c r="Y808" i="5"/>
  <c r="X808" i="5"/>
  <c r="W808" i="5"/>
  <c r="V808" i="5"/>
  <c r="U808" i="5"/>
  <c r="T808" i="5"/>
  <c r="S808" i="5"/>
  <c r="R808" i="5"/>
  <c r="Q808" i="5"/>
  <c r="P808" i="5"/>
  <c r="O808" i="5"/>
  <c r="N808" i="5"/>
  <c r="M808" i="5"/>
  <c r="L808" i="5"/>
  <c r="K808" i="5"/>
  <c r="B808" i="5"/>
  <c r="AB807" i="5"/>
  <c r="AA807" i="5"/>
  <c r="Z807" i="5"/>
  <c r="Y807" i="5"/>
  <c r="X807" i="5"/>
  <c r="W807" i="5"/>
  <c r="V807" i="5"/>
  <c r="U807" i="5"/>
  <c r="T807" i="5"/>
  <c r="S807" i="5"/>
  <c r="R807" i="5"/>
  <c r="Q807" i="5"/>
  <c r="P807" i="5"/>
  <c r="O807" i="5"/>
  <c r="N807" i="5"/>
  <c r="M807" i="5"/>
  <c r="L807" i="5"/>
  <c r="K807" i="5"/>
  <c r="B807" i="5"/>
  <c r="AB806" i="5"/>
  <c r="AA806" i="5"/>
  <c r="Z806" i="5"/>
  <c r="Y806" i="5"/>
  <c r="X806" i="5"/>
  <c r="W806" i="5"/>
  <c r="V806" i="5"/>
  <c r="U806" i="5"/>
  <c r="T806" i="5"/>
  <c r="S806" i="5"/>
  <c r="R806" i="5"/>
  <c r="Q806" i="5"/>
  <c r="P806" i="5"/>
  <c r="O806" i="5"/>
  <c r="N806" i="5"/>
  <c r="M806" i="5"/>
  <c r="L806" i="5"/>
  <c r="K806" i="5"/>
  <c r="B806" i="5"/>
  <c r="AB805" i="5"/>
  <c r="AA805" i="5"/>
  <c r="Z805" i="5"/>
  <c r="Y805" i="5"/>
  <c r="X805" i="5"/>
  <c r="W805" i="5"/>
  <c r="V805" i="5"/>
  <c r="U805" i="5"/>
  <c r="T805" i="5"/>
  <c r="S805" i="5"/>
  <c r="R805" i="5"/>
  <c r="Q805" i="5"/>
  <c r="P805" i="5"/>
  <c r="O805" i="5"/>
  <c r="N805" i="5"/>
  <c r="M805" i="5"/>
  <c r="L805" i="5"/>
  <c r="K805" i="5"/>
  <c r="B805" i="5"/>
  <c r="AB804" i="5"/>
  <c r="AA804" i="5"/>
  <c r="Z804" i="5"/>
  <c r="Y804" i="5"/>
  <c r="X804" i="5"/>
  <c r="W804" i="5"/>
  <c r="V804" i="5"/>
  <c r="U804" i="5"/>
  <c r="T804" i="5"/>
  <c r="S804" i="5"/>
  <c r="R804" i="5"/>
  <c r="Q804" i="5"/>
  <c r="P804" i="5"/>
  <c r="O804" i="5"/>
  <c r="N804" i="5"/>
  <c r="M804" i="5"/>
  <c r="L804" i="5"/>
  <c r="K804" i="5"/>
  <c r="B804" i="5"/>
  <c r="AB803" i="5"/>
  <c r="AA803" i="5"/>
  <c r="Z803" i="5"/>
  <c r="Y803" i="5"/>
  <c r="X803" i="5"/>
  <c r="W803" i="5"/>
  <c r="V803" i="5"/>
  <c r="U803" i="5"/>
  <c r="T803" i="5"/>
  <c r="S803" i="5"/>
  <c r="R803" i="5"/>
  <c r="Q803" i="5"/>
  <c r="P803" i="5"/>
  <c r="O803" i="5"/>
  <c r="N803" i="5"/>
  <c r="M803" i="5"/>
  <c r="L803" i="5"/>
  <c r="K803" i="5"/>
  <c r="B803" i="5"/>
  <c r="AB802" i="5"/>
  <c r="AA802" i="5"/>
  <c r="Z802" i="5"/>
  <c r="Y802" i="5"/>
  <c r="X802" i="5"/>
  <c r="W802" i="5"/>
  <c r="V802" i="5"/>
  <c r="U802" i="5"/>
  <c r="T802" i="5"/>
  <c r="S802" i="5"/>
  <c r="R802" i="5"/>
  <c r="Q802" i="5"/>
  <c r="P802" i="5"/>
  <c r="O802" i="5"/>
  <c r="N802" i="5"/>
  <c r="M802" i="5"/>
  <c r="L802" i="5"/>
  <c r="K802" i="5"/>
  <c r="B802" i="5"/>
  <c r="AB801" i="5"/>
  <c r="AA801" i="5"/>
  <c r="Z801" i="5"/>
  <c r="Y801" i="5"/>
  <c r="X801" i="5"/>
  <c r="W801" i="5"/>
  <c r="V801" i="5"/>
  <c r="U801" i="5"/>
  <c r="T801" i="5"/>
  <c r="S801" i="5"/>
  <c r="R801" i="5"/>
  <c r="Q801" i="5"/>
  <c r="P801" i="5"/>
  <c r="O801" i="5"/>
  <c r="N801" i="5"/>
  <c r="M801" i="5"/>
  <c r="L801" i="5"/>
  <c r="K801" i="5"/>
  <c r="B801" i="5"/>
  <c r="AB800" i="5"/>
  <c r="AA800" i="5"/>
  <c r="Z800" i="5"/>
  <c r="Y800" i="5"/>
  <c r="X800" i="5"/>
  <c r="W800" i="5"/>
  <c r="V800" i="5"/>
  <c r="U800" i="5"/>
  <c r="T800" i="5"/>
  <c r="S800" i="5"/>
  <c r="R800" i="5"/>
  <c r="Q800" i="5"/>
  <c r="P800" i="5"/>
  <c r="O800" i="5"/>
  <c r="N800" i="5"/>
  <c r="M800" i="5"/>
  <c r="L800" i="5"/>
  <c r="K800" i="5"/>
  <c r="B800" i="5"/>
  <c r="AB799" i="5"/>
  <c r="AA799" i="5"/>
  <c r="Z799" i="5"/>
  <c r="Y799" i="5"/>
  <c r="X799" i="5"/>
  <c r="W799" i="5"/>
  <c r="V799" i="5"/>
  <c r="U799" i="5"/>
  <c r="T799" i="5"/>
  <c r="S799" i="5"/>
  <c r="R799" i="5"/>
  <c r="Q799" i="5"/>
  <c r="P799" i="5"/>
  <c r="O799" i="5"/>
  <c r="N799" i="5"/>
  <c r="M799" i="5"/>
  <c r="L799" i="5"/>
  <c r="K799" i="5"/>
  <c r="B799" i="5"/>
  <c r="AB798" i="5"/>
  <c r="AA798" i="5"/>
  <c r="Z798" i="5"/>
  <c r="Y798" i="5"/>
  <c r="X798" i="5"/>
  <c r="W798" i="5"/>
  <c r="V798" i="5"/>
  <c r="U798" i="5"/>
  <c r="T798" i="5"/>
  <c r="S798" i="5"/>
  <c r="R798" i="5"/>
  <c r="Q798" i="5"/>
  <c r="P798" i="5"/>
  <c r="O798" i="5"/>
  <c r="N798" i="5"/>
  <c r="M798" i="5"/>
  <c r="L798" i="5"/>
  <c r="K798" i="5"/>
  <c r="B798" i="5"/>
  <c r="AB797" i="5"/>
  <c r="AA797" i="5"/>
  <c r="Z797" i="5"/>
  <c r="Y797" i="5"/>
  <c r="X797" i="5"/>
  <c r="W797" i="5"/>
  <c r="V797" i="5"/>
  <c r="U797" i="5"/>
  <c r="T797" i="5"/>
  <c r="S797" i="5"/>
  <c r="R797" i="5"/>
  <c r="Q797" i="5"/>
  <c r="P797" i="5"/>
  <c r="O797" i="5"/>
  <c r="N797" i="5"/>
  <c r="M797" i="5"/>
  <c r="L797" i="5"/>
  <c r="K797" i="5"/>
  <c r="B797" i="5"/>
  <c r="AB796" i="5"/>
  <c r="AA796" i="5"/>
  <c r="Z796" i="5"/>
  <c r="Y796" i="5"/>
  <c r="X796" i="5"/>
  <c r="W796" i="5"/>
  <c r="V796" i="5"/>
  <c r="U796" i="5"/>
  <c r="T796" i="5"/>
  <c r="S796" i="5"/>
  <c r="R796" i="5"/>
  <c r="Q796" i="5"/>
  <c r="P796" i="5"/>
  <c r="O796" i="5"/>
  <c r="N796" i="5"/>
  <c r="M796" i="5"/>
  <c r="L796" i="5"/>
  <c r="K796" i="5"/>
  <c r="B796" i="5"/>
  <c r="AB795" i="5"/>
  <c r="AA795" i="5"/>
  <c r="Z795" i="5"/>
  <c r="Y795" i="5"/>
  <c r="X795" i="5"/>
  <c r="W795" i="5"/>
  <c r="V795" i="5"/>
  <c r="U795" i="5"/>
  <c r="T795" i="5"/>
  <c r="S795" i="5"/>
  <c r="R795" i="5"/>
  <c r="Q795" i="5"/>
  <c r="P795" i="5"/>
  <c r="O795" i="5"/>
  <c r="N795" i="5"/>
  <c r="M795" i="5"/>
  <c r="L795" i="5"/>
  <c r="K795" i="5"/>
  <c r="B795" i="5"/>
  <c r="AB794" i="5"/>
  <c r="AA794" i="5"/>
  <c r="Z794" i="5"/>
  <c r="Y794" i="5"/>
  <c r="X794" i="5"/>
  <c r="W794" i="5"/>
  <c r="V794" i="5"/>
  <c r="U794" i="5"/>
  <c r="T794" i="5"/>
  <c r="S794" i="5"/>
  <c r="R794" i="5"/>
  <c r="Q794" i="5"/>
  <c r="P794" i="5"/>
  <c r="O794" i="5"/>
  <c r="N794" i="5"/>
  <c r="M794" i="5"/>
  <c r="L794" i="5"/>
  <c r="K794" i="5"/>
  <c r="B794" i="5"/>
  <c r="AB793" i="5"/>
  <c r="AA793" i="5"/>
  <c r="Z793" i="5"/>
  <c r="Y793" i="5"/>
  <c r="X793" i="5"/>
  <c r="W793" i="5"/>
  <c r="V793" i="5"/>
  <c r="U793" i="5"/>
  <c r="T793" i="5"/>
  <c r="S793" i="5"/>
  <c r="R793" i="5"/>
  <c r="Q793" i="5"/>
  <c r="P793" i="5"/>
  <c r="O793" i="5"/>
  <c r="N793" i="5"/>
  <c r="M793" i="5"/>
  <c r="L793" i="5"/>
  <c r="K793" i="5"/>
  <c r="B793" i="5"/>
  <c r="AB792" i="5"/>
  <c r="AA792" i="5"/>
  <c r="Z792" i="5"/>
  <c r="Y792" i="5"/>
  <c r="X792" i="5"/>
  <c r="W792" i="5"/>
  <c r="V792" i="5"/>
  <c r="U792" i="5"/>
  <c r="T792" i="5"/>
  <c r="S792" i="5"/>
  <c r="R792" i="5"/>
  <c r="Q792" i="5"/>
  <c r="P792" i="5"/>
  <c r="O792" i="5"/>
  <c r="N792" i="5"/>
  <c r="M792" i="5"/>
  <c r="L792" i="5"/>
  <c r="K792" i="5"/>
  <c r="B792" i="5"/>
  <c r="AB791" i="5"/>
  <c r="AA791" i="5"/>
  <c r="Z791" i="5"/>
  <c r="Y791" i="5"/>
  <c r="X791" i="5"/>
  <c r="W791" i="5"/>
  <c r="V791" i="5"/>
  <c r="U791" i="5"/>
  <c r="T791" i="5"/>
  <c r="S791" i="5"/>
  <c r="R791" i="5"/>
  <c r="Q791" i="5"/>
  <c r="P791" i="5"/>
  <c r="O791" i="5"/>
  <c r="N791" i="5"/>
  <c r="M791" i="5"/>
  <c r="L791" i="5"/>
  <c r="K791" i="5"/>
  <c r="B791" i="5"/>
  <c r="AB790" i="5"/>
  <c r="AA790" i="5"/>
  <c r="Z790" i="5"/>
  <c r="Y790" i="5"/>
  <c r="X790" i="5"/>
  <c r="W790" i="5"/>
  <c r="V790" i="5"/>
  <c r="U790" i="5"/>
  <c r="T790" i="5"/>
  <c r="S790" i="5"/>
  <c r="R790" i="5"/>
  <c r="Q790" i="5"/>
  <c r="P790" i="5"/>
  <c r="O790" i="5"/>
  <c r="N790" i="5"/>
  <c r="M790" i="5"/>
  <c r="L790" i="5"/>
  <c r="K790" i="5"/>
  <c r="B790" i="5"/>
  <c r="AB789" i="5"/>
  <c r="AA789" i="5"/>
  <c r="Z789" i="5"/>
  <c r="Y789" i="5"/>
  <c r="X789" i="5"/>
  <c r="W789" i="5"/>
  <c r="V789" i="5"/>
  <c r="U789" i="5"/>
  <c r="T789" i="5"/>
  <c r="S789" i="5"/>
  <c r="R789" i="5"/>
  <c r="Q789" i="5"/>
  <c r="P789" i="5"/>
  <c r="O789" i="5"/>
  <c r="N789" i="5"/>
  <c r="M789" i="5"/>
  <c r="L789" i="5"/>
  <c r="K789" i="5"/>
  <c r="B789" i="5"/>
  <c r="AB788" i="5"/>
  <c r="AA788" i="5"/>
  <c r="Z788" i="5"/>
  <c r="Y788" i="5"/>
  <c r="X788" i="5"/>
  <c r="W788" i="5"/>
  <c r="V788" i="5"/>
  <c r="U788" i="5"/>
  <c r="T788" i="5"/>
  <c r="S788" i="5"/>
  <c r="R788" i="5"/>
  <c r="Q788" i="5"/>
  <c r="P788" i="5"/>
  <c r="O788" i="5"/>
  <c r="N788" i="5"/>
  <c r="M788" i="5"/>
  <c r="L788" i="5"/>
  <c r="K788" i="5"/>
  <c r="B788" i="5"/>
  <c r="AB787" i="5"/>
  <c r="AA787" i="5"/>
  <c r="Z787" i="5"/>
  <c r="Y787" i="5"/>
  <c r="X787" i="5"/>
  <c r="W787" i="5"/>
  <c r="V787" i="5"/>
  <c r="U787" i="5"/>
  <c r="T787" i="5"/>
  <c r="S787" i="5"/>
  <c r="R787" i="5"/>
  <c r="Q787" i="5"/>
  <c r="P787" i="5"/>
  <c r="O787" i="5"/>
  <c r="N787" i="5"/>
  <c r="M787" i="5"/>
  <c r="L787" i="5"/>
  <c r="K787" i="5"/>
  <c r="B787" i="5"/>
  <c r="AB786" i="5"/>
  <c r="AA786" i="5"/>
  <c r="Z786" i="5"/>
  <c r="Y786" i="5"/>
  <c r="X786" i="5"/>
  <c r="W786" i="5"/>
  <c r="V786" i="5"/>
  <c r="U786" i="5"/>
  <c r="T786" i="5"/>
  <c r="S786" i="5"/>
  <c r="R786" i="5"/>
  <c r="Q786" i="5"/>
  <c r="P786" i="5"/>
  <c r="O786" i="5"/>
  <c r="N786" i="5"/>
  <c r="M786" i="5"/>
  <c r="L786" i="5"/>
  <c r="K786" i="5"/>
  <c r="B786" i="5"/>
  <c r="AB785" i="5"/>
  <c r="AA785" i="5"/>
  <c r="Z785" i="5"/>
  <c r="Y785" i="5"/>
  <c r="X785" i="5"/>
  <c r="W785" i="5"/>
  <c r="V785" i="5"/>
  <c r="U785" i="5"/>
  <c r="T785" i="5"/>
  <c r="S785" i="5"/>
  <c r="R785" i="5"/>
  <c r="Q785" i="5"/>
  <c r="P785" i="5"/>
  <c r="O785" i="5"/>
  <c r="N785" i="5"/>
  <c r="M785" i="5"/>
  <c r="L785" i="5"/>
  <c r="K785" i="5"/>
  <c r="B785" i="5"/>
  <c r="AB784" i="5"/>
  <c r="AA784" i="5"/>
  <c r="Z784" i="5"/>
  <c r="Y784" i="5"/>
  <c r="X784" i="5"/>
  <c r="W784" i="5"/>
  <c r="V784" i="5"/>
  <c r="U784" i="5"/>
  <c r="T784" i="5"/>
  <c r="S784" i="5"/>
  <c r="R784" i="5"/>
  <c r="Q784" i="5"/>
  <c r="P784" i="5"/>
  <c r="O784" i="5"/>
  <c r="N784" i="5"/>
  <c r="M784" i="5"/>
  <c r="L784" i="5"/>
  <c r="K784" i="5"/>
  <c r="B784" i="5"/>
  <c r="AB783" i="5"/>
  <c r="AA783" i="5"/>
  <c r="Z783" i="5"/>
  <c r="Y783" i="5"/>
  <c r="X783" i="5"/>
  <c r="W783" i="5"/>
  <c r="V783" i="5"/>
  <c r="U783" i="5"/>
  <c r="T783" i="5"/>
  <c r="S783" i="5"/>
  <c r="R783" i="5"/>
  <c r="Q783" i="5"/>
  <c r="P783" i="5"/>
  <c r="O783" i="5"/>
  <c r="N783" i="5"/>
  <c r="M783" i="5"/>
  <c r="L783" i="5"/>
  <c r="K783" i="5"/>
  <c r="B783" i="5"/>
  <c r="AB782" i="5"/>
  <c r="AA782" i="5"/>
  <c r="Z782" i="5"/>
  <c r="Y782" i="5"/>
  <c r="X782" i="5"/>
  <c r="W782" i="5"/>
  <c r="V782" i="5"/>
  <c r="U782" i="5"/>
  <c r="T782" i="5"/>
  <c r="S782" i="5"/>
  <c r="R782" i="5"/>
  <c r="Q782" i="5"/>
  <c r="P782" i="5"/>
  <c r="O782" i="5"/>
  <c r="N782" i="5"/>
  <c r="M782" i="5"/>
  <c r="L782" i="5"/>
  <c r="K782" i="5"/>
  <c r="B782" i="5"/>
  <c r="AB781" i="5"/>
  <c r="AA781" i="5"/>
  <c r="Z781" i="5"/>
  <c r="Y781" i="5"/>
  <c r="X781" i="5"/>
  <c r="W781" i="5"/>
  <c r="V781" i="5"/>
  <c r="U781" i="5"/>
  <c r="T781" i="5"/>
  <c r="S781" i="5"/>
  <c r="R781" i="5"/>
  <c r="Q781" i="5"/>
  <c r="P781" i="5"/>
  <c r="O781" i="5"/>
  <c r="N781" i="5"/>
  <c r="M781" i="5"/>
  <c r="L781" i="5"/>
  <c r="K781" i="5"/>
  <c r="B781" i="5"/>
  <c r="AB780" i="5"/>
  <c r="AA780" i="5"/>
  <c r="Z780" i="5"/>
  <c r="Y780" i="5"/>
  <c r="X780" i="5"/>
  <c r="W780" i="5"/>
  <c r="V780" i="5"/>
  <c r="U780" i="5"/>
  <c r="T780" i="5"/>
  <c r="S780" i="5"/>
  <c r="R780" i="5"/>
  <c r="Q780" i="5"/>
  <c r="P780" i="5"/>
  <c r="O780" i="5"/>
  <c r="N780" i="5"/>
  <c r="M780" i="5"/>
  <c r="L780" i="5"/>
  <c r="K780" i="5"/>
  <c r="B780" i="5"/>
  <c r="AB779" i="5"/>
  <c r="AA779" i="5"/>
  <c r="Z779" i="5"/>
  <c r="Y779" i="5"/>
  <c r="X779" i="5"/>
  <c r="W779" i="5"/>
  <c r="V779" i="5"/>
  <c r="U779" i="5"/>
  <c r="T779" i="5"/>
  <c r="S779" i="5"/>
  <c r="R779" i="5"/>
  <c r="Q779" i="5"/>
  <c r="P779" i="5"/>
  <c r="O779" i="5"/>
  <c r="N779" i="5"/>
  <c r="M779" i="5"/>
  <c r="L779" i="5"/>
  <c r="K779" i="5"/>
  <c r="B779" i="5"/>
  <c r="AB778" i="5"/>
  <c r="AA778" i="5"/>
  <c r="Z778" i="5"/>
  <c r="Y778" i="5"/>
  <c r="X778" i="5"/>
  <c r="W778" i="5"/>
  <c r="V778" i="5"/>
  <c r="U778" i="5"/>
  <c r="T778" i="5"/>
  <c r="S778" i="5"/>
  <c r="R778" i="5"/>
  <c r="Q778" i="5"/>
  <c r="P778" i="5"/>
  <c r="O778" i="5"/>
  <c r="N778" i="5"/>
  <c r="M778" i="5"/>
  <c r="L778" i="5"/>
  <c r="K778" i="5"/>
  <c r="B778" i="5"/>
  <c r="AB777" i="5"/>
  <c r="AA777" i="5"/>
  <c r="Z777" i="5"/>
  <c r="Y777" i="5"/>
  <c r="X777" i="5"/>
  <c r="W777" i="5"/>
  <c r="V777" i="5"/>
  <c r="U777" i="5"/>
  <c r="T777" i="5"/>
  <c r="S777" i="5"/>
  <c r="R777" i="5"/>
  <c r="Q777" i="5"/>
  <c r="P777" i="5"/>
  <c r="O777" i="5"/>
  <c r="N777" i="5"/>
  <c r="M777" i="5"/>
  <c r="L777" i="5"/>
  <c r="K777" i="5"/>
  <c r="B777" i="5"/>
  <c r="AB776" i="5"/>
  <c r="AA776" i="5"/>
  <c r="Z776" i="5"/>
  <c r="Y776" i="5"/>
  <c r="X776" i="5"/>
  <c r="W776" i="5"/>
  <c r="V776" i="5"/>
  <c r="U776" i="5"/>
  <c r="T776" i="5"/>
  <c r="S776" i="5"/>
  <c r="R776" i="5"/>
  <c r="Q776" i="5"/>
  <c r="P776" i="5"/>
  <c r="O776" i="5"/>
  <c r="N776" i="5"/>
  <c r="M776" i="5"/>
  <c r="L776" i="5"/>
  <c r="K776" i="5"/>
  <c r="B776" i="5"/>
  <c r="AB775" i="5"/>
  <c r="AA775" i="5"/>
  <c r="Z775" i="5"/>
  <c r="Y775" i="5"/>
  <c r="X775" i="5"/>
  <c r="W775" i="5"/>
  <c r="V775" i="5"/>
  <c r="U775" i="5"/>
  <c r="T775" i="5"/>
  <c r="S775" i="5"/>
  <c r="R775" i="5"/>
  <c r="Q775" i="5"/>
  <c r="P775" i="5"/>
  <c r="O775" i="5"/>
  <c r="N775" i="5"/>
  <c r="M775" i="5"/>
  <c r="L775" i="5"/>
  <c r="K775" i="5"/>
  <c r="B775" i="5"/>
  <c r="AB774" i="5"/>
  <c r="AA774" i="5"/>
  <c r="Z774" i="5"/>
  <c r="Y774" i="5"/>
  <c r="X774" i="5"/>
  <c r="W774" i="5"/>
  <c r="V774" i="5"/>
  <c r="U774" i="5"/>
  <c r="T774" i="5"/>
  <c r="S774" i="5"/>
  <c r="R774" i="5"/>
  <c r="Q774" i="5"/>
  <c r="P774" i="5"/>
  <c r="O774" i="5"/>
  <c r="N774" i="5"/>
  <c r="M774" i="5"/>
  <c r="L774" i="5"/>
  <c r="K774" i="5"/>
  <c r="B774" i="5"/>
  <c r="AB773" i="5"/>
  <c r="AA773" i="5"/>
  <c r="Z773" i="5"/>
  <c r="Y773" i="5"/>
  <c r="X773" i="5"/>
  <c r="W773" i="5"/>
  <c r="V773" i="5"/>
  <c r="U773" i="5"/>
  <c r="T773" i="5"/>
  <c r="S773" i="5"/>
  <c r="R773" i="5"/>
  <c r="Q773" i="5"/>
  <c r="P773" i="5"/>
  <c r="O773" i="5"/>
  <c r="N773" i="5"/>
  <c r="M773" i="5"/>
  <c r="L773" i="5"/>
  <c r="K773" i="5"/>
  <c r="B773" i="5"/>
  <c r="AB772" i="5"/>
  <c r="AA772" i="5"/>
  <c r="Z772" i="5"/>
  <c r="Y772" i="5"/>
  <c r="X772" i="5"/>
  <c r="W772" i="5"/>
  <c r="V772" i="5"/>
  <c r="U772" i="5"/>
  <c r="T772" i="5"/>
  <c r="S772" i="5"/>
  <c r="R772" i="5"/>
  <c r="Q772" i="5"/>
  <c r="P772" i="5"/>
  <c r="O772" i="5"/>
  <c r="N772" i="5"/>
  <c r="M772" i="5"/>
  <c r="L772" i="5"/>
  <c r="K772" i="5"/>
  <c r="B772" i="5"/>
  <c r="AB771" i="5"/>
  <c r="AA771" i="5"/>
  <c r="Z771" i="5"/>
  <c r="Y771" i="5"/>
  <c r="X771" i="5"/>
  <c r="W771" i="5"/>
  <c r="V771" i="5"/>
  <c r="U771" i="5"/>
  <c r="T771" i="5"/>
  <c r="S771" i="5"/>
  <c r="R771" i="5"/>
  <c r="Q771" i="5"/>
  <c r="P771" i="5"/>
  <c r="O771" i="5"/>
  <c r="N771" i="5"/>
  <c r="M771" i="5"/>
  <c r="L771" i="5"/>
  <c r="K771" i="5"/>
  <c r="B771" i="5"/>
  <c r="AB770" i="5"/>
  <c r="AA770" i="5"/>
  <c r="Z770" i="5"/>
  <c r="Y770" i="5"/>
  <c r="X770" i="5"/>
  <c r="W770" i="5"/>
  <c r="V770" i="5"/>
  <c r="U770" i="5"/>
  <c r="T770" i="5"/>
  <c r="S770" i="5"/>
  <c r="R770" i="5"/>
  <c r="Q770" i="5"/>
  <c r="P770" i="5"/>
  <c r="O770" i="5"/>
  <c r="N770" i="5"/>
  <c r="M770" i="5"/>
  <c r="L770" i="5"/>
  <c r="K770" i="5"/>
  <c r="B770" i="5"/>
  <c r="AB769" i="5"/>
  <c r="AA769" i="5"/>
  <c r="Z769" i="5"/>
  <c r="Y769" i="5"/>
  <c r="X769" i="5"/>
  <c r="W769" i="5"/>
  <c r="V769" i="5"/>
  <c r="U769" i="5"/>
  <c r="T769" i="5"/>
  <c r="S769" i="5"/>
  <c r="R769" i="5"/>
  <c r="Q769" i="5"/>
  <c r="P769" i="5"/>
  <c r="O769" i="5"/>
  <c r="N769" i="5"/>
  <c r="M769" i="5"/>
  <c r="L769" i="5"/>
  <c r="K769" i="5"/>
  <c r="B769" i="5"/>
  <c r="AB768" i="5"/>
  <c r="AA768" i="5"/>
  <c r="Z768" i="5"/>
  <c r="Y768" i="5"/>
  <c r="X768" i="5"/>
  <c r="W768" i="5"/>
  <c r="V768" i="5"/>
  <c r="U768" i="5"/>
  <c r="T768" i="5"/>
  <c r="S768" i="5"/>
  <c r="R768" i="5"/>
  <c r="Q768" i="5"/>
  <c r="P768" i="5"/>
  <c r="O768" i="5"/>
  <c r="N768" i="5"/>
  <c r="M768" i="5"/>
  <c r="L768" i="5"/>
  <c r="K768" i="5"/>
  <c r="B768" i="5"/>
  <c r="AB767" i="5"/>
  <c r="AA767" i="5"/>
  <c r="Z767" i="5"/>
  <c r="Y767" i="5"/>
  <c r="X767" i="5"/>
  <c r="W767" i="5"/>
  <c r="V767" i="5"/>
  <c r="U767" i="5"/>
  <c r="T767" i="5"/>
  <c r="S767" i="5"/>
  <c r="R767" i="5"/>
  <c r="Q767" i="5"/>
  <c r="P767" i="5"/>
  <c r="O767" i="5"/>
  <c r="N767" i="5"/>
  <c r="M767" i="5"/>
  <c r="L767" i="5"/>
  <c r="K767" i="5"/>
  <c r="B767" i="5"/>
  <c r="AB766" i="5"/>
  <c r="AA766" i="5"/>
  <c r="Z766" i="5"/>
  <c r="Y766" i="5"/>
  <c r="X766" i="5"/>
  <c r="W766" i="5"/>
  <c r="V766" i="5"/>
  <c r="U766" i="5"/>
  <c r="T766" i="5"/>
  <c r="S766" i="5"/>
  <c r="R766" i="5"/>
  <c r="Q766" i="5"/>
  <c r="P766" i="5"/>
  <c r="O766" i="5"/>
  <c r="N766" i="5"/>
  <c r="M766" i="5"/>
  <c r="L766" i="5"/>
  <c r="K766" i="5"/>
  <c r="B766" i="5"/>
  <c r="AB765" i="5"/>
  <c r="AA765" i="5"/>
  <c r="Z765" i="5"/>
  <c r="Y765" i="5"/>
  <c r="X765" i="5"/>
  <c r="W765" i="5"/>
  <c r="V765" i="5"/>
  <c r="U765" i="5"/>
  <c r="T765" i="5"/>
  <c r="S765" i="5"/>
  <c r="R765" i="5"/>
  <c r="Q765" i="5"/>
  <c r="P765" i="5"/>
  <c r="O765" i="5"/>
  <c r="N765" i="5"/>
  <c r="M765" i="5"/>
  <c r="L765" i="5"/>
  <c r="K765" i="5"/>
  <c r="B765" i="5"/>
  <c r="AB764" i="5"/>
  <c r="AA764" i="5"/>
  <c r="Z764" i="5"/>
  <c r="Y764" i="5"/>
  <c r="X764" i="5"/>
  <c r="W764" i="5"/>
  <c r="V764" i="5"/>
  <c r="U764" i="5"/>
  <c r="T764" i="5"/>
  <c r="S764" i="5"/>
  <c r="R764" i="5"/>
  <c r="Q764" i="5"/>
  <c r="P764" i="5"/>
  <c r="O764" i="5"/>
  <c r="N764" i="5"/>
  <c r="M764" i="5"/>
  <c r="L764" i="5"/>
  <c r="K764" i="5"/>
  <c r="B764" i="5"/>
  <c r="AB763" i="5"/>
  <c r="AA763" i="5"/>
  <c r="Z763" i="5"/>
  <c r="Y763" i="5"/>
  <c r="X763" i="5"/>
  <c r="W763" i="5"/>
  <c r="V763" i="5"/>
  <c r="U763" i="5"/>
  <c r="T763" i="5"/>
  <c r="S763" i="5"/>
  <c r="R763" i="5"/>
  <c r="Q763" i="5"/>
  <c r="P763" i="5"/>
  <c r="O763" i="5"/>
  <c r="N763" i="5"/>
  <c r="M763" i="5"/>
  <c r="L763" i="5"/>
  <c r="K763" i="5"/>
  <c r="B763" i="5"/>
  <c r="AB762" i="5"/>
  <c r="AA762" i="5"/>
  <c r="Z762" i="5"/>
  <c r="Y762" i="5"/>
  <c r="X762" i="5"/>
  <c r="W762" i="5"/>
  <c r="V762" i="5"/>
  <c r="U762" i="5"/>
  <c r="T762" i="5"/>
  <c r="S762" i="5"/>
  <c r="R762" i="5"/>
  <c r="Q762" i="5"/>
  <c r="P762" i="5"/>
  <c r="O762" i="5"/>
  <c r="N762" i="5"/>
  <c r="M762" i="5"/>
  <c r="L762" i="5"/>
  <c r="K762" i="5"/>
  <c r="B762" i="5"/>
  <c r="AB761" i="5"/>
  <c r="AA761" i="5"/>
  <c r="Z761" i="5"/>
  <c r="Y761" i="5"/>
  <c r="X761" i="5"/>
  <c r="W761" i="5"/>
  <c r="V761" i="5"/>
  <c r="U761" i="5"/>
  <c r="T761" i="5"/>
  <c r="S761" i="5"/>
  <c r="R761" i="5"/>
  <c r="Q761" i="5"/>
  <c r="P761" i="5"/>
  <c r="O761" i="5"/>
  <c r="N761" i="5"/>
  <c r="M761" i="5"/>
  <c r="L761" i="5"/>
  <c r="K761" i="5"/>
  <c r="B761" i="5"/>
  <c r="AB760" i="5"/>
  <c r="AA760" i="5"/>
  <c r="Z760" i="5"/>
  <c r="Y760" i="5"/>
  <c r="X760" i="5"/>
  <c r="W760" i="5"/>
  <c r="V760" i="5"/>
  <c r="U760" i="5"/>
  <c r="T760" i="5"/>
  <c r="S760" i="5"/>
  <c r="R760" i="5"/>
  <c r="Q760" i="5"/>
  <c r="P760" i="5"/>
  <c r="O760" i="5"/>
  <c r="N760" i="5"/>
  <c r="M760" i="5"/>
  <c r="L760" i="5"/>
  <c r="K760" i="5"/>
  <c r="B760" i="5"/>
  <c r="AB759" i="5"/>
  <c r="AA759" i="5"/>
  <c r="Z759" i="5"/>
  <c r="Y759" i="5"/>
  <c r="X759" i="5"/>
  <c r="W759" i="5"/>
  <c r="V759" i="5"/>
  <c r="U759" i="5"/>
  <c r="T759" i="5"/>
  <c r="S759" i="5"/>
  <c r="R759" i="5"/>
  <c r="Q759" i="5"/>
  <c r="P759" i="5"/>
  <c r="O759" i="5"/>
  <c r="N759" i="5"/>
  <c r="M759" i="5"/>
  <c r="L759" i="5"/>
  <c r="K759" i="5"/>
  <c r="B759" i="5"/>
  <c r="AB758" i="5"/>
  <c r="AA758" i="5"/>
  <c r="Z758" i="5"/>
  <c r="Y758" i="5"/>
  <c r="X758" i="5"/>
  <c r="W758" i="5"/>
  <c r="V758" i="5"/>
  <c r="U758" i="5"/>
  <c r="T758" i="5"/>
  <c r="S758" i="5"/>
  <c r="R758" i="5"/>
  <c r="Q758" i="5"/>
  <c r="P758" i="5"/>
  <c r="O758" i="5"/>
  <c r="N758" i="5"/>
  <c r="M758" i="5"/>
  <c r="L758" i="5"/>
  <c r="K758" i="5"/>
  <c r="B758" i="5"/>
  <c r="AB757" i="5"/>
  <c r="AA757" i="5"/>
  <c r="Z757" i="5"/>
  <c r="Y757" i="5"/>
  <c r="X757" i="5"/>
  <c r="W757" i="5"/>
  <c r="V757" i="5"/>
  <c r="U757" i="5"/>
  <c r="T757" i="5"/>
  <c r="S757" i="5"/>
  <c r="R757" i="5"/>
  <c r="Q757" i="5"/>
  <c r="P757" i="5"/>
  <c r="O757" i="5"/>
  <c r="N757" i="5"/>
  <c r="M757" i="5"/>
  <c r="L757" i="5"/>
  <c r="K757" i="5"/>
  <c r="B757" i="5"/>
  <c r="AB756" i="5"/>
  <c r="AA756" i="5"/>
  <c r="Z756" i="5"/>
  <c r="Y756" i="5"/>
  <c r="X756" i="5"/>
  <c r="W756" i="5"/>
  <c r="V756" i="5"/>
  <c r="U756" i="5"/>
  <c r="T756" i="5"/>
  <c r="S756" i="5"/>
  <c r="R756" i="5"/>
  <c r="Q756" i="5"/>
  <c r="P756" i="5"/>
  <c r="O756" i="5"/>
  <c r="N756" i="5"/>
  <c r="M756" i="5"/>
  <c r="L756" i="5"/>
  <c r="K756" i="5"/>
  <c r="B756" i="5"/>
  <c r="AB755" i="5"/>
  <c r="AA755" i="5"/>
  <c r="Z755" i="5"/>
  <c r="Y755" i="5"/>
  <c r="X755" i="5"/>
  <c r="W755" i="5"/>
  <c r="V755" i="5"/>
  <c r="U755" i="5"/>
  <c r="T755" i="5"/>
  <c r="S755" i="5"/>
  <c r="R755" i="5"/>
  <c r="Q755" i="5"/>
  <c r="P755" i="5"/>
  <c r="O755" i="5"/>
  <c r="N755" i="5"/>
  <c r="M755" i="5"/>
  <c r="L755" i="5"/>
  <c r="K755" i="5"/>
  <c r="B755" i="5"/>
  <c r="AB754" i="5"/>
  <c r="AA754" i="5"/>
  <c r="Z754" i="5"/>
  <c r="Y754" i="5"/>
  <c r="X754" i="5"/>
  <c r="W754" i="5"/>
  <c r="V754" i="5"/>
  <c r="U754" i="5"/>
  <c r="T754" i="5"/>
  <c r="S754" i="5"/>
  <c r="R754" i="5"/>
  <c r="Q754" i="5"/>
  <c r="P754" i="5"/>
  <c r="O754" i="5"/>
  <c r="N754" i="5"/>
  <c r="M754" i="5"/>
  <c r="L754" i="5"/>
  <c r="K754" i="5"/>
  <c r="B754" i="5"/>
  <c r="AB753" i="5"/>
  <c r="AA753" i="5"/>
  <c r="Z753" i="5"/>
  <c r="Y753" i="5"/>
  <c r="X753" i="5"/>
  <c r="W753" i="5"/>
  <c r="V753" i="5"/>
  <c r="U753" i="5"/>
  <c r="T753" i="5"/>
  <c r="S753" i="5"/>
  <c r="R753" i="5"/>
  <c r="Q753" i="5"/>
  <c r="P753" i="5"/>
  <c r="O753" i="5"/>
  <c r="N753" i="5"/>
  <c r="M753" i="5"/>
  <c r="L753" i="5"/>
  <c r="K753" i="5"/>
  <c r="B753" i="5"/>
  <c r="AB752" i="5"/>
  <c r="AA752" i="5"/>
  <c r="Z752" i="5"/>
  <c r="Y752" i="5"/>
  <c r="X752" i="5"/>
  <c r="W752" i="5"/>
  <c r="V752" i="5"/>
  <c r="U752" i="5"/>
  <c r="T752" i="5"/>
  <c r="S752" i="5"/>
  <c r="R752" i="5"/>
  <c r="Q752" i="5"/>
  <c r="P752" i="5"/>
  <c r="O752" i="5"/>
  <c r="N752" i="5"/>
  <c r="M752" i="5"/>
  <c r="L752" i="5"/>
  <c r="K752" i="5"/>
  <c r="B752" i="5"/>
  <c r="AB751" i="5"/>
  <c r="AA751" i="5"/>
  <c r="Z751" i="5"/>
  <c r="Y751" i="5"/>
  <c r="X751" i="5"/>
  <c r="W751" i="5"/>
  <c r="V751" i="5"/>
  <c r="U751" i="5"/>
  <c r="T751" i="5"/>
  <c r="S751" i="5"/>
  <c r="R751" i="5"/>
  <c r="Q751" i="5"/>
  <c r="P751" i="5"/>
  <c r="O751" i="5"/>
  <c r="N751" i="5"/>
  <c r="M751" i="5"/>
  <c r="L751" i="5"/>
  <c r="K751" i="5"/>
  <c r="B751" i="5"/>
  <c r="AB750" i="5"/>
  <c r="AA750" i="5"/>
  <c r="Z750" i="5"/>
  <c r="Y750" i="5"/>
  <c r="X750" i="5"/>
  <c r="W750" i="5"/>
  <c r="V750" i="5"/>
  <c r="U750" i="5"/>
  <c r="T750" i="5"/>
  <c r="S750" i="5"/>
  <c r="R750" i="5"/>
  <c r="Q750" i="5"/>
  <c r="P750" i="5"/>
  <c r="O750" i="5"/>
  <c r="N750" i="5"/>
  <c r="M750" i="5"/>
  <c r="L750" i="5"/>
  <c r="K750" i="5"/>
  <c r="B750" i="5"/>
  <c r="AB749" i="5"/>
  <c r="AA749" i="5"/>
  <c r="Z749" i="5"/>
  <c r="Y749" i="5"/>
  <c r="X749" i="5"/>
  <c r="W749" i="5"/>
  <c r="V749" i="5"/>
  <c r="U749" i="5"/>
  <c r="T749" i="5"/>
  <c r="S749" i="5"/>
  <c r="R749" i="5"/>
  <c r="Q749" i="5"/>
  <c r="P749" i="5"/>
  <c r="O749" i="5"/>
  <c r="N749" i="5"/>
  <c r="M749" i="5"/>
  <c r="L749" i="5"/>
  <c r="K749" i="5"/>
  <c r="B749" i="5"/>
  <c r="AB748" i="5"/>
  <c r="AA748" i="5"/>
  <c r="Z748" i="5"/>
  <c r="Y748" i="5"/>
  <c r="X748" i="5"/>
  <c r="W748" i="5"/>
  <c r="V748" i="5"/>
  <c r="U748" i="5"/>
  <c r="T748" i="5"/>
  <c r="S748" i="5"/>
  <c r="R748" i="5"/>
  <c r="Q748" i="5"/>
  <c r="P748" i="5"/>
  <c r="O748" i="5"/>
  <c r="N748" i="5"/>
  <c r="M748" i="5"/>
  <c r="L748" i="5"/>
  <c r="K748" i="5"/>
  <c r="B748" i="5"/>
  <c r="AB747" i="5"/>
  <c r="AA747" i="5"/>
  <c r="Z747" i="5"/>
  <c r="Y747" i="5"/>
  <c r="X747" i="5"/>
  <c r="W747" i="5"/>
  <c r="V747" i="5"/>
  <c r="U747" i="5"/>
  <c r="T747" i="5"/>
  <c r="S747" i="5"/>
  <c r="R747" i="5"/>
  <c r="Q747" i="5"/>
  <c r="P747" i="5"/>
  <c r="O747" i="5"/>
  <c r="N747" i="5"/>
  <c r="M747" i="5"/>
  <c r="L747" i="5"/>
  <c r="K747" i="5"/>
  <c r="B747" i="5"/>
  <c r="AB746" i="5"/>
  <c r="AA746" i="5"/>
  <c r="Z746" i="5"/>
  <c r="Y746" i="5"/>
  <c r="X746" i="5"/>
  <c r="W746" i="5"/>
  <c r="V746" i="5"/>
  <c r="U746" i="5"/>
  <c r="T746" i="5"/>
  <c r="S746" i="5"/>
  <c r="R746" i="5"/>
  <c r="Q746" i="5"/>
  <c r="P746" i="5"/>
  <c r="O746" i="5"/>
  <c r="N746" i="5"/>
  <c r="M746" i="5"/>
  <c r="L746" i="5"/>
  <c r="K746" i="5"/>
  <c r="B746" i="5"/>
  <c r="AB745" i="5"/>
  <c r="AA745" i="5"/>
  <c r="Z745" i="5"/>
  <c r="Y745" i="5"/>
  <c r="X745" i="5"/>
  <c r="W745" i="5"/>
  <c r="V745" i="5"/>
  <c r="U745" i="5"/>
  <c r="T745" i="5"/>
  <c r="S745" i="5"/>
  <c r="R745" i="5"/>
  <c r="Q745" i="5"/>
  <c r="P745" i="5"/>
  <c r="O745" i="5"/>
  <c r="N745" i="5"/>
  <c r="M745" i="5"/>
  <c r="L745" i="5"/>
  <c r="K745" i="5"/>
  <c r="B745" i="5"/>
  <c r="AB744" i="5"/>
  <c r="AA744" i="5"/>
  <c r="Z744" i="5"/>
  <c r="Y744" i="5"/>
  <c r="X744" i="5"/>
  <c r="W744" i="5"/>
  <c r="V744" i="5"/>
  <c r="U744" i="5"/>
  <c r="T744" i="5"/>
  <c r="S744" i="5"/>
  <c r="R744" i="5"/>
  <c r="Q744" i="5"/>
  <c r="P744" i="5"/>
  <c r="O744" i="5"/>
  <c r="N744" i="5"/>
  <c r="M744" i="5"/>
  <c r="L744" i="5"/>
  <c r="K744" i="5"/>
  <c r="B744" i="5"/>
  <c r="AB743" i="5"/>
  <c r="AA743" i="5"/>
  <c r="Z743" i="5"/>
  <c r="Y743" i="5"/>
  <c r="X743" i="5"/>
  <c r="W743" i="5"/>
  <c r="V743" i="5"/>
  <c r="U743" i="5"/>
  <c r="T743" i="5"/>
  <c r="S743" i="5"/>
  <c r="R743" i="5"/>
  <c r="Q743" i="5"/>
  <c r="P743" i="5"/>
  <c r="O743" i="5"/>
  <c r="N743" i="5"/>
  <c r="M743" i="5"/>
  <c r="L743" i="5"/>
  <c r="K743" i="5"/>
  <c r="B743" i="5"/>
  <c r="AB742" i="5"/>
  <c r="AA742" i="5"/>
  <c r="Z742" i="5"/>
  <c r="Y742" i="5"/>
  <c r="X742" i="5"/>
  <c r="W742" i="5"/>
  <c r="V742" i="5"/>
  <c r="U742" i="5"/>
  <c r="T742" i="5"/>
  <c r="S742" i="5"/>
  <c r="R742" i="5"/>
  <c r="Q742" i="5"/>
  <c r="P742" i="5"/>
  <c r="O742" i="5"/>
  <c r="N742" i="5"/>
  <c r="M742" i="5"/>
  <c r="L742" i="5"/>
  <c r="K742" i="5"/>
  <c r="B742" i="5"/>
  <c r="AB741" i="5"/>
  <c r="AA741" i="5"/>
  <c r="Z741" i="5"/>
  <c r="Y741" i="5"/>
  <c r="X741" i="5"/>
  <c r="W741" i="5"/>
  <c r="V741" i="5"/>
  <c r="U741" i="5"/>
  <c r="T741" i="5"/>
  <c r="S741" i="5"/>
  <c r="R741" i="5"/>
  <c r="Q741" i="5"/>
  <c r="P741" i="5"/>
  <c r="O741" i="5"/>
  <c r="N741" i="5"/>
  <c r="M741" i="5"/>
  <c r="L741" i="5"/>
  <c r="K741" i="5"/>
  <c r="B741" i="5"/>
  <c r="AB740" i="5"/>
  <c r="AA740" i="5"/>
  <c r="Z740" i="5"/>
  <c r="Y740" i="5"/>
  <c r="X740" i="5"/>
  <c r="W740" i="5"/>
  <c r="V740" i="5"/>
  <c r="U740" i="5"/>
  <c r="T740" i="5"/>
  <c r="S740" i="5"/>
  <c r="R740" i="5"/>
  <c r="Q740" i="5"/>
  <c r="P740" i="5"/>
  <c r="O740" i="5"/>
  <c r="N740" i="5"/>
  <c r="M740" i="5"/>
  <c r="L740" i="5"/>
  <c r="K740" i="5"/>
  <c r="B740" i="5"/>
  <c r="AB739" i="5"/>
  <c r="AA739" i="5"/>
  <c r="Z739" i="5"/>
  <c r="Y739" i="5"/>
  <c r="X739" i="5"/>
  <c r="W739" i="5"/>
  <c r="V739" i="5"/>
  <c r="U739" i="5"/>
  <c r="T739" i="5"/>
  <c r="S739" i="5"/>
  <c r="R739" i="5"/>
  <c r="Q739" i="5"/>
  <c r="P739" i="5"/>
  <c r="O739" i="5"/>
  <c r="N739" i="5"/>
  <c r="M739" i="5"/>
  <c r="L739" i="5"/>
  <c r="K739" i="5"/>
  <c r="B739" i="5"/>
  <c r="AB738" i="5"/>
  <c r="AA738" i="5"/>
  <c r="Z738" i="5"/>
  <c r="Y738" i="5"/>
  <c r="X738" i="5"/>
  <c r="W738" i="5"/>
  <c r="V738" i="5"/>
  <c r="U738" i="5"/>
  <c r="T738" i="5"/>
  <c r="S738" i="5"/>
  <c r="R738" i="5"/>
  <c r="Q738" i="5"/>
  <c r="P738" i="5"/>
  <c r="O738" i="5"/>
  <c r="N738" i="5"/>
  <c r="M738" i="5"/>
  <c r="L738" i="5"/>
  <c r="K738" i="5"/>
  <c r="B738" i="5"/>
  <c r="AB737" i="5"/>
  <c r="AA737" i="5"/>
  <c r="Z737" i="5"/>
  <c r="Y737" i="5"/>
  <c r="X737" i="5"/>
  <c r="W737" i="5"/>
  <c r="V737" i="5"/>
  <c r="U737" i="5"/>
  <c r="T737" i="5"/>
  <c r="S737" i="5"/>
  <c r="R737" i="5"/>
  <c r="Q737" i="5"/>
  <c r="P737" i="5"/>
  <c r="O737" i="5"/>
  <c r="N737" i="5"/>
  <c r="M737" i="5"/>
  <c r="L737" i="5"/>
  <c r="K737" i="5"/>
  <c r="B737" i="5"/>
  <c r="AB736" i="5"/>
  <c r="AA736" i="5"/>
  <c r="Z736" i="5"/>
  <c r="Y736" i="5"/>
  <c r="X736" i="5"/>
  <c r="W736" i="5"/>
  <c r="V736" i="5"/>
  <c r="U736" i="5"/>
  <c r="T736" i="5"/>
  <c r="S736" i="5"/>
  <c r="R736" i="5"/>
  <c r="Q736" i="5"/>
  <c r="P736" i="5"/>
  <c r="O736" i="5"/>
  <c r="N736" i="5"/>
  <c r="M736" i="5"/>
  <c r="L736" i="5"/>
  <c r="K736" i="5"/>
  <c r="B736" i="5"/>
  <c r="AB735" i="5"/>
  <c r="AA735" i="5"/>
  <c r="Z735" i="5"/>
  <c r="Y735" i="5"/>
  <c r="X735" i="5"/>
  <c r="W735" i="5"/>
  <c r="V735" i="5"/>
  <c r="U735" i="5"/>
  <c r="T735" i="5"/>
  <c r="S735" i="5"/>
  <c r="R735" i="5"/>
  <c r="Q735" i="5"/>
  <c r="P735" i="5"/>
  <c r="O735" i="5"/>
  <c r="N735" i="5"/>
  <c r="M735" i="5"/>
  <c r="L735" i="5"/>
  <c r="K735" i="5"/>
  <c r="B735" i="5"/>
  <c r="AB734" i="5"/>
  <c r="AA734" i="5"/>
  <c r="Z734" i="5"/>
  <c r="Y734" i="5"/>
  <c r="X734" i="5"/>
  <c r="W734" i="5"/>
  <c r="V734" i="5"/>
  <c r="U734" i="5"/>
  <c r="T734" i="5"/>
  <c r="S734" i="5"/>
  <c r="R734" i="5"/>
  <c r="Q734" i="5"/>
  <c r="P734" i="5"/>
  <c r="O734" i="5"/>
  <c r="N734" i="5"/>
  <c r="M734" i="5"/>
  <c r="L734" i="5"/>
  <c r="K734" i="5"/>
  <c r="B734" i="5"/>
  <c r="AB733" i="5"/>
  <c r="AA733" i="5"/>
  <c r="Z733" i="5"/>
  <c r="Y733" i="5"/>
  <c r="X733" i="5"/>
  <c r="W733" i="5"/>
  <c r="V733" i="5"/>
  <c r="U733" i="5"/>
  <c r="T733" i="5"/>
  <c r="S733" i="5"/>
  <c r="R733" i="5"/>
  <c r="Q733" i="5"/>
  <c r="P733" i="5"/>
  <c r="O733" i="5"/>
  <c r="N733" i="5"/>
  <c r="M733" i="5"/>
  <c r="L733" i="5"/>
  <c r="K733" i="5"/>
  <c r="B733" i="5"/>
  <c r="AB732" i="5"/>
  <c r="AA732" i="5"/>
  <c r="Z732" i="5"/>
  <c r="Y732" i="5"/>
  <c r="X732" i="5"/>
  <c r="W732" i="5"/>
  <c r="V732" i="5"/>
  <c r="U732" i="5"/>
  <c r="T732" i="5"/>
  <c r="S732" i="5"/>
  <c r="R732" i="5"/>
  <c r="Q732" i="5"/>
  <c r="P732" i="5"/>
  <c r="O732" i="5"/>
  <c r="N732" i="5"/>
  <c r="M732" i="5"/>
  <c r="L732" i="5"/>
  <c r="K732" i="5"/>
  <c r="B732" i="5"/>
  <c r="AB731" i="5"/>
  <c r="AA731" i="5"/>
  <c r="Z731" i="5"/>
  <c r="Y731" i="5"/>
  <c r="X731" i="5"/>
  <c r="W731" i="5"/>
  <c r="V731" i="5"/>
  <c r="U731" i="5"/>
  <c r="T731" i="5"/>
  <c r="S731" i="5"/>
  <c r="R731" i="5"/>
  <c r="Q731" i="5"/>
  <c r="P731" i="5"/>
  <c r="O731" i="5"/>
  <c r="N731" i="5"/>
  <c r="M731" i="5"/>
  <c r="L731" i="5"/>
  <c r="K731" i="5"/>
  <c r="B731" i="5"/>
  <c r="AB730" i="5"/>
  <c r="AA730" i="5"/>
  <c r="Z730" i="5"/>
  <c r="Y730" i="5"/>
  <c r="X730" i="5"/>
  <c r="W730" i="5"/>
  <c r="V730" i="5"/>
  <c r="U730" i="5"/>
  <c r="T730" i="5"/>
  <c r="S730" i="5"/>
  <c r="R730" i="5"/>
  <c r="Q730" i="5"/>
  <c r="P730" i="5"/>
  <c r="O730" i="5"/>
  <c r="N730" i="5"/>
  <c r="M730" i="5"/>
  <c r="L730" i="5"/>
  <c r="K730" i="5"/>
  <c r="B730" i="5"/>
  <c r="AB729" i="5"/>
  <c r="AA729" i="5"/>
  <c r="Z729" i="5"/>
  <c r="Y729" i="5"/>
  <c r="X729" i="5"/>
  <c r="W729" i="5"/>
  <c r="V729" i="5"/>
  <c r="U729" i="5"/>
  <c r="T729" i="5"/>
  <c r="S729" i="5"/>
  <c r="R729" i="5"/>
  <c r="Q729" i="5"/>
  <c r="P729" i="5"/>
  <c r="O729" i="5"/>
  <c r="N729" i="5"/>
  <c r="M729" i="5"/>
  <c r="L729" i="5"/>
  <c r="K729" i="5"/>
  <c r="B729" i="5"/>
  <c r="AB728" i="5"/>
  <c r="AA728" i="5"/>
  <c r="Z728" i="5"/>
  <c r="Y728" i="5"/>
  <c r="X728" i="5"/>
  <c r="W728" i="5"/>
  <c r="V728" i="5"/>
  <c r="U728" i="5"/>
  <c r="T728" i="5"/>
  <c r="S728" i="5"/>
  <c r="R728" i="5"/>
  <c r="Q728" i="5"/>
  <c r="P728" i="5"/>
  <c r="O728" i="5"/>
  <c r="N728" i="5"/>
  <c r="M728" i="5"/>
  <c r="L728" i="5"/>
  <c r="K728" i="5"/>
  <c r="B728" i="5"/>
  <c r="AB727" i="5"/>
  <c r="AA727" i="5"/>
  <c r="Z727" i="5"/>
  <c r="Y727" i="5"/>
  <c r="X727" i="5"/>
  <c r="W727" i="5"/>
  <c r="V727" i="5"/>
  <c r="U727" i="5"/>
  <c r="T727" i="5"/>
  <c r="S727" i="5"/>
  <c r="R727" i="5"/>
  <c r="Q727" i="5"/>
  <c r="P727" i="5"/>
  <c r="O727" i="5"/>
  <c r="N727" i="5"/>
  <c r="M727" i="5"/>
  <c r="L727" i="5"/>
  <c r="K727" i="5"/>
  <c r="B727" i="5"/>
  <c r="AB726" i="5"/>
  <c r="AA726" i="5"/>
  <c r="Z726" i="5"/>
  <c r="Y726" i="5"/>
  <c r="X726" i="5"/>
  <c r="W726" i="5"/>
  <c r="V726" i="5"/>
  <c r="U726" i="5"/>
  <c r="T726" i="5"/>
  <c r="S726" i="5"/>
  <c r="R726" i="5"/>
  <c r="Q726" i="5"/>
  <c r="P726" i="5"/>
  <c r="O726" i="5"/>
  <c r="N726" i="5"/>
  <c r="M726" i="5"/>
  <c r="L726" i="5"/>
  <c r="K726" i="5"/>
  <c r="B726" i="5"/>
  <c r="AB725" i="5"/>
  <c r="AA725" i="5"/>
  <c r="Z725" i="5"/>
  <c r="Y725" i="5"/>
  <c r="X725" i="5"/>
  <c r="W725" i="5"/>
  <c r="V725" i="5"/>
  <c r="U725" i="5"/>
  <c r="T725" i="5"/>
  <c r="S725" i="5"/>
  <c r="R725" i="5"/>
  <c r="Q725" i="5"/>
  <c r="P725" i="5"/>
  <c r="O725" i="5"/>
  <c r="N725" i="5"/>
  <c r="M725" i="5"/>
  <c r="L725" i="5"/>
  <c r="K725" i="5"/>
  <c r="B725" i="5"/>
  <c r="AB724" i="5"/>
  <c r="AA724" i="5"/>
  <c r="Z724" i="5"/>
  <c r="Y724" i="5"/>
  <c r="X724" i="5"/>
  <c r="W724" i="5"/>
  <c r="V724" i="5"/>
  <c r="U724" i="5"/>
  <c r="T724" i="5"/>
  <c r="S724" i="5"/>
  <c r="R724" i="5"/>
  <c r="Q724" i="5"/>
  <c r="P724" i="5"/>
  <c r="O724" i="5"/>
  <c r="N724" i="5"/>
  <c r="M724" i="5"/>
  <c r="L724" i="5"/>
  <c r="K724" i="5"/>
  <c r="B724" i="5"/>
  <c r="AB723" i="5"/>
  <c r="AA723" i="5"/>
  <c r="Z723" i="5"/>
  <c r="Y723" i="5"/>
  <c r="X723" i="5"/>
  <c r="W723" i="5"/>
  <c r="V723" i="5"/>
  <c r="U723" i="5"/>
  <c r="T723" i="5"/>
  <c r="S723" i="5"/>
  <c r="R723" i="5"/>
  <c r="Q723" i="5"/>
  <c r="P723" i="5"/>
  <c r="O723" i="5"/>
  <c r="N723" i="5"/>
  <c r="M723" i="5"/>
  <c r="L723" i="5"/>
  <c r="K723" i="5"/>
  <c r="B723" i="5"/>
  <c r="AB722" i="5"/>
  <c r="AA722" i="5"/>
  <c r="Z722" i="5"/>
  <c r="Y722" i="5"/>
  <c r="X722" i="5"/>
  <c r="W722" i="5"/>
  <c r="V722" i="5"/>
  <c r="U722" i="5"/>
  <c r="T722" i="5"/>
  <c r="S722" i="5"/>
  <c r="R722" i="5"/>
  <c r="Q722" i="5"/>
  <c r="P722" i="5"/>
  <c r="O722" i="5"/>
  <c r="N722" i="5"/>
  <c r="M722" i="5"/>
  <c r="L722" i="5"/>
  <c r="K722" i="5"/>
  <c r="B722" i="5"/>
  <c r="AB721" i="5"/>
  <c r="AA721" i="5"/>
  <c r="Z721" i="5"/>
  <c r="Y721" i="5"/>
  <c r="X721" i="5"/>
  <c r="W721" i="5"/>
  <c r="V721" i="5"/>
  <c r="U721" i="5"/>
  <c r="T721" i="5"/>
  <c r="S721" i="5"/>
  <c r="R721" i="5"/>
  <c r="Q721" i="5"/>
  <c r="P721" i="5"/>
  <c r="O721" i="5"/>
  <c r="N721" i="5"/>
  <c r="M721" i="5"/>
  <c r="L721" i="5"/>
  <c r="K721" i="5"/>
  <c r="B721" i="5"/>
  <c r="AB720" i="5"/>
  <c r="AA720" i="5"/>
  <c r="Z720" i="5"/>
  <c r="Y720" i="5"/>
  <c r="X720" i="5"/>
  <c r="W720" i="5"/>
  <c r="V720" i="5"/>
  <c r="U720" i="5"/>
  <c r="T720" i="5"/>
  <c r="S720" i="5"/>
  <c r="R720" i="5"/>
  <c r="Q720" i="5"/>
  <c r="P720" i="5"/>
  <c r="O720" i="5"/>
  <c r="N720" i="5"/>
  <c r="M720" i="5"/>
  <c r="L720" i="5"/>
  <c r="K720" i="5"/>
  <c r="B720" i="5"/>
  <c r="AB719" i="5"/>
  <c r="AA719" i="5"/>
  <c r="Z719" i="5"/>
  <c r="Y719" i="5"/>
  <c r="X719" i="5"/>
  <c r="W719" i="5"/>
  <c r="V719" i="5"/>
  <c r="U719" i="5"/>
  <c r="T719" i="5"/>
  <c r="S719" i="5"/>
  <c r="R719" i="5"/>
  <c r="Q719" i="5"/>
  <c r="P719" i="5"/>
  <c r="O719" i="5"/>
  <c r="N719" i="5"/>
  <c r="M719" i="5"/>
  <c r="L719" i="5"/>
  <c r="K719" i="5"/>
  <c r="B719" i="5"/>
  <c r="AB718" i="5"/>
  <c r="AA718" i="5"/>
  <c r="Z718" i="5"/>
  <c r="Y718" i="5"/>
  <c r="X718" i="5"/>
  <c r="W718" i="5"/>
  <c r="V718" i="5"/>
  <c r="U718" i="5"/>
  <c r="T718" i="5"/>
  <c r="S718" i="5"/>
  <c r="R718" i="5"/>
  <c r="Q718" i="5"/>
  <c r="P718" i="5"/>
  <c r="O718" i="5"/>
  <c r="N718" i="5"/>
  <c r="M718" i="5"/>
  <c r="L718" i="5"/>
  <c r="K718" i="5"/>
  <c r="B718" i="5"/>
  <c r="AB717" i="5"/>
  <c r="AA717" i="5"/>
  <c r="Z717" i="5"/>
  <c r="Y717" i="5"/>
  <c r="X717" i="5"/>
  <c r="W717" i="5"/>
  <c r="V717" i="5"/>
  <c r="U717" i="5"/>
  <c r="T717" i="5"/>
  <c r="S717" i="5"/>
  <c r="R717" i="5"/>
  <c r="Q717" i="5"/>
  <c r="P717" i="5"/>
  <c r="O717" i="5"/>
  <c r="N717" i="5"/>
  <c r="M717" i="5"/>
  <c r="L717" i="5"/>
  <c r="K717" i="5"/>
  <c r="B717" i="5"/>
  <c r="AB716" i="5"/>
  <c r="AA716" i="5"/>
  <c r="Z716" i="5"/>
  <c r="Y716" i="5"/>
  <c r="X716" i="5"/>
  <c r="W716" i="5"/>
  <c r="V716" i="5"/>
  <c r="U716" i="5"/>
  <c r="T716" i="5"/>
  <c r="S716" i="5"/>
  <c r="R716" i="5"/>
  <c r="Q716" i="5"/>
  <c r="P716" i="5"/>
  <c r="O716" i="5"/>
  <c r="N716" i="5"/>
  <c r="M716" i="5"/>
  <c r="L716" i="5"/>
  <c r="K716" i="5"/>
  <c r="B716" i="5"/>
  <c r="AB715" i="5"/>
  <c r="AA715" i="5"/>
  <c r="Z715" i="5"/>
  <c r="Y715" i="5"/>
  <c r="X715" i="5"/>
  <c r="W715" i="5"/>
  <c r="V715" i="5"/>
  <c r="U715" i="5"/>
  <c r="T715" i="5"/>
  <c r="S715" i="5"/>
  <c r="R715" i="5"/>
  <c r="Q715" i="5"/>
  <c r="P715" i="5"/>
  <c r="O715" i="5"/>
  <c r="N715" i="5"/>
  <c r="M715" i="5"/>
  <c r="L715" i="5"/>
  <c r="K715" i="5"/>
  <c r="B715" i="5"/>
  <c r="AB714" i="5"/>
  <c r="AA714" i="5"/>
  <c r="Z714" i="5"/>
  <c r="Y714" i="5"/>
  <c r="X714" i="5"/>
  <c r="W714" i="5"/>
  <c r="V714" i="5"/>
  <c r="U714" i="5"/>
  <c r="T714" i="5"/>
  <c r="S714" i="5"/>
  <c r="R714" i="5"/>
  <c r="Q714" i="5"/>
  <c r="P714" i="5"/>
  <c r="O714" i="5"/>
  <c r="N714" i="5"/>
  <c r="M714" i="5"/>
  <c r="L714" i="5"/>
  <c r="K714" i="5"/>
  <c r="B714" i="5"/>
  <c r="AB713" i="5"/>
  <c r="AA713" i="5"/>
  <c r="Z713" i="5"/>
  <c r="Y713" i="5"/>
  <c r="X713" i="5"/>
  <c r="W713" i="5"/>
  <c r="V713" i="5"/>
  <c r="U713" i="5"/>
  <c r="T713" i="5"/>
  <c r="S713" i="5"/>
  <c r="R713" i="5"/>
  <c r="Q713" i="5"/>
  <c r="P713" i="5"/>
  <c r="O713" i="5"/>
  <c r="N713" i="5"/>
  <c r="M713" i="5"/>
  <c r="L713" i="5"/>
  <c r="K713" i="5"/>
  <c r="B713" i="5"/>
  <c r="AB712" i="5"/>
  <c r="AA712" i="5"/>
  <c r="Z712" i="5"/>
  <c r="Y712" i="5"/>
  <c r="X712" i="5"/>
  <c r="W712" i="5"/>
  <c r="V712" i="5"/>
  <c r="U712" i="5"/>
  <c r="T712" i="5"/>
  <c r="S712" i="5"/>
  <c r="R712" i="5"/>
  <c r="Q712" i="5"/>
  <c r="P712" i="5"/>
  <c r="O712" i="5"/>
  <c r="N712" i="5"/>
  <c r="M712" i="5"/>
  <c r="L712" i="5"/>
  <c r="K712" i="5"/>
  <c r="B712" i="5"/>
  <c r="AB711" i="5"/>
  <c r="AA711" i="5"/>
  <c r="Z711" i="5"/>
  <c r="Y711" i="5"/>
  <c r="X711" i="5"/>
  <c r="W711" i="5"/>
  <c r="V711" i="5"/>
  <c r="U711" i="5"/>
  <c r="T711" i="5"/>
  <c r="S711" i="5"/>
  <c r="R711" i="5"/>
  <c r="Q711" i="5"/>
  <c r="P711" i="5"/>
  <c r="O711" i="5"/>
  <c r="N711" i="5"/>
  <c r="M711" i="5"/>
  <c r="L711" i="5"/>
  <c r="K711" i="5"/>
  <c r="B711" i="5"/>
  <c r="AB710" i="5"/>
  <c r="AA710" i="5"/>
  <c r="Z710" i="5"/>
  <c r="Y710" i="5"/>
  <c r="X710" i="5"/>
  <c r="W710" i="5"/>
  <c r="V710" i="5"/>
  <c r="U710" i="5"/>
  <c r="T710" i="5"/>
  <c r="S710" i="5"/>
  <c r="R710" i="5"/>
  <c r="Q710" i="5"/>
  <c r="P710" i="5"/>
  <c r="O710" i="5"/>
  <c r="N710" i="5"/>
  <c r="M710" i="5"/>
  <c r="L710" i="5"/>
  <c r="K710" i="5"/>
  <c r="B710" i="5"/>
  <c r="AB709" i="5"/>
  <c r="AA709" i="5"/>
  <c r="Z709" i="5"/>
  <c r="Y709" i="5"/>
  <c r="X709" i="5"/>
  <c r="W709" i="5"/>
  <c r="V709" i="5"/>
  <c r="U709" i="5"/>
  <c r="T709" i="5"/>
  <c r="S709" i="5"/>
  <c r="R709" i="5"/>
  <c r="Q709" i="5"/>
  <c r="P709" i="5"/>
  <c r="O709" i="5"/>
  <c r="N709" i="5"/>
  <c r="M709" i="5"/>
  <c r="L709" i="5"/>
  <c r="K709" i="5"/>
  <c r="B709" i="5"/>
  <c r="AB708" i="5"/>
  <c r="AA708" i="5"/>
  <c r="Z708" i="5"/>
  <c r="Y708" i="5"/>
  <c r="X708" i="5"/>
  <c r="W708" i="5"/>
  <c r="V708" i="5"/>
  <c r="U708" i="5"/>
  <c r="T708" i="5"/>
  <c r="S708" i="5"/>
  <c r="R708" i="5"/>
  <c r="Q708" i="5"/>
  <c r="P708" i="5"/>
  <c r="O708" i="5"/>
  <c r="N708" i="5"/>
  <c r="M708" i="5"/>
  <c r="L708" i="5"/>
  <c r="K708" i="5"/>
  <c r="B708" i="5"/>
  <c r="AB707" i="5"/>
  <c r="AA707" i="5"/>
  <c r="Z707" i="5"/>
  <c r="Y707" i="5"/>
  <c r="X707" i="5"/>
  <c r="W707" i="5"/>
  <c r="V707" i="5"/>
  <c r="U707" i="5"/>
  <c r="T707" i="5"/>
  <c r="S707" i="5"/>
  <c r="R707" i="5"/>
  <c r="Q707" i="5"/>
  <c r="P707" i="5"/>
  <c r="O707" i="5"/>
  <c r="N707" i="5"/>
  <c r="M707" i="5"/>
  <c r="L707" i="5"/>
  <c r="K707" i="5"/>
  <c r="B707" i="5"/>
  <c r="AB706" i="5"/>
  <c r="AA706" i="5"/>
  <c r="Z706" i="5"/>
  <c r="Y706" i="5"/>
  <c r="X706" i="5"/>
  <c r="W706" i="5"/>
  <c r="V706" i="5"/>
  <c r="U706" i="5"/>
  <c r="T706" i="5"/>
  <c r="S706" i="5"/>
  <c r="R706" i="5"/>
  <c r="Q706" i="5"/>
  <c r="P706" i="5"/>
  <c r="O706" i="5"/>
  <c r="N706" i="5"/>
  <c r="M706" i="5"/>
  <c r="L706" i="5"/>
  <c r="K706" i="5"/>
  <c r="B706" i="5"/>
  <c r="AB705" i="5"/>
  <c r="AA705" i="5"/>
  <c r="Z705" i="5"/>
  <c r="Y705" i="5"/>
  <c r="X705" i="5"/>
  <c r="W705" i="5"/>
  <c r="V705" i="5"/>
  <c r="U705" i="5"/>
  <c r="T705" i="5"/>
  <c r="S705" i="5"/>
  <c r="R705" i="5"/>
  <c r="Q705" i="5"/>
  <c r="P705" i="5"/>
  <c r="O705" i="5"/>
  <c r="N705" i="5"/>
  <c r="M705" i="5"/>
  <c r="L705" i="5"/>
  <c r="K705" i="5"/>
  <c r="B705" i="5"/>
  <c r="AB704" i="5"/>
  <c r="AA704" i="5"/>
  <c r="Z704" i="5"/>
  <c r="Y704" i="5"/>
  <c r="X704" i="5"/>
  <c r="W704" i="5"/>
  <c r="V704" i="5"/>
  <c r="U704" i="5"/>
  <c r="T704" i="5"/>
  <c r="S704" i="5"/>
  <c r="R704" i="5"/>
  <c r="Q704" i="5"/>
  <c r="P704" i="5"/>
  <c r="O704" i="5"/>
  <c r="N704" i="5"/>
  <c r="M704" i="5"/>
  <c r="L704" i="5"/>
  <c r="K704" i="5"/>
  <c r="B704" i="5"/>
  <c r="AB703" i="5"/>
  <c r="AA703" i="5"/>
  <c r="Z703" i="5"/>
  <c r="Y703" i="5"/>
  <c r="X703" i="5"/>
  <c r="W703" i="5"/>
  <c r="V703" i="5"/>
  <c r="U703" i="5"/>
  <c r="T703" i="5"/>
  <c r="S703" i="5"/>
  <c r="R703" i="5"/>
  <c r="Q703" i="5"/>
  <c r="P703" i="5"/>
  <c r="O703" i="5"/>
  <c r="N703" i="5"/>
  <c r="M703" i="5"/>
  <c r="L703" i="5"/>
  <c r="K703" i="5"/>
  <c r="B703" i="5"/>
  <c r="AB702" i="5"/>
  <c r="AA702" i="5"/>
  <c r="Z702" i="5"/>
  <c r="Y702" i="5"/>
  <c r="X702" i="5"/>
  <c r="W702" i="5"/>
  <c r="V702" i="5"/>
  <c r="U702" i="5"/>
  <c r="T702" i="5"/>
  <c r="S702" i="5"/>
  <c r="R702" i="5"/>
  <c r="Q702" i="5"/>
  <c r="P702" i="5"/>
  <c r="O702" i="5"/>
  <c r="N702" i="5"/>
  <c r="M702" i="5"/>
  <c r="L702" i="5"/>
  <c r="K702" i="5"/>
  <c r="B702" i="5"/>
  <c r="AB701" i="5"/>
  <c r="AA701" i="5"/>
  <c r="Z701" i="5"/>
  <c r="Y701" i="5"/>
  <c r="X701" i="5"/>
  <c r="W701" i="5"/>
  <c r="V701" i="5"/>
  <c r="U701" i="5"/>
  <c r="T701" i="5"/>
  <c r="S701" i="5"/>
  <c r="R701" i="5"/>
  <c r="Q701" i="5"/>
  <c r="P701" i="5"/>
  <c r="O701" i="5"/>
  <c r="N701" i="5"/>
  <c r="M701" i="5"/>
  <c r="L701" i="5"/>
  <c r="K701" i="5"/>
  <c r="B701" i="5"/>
  <c r="AB700" i="5"/>
  <c r="AA700" i="5"/>
  <c r="Z700" i="5"/>
  <c r="Y700" i="5"/>
  <c r="X700" i="5"/>
  <c r="W700" i="5"/>
  <c r="V700" i="5"/>
  <c r="U700" i="5"/>
  <c r="T700" i="5"/>
  <c r="S700" i="5"/>
  <c r="R700" i="5"/>
  <c r="Q700" i="5"/>
  <c r="P700" i="5"/>
  <c r="O700" i="5"/>
  <c r="N700" i="5"/>
  <c r="M700" i="5"/>
  <c r="L700" i="5"/>
  <c r="K700" i="5"/>
  <c r="B700" i="5"/>
  <c r="AB699" i="5"/>
  <c r="AA699" i="5"/>
  <c r="Z699" i="5"/>
  <c r="Y699" i="5"/>
  <c r="X699" i="5"/>
  <c r="W699" i="5"/>
  <c r="V699" i="5"/>
  <c r="U699" i="5"/>
  <c r="T699" i="5"/>
  <c r="S699" i="5"/>
  <c r="R699" i="5"/>
  <c r="Q699" i="5"/>
  <c r="P699" i="5"/>
  <c r="O699" i="5"/>
  <c r="N699" i="5"/>
  <c r="M699" i="5"/>
  <c r="L699" i="5"/>
  <c r="K699" i="5"/>
  <c r="B699" i="5"/>
  <c r="AB698" i="5"/>
  <c r="AA698" i="5"/>
  <c r="Z698" i="5"/>
  <c r="Y698" i="5"/>
  <c r="X698" i="5"/>
  <c r="W698" i="5"/>
  <c r="V698" i="5"/>
  <c r="U698" i="5"/>
  <c r="T698" i="5"/>
  <c r="S698" i="5"/>
  <c r="R698" i="5"/>
  <c r="Q698" i="5"/>
  <c r="P698" i="5"/>
  <c r="O698" i="5"/>
  <c r="N698" i="5"/>
  <c r="M698" i="5"/>
  <c r="L698" i="5"/>
  <c r="K698" i="5"/>
  <c r="B698" i="5"/>
  <c r="AB697" i="5"/>
  <c r="AA697" i="5"/>
  <c r="Z697" i="5"/>
  <c r="Y697" i="5"/>
  <c r="X697" i="5"/>
  <c r="W697" i="5"/>
  <c r="V697" i="5"/>
  <c r="U697" i="5"/>
  <c r="T697" i="5"/>
  <c r="S697" i="5"/>
  <c r="R697" i="5"/>
  <c r="Q697" i="5"/>
  <c r="P697" i="5"/>
  <c r="O697" i="5"/>
  <c r="N697" i="5"/>
  <c r="M697" i="5"/>
  <c r="L697" i="5"/>
  <c r="K697" i="5"/>
  <c r="B697" i="5"/>
  <c r="AB696" i="5"/>
  <c r="AA696" i="5"/>
  <c r="Z696" i="5"/>
  <c r="Y696" i="5"/>
  <c r="X696" i="5"/>
  <c r="W696" i="5"/>
  <c r="V696" i="5"/>
  <c r="U696" i="5"/>
  <c r="T696" i="5"/>
  <c r="S696" i="5"/>
  <c r="R696" i="5"/>
  <c r="Q696" i="5"/>
  <c r="P696" i="5"/>
  <c r="O696" i="5"/>
  <c r="N696" i="5"/>
  <c r="M696" i="5"/>
  <c r="L696" i="5"/>
  <c r="K696" i="5"/>
  <c r="B696" i="5"/>
  <c r="AB695" i="5"/>
  <c r="AA695" i="5"/>
  <c r="Z695" i="5"/>
  <c r="Y695" i="5"/>
  <c r="X695" i="5"/>
  <c r="W695" i="5"/>
  <c r="V695" i="5"/>
  <c r="U695" i="5"/>
  <c r="T695" i="5"/>
  <c r="S695" i="5"/>
  <c r="R695" i="5"/>
  <c r="Q695" i="5"/>
  <c r="P695" i="5"/>
  <c r="O695" i="5"/>
  <c r="N695" i="5"/>
  <c r="M695" i="5"/>
  <c r="L695" i="5"/>
  <c r="K695" i="5"/>
  <c r="B695" i="5"/>
  <c r="AB694" i="5"/>
  <c r="AA694" i="5"/>
  <c r="Z694" i="5"/>
  <c r="Y694" i="5"/>
  <c r="X694" i="5"/>
  <c r="W694" i="5"/>
  <c r="V694" i="5"/>
  <c r="U694" i="5"/>
  <c r="T694" i="5"/>
  <c r="S694" i="5"/>
  <c r="R694" i="5"/>
  <c r="Q694" i="5"/>
  <c r="P694" i="5"/>
  <c r="O694" i="5"/>
  <c r="N694" i="5"/>
  <c r="M694" i="5"/>
  <c r="L694" i="5"/>
  <c r="K694" i="5"/>
  <c r="B694" i="5"/>
  <c r="AB693" i="5"/>
  <c r="AA693" i="5"/>
  <c r="Z693" i="5"/>
  <c r="Y693" i="5"/>
  <c r="X693" i="5"/>
  <c r="W693" i="5"/>
  <c r="V693" i="5"/>
  <c r="U693" i="5"/>
  <c r="T693" i="5"/>
  <c r="S693" i="5"/>
  <c r="R693" i="5"/>
  <c r="Q693" i="5"/>
  <c r="P693" i="5"/>
  <c r="O693" i="5"/>
  <c r="N693" i="5"/>
  <c r="M693" i="5"/>
  <c r="L693" i="5"/>
  <c r="K693" i="5"/>
  <c r="B693" i="5"/>
  <c r="AB692" i="5"/>
  <c r="AA692" i="5"/>
  <c r="Z692" i="5"/>
  <c r="Y692" i="5"/>
  <c r="X692" i="5"/>
  <c r="W692" i="5"/>
  <c r="V692" i="5"/>
  <c r="U692" i="5"/>
  <c r="T692" i="5"/>
  <c r="S692" i="5"/>
  <c r="R692" i="5"/>
  <c r="Q692" i="5"/>
  <c r="P692" i="5"/>
  <c r="O692" i="5"/>
  <c r="N692" i="5"/>
  <c r="M692" i="5"/>
  <c r="L692" i="5"/>
  <c r="K692" i="5"/>
  <c r="B692" i="5"/>
  <c r="AB691" i="5"/>
  <c r="AA691" i="5"/>
  <c r="Z691" i="5"/>
  <c r="Y691" i="5"/>
  <c r="X691" i="5"/>
  <c r="W691" i="5"/>
  <c r="V691" i="5"/>
  <c r="U691" i="5"/>
  <c r="T691" i="5"/>
  <c r="S691" i="5"/>
  <c r="R691" i="5"/>
  <c r="Q691" i="5"/>
  <c r="P691" i="5"/>
  <c r="O691" i="5"/>
  <c r="N691" i="5"/>
  <c r="M691" i="5"/>
  <c r="L691" i="5"/>
  <c r="K691" i="5"/>
  <c r="B691" i="5"/>
  <c r="AB690" i="5"/>
  <c r="AA690" i="5"/>
  <c r="Z690" i="5"/>
  <c r="Y690" i="5"/>
  <c r="X690" i="5"/>
  <c r="W690" i="5"/>
  <c r="V690" i="5"/>
  <c r="U690" i="5"/>
  <c r="T690" i="5"/>
  <c r="S690" i="5"/>
  <c r="R690" i="5"/>
  <c r="Q690" i="5"/>
  <c r="P690" i="5"/>
  <c r="O690" i="5"/>
  <c r="N690" i="5"/>
  <c r="M690" i="5"/>
  <c r="L690" i="5"/>
  <c r="K690" i="5"/>
  <c r="B690" i="5"/>
  <c r="AB689" i="5"/>
  <c r="AA689" i="5"/>
  <c r="Z689" i="5"/>
  <c r="Y689" i="5"/>
  <c r="X689" i="5"/>
  <c r="W689" i="5"/>
  <c r="V689" i="5"/>
  <c r="U689" i="5"/>
  <c r="T689" i="5"/>
  <c r="S689" i="5"/>
  <c r="R689" i="5"/>
  <c r="Q689" i="5"/>
  <c r="P689" i="5"/>
  <c r="O689" i="5"/>
  <c r="N689" i="5"/>
  <c r="M689" i="5"/>
  <c r="L689" i="5"/>
  <c r="K689" i="5"/>
  <c r="B689" i="5"/>
  <c r="AB688" i="5"/>
  <c r="AA688" i="5"/>
  <c r="Z688" i="5"/>
  <c r="Y688" i="5"/>
  <c r="X688" i="5"/>
  <c r="W688" i="5"/>
  <c r="V688" i="5"/>
  <c r="U688" i="5"/>
  <c r="T688" i="5"/>
  <c r="S688" i="5"/>
  <c r="R688" i="5"/>
  <c r="Q688" i="5"/>
  <c r="P688" i="5"/>
  <c r="O688" i="5"/>
  <c r="N688" i="5"/>
  <c r="M688" i="5"/>
  <c r="L688" i="5"/>
  <c r="K688" i="5"/>
  <c r="B688" i="5"/>
  <c r="AB687" i="5"/>
  <c r="AA687" i="5"/>
  <c r="Z687" i="5"/>
  <c r="Y687" i="5"/>
  <c r="X687" i="5"/>
  <c r="W687" i="5"/>
  <c r="V687" i="5"/>
  <c r="U687" i="5"/>
  <c r="T687" i="5"/>
  <c r="S687" i="5"/>
  <c r="R687" i="5"/>
  <c r="Q687" i="5"/>
  <c r="P687" i="5"/>
  <c r="O687" i="5"/>
  <c r="N687" i="5"/>
  <c r="M687" i="5"/>
  <c r="L687" i="5"/>
  <c r="K687" i="5"/>
  <c r="B687" i="5"/>
  <c r="AB686" i="5"/>
  <c r="AA686" i="5"/>
  <c r="Z686" i="5"/>
  <c r="Y686" i="5"/>
  <c r="X686" i="5"/>
  <c r="W686" i="5"/>
  <c r="V686" i="5"/>
  <c r="U686" i="5"/>
  <c r="T686" i="5"/>
  <c r="S686" i="5"/>
  <c r="R686" i="5"/>
  <c r="Q686" i="5"/>
  <c r="P686" i="5"/>
  <c r="O686" i="5"/>
  <c r="N686" i="5"/>
  <c r="M686" i="5"/>
  <c r="L686" i="5"/>
  <c r="K686" i="5"/>
  <c r="B686" i="5"/>
  <c r="AB685" i="5"/>
  <c r="AA685" i="5"/>
  <c r="Z685" i="5"/>
  <c r="Y685" i="5"/>
  <c r="X685" i="5"/>
  <c r="W685" i="5"/>
  <c r="V685" i="5"/>
  <c r="U685" i="5"/>
  <c r="T685" i="5"/>
  <c r="S685" i="5"/>
  <c r="R685" i="5"/>
  <c r="Q685" i="5"/>
  <c r="P685" i="5"/>
  <c r="O685" i="5"/>
  <c r="N685" i="5"/>
  <c r="M685" i="5"/>
  <c r="L685" i="5"/>
  <c r="K685" i="5"/>
  <c r="B685" i="5"/>
  <c r="AB684" i="5"/>
  <c r="AA684" i="5"/>
  <c r="Z684" i="5"/>
  <c r="Y684" i="5"/>
  <c r="X684" i="5"/>
  <c r="W684" i="5"/>
  <c r="V684" i="5"/>
  <c r="U684" i="5"/>
  <c r="T684" i="5"/>
  <c r="S684" i="5"/>
  <c r="R684" i="5"/>
  <c r="Q684" i="5"/>
  <c r="P684" i="5"/>
  <c r="O684" i="5"/>
  <c r="N684" i="5"/>
  <c r="M684" i="5"/>
  <c r="L684" i="5"/>
  <c r="K684" i="5"/>
  <c r="B684" i="5"/>
  <c r="AB683" i="5"/>
  <c r="AA683" i="5"/>
  <c r="Z683" i="5"/>
  <c r="Y683" i="5"/>
  <c r="X683" i="5"/>
  <c r="W683" i="5"/>
  <c r="V683" i="5"/>
  <c r="U683" i="5"/>
  <c r="T683" i="5"/>
  <c r="S683" i="5"/>
  <c r="R683" i="5"/>
  <c r="Q683" i="5"/>
  <c r="P683" i="5"/>
  <c r="O683" i="5"/>
  <c r="N683" i="5"/>
  <c r="M683" i="5"/>
  <c r="L683" i="5"/>
  <c r="K683" i="5"/>
  <c r="B683" i="5"/>
  <c r="AB682" i="5"/>
  <c r="AA682" i="5"/>
  <c r="Z682" i="5"/>
  <c r="Y682" i="5"/>
  <c r="X682" i="5"/>
  <c r="W682" i="5"/>
  <c r="V682" i="5"/>
  <c r="U682" i="5"/>
  <c r="T682" i="5"/>
  <c r="S682" i="5"/>
  <c r="R682" i="5"/>
  <c r="Q682" i="5"/>
  <c r="P682" i="5"/>
  <c r="O682" i="5"/>
  <c r="N682" i="5"/>
  <c r="M682" i="5"/>
  <c r="L682" i="5"/>
  <c r="K682" i="5"/>
  <c r="B682" i="5"/>
  <c r="AB681" i="5"/>
  <c r="AA681" i="5"/>
  <c r="Z681" i="5"/>
  <c r="Y681" i="5"/>
  <c r="X681" i="5"/>
  <c r="W681" i="5"/>
  <c r="V681" i="5"/>
  <c r="U681" i="5"/>
  <c r="T681" i="5"/>
  <c r="S681" i="5"/>
  <c r="R681" i="5"/>
  <c r="Q681" i="5"/>
  <c r="P681" i="5"/>
  <c r="O681" i="5"/>
  <c r="N681" i="5"/>
  <c r="M681" i="5"/>
  <c r="L681" i="5"/>
  <c r="K681" i="5"/>
  <c r="B681" i="5"/>
  <c r="AB680" i="5"/>
  <c r="AA680" i="5"/>
  <c r="Z680" i="5"/>
  <c r="Y680" i="5"/>
  <c r="X680" i="5"/>
  <c r="W680" i="5"/>
  <c r="V680" i="5"/>
  <c r="U680" i="5"/>
  <c r="T680" i="5"/>
  <c r="S680" i="5"/>
  <c r="R680" i="5"/>
  <c r="Q680" i="5"/>
  <c r="P680" i="5"/>
  <c r="O680" i="5"/>
  <c r="N680" i="5"/>
  <c r="M680" i="5"/>
  <c r="L680" i="5"/>
  <c r="K680" i="5"/>
  <c r="B680" i="5"/>
  <c r="AB679" i="5"/>
  <c r="AA679" i="5"/>
  <c r="Z679" i="5"/>
  <c r="Y679" i="5"/>
  <c r="X679" i="5"/>
  <c r="W679" i="5"/>
  <c r="V679" i="5"/>
  <c r="U679" i="5"/>
  <c r="T679" i="5"/>
  <c r="S679" i="5"/>
  <c r="R679" i="5"/>
  <c r="Q679" i="5"/>
  <c r="P679" i="5"/>
  <c r="O679" i="5"/>
  <c r="N679" i="5"/>
  <c r="M679" i="5"/>
  <c r="L679" i="5"/>
  <c r="K679" i="5"/>
  <c r="B679" i="5"/>
  <c r="AB678" i="5"/>
  <c r="AA678" i="5"/>
  <c r="Z678" i="5"/>
  <c r="Y678" i="5"/>
  <c r="X678" i="5"/>
  <c r="W678" i="5"/>
  <c r="V678" i="5"/>
  <c r="U678" i="5"/>
  <c r="T678" i="5"/>
  <c r="S678" i="5"/>
  <c r="R678" i="5"/>
  <c r="Q678" i="5"/>
  <c r="P678" i="5"/>
  <c r="O678" i="5"/>
  <c r="N678" i="5"/>
  <c r="M678" i="5"/>
  <c r="L678" i="5"/>
  <c r="K678" i="5"/>
  <c r="B678" i="5"/>
  <c r="AB677" i="5"/>
  <c r="AA677" i="5"/>
  <c r="Z677" i="5"/>
  <c r="Y677" i="5"/>
  <c r="X677" i="5"/>
  <c r="W677" i="5"/>
  <c r="V677" i="5"/>
  <c r="U677" i="5"/>
  <c r="T677" i="5"/>
  <c r="S677" i="5"/>
  <c r="R677" i="5"/>
  <c r="Q677" i="5"/>
  <c r="P677" i="5"/>
  <c r="O677" i="5"/>
  <c r="N677" i="5"/>
  <c r="M677" i="5"/>
  <c r="L677" i="5"/>
  <c r="K677" i="5"/>
  <c r="B677" i="5"/>
  <c r="AB676" i="5"/>
  <c r="AA676" i="5"/>
  <c r="Z676" i="5"/>
  <c r="Y676" i="5"/>
  <c r="X676" i="5"/>
  <c r="W676" i="5"/>
  <c r="V676" i="5"/>
  <c r="U676" i="5"/>
  <c r="T676" i="5"/>
  <c r="S676" i="5"/>
  <c r="R676" i="5"/>
  <c r="Q676" i="5"/>
  <c r="P676" i="5"/>
  <c r="O676" i="5"/>
  <c r="N676" i="5"/>
  <c r="M676" i="5"/>
  <c r="L676" i="5"/>
  <c r="K676" i="5"/>
  <c r="B676" i="5"/>
  <c r="AB675" i="5"/>
  <c r="AA675" i="5"/>
  <c r="Z675" i="5"/>
  <c r="Y675" i="5"/>
  <c r="X675" i="5"/>
  <c r="W675" i="5"/>
  <c r="V675" i="5"/>
  <c r="U675" i="5"/>
  <c r="T675" i="5"/>
  <c r="S675" i="5"/>
  <c r="R675" i="5"/>
  <c r="Q675" i="5"/>
  <c r="P675" i="5"/>
  <c r="O675" i="5"/>
  <c r="N675" i="5"/>
  <c r="M675" i="5"/>
  <c r="L675" i="5"/>
  <c r="K675" i="5"/>
  <c r="B675" i="5"/>
  <c r="AB674" i="5"/>
  <c r="AA674" i="5"/>
  <c r="Z674" i="5"/>
  <c r="Y674" i="5"/>
  <c r="X674" i="5"/>
  <c r="W674" i="5"/>
  <c r="V674" i="5"/>
  <c r="U674" i="5"/>
  <c r="T674" i="5"/>
  <c r="S674" i="5"/>
  <c r="R674" i="5"/>
  <c r="Q674" i="5"/>
  <c r="P674" i="5"/>
  <c r="O674" i="5"/>
  <c r="N674" i="5"/>
  <c r="M674" i="5"/>
  <c r="L674" i="5"/>
  <c r="K674" i="5"/>
  <c r="B674" i="5"/>
  <c r="AB673" i="5"/>
  <c r="AA673" i="5"/>
  <c r="Z673" i="5"/>
  <c r="Y673" i="5"/>
  <c r="X673" i="5"/>
  <c r="W673" i="5"/>
  <c r="V673" i="5"/>
  <c r="U673" i="5"/>
  <c r="T673" i="5"/>
  <c r="S673" i="5"/>
  <c r="R673" i="5"/>
  <c r="Q673" i="5"/>
  <c r="P673" i="5"/>
  <c r="O673" i="5"/>
  <c r="N673" i="5"/>
  <c r="M673" i="5"/>
  <c r="L673" i="5"/>
  <c r="K673" i="5"/>
  <c r="B673" i="5"/>
  <c r="AB672" i="5"/>
  <c r="AA672" i="5"/>
  <c r="Z672" i="5"/>
  <c r="Y672" i="5"/>
  <c r="X672" i="5"/>
  <c r="W672" i="5"/>
  <c r="V672" i="5"/>
  <c r="U672" i="5"/>
  <c r="T672" i="5"/>
  <c r="S672" i="5"/>
  <c r="R672" i="5"/>
  <c r="Q672" i="5"/>
  <c r="P672" i="5"/>
  <c r="O672" i="5"/>
  <c r="N672" i="5"/>
  <c r="M672" i="5"/>
  <c r="L672" i="5"/>
  <c r="K672" i="5"/>
  <c r="B672" i="5"/>
  <c r="AB671" i="5"/>
  <c r="AA671" i="5"/>
  <c r="Z671" i="5"/>
  <c r="Y671" i="5"/>
  <c r="X671" i="5"/>
  <c r="W671" i="5"/>
  <c r="V671" i="5"/>
  <c r="U671" i="5"/>
  <c r="T671" i="5"/>
  <c r="S671" i="5"/>
  <c r="R671" i="5"/>
  <c r="Q671" i="5"/>
  <c r="P671" i="5"/>
  <c r="O671" i="5"/>
  <c r="N671" i="5"/>
  <c r="M671" i="5"/>
  <c r="L671" i="5"/>
  <c r="K671" i="5"/>
  <c r="B671" i="5"/>
  <c r="AB670" i="5"/>
  <c r="AA670" i="5"/>
  <c r="Z670" i="5"/>
  <c r="Y670" i="5"/>
  <c r="X670" i="5"/>
  <c r="W670" i="5"/>
  <c r="V670" i="5"/>
  <c r="U670" i="5"/>
  <c r="T670" i="5"/>
  <c r="S670" i="5"/>
  <c r="R670" i="5"/>
  <c r="Q670" i="5"/>
  <c r="P670" i="5"/>
  <c r="O670" i="5"/>
  <c r="N670" i="5"/>
  <c r="M670" i="5"/>
  <c r="L670" i="5"/>
  <c r="K670" i="5"/>
  <c r="B670" i="5"/>
  <c r="AB669" i="5"/>
  <c r="AA669" i="5"/>
  <c r="Z669" i="5"/>
  <c r="Y669" i="5"/>
  <c r="X669" i="5"/>
  <c r="W669" i="5"/>
  <c r="V669" i="5"/>
  <c r="U669" i="5"/>
  <c r="T669" i="5"/>
  <c r="S669" i="5"/>
  <c r="R669" i="5"/>
  <c r="Q669" i="5"/>
  <c r="P669" i="5"/>
  <c r="O669" i="5"/>
  <c r="N669" i="5"/>
  <c r="M669" i="5"/>
  <c r="L669" i="5"/>
  <c r="K669" i="5"/>
  <c r="B669" i="5"/>
  <c r="AB668" i="5"/>
  <c r="AA668" i="5"/>
  <c r="Z668" i="5"/>
  <c r="Y668" i="5"/>
  <c r="X668" i="5"/>
  <c r="W668" i="5"/>
  <c r="V668" i="5"/>
  <c r="U668" i="5"/>
  <c r="T668" i="5"/>
  <c r="S668" i="5"/>
  <c r="R668" i="5"/>
  <c r="Q668" i="5"/>
  <c r="P668" i="5"/>
  <c r="O668" i="5"/>
  <c r="N668" i="5"/>
  <c r="M668" i="5"/>
  <c r="L668" i="5"/>
  <c r="K668" i="5"/>
  <c r="B668" i="5"/>
  <c r="AB667" i="5"/>
  <c r="AA667" i="5"/>
  <c r="Z667" i="5"/>
  <c r="Y667" i="5"/>
  <c r="X667" i="5"/>
  <c r="W667" i="5"/>
  <c r="V667" i="5"/>
  <c r="U667" i="5"/>
  <c r="T667" i="5"/>
  <c r="S667" i="5"/>
  <c r="R667" i="5"/>
  <c r="Q667" i="5"/>
  <c r="P667" i="5"/>
  <c r="O667" i="5"/>
  <c r="N667" i="5"/>
  <c r="M667" i="5"/>
  <c r="L667" i="5"/>
  <c r="K667" i="5"/>
  <c r="B667" i="5"/>
  <c r="AB666" i="5"/>
  <c r="AA666" i="5"/>
  <c r="Z666" i="5"/>
  <c r="Y666" i="5"/>
  <c r="X666" i="5"/>
  <c r="W666" i="5"/>
  <c r="V666" i="5"/>
  <c r="U666" i="5"/>
  <c r="T666" i="5"/>
  <c r="S666" i="5"/>
  <c r="R666" i="5"/>
  <c r="Q666" i="5"/>
  <c r="P666" i="5"/>
  <c r="O666" i="5"/>
  <c r="N666" i="5"/>
  <c r="M666" i="5"/>
  <c r="L666" i="5"/>
  <c r="K666" i="5"/>
  <c r="B666" i="5"/>
  <c r="AB665" i="5"/>
  <c r="AA665" i="5"/>
  <c r="Z665" i="5"/>
  <c r="Y665" i="5"/>
  <c r="X665" i="5"/>
  <c r="W665" i="5"/>
  <c r="V665" i="5"/>
  <c r="U665" i="5"/>
  <c r="T665" i="5"/>
  <c r="S665" i="5"/>
  <c r="R665" i="5"/>
  <c r="Q665" i="5"/>
  <c r="P665" i="5"/>
  <c r="O665" i="5"/>
  <c r="N665" i="5"/>
  <c r="M665" i="5"/>
  <c r="L665" i="5"/>
  <c r="K665" i="5"/>
  <c r="B665" i="5"/>
  <c r="AB664" i="5"/>
  <c r="AA664" i="5"/>
  <c r="Z664" i="5"/>
  <c r="Y664" i="5"/>
  <c r="X664" i="5"/>
  <c r="W664" i="5"/>
  <c r="V664" i="5"/>
  <c r="U664" i="5"/>
  <c r="T664" i="5"/>
  <c r="S664" i="5"/>
  <c r="R664" i="5"/>
  <c r="Q664" i="5"/>
  <c r="P664" i="5"/>
  <c r="O664" i="5"/>
  <c r="N664" i="5"/>
  <c r="M664" i="5"/>
  <c r="L664" i="5"/>
  <c r="K664" i="5"/>
  <c r="B664" i="5"/>
  <c r="AB663" i="5"/>
  <c r="AA663" i="5"/>
  <c r="Z663" i="5"/>
  <c r="Y663" i="5"/>
  <c r="X663" i="5"/>
  <c r="W663" i="5"/>
  <c r="V663" i="5"/>
  <c r="U663" i="5"/>
  <c r="T663" i="5"/>
  <c r="S663" i="5"/>
  <c r="R663" i="5"/>
  <c r="Q663" i="5"/>
  <c r="P663" i="5"/>
  <c r="O663" i="5"/>
  <c r="N663" i="5"/>
  <c r="M663" i="5"/>
  <c r="L663" i="5"/>
  <c r="K663" i="5"/>
  <c r="B663" i="5"/>
  <c r="AB662" i="5"/>
  <c r="AA662" i="5"/>
  <c r="Z662" i="5"/>
  <c r="Y662" i="5"/>
  <c r="X662" i="5"/>
  <c r="W662" i="5"/>
  <c r="V662" i="5"/>
  <c r="U662" i="5"/>
  <c r="T662" i="5"/>
  <c r="S662" i="5"/>
  <c r="R662" i="5"/>
  <c r="Q662" i="5"/>
  <c r="P662" i="5"/>
  <c r="O662" i="5"/>
  <c r="N662" i="5"/>
  <c r="M662" i="5"/>
  <c r="L662" i="5"/>
  <c r="K662" i="5"/>
  <c r="B662" i="5"/>
  <c r="AB661" i="5"/>
  <c r="AA661" i="5"/>
  <c r="Z661" i="5"/>
  <c r="Y661" i="5"/>
  <c r="X661" i="5"/>
  <c r="W661" i="5"/>
  <c r="V661" i="5"/>
  <c r="U661" i="5"/>
  <c r="T661" i="5"/>
  <c r="S661" i="5"/>
  <c r="R661" i="5"/>
  <c r="Q661" i="5"/>
  <c r="P661" i="5"/>
  <c r="O661" i="5"/>
  <c r="N661" i="5"/>
  <c r="M661" i="5"/>
  <c r="L661" i="5"/>
  <c r="K661" i="5"/>
  <c r="B661" i="5"/>
  <c r="AB660" i="5"/>
  <c r="AA660" i="5"/>
  <c r="Z660" i="5"/>
  <c r="Y660" i="5"/>
  <c r="X660" i="5"/>
  <c r="W660" i="5"/>
  <c r="V660" i="5"/>
  <c r="U660" i="5"/>
  <c r="T660" i="5"/>
  <c r="S660" i="5"/>
  <c r="R660" i="5"/>
  <c r="Q660" i="5"/>
  <c r="P660" i="5"/>
  <c r="O660" i="5"/>
  <c r="N660" i="5"/>
  <c r="M660" i="5"/>
  <c r="L660" i="5"/>
  <c r="K660" i="5"/>
  <c r="B660" i="5"/>
  <c r="AB659" i="5"/>
  <c r="AA659" i="5"/>
  <c r="Z659" i="5"/>
  <c r="Y659" i="5"/>
  <c r="X659" i="5"/>
  <c r="W659" i="5"/>
  <c r="V659" i="5"/>
  <c r="U659" i="5"/>
  <c r="T659" i="5"/>
  <c r="S659" i="5"/>
  <c r="R659" i="5"/>
  <c r="Q659" i="5"/>
  <c r="P659" i="5"/>
  <c r="O659" i="5"/>
  <c r="N659" i="5"/>
  <c r="M659" i="5"/>
  <c r="L659" i="5"/>
  <c r="K659" i="5"/>
  <c r="B659" i="5"/>
  <c r="AB658" i="5"/>
  <c r="AA658" i="5"/>
  <c r="Z658" i="5"/>
  <c r="Y658" i="5"/>
  <c r="X658" i="5"/>
  <c r="W658" i="5"/>
  <c r="V658" i="5"/>
  <c r="U658" i="5"/>
  <c r="T658" i="5"/>
  <c r="S658" i="5"/>
  <c r="R658" i="5"/>
  <c r="Q658" i="5"/>
  <c r="P658" i="5"/>
  <c r="O658" i="5"/>
  <c r="N658" i="5"/>
  <c r="M658" i="5"/>
  <c r="L658" i="5"/>
  <c r="K658" i="5"/>
  <c r="B658" i="5"/>
  <c r="AB657" i="5"/>
  <c r="AA657" i="5"/>
  <c r="Z657" i="5"/>
  <c r="Y657" i="5"/>
  <c r="X657" i="5"/>
  <c r="W657" i="5"/>
  <c r="V657" i="5"/>
  <c r="U657" i="5"/>
  <c r="T657" i="5"/>
  <c r="S657" i="5"/>
  <c r="R657" i="5"/>
  <c r="Q657" i="5"/>
  <c r="P657" i="5"/>
  <c r="O657" i="5"/>
  <c r="N657" i="5"/>
  <c r="M657" i="5"/>
  <c r="L657" i="5"/>
  <c r="K657" i="5"/>
  <c r="B657" i="5"/>
  <c r="AB656" i="5"/>
  <c r="AA656" i="5"/>
  <c r="Z656" i="5"/>
  <c r="Y656" i="5"/>
  <c r="X656" i="5"/>
  <c r="W656" i="5"/>
  <c r="V656" i="5"/>
  <c r="U656" i="5"/>
  <c r="T656" i="5"/>
  <c r="S656" i="5"/>
  <c r="R656" i="5"/>
  <c r="Q656" i="5"/>
  <c r="P656" i="5"/>
  <c r="O656" i="5"/>
  <c r="N656" i="5"/>
  <c r="M656" i="5"/>
  <c r="L656" i="5"/>
  <c r="K656" i="5"/>
  <c r="B656" i="5"/>
  <c r="AB655" i="5"/>
  <c r="AA655" i="5"/>
  <c r="Z655" i="5"/>
  <c r="Y655" i="5"/>
  <c r="X655" i="5"/>
  <c r="W655" i="5"/>
  <c r="V655" i="5"/>
  <c r="U655" i="5"/>
  <c r="T655" i="5"/>
  <c r="S655" i="5"/>
  <c r="R655" i="5"/>
  <c r="Q655" i="5"/>
  <c r="P655" i="5"/>
  <c r="O655" i="5"/>
  <c r="N655" i="5"/>
  <c r="M655" i="5"/>
  <c r="L655" i="5"/>
  <c r="K655" i="5"/>
  <c r="B655" i="5"/>
  <c r="AB654" i="5"/>
  <c r="AA654" i="5"/>
  <c r="Z654" i="5"/>
  <c r="Y654" i="5"/>
  <c r="X654" i="5"/>
  <c r="W654" i="5"/>
  <c r="V654" i="5"/>
  <c r="U654" i="5"/>
  <c r="T654" i="5"/>
  <c r="S654" i="5"/>
  <c r="R654" i="5"/>
  <c r="Q654" i="5"/>
  <c r="P654" i="5"/>
  <c r="O654" i="5"/>
  <c r="N654" i="5"/>
  <c r="M654" i="5"/>
  <c r="L654" i="5"/>
  <c r="K654" i="5"/>
  <c r="B654" i="5"/>
  <c r="AB653" i="5"/>
  <c r="AA653" i="5"/>
  <c r="Z653" i="5"/>
  <c r="Y653" i="5"/>
  <c r="X653" i="5"/>
  <c r="W653" i="5"/>
  <c r="V653" i="5"/>
  <c r="U653" i="5"/>
  <c r="T653" i="5"/>
  <c r="S653" i="5"/>
  <c r="R653" i="5"/>
  <c r="Q653" i="5"/>
  <c r="P653" i="5"/>
  <c r="O653" i="5"/>
  <c r="N653" i="5"/>
  <c r="M653" i="5"/>
  <c r="L653" i="5"/>
  <c r="K653" i="5"/>
  <c r="B653" i="5"/>
  <c r="AB652" i="5"/>
  <c r="AA652" i="5"/>
  <c r="Z652" i="5"/>
  <c r="Y652" i="5"/>
  <c r="X652" i="5"/>
  <c r="W652" i="5"/>
  <c r="V652" i="5"/>
  <c r="U652" i="5"/>
  <c r="T652" i="5"/>
  <c r="S652" i="5"/>
  <c r="R652" i="5"/>
  <c r="Q652" i="5"/>
  <c r="P652" i="5"/>
  <c r="O652" i="5"/>
  <c r="N652" i="5"/>
  <c r="M652" i="5"/>
  <c r="L652" i="5"/>
  <c r="K652" i="5"/>
  <c r="B652" i="5"/>
  <c r="AB651" i="5"/>
  <c r="AA651" i="5"/>
  <c r="Z651" i="5"/>
  <c r="Y651" i="5"/>
  <c r="X651" i="5"/>
  <c r="W651" i="5"/>
  <c r="V651" i="5"/>
  <c r="U651" i="5"/>
  <c r="T651" i="5"/>
  <c r="S651" i="5"/>
  <c r="R651" i="5"/>
  <c r="Q651" i="5"/>
  <c r="P651" i="5"/>
  <c r="O651" i="5"/>
  <c r="N651" i="5"/>
  <c r="M651" i="5"/>
  <c r="L651" i="5"/>
  <c r="K651" i="5"/>
  <c r="B651" i="5"/>
  <c r="AB650" i="5"/>
  <c r="AA650" i="5"/>
  <c r="Z650" i="5"/>
  <c r="Y650" i="5"/>
  <c r="X650" i="5"/>
  <c r="W650" i="5"/>
  <c r="V650" i="5"/>
  <c r="U650" i="5"/>
  <c r="T650" i="5"/>
  <c r="S650" i="5"/>
  <c r="R650" i="5"/>
  <c r="Q650" i="5"/>
  <c r="P650" i="5"/>
  <c r="O650" i="5"/>
  <c r="N650" i="5"/>
  <c r="M650" i="5"/>
  <c r="L650" i="5"/>
  <c r="K650" i="5"/>
  <c r="B650" i="5"/>
  <c r="AB649" i="5"/>
  <c r="AA649" i="5"/>
  <c r="Z649" i="5"/>
  <c r="Y649" i="5"/>
  <c r="X649" i="5"/>
  <c r="W649" i="5"/>
  <c r="V649" i="5"/>
  <c r="U649" i="5"/>
  <c r="T649" i="5"/>
  <c r="S649" i="5"/>
  <c r="R649" i="5"/>
  <c r="Q649" i="5"/>
  <c r="P649" i="5"/>
  <c r="O649" i="5"/>
  <c r="N649" i="5"/>
  <c r="M649" i="5"/>
  <c r="L649" i="5"/>
  <c r="K649" i="5"/>
  <c r="B649" i="5"/>
  <c r="AB648" i="5"/>
  <c r="AA648" i="5"/>
  <c r="Z648" i="5"/>
  <c r="Y648" i="5"/>
  <c r="X648" i="5"/>
  <c r="W648" i="5"/>
  <c r="V648" i="5"/>
  <c r="U648" i="5"/>
  <c r="T648" i="5"/>
  <c r="S648" i="5"/>
  <c r="R648" i="5"/>
  <c r="Q648" i="5"/>
  <c r="P648" i="5"/>
  <c r="O648" i="5"/>
  <c r="N648" i="5"/>
  <c r="M648" i="5"/>
  <c r="L648" i="5"/>
  <c r="K648" i="5"/>
  <c r="B648" i="5"/>
  <c r="AB647" i="5"/>
  <c r="AA647" i="5"/>
  <c r="Z647" i="5"/>
  <c r="Y647" i="5"/>
  <c r="X647" i="5"/>
  <c r="W647" i="5"/>
  <c r="V647" i="5"/>
  <c r="U647" i="5"/>
  <c r="T647" i="5"/>
  <c r="S647" i="5"/>
  <c r="R647" i="5"/>
  <c r="Q647" i="5"/>
  <c r="P647" i="5"/>
  <c r="O647" i="5"/>
  <c r="N647" i="5"/>
  <c r="M647" i="5"/>
  <c r="L647" i="5"/>
  <c r="K647" i="5"/>
  <c r="B647" i="5"/>
  <c r="AB646" i="5"/>
  <c r="AA646" i="5"/>
  <c r="Z646" i="5"/>
  <c r="Y646" i="5"/>
  <c r="X646" i="5"/>
  <c r="W646" i="5"/>
  <c r="V646" i="5"/>
  <c r="U646" i="5"/>
  <c r="T646" i="5"/>
  <c r="S646" i="5"/>
  <c r="R646" i="5"/>
  <c r="Q646" i="5"/>
  <c r="P646" i="5"/>
  <c r="O646" i="5"/>
  <c r="N646" i="5"/>
  <c r="M646" i="5"/>
  <c r="L646" i="5"/>
  <c r="K646" i="5"/>
  <c r="B646" i="5"/>
  <c r="AB645" i="5"/>
  <c r="AA645" i="5"/>
  <c r="Z645" i="5"/>
  <c r="Y645" i="5"/>
  <c r="X645" i="5"/>
  <c r="W645" i="5"/>
  <c r="V645" i="5"/>
  <c r="U645" i="5"/>
  <c r="T645" i="5"/>
  <c r="S645" i="5"/>
  <c r="R645" i="5"/>
  <c r="Q645" i="5"/>
  <c r="P645" i="5"/>
  <c r="O645" i="5"/>
  <c r="N645" i="5"/>
  <c r="M645" i="5"/>
  <c r="L645" i="5"/>
  <c r="K645" i="5"/>
  <c r="B645" i="5"/>
  <c r="AB644" i="5"/>
  <c r="AA644" i="5"/>
  <c r="Z644" i="5"/>
  <c r="Y644" i="5"/>
  <c r="X644" i="5"/>
  <c r="W644" i="5"/>
  <c r="V644" i="5"/>
  <c r="U644" i="5"/>
  <c r="T644" i="5"/>
  <c r="S644" i="5"/>
  <c r="R644" i="5"/>
  <c r="Q644" i="5"/>
  <c r="P644" i="5"/>
  <c r="O644" i="5"/>
  <c r="N644" i="5"/>
  <c r="M644" i="5"/>
  <c r="L644" i="5"/>
  <c r="K644" i="5"/>
  <c r="B644" i="5"/>
  <c r="AB643" i="5"/>
  <c r="AA643" i="5"/>
  <c r="Z643" i="5"/>
  <c r="Y643" i="5"/>
  <c r="X643" i="5"/>
  <c r="W643" i="5"/>
  <c r="V643" i="5"/>
  <c r="U643" i="5"/>
  <c r="T643" i="5"/>
  <c r="S643" i="5"/>
  <c r="R643" i="5"/>
  <c r="Q643" i="5"/>
  <c r="P643" i="5"/>
  <c r="O643" i="5"/>
  <c r="N643" i="5"/>
  <c r="M643" i="5"/>
  <c r="L643" i="5"/>
  <c r="K643" i="5"/>
  <c r="B643" i="5"/>
  <c r="AB642" i="5"/>
  <c r="AA642" i="5"/>
  <c r="Z642" i="5"/>
  <c r="Y642" i="5"/>
  <c r="X642" i="5"/>
  <c r="W642" i="5"/>
  <c r="V642" i="5"/>
  <c r="U642" i="5"/>
  <c r="T642" i="5"/>
  <c r="S642" i="5"/>
  <c r="R642" i="5"/>
  <c r="Q642" i="5"/>
  <c r="P642" i="5"/>
  <c r="O642" i="5"/>
  <c r="N642" i="5"/>
  <c r="M642" i="5"/>
  <c r="L642" i="5"/>
  <c r="K642" i="5"/>
  <c r="B642" i="5"/>
  <c r="AB641" i="5"/>
  <c r="AA641" i="5"/>
  <c r="Z641" i="5"/>
  <c r="Y641" i="5"/>
  <c r="X641" i="5"/>
  <c r="W641" i="5"/>
  <c r="V641" i="5"/>
  <c r="U641" i="5"/>
  <c r="T641" i="5"/>
  <c r="S641" i="5"/>
  <c r="R641" i="5"/>
  <c r="Q641" i="5"/>
  <c r="P641" i="5"/>
  <c r="O641" i="5"/>
  <c r="N641" i="5"/>
  <c r="M641" i="5"/>
  <c r="L641" i="5"/>
  <c r="K641" i="5"/>
  <c r="B641" i="5"/>
  <c r="AB640" i="5"/>
  <c r="AA640" i="5"/>
  <c r="Z640" i="5"/>
  <c r="Y640" i="5"/>
  <c r="X640" i="5"/>
  <c r="W640" i="5"/>
  <c r="V640" i="5"/>
  <c r="U640" i="5"/>
  <c r="T640" i="5"/>
  <c r="S640" i="5"/>
  <c r="R640" i="5"/>
  <c r="Q640" i="5"/>
  <c r="P640" i="5"/>
  <c r="O640" i="5"/>
  <c r="N640" i="5"/>
  <c r="M640" i="5"/>
  <c r="L640" i="5"/>
  <c r="K640" i="5"/>
  <c r="B640" i="5"/>
  <c r="AB639" i="5"/>
  <c r="AA639" i="5"/>
  <c r="Z639" i="5"/>
  <c r="Y639" i="5"/>
  <c r="X639" i="5"/>
  <c r="W639" i="5"/>
  <c r="V639" i="5"/>
  <c r="U639" i="5"/>
  <c r="T639" i="5"/>
  <c r="S639" i="5"/>
  <c r="R639" i="5"/>
  <c r="Q639" i="5"/>
  <c r="P639" i="5"/>
  <c r="O639" i="5"/>
  <c r="N639" i="5"/>
  <c r="M639" i="5"/>
  <c r="L639" i="5"/>
  <c r="K639" i="5"/>
  <c r="B639" i="5"/>
  <c r="AB638" i="5"/>
  <c r="AA638" i="5"/>
  <c r="Z638" i="5"/>
  <c r="Y638" i="5"/>
  <c r="X638" i="5"/>
  <c r="W638" i="5"/>
  <c r="V638" i="5"/>
  <c r="U638" i="5"/>
  <c r="T638" i="5"/>
  <c r="S638" i="5"/>
  <c r="R638" i="5"/>
  <c r="Q638" i="5"/>
  <c r="P638" i="5"/>
  <c r="O638" i="5"/>
  <c r="N638" i="5"/>
  <c r="M638" i="5"/>
  <c r="L638" i="5"/>
  <c r="K638" i="5"/>
  <c r="B638" i="5"/>
  <c r="AB637" i="5"/>
  <c r="AA637" i="5"/>
  <c r="Z637" i="5"/>
  <c r="Y637" i="5"/>
  <c r="X637" i="5"/>
  <c r="W637" i="5"/>
  <c r="V637" i="5"/>
  <c r="U637" i="5"/>
  <c r="T637" i="5"/>
  <c r="S637" i="5"/>
  <c r="R637" i="5"/>
  <c r="Q637" i="5"/>
  <c r="P637" i="5"/>
  <c r="O637" i="5"/>
  <c r="N637" i="5"/>
  <c r="M637" i="5"/>
  <c r="L637" i="5"/>
  <c r="K637" i="5"/>
  <c r="B637" i="5"/>
  <c r="AB636" i="5"/>
  <c r="AA636" i="5"/>
  <c r="Z636" i="5"/>
  <c r="Y636" i="5"/>
  <c r="X636" i="5"/>
  <c r="W636" i="5"/>
  <c r="V636" i="5"/>
  <c r="U636" i="5"/>
  <c r="T636" i="5"/>
  <c r="S636" i="5"/>
  <c r="R636" i="5"/>
  <c r="Q636" i="5"/>
  <c r="P636" i="5"/>
  <c r="O636" i="5"/>
  <c r="N636" i="5"/>
  <c r="M636" i="5"/>
  <c r="L636" i="5"/>
  <c r="K636" i="5"/>
  <c r="B636" i="5"/>
  <c r="AB635" i="5"/>
  <c r="AA635" i="5"/>
  <c r="Z635" i="5"/>
  <c r="Y635" i="5"/>
  <c r="X635" i="5"/>
  <c r="W635" i="5"/>
  <c r="V635" i="5"/>
  <c r="U635" i="5"/>
  <c r="T635" i="5"/>
  <c r="S635" i="5"/>
  <c r="R635" i="5"/>
  <c r="Q635" i="5"/>
  <c r="P635" i="5"/>
  <c r="O635" i="5"/>
  <c r="N635" i="5"/>
  <c r="M635" i="5"/>
  <c r="L635" i="5"/>
  <c r="K635" i="5"/>
  <c r="B635" i="5"/>
  <c r="AB634" i="5"/>
  <c r="AA634" i="5"/>
  <c r="Z634" i="5"/>
  <c r="Y634" i="5"/>
  <c r="X634" i="5"/>
  <c r="W634" i="5"/>
  <c r="V634" i="5"/>
  <c r="U634" i="5"/>
  <c r="T634" i="5"/>
  <c r="S634" i="5"/>
  <c r="R634" i="5"/>
  <c r="Q634" i="5"/>
  <c r="P634" i="5"/>
  <c r="O634" i="5"/>
  <c r="N634" i="5"/>
  <c r="M634" i="5"/>
  <c r="L634" i="5"/>
  <c r="K634" i="5"/>
  <c r="B634" i="5"/>
  <c r="AB633" i="5"/>
  <c r="AA633" i="5"/>
  <c r="Z633" i="5"/>
  <c r="Y633" i="5"/>
  <c r="X633" i="5"/>
  <c r="W633" i="5"/>
  <c r="V633" i="5"/>
  <c r="U633" i="5"/>
  <c r="T633" i="5"/>
  <c r="S633" i="5"/>
  <c r="R633" i="5"/>
  <c r="Q633" i="5"/>
  <c r="P633" i="5"/>
  <c r="O633" i="5"/>
  <c r="N633" i="5"/>
  <c r="M633" i="5"/>
  <c r="L633" i="5"/>
  <c r="K633" i="5"/>
  <c r="B633" i="5"/>
  <c r="AB632" i="5"/>
  <c r="AA632" i="5"/>
  <c r="Z632" i="5"/>
  <c r="Y632" i="5"/>
  <c r="X632" i="5"/>
  <c r="W632" i="5"/>
  <c r="V632" i="5"/>
  <c r="U632" i="5"/>
  <c r="T632" i="5"/>
  <c r="S632" i="5"/>
  <c r="R632" i="5"/>
  <c r="Q632" i="5"/>
  <c r="P632" i="5"/>
  <c r="O632" i="5"/>
  <c r="N632" i="5"/>
  <c r="M632" i="5"/>
  <c r="L632" i="5"/>
  <c r="K632" i="5"/>
  <c r="B632" i="5"/>
  <c r="AB631" i="5"/>
  <c r="AA631" i="5"/>
  <c r="Z631" i="5"/>
  <c r="Y631" i="5"/>
  <c r="X631" i="5"/>
  <c r="W631" i="5"/>
  <c r="V631" i="5"/>
  <c r="U631" i="5"/>
  <c r="T631" i="5"/>
  <c r="S631" i="5"/>
  <c r="R631" i="5"/>
  <c r="Q631" i="5"/>
  <c r="P631" i="5"/>
  <c r="O631" i="5"/>
  <c r="N631" i="5"/>
  <c r="M631" i="5"/>
  <c r="L631" i="5"/>
  <c r="K631" i="5"/>
  <c r="B631" i="5"/>
  <c r="AB630" i="5"/>
  <c r="AA630" i="5"/>
  <c r="Z630" i="5"/>
  <c r="Y630" i="5"/>
  <c r="X630" i="5"/>
  <c r="W630" i="5"/>
  <c r="V630" i="5"/>
  <c r="U630" i="5"/>
  <c r="T630" i="5"/>
  <c r="S630" i="5"/>
  <c r="R630" i="5"/>
  <c r="Q630" i="5"/>
  <c r="P630" i="5"/>
  <c r="O630" i="5"/>
  <c r="N630" i="5"/>
  <c r="M630" i="5"/>
  <c r="L630" i="5"/>
  <c r="K630" i="5"/>
  <c r="B630" i="5"/>
  <c r="AB629" i="5"/>
  <c r="AA629" i="5"/>
  <c r="Z629" i="5"/>
  <c r="Y629" i="5"/>
  <c r="X629" i="5"/>
  <c r="W629" i="5"/>
  <c r="V629" i="5"/>
  <c r="U629" i="5"/>
  <c r="T629" i="5"/>
  <c r="S629" i="5"/>
  <c r="R629" i="5"/>
  <c r="Q629" i="5"/>
  <c r="P629" i="5"/>
  <c r="O629" i="5"/>
  <c r="N629" i="5"/>
  <c r="M629" i="5"/>
  <c r="L629" i="5"/>
  <c r="K629" i="5"/>
  <c r="B629" i="5"/>
  <c r="AB628" i="5"/>
  <c r="AA628" i="5"/>
  <c r="Z628" i="5"/>
  <c r="Y628" i="5"/>
  <c r="X628" i="5"/>
  <c r="W628" i="5"/>
  <c r="V628" i="5"/>
  <c r="U628" i="5"/>
  <c r="T628" i="5"/>
  <c r="S628" i="5"/>
  <c r="R628" i="5"/>
  <c r="Q628" i="5"/>
  <c r="P628" i="5"/>
  <c r="O628" i="5"/>
  <c r="N628" i="5"/>
  <c r="M628" i="5"/>
  <c r="L628" i="5"/>
  <c r="K628" i="5"/>
  <c r="B628" i="5"/>
  <c r="AB627" i="5"/>
  <c r="AA627" i="5"/>
  <c r="Z627" i="5"/>
  <c r="Y627" i="5"/>
  <c r="X627" i="5"/>
  <c r="W627" i="5"/>
  <c r="V627" i="5"/>
  <c r="U627" i="5"/>
  <c r="T627" i="5"/>
  <c r="S627" i="5"/>
  <c r="R627" i="5"/>
  <c r="Q627" i="5"/>
  <c r="P627" i="5"/>
  <c r="O627" i="5"/>
  <c r="N627" i="5"/>
  <c r="M627" i="5"/>
  <c r="L627" i="5"/>
  <c r="K627" i="5"/>
  <c r="B627" i="5"/>
  <c r="AB626" i="5"/>
  <c r="AA626" i="5"/>
  <c r="Z626" i="5"/>
  <c r="Y626" i="5"/>
  <c r="X626" i="5"/>
  <c r="W626" i="5"/>
  <c r="V626" i="5"/>
  <c r="U626" i="5"/>
  <c r="T626" i="5"/>
  <c r="S626" i="5"/>
  <c r="R626" i="5"/>
  <c r="Q626" i="5"/>
  <c r="P626" i="5"/>
  <c r="O626" i="5"/>
  <c r="N626" i="5"/>
  <c r="M626" i="5"/>
  <c r="L626" i="5"/>
  <c r="K626" i="5"/>
  <c r="B626" i="5"/>
  <c r="AB625" i="5"/>
  <c r="AA625" i="5"/>
  <c r="Z625" i="5"/>
  <c r="Y625" i="5"/>
  <c r="X625" i="5"/>
  <c r="W625" i="5"/>
  <c r="V625" i="5"/>
  <c r="U625" i="5"/>
  <c r="T625" i="5"/>
  <c r="S625" i="5"/>
  <c r="R625" i="5"/>
  <c r="Q625" i="5"/>
  <c r="P625" i="5"/>
  <c r="O625" i="5"/>
  <c r="N625" i="5"/>
  <c r="M625" i="5"/>
  <c r="L625" i="5"/>
  <c r="K625" i="5"/>
  <c r="B625" i="5"/>
  <c r="AB624" i="5"/>
  <c r="AA624" i="5"/>
  <c r="Z624" i="5"/>
  <c r="Y624" i="5"/>
  <c r="X624" i="5"/>
  <c r="W624" i="5"/>
  <c r="V624" i="5"/>
  <c r="U624" i="5"/>
  <c r="T624" i="5"/>
  <c r="S624" i="5"/>
  <c r="R624" i="5"/>
  <c r="Q624" i="5"/>
  <c r="P624" i="5"/>
  <c r="O624" i="5"/>
  <c r="N624" i="5"/>
  <c r="M624" i="5"/>
  <c r="L624" i="5"/>
  <c r="K624" i="5"/>
  <c r="B624" i="5"/>
  <c r="AB623" i="5"/>
  <c r="AA623" i="5"/>
  <c r="Z623" i="5"/>
  <c r="Y623" i="5"/>
  <c r="X623" i="5"/>
  <c r="W623" i="5"/>
  <c r="V623" i="5"/>
  <c r="U623" i="5"/>
  <c r="T623" i="5"/>
  <c r="S623" i="5"/>
  <c r="R623" i="5"/>
  <c r="Q623" i="5"/>
  <c r="P623" i="5"/>
  <c r="O623" i="5"/>
  <c r="N623" i="5"/>
  <c r="M623" i="5"/>
  <c r="L623" i="5"/>
  <c r="K623" i="5"/>
  <c r="B623" i="5"/>
  <c r="AB622" i="5"/>
  <c r="AA622" i="5"/>
  <c r="Z622" i="5"/>
  <c r="Y622" i="5"/>
  <c r="X622" i="5"/>
  <c r="W622" i="5"/>
  <c r="V622" i="5"/>
  <c r="U622" i="5"/>
  <c r="T622" i="5"/>
  <c r="S622" i="5"/>
  <c r="R622" i="5"/>
  <c r="Q622" i="5"/>
  <c r="P622" i="5"/>
  <c r="O622" i="5"/>
  <c r="N622" i="5"/>
  <c r="M622" i="5"/>
  <c r="L622" i="5"/>
  <c r="K622" i="5"/>
  <c r="B622" i="5"/>
  <c r="AB621" i="5"/>
  <c r="AA621" i="5"/>
  <c r="Z621" i="5"/>
  <c r="Y621" i="5"/>
  <c r="X621" i="5"/>
  <c r="W621" i="5"/>
  <c r="V621" i="5"/>
  <c r="U621" i="5"/>
  <c r="T621" i="5"/>
  <c r="S621" i="5"/>
  <c r="R621" i="5"/>
  <c r="Q621" i="5"/>
  <c r="P621" i="5"/>
  <c r="O621" i="5"/>
  <c r="N621" i="5"/>
  <c r="M621" i="5"/>
  <c r="L621" i="5"/>
  <c r="K621" i="5"/>
  <c r="B621" i="5"/>
  <c r="AB620" i="5"/>
  <c r="AA620" i="5"/>
  <c r="Z620" i="5"/>
  <c r="Y620" i="5"/>
  <c r="X620" i="5"/>
  <c r="W620" i="5"/>
  <c r="V620" i="5"/>
  <c r="U620" i="5"/>
  <c r="T620" i="5"/>
  <c r="S620" i="5"/>
  <c r="R620" i="5"/>
  <c r="Q620" i="5"/>
  <c r="P620" i="5"/>
  <c r="O620" i="5"/>
  <c r="N620" i="5"/>
  <c r="M620" i="5"/>
  <c r="L620" i="5"/>
  <c r="K620" i="5"/>
  <c r="B620" i="5"/>
  <c r="AB619" i="5"/>
  <c r="AA619" i="5"/>
  <c r="Z619" i="5"/>
  <c r="Y619" i="5"/>
  <c r="X619" i="5"/>
  <c r="W619" i="5"/>
  <c r="V619" i="5"/>
  <c r="U619" i="5"/>
  <c r="T619" i="5"/>
  <c r="S619" i="5"/>
  <c r="R619" i="5"/>
  <c r="Q619" i="5"/>
  <c r="P619" i="5"/>
  <c r="O619" i="5"/>
  <c r="N619" i="5"/>
  <c r="M619" i="5"/>
  <c r="L619" i="5"/>
  <c r="K619" i="5"/>
  <c r="B619" i="5"/>
  <c r="AB618" i="5"/>
  <c r="AA618" i="5"/>
  <c r="Z618" i="5"/>
  <c r="Y618" i="5"/>
  <c r="X618" i="5"/>
  <c r="W618" i="5"/>
  <c r="V618" i="5"/>
  <c r="U618" i="5"/>
  <c r="T618" i="5"/>
  <c r="S618" i="5"/>
  <c r="R618" i="5"/>
  <c r="Q618" i="5"/>
  <c r="P618" i="5"/>
  <c r="O618" i="5"/>
  <c r="N618" i="5"/>
  <c r="M618" i="5"/>
  <c r="L618" i="5"/>
  <c r="K618" i="5"/>
  <c r="B618" i="5"/>
  <c r="AB617" i="5"/>
  <c r="AA617" i="5"/>
  <c r="Z617" i="5"/>
  <c r="Y617" i="5"/>
  <c r="X617" i="5"/>
  <c r="W617" i="5"/>
  <c r="V617" i="5"/>
  <c r="U617" i="5"/>
  <c r="T617" i="5"/>
  <c r="S617" i="5"/>
  <c r="R617" i="5"/>
  <c r="Q617" i="5"/>
  <c r="P617" i="5"/>
  <c r="O617" i="5"/>
  <c r="N617" i="5"/>
  <c r="M617" i="5"/>
  <c r="L617" i="5"/>
  <c r="K617" i="5"/>
  <c r="B617" i="5"/>
  <c r="AB616" i="5"/>
  <c r="AA616" i="5"/>
  <c r="Z616" i="5"/>
  <c r="Y616" i="5"/>
  <c r="X616" i="5"/>
  <c r="W616" i="5"/>
  <c r="V616" i="5"/>
  <c r="U616" i="5"/>
  <c r="T616" i="5"/>
  <c r="S616" i="5"/>
  <c r="R616" i="5"/>
  <c r="Q616" i="5"/>
  <c r="P616" i="5"/>
  <c r="O616" i="5"/>
  <c r="N616" i="5"/>
  <c r="M616" i="5"/>
  <c r="L616" i="5"/>
  <c r="K616" i="5"/>
  <c r="B616" i="5"/>
  <c r="AB615" i="5"/>
  <c r="AA615" i="5"/>
  <c r="Z615" i="5"/>
  <c r="Y615" i="5"/>
  <c r="X615" i="5"/>
  <c r="W615" i="5"/>
  <c r="V615" i="5"/>
  <c r="U615" i="5"/>
  <c r="T615" i="5"/>
  <c r="S615" i="5"/>
  <c r="R615" i="5"/>
  <c r="Q615" i="5"/>
  <c r="P615" i="5"/>
  <c r="O615" i="5"/>
  <c r="N615" i="5"/>
  <c r="M615" i="5"/>
  <c r="L615" i="5"/>
  <c r="K615" i="5"/>
  <c r="B615" i="5"/>
  <c r="AB614" i="5"/>
  <c r="AA614" i="5"/>
  <c r="Z614" i="5"/>
  <c r="Y614" i="5"/>
  <c r="X614" i="5"/>
  <c r="W614" i="5"/>
  <c r="V614" i="5"/>
  <c r="U614" i="5"/>
  <c r="T614" i="5"/>
  <c r="S614" i="5"/>
  <c r="R614" i="5"/>
  <c r="Q614" i="5"/>
  <c r="P614" i="5"/>
  <c r="O614" i="5"/>
  <c r="N614" i="5"/>
  <c r="M614" i="5"/>
  <c r="L614" i="5"/>
  <c r="K614" i="5"/>
  <c r="B614" i="5"/>
  <c r="AB613" i="5"/>
  <c r="AA613" i="5"/>
  <c r="Z613" i="5"/>
  <c r="Y613" i="5"/>
  <c r="X613" i="5"/>
  <c r="W613" i="5"/>
  <c r="V613" i="5"/>
  <c r="U613" i="5"/>
  <c r="T613" i="5"/>
  <c r="S613" i="5"/>
  <c r="R613" i="5"/>
  <c r="Q613" i="5"/>
  <c r="P613" i="5"/>
  <c r="O613" i="5"/>
  <c r="N613" i="5"/>
  <c r="M613" i="5"/>
  <c r="L613" i="5"/>
  <c r="K613" i="5"/>
  <c r="B613" i="5"/>
  <c r="AB612" i="5"/>
  <c r="AA612" i="5"/>
  <c r="Z612" i="5"/>
  <c r="Y612" i="5"/>
  <c r="X612" i="5"/>
  <c r="W612" i="5"/>
  <c r="V612" i="5"/>
  <c r="U612" i="5"/>
  <c r="T612" i="5"/>
  <c r="S612" i="5"/>
  <c r="R612" i="5"/>
  <c r="Q612" i="5"/>
  <c r="P612" i="5"/>
  <c r="O612" i="5"/>
  <c r="N612" i="5"/>
  <c r="M612" i="5"/>
  <c r="L612" i="5"/>
  <c r="K612" i="5"/>
  <c r="B612" i="5"/>
  <c r="AB611" i="5"/>
  <c r="AA611" i="5"/>
  <c r="Z611" i="5"/>
  <c r="Y611" i="5"/>
  <c r="X611" i="5"/>
  <c r="W611" i="5"/>
  <c r="V611" i="5"/>
  <c r="U611" i="5"/>
  <c r="T611" i="5"/>
  <c r="S611" i="5"/>
  <c r="R611" i="5"/>
  <c r="Q611" i="5"/>
  <c r="P611" i="5"/>
  <c r="O611" i="5"/>
  <c r="N611" i="5"/>
  <c r="M611" i="5"/>
  <c r="L611" i="5"/>
  <c r="K611" i="5"/>
  <c r="B611" i="5"/>
  <c r="AB610" i="5"/>
  <c r="AA610" i="5"/>
  <c r="Z610" i="5"/>
  <c r="Y610" i="5"/>
  <c r="X610" i="5"/>
  <c r="W610" i="5"/>
  <c r="V610" i="5"/>
  <c r="U610" i="5"/>
  <c r="T610" i="5"/>
  <c r="S610" i="5"/>
  <c r="R610" i="5"/>
  <c r="Q610" i="5"/>
  <c r="P610" i="5"/>
  <c r="O610" i="5"/>
  <c r="N610" i="5"/>
  <c r="M610" i="5"/>
  <c r="L610" i="5"/>
  <c r="K610" i="5"/>
  <c r="B610" i="5"/>
  <c r="AB609" i="5"/>
  <c r="AA609" i="5"/>
  <c r="Z609" i="5"/>
  <c r="Y609" i="5"/>
  <c r="X609" i="5"/>
  <c r="W609" i="5"/>
  <c r="V609" i="5"/>
  <c r="U609" i="5"/>
  <c r="T609" i="5"/>
  <c r="S609" i="5"/>
  <c r="R609" i="5"/>
  <c r="Q609" i="5"/>
  <c r="P609" i="5"/>
  <c r="O609" i="5"/>
  <c r="N609" i="5"/>
  <c r="M609" i="5"/>
  <c r="L609" i="5"/>
  <c r="K609" i="5"/>
  <c r="B609" i="5"/>
  <c r="AB608" i="5"/>
  <c r="AA608" i="5"/>
  <c r="Z608" i="5"/>
  <c r="Y608" i="5"/>
  <c r="X608" i="5"/>
  <c r="W608" i="5"/>
  <c r="V608" i="5"/>
  <c r="U608" i="5"/>
  <c r="T608" i="5"/>
  <c r="S608" i="5"/>
  <c r="R608" i="5"/>
  <c r="Q608" i="5"/>
  <c r="P608" i="5"/>
  <c r="O608" i="5"/>
  <c r="N608" i="5"/>
  <c r="M608" i="5"/>
  <c r="L608" i="5"/>
  <c r="K608" i="5"/>
  <c r="B608" i="5"/>
  <c r="AB607" i="5"/>
  <c r="AA607" i="5"/>
  <c r="Z607" i="5"/>
  <c r="Y607" i="5"/>
  <c r="X607" i="5"/>
  <c r="W607" i="5"/>
  <c r="V607" i="5"/>
  <c r="U607" i="5"/>
  <c r="T607" i="5"/>
  <c r="S607" i="5"/>
  <c r="R607" i="5"/>
  <c r="Q607" i="5"/>
  <c r="P607" i="5"/>
  <c r="O607" i="5"/>
  <c r="N607" i="5"/>
  <c r="M607" i="5"/>
  <c r="L607" i="5"/>
  <c r="K607" i="5"/>
  <c r="B607" i="5"/>
  <c r="AB606" i="5"/>
  <c r="AA606" i="5"/>
  <c r="Z606" i="5"/>
  <c r="Y606" i="5"/>
  <c r="X606" i="5"/>
  <c r="W606" i="5"/>
  <c r="V606" i="5"/>
  <c r="U606" i="5"/>
  <c r="T606" i="5"/>
  <c r="S606" i="5"/>
  <c r="R606" i="5"/>
  <c r="Q606" i="5"/>
  <c r="P606" i="5"/>
  <c r="O606" i="5"/>
  <c r="N606" i="5"/>
  <c r="M606" i="5"/>
  <c r="L606" i="5"/>
  <c r="K606" i="5"/>
  <c r="B606" i="5"/>
  <c r="AB605" i="5"/>
  <c r="AA605" i="5"/>
  <c r="Z605" i="5"/>
  <c r="Y605" i="5"/>
  <c r="X605" i="5"/>
  <c r="W605" i="5"/>
  <c r="V605" i="5"/>
  <c r="U605" i="5"/>
  <c r="T605" i="5"/>
  <c r="S605" i="5"/>
  <c r="R605" i="5"/>
  <c r="Q605" i="5"/>
  <c r="P605" i="5"/>
  <c r="O605" i="5"/>
  <c r="N605" i="5"/>
  <c r="M605" i="5"/>
  <c r="L605" i="5"/>
  <c r="K605" i="5"/>
  <c r="B605" i="5"/>
  <c r="AB604" i="5"/>
  <c r="AA604" i="5"/>
  <c r="Z604" i="5"/>
  <c r="Y604" i="5"/>
  <c r="X604" i="5"/>
  <c r="W604" i="5"/>
  <c r="V604" i="5"/>
  <c r="U604" i="5"/>
  <c r="T604" i="5"/>
  <c r="S604" i="5"/>
  <c r="R604" i="5"/>
  <c r="Q604" i="5"/>
  <c r="P604" i="5"/>
  <c r="O604" i="5"/>
  <c r="N604" i="5"/>
  <c r="M604" i="5"/>
  <c r="L604" i="5"/>
  <c r="K604" i="5"/>
  <c r="B604" i="5"/>
  <c r="AB603" i="5"/>
  <c r="AA603" i="5"/>
  <c r="Z603" i="5"/>
  <c r="Y603" i="5"/>
  <c r="X603" i="5"/>
  <c r="W603" i="5"/>
  <c r="V603" i="5"/>
  <c r="U603" i="5"/>
  <c r="T603" i="5"/>
  <c r="S603" i="5"/>
  <c r="R603" i="5"/>
  <c r="Q603" i="5"/>
  <c r="P603" i="5"/>
  <c r="O603" i="5"/>
  <c r="N603" i="5"/>
  <c r="M603" i="5"/>
  <c r="L603" i="5"/>
  <c r="K603" i="5"/>
  <c r="B603" i="5"/>
  <c r="AB602" i="5"/>
  <c r="AA602" i="5"/>
  <c r="Z602" i="5"/>
  <c r="Y602" i="5"/>
  <c r="X602" i="5"/>
  <c r="W602" i="5"/>
  <c r="V602" i="5"/>
  <c r="U602" i="5"/>
  <c r="T602" i="5"/>
  <c r="S602" i="5"/>
  <c r="R602" i="5"/>
  <c r="Q602" i="5"/>
  <c r="P602" i="5"/>
  <c r="O602" i="5"/>
  <c r="N602" i="5"/>
  <c r="M602" i="5"/>
  <c r="L602" i="5"/>
  <c r="K602" i="5"/>
  <c r="B602" i="5"/>
  <c r="AB601" i="5"/>
  <c r="AA601" i="5"/>
  <c r="Z601" i="5"/>
  <c r="Y601" i="5"/>
  <c r="X601" i="5"/>
  <c r="W601" i="5"/>
  <c r="V601" i="5"/>
  <c r="U601" i="5"/>
  <c r="T601" i="5"/>
  <c r="S601" i="5"/>
  <c r="R601" i="5"/>
  <c r="Q601" i="5"/>
  <c r="P601" i="5"/>
  <c r="O601" i="5"/>
  <c r="N601" i="5"/>
  <c r="M601" i="5"/>
  <c r="L601" i="5"/>
  <c r="K601" i="5"/>
  <c r="B601" i="5"/>
  <c r="AB600" i="5"/>
  <c r="AA600" i="5"/>
  <c r="Z600" i="5"/>
  <c r="Y600" i="5"/>
  <c r="X600" i="5"/>
  <c r="W600" i="5"/>
  <c r="V600" i="5"/>
  <c r="U600" i="5"/>
  <c r="T600" i="5"/>
  <c r="S600" i="5"/>
  <c r="R600" i="5"/>
  <c r="Q600" i="5"/>
  <c r="P600" i="5"/>
  <c r="O600" i="5"/>
  <c r="N600" i="5"/>
  <c r="M600" i="5"/>
  <c r="L600" i="5"/>
  <c r="K600" i="5"/>
  <c r="B600" i="5"/>
  <c r="AB599" i="5"/>
  <c r="AA599" i="5"/>
  <c r="Z599" i="5"/>
  <c r="Y599" i="5"/>
  <c r="X599" i="5"/>
  <c r="W599" i="5"/>
  <c r="V599" i="5"/>
  <c r="U599" i="5"/>
  <c r="T599" i="5"/>
  <c r="S599" i="5"/>
  <c r="R599" i="5"/>
  <c r="Q599" i="5"/>
  <c r="P599" i="5"/>
  <c r="O599" i="5"/>
  <c r="N599" i="5"/>
  <c r="M599" i="5"/>
  <c r="L599" i="5"/>
  <c r="K599" i="5"/>
  <c r="B599" i="5"/>
  <c r="AB598" i="5"/>
  <c r="AA598" i="5"/>
  <c r="Z598" i="5"/>
  <c r="Y598" i="5"/>
  <c r="X598" i="5"/>
  <c r="W598" i="5"/>
  <c r="V598" i="5"/>
  <c r="U598" i="5"/>
  <c r="T598" i="5"/>
  <c r="S598" i="5"/>
  <c r="R598" i="5"/>
  <c r="Q598" i="5"/>
  <c r="P598" i="5"/>
  <c r="O598" i="5"/>
  <c r="N598" i="5"/>
  <c r="M598" i="5"/>
  <c r="L598" i="5"/>
  <c r="K598" i="5"/>
  <c r="B598" i="5"/>
  <c r="AB597" i="5"/>
  <c r="AA597" i="5"/>
  <c r="Z597" i="5"/>
  <c r="Y597" i="5"/>
  <c r="X597" i="5"/>
  <c r="W597" i="5"/>
  <c r="V597" i="5"/>
  <c r="U597" i="5"/>
  <c r="T597" i="5"/>
  <c r="S597" i="5"/>
  <c r="R597" i="5"/>
  <c r="Q597" i="5"/>
  <c r="P597" i="5"/>
  <c r="O597" i="5"/>
  <c r="N597" i="5"/>
  <c r="M597" i="5"/>
  <c r="L597" i="5"/>
  <c r="K597" i="5"/>
  <c r="B597" i="5"/>
  <c r="AB596" i="5"/>
  <c r="AA596" i="5"/>
  <c r="Z596" i="5"/>
  <c r="Y596" i="5"/>
  <c r="X596" i="5"/>
  <c r="W596" i="5"/>
  <c r="V596" i="5"/>
  <c r="U596" i="5"/>
  <c r="T596" i="5"/>
  <c r="S596" i="5"/>
  <c r="R596" i="5"/>
  <c r="Q596" i="5"/>
  <c r="P596" i="5"/>
  <c r="O596" i="5"/>
  <c r="N596" i="5"/>
  <c r="M596" i="5"/>
  <c r="L596" i="5"/>
  <c r="K596" i="5"/>
  <c r="B596" i="5"/>
  <c r="AB595" i="5"/>
  <c r="AA595" i="5"/>
  <c r="Z595" i="5"/>
  <c r="Y595" i="5"/>
  <c r="X595" i="5"/>
  <c r="W595" i="5"/>
  <c r="V595" i="5"/>
  <c r="U595" i="5"/>
  <c r="T595" i="5"/>
  <c r="S595" i="5"/>
  <c r="R595" i="5"/>
  <c r="Q595" i="5"/>
  <c r="P595" i="5"/>
  <c r="O595" i="5"/>
  <c r="N595" i="5"/>
  <c r="M595" i="5"/>
  <c r="L595" i="5"/>
  <c r="K595" i="5"/>
  <c r="B595" i="5"/>
  <c r="AB594" i="5"/>
  <c r="AA594" i="5"/>
  <c r="Z594" i="5"/>
  <c r="Y594" i="5"/>
  <c r="X594" i="5"/>
  <c r="W594" i="5"/>
  <c r="V594" i="5"/>
  <c r="U594" i="5"/>
  <c r="T594" i="5"/>
  <c r="S594" i="5"/>
  <c r="R594" i="5"/>
  <c r="Q594" i="5"/>
  <c r="P594" i="5"/>
  <c r="O594" i="5"/>
  <c r="N594" i="5"/>
  <c r="M594" i="5"/>
  <c r="L594" i="5"/>
  <c r="K594" i="5"/>
  <c r="B594" i="5"/>
  <c r="AB593" i="5"/>
  <c r="AA593" i="5"/>
  <c r="Z593" i="5"/>
  <c r="Y593" i="5"/>
  <c r="X593" i="5"/>
  <c r="W593" i="5"/>
  <c r="V593" i="5"/>
  <c r="U593" i="5"/>
  <c r="T593" i="5"/>
  <c r="S593" i="5"/>
  <c r="R593" i="5"/>
  <c r="Q593" i="5"/>
  <c r="P593" i="5"/>
  <c r="O593" i="5"/>
  <c r="N593" i="5"/>
  <c r="M593" i="5"/>
  <c r="L593" i="5"/>
  <c r="K593" i="5"/>
  <c r="B593" i="5"/>
  <c r="AB592" i="5"/>
  <c r="AA592" i="5"/>
  <c r="Z592" i="5"/>
  <c r="Y592" i="5"/>
  <c r="X592" i="5"/>
  <c r="W592" i="5"/>
  <c r="V592" i="5"/>
  <c r="U592" i="5"/>
  <c r="T592" i="5"/>
  <c r="S592" i="5"/>
  <c r="R592" i="5"/>
  <c r="Q592" i="5"/>
  <c r="P592" i="5"/>
  <c r="O592" i="5"/>
  <c r="N592" i="5"/>
  <c r="M592" i="5"/>
  <c r="L592" i="5"/>
  <c r="K592" i="5"/>
  <c r="B592" i="5"/>
  <c r="AB591" i="5"/>
  <c r="AA591" i="5"/>
  <c r="Z591" i="5"/>
  <c r="Y591" i="5"/>
  <c r="X591" i="5"/>
  <c r="W591" i="5"/>
  <c r="V591" i="5"/>
  <c r="U591" i="5"/>
  <c r="T591" i="5"/>
  <c r="S591" i="5"/>
  <c r="R591" i="5"/>
  <c r="Q591" i="5"/>
  <c r="P591" i="5"/>
  <c r="O591" i="5"/>
  <c r="N591" i="5"/>
  <c r="M591" i="5"/>
  <c r="L591" i="5"/>
  <c r="K591" i="5"/>
  <c r="B591" i="5"/>
  <c r="AB590" i="5"/>
  <c r="AA590" i="5"/>
  <c r="Z590" i="5"/>
  <c r="Y590" i="5"/>
  <c r="X590" i="5"/>
  <c r="W590" i="5"/>
  <c r="V590" i="5"/>
  <c r="U590" i="5"/>
  <c r="T590" i="5"/>
  <c r="S590" i="5"/>
  <c r="R590" i="5"/>
  <c r="Q590" i="5"/>
  <c r="P590" i="5"/>
  <c r="O590" i="5"/>
  <c r="N590" i="5"/>
  <c r="M590" i="5"/>
  <c r="L590" i="5"/>
  <c r="K590" i="5"/>
  <c r="B590" i="5"/>
  <c r="AB589" i="5"/>
  <c r="AA589" i="5"/>
  <c r="Z589" i="5"/>
  <c r="Y589" i="5"/>
  <c r="X589" i="5"/>
  <c r="W589" i="5"/>
  <c r="V589" i="5"/>
  <c r="U589" i="5"/>
  <c r="T589" i="5"/>
  <c r="S589" i="5"/>
  <c r="R589" i="5"/>
  <c r="Q589" i="5"/>
  <c r="P589" i="5"/>
  <c r="O589" i="5"/>
  <c r="N589" i="5"/>
  <c r="M589" i="5"/>
  <c r="L589" i="5"/>
  <c r="K589" i="5"/>
  <c r="B589" i="5"/>
  <c r="AB588" i="5"/>
  <c r="AA588" i="5"/>
  <c r="Z588" i="5"/>
  <c r="Y588" i="5"/>
  <c r="X588" i="5"/>
  <c r="W588" i="5"/>
  <c r="V588" i="5"/>
  <c r="U588" i="5"/>
  <c r="T588" i="5"/>
  <c r="S588" i="5"/>
  <c r="R588" i="5"/>
  <c r="Q588" i="5"/>
  <c r="P588" i="5"/>
  <c r="O588" i="5"/>
  <c r="N588" i="5"/>
  <c r="M588" i="5"/>
  <c r="L588" i="5"/>
  <c r="K588" i="5"/>
  <c r="B588" i="5"/>
  <c r="AB587" i="5"/>
  <c r="AA587" i="5"/>
  <c r="Z587" i="5"/>
  <c r="Y587" i="5"/>
  <c r="X587" i="5"/>
  <c r="W587" i="5"/>
  <c r="V587" i="5"/>
  <c r="U587" i="5"/>
  <c r="T587" i="5"/>
  <c r="S587" i="5"/>
  <c r="R587" i="5"/>
  <c r="Q587" i="5"/>
  <c r="P587" i="5"/>
  <c r="O587" i="5"/>
  <c r="N587" i="5"/>
  <c r="M587" i="5"/>
  <c r="L587" i="5"/>
  <c r="K587" i="5"/>
  <c r="B587" i="5"/>
  <c r="AB586" i="5"/>
  <c r="AA586" i="5"/>
  <c r="Z586" i="5"/>
  <c r="Y586" i="5"/>
  <c r="X586" i="5"/>
  <c r="W586" i="5"/>
  <c r="V586" i="5"/>
  <c r="U586" i="5"/>
  <c r="T586" i="5"/>
  <c r="S586" i="5"/>
  <c r="R586" i="5"/>
  <c r="Q586" i="5"/>
  <c r="P586" i="5"/>
  <c r="O586" i="5"/>
  <c r="N586" i="5"/>
  <c r="M586" i="5"/>
  <c r="L586" i="5"/>
  <c r="K586" i="5"/>
  <c r="B586" i="5"/>
  <c r="AB585" i="5"/>
  <c r="AA585" i="5"/>
  <c r="Z585" i="5"/>
  <c r="Y585" i="5"/>
  <c r="X585" i="5"/>
  <c r="W585" i="5"/>
  <c r="V585" i="5"/>
  <c r="U585" i="5"/>
  <c r="T585" i="5"/>
  <c r="S585" i="5"/>
  <c r="R585" i="5"/>
  <c r="Q585" i="5"/>
  <c r="P585" i="5"/>
  <c r="O585" i="5"/>
  <c r="N585" i="5"/>
  <c r="M585" i="5"/>
  <c r="L585" i="5"/>
  <c r="K585" i="5"/>
  <c r="B585" i="5"/>
  <c r="AB584" i="5"/>
  <c r="AA584" i="5"/>
  <c r="Z584" i="5"/>
  <c r="Y584" i="5"/>
  <c r="X584" i="5"/>
  <c r="W584" i="5"/>
  <c r="V584" i="5"/>
  <c r="U584" i="5"/>
  <c r="T584" i="5"/>
  <c r="S584" i="5"/>
  <c r="R584" i="5"/>
  <c r="Q584" i="5"/>
  <c r="P584" i="5"/>
  <c r="O584" i="5"/>
  <c r="N584" i="5"/>
  <c r="M584" i="5"/>
  <c r="L584" i="5"/>
  <c r="K584" i="5"/>
  <c r="B584" i="5"/>
  <c r="AB583" i="5"/>
  <c r="AA583" i="5"/>
  <c r="Z583" i="5"/>
  <c r="Y583" i="5"/>
  <c r="X583" i="5"/>
  <c r="W583" i="5"/>
  <c r="V583" i="5"/>
  <c r="U583" i="5"/>
  <c r="T583" i="5"/>
  <c r="S583" i="5"/>
  <c r="R583" i="5"/>
  <c r="Q583" i="5"/>
  <c r="P583" i="5"/>
  <c r="O583" i="5"/>
  <c r="N583" i="5"/>
  <c r="M583" i="5"/>
  <c r="L583" i="5"/>
  <c r="K583" i="5"/>
  <c r="B583" i="5"/>
  <c r="AB582" i="5"/>
  <c r="AA582" i="5"/>
  <c r="Z582" i="5"/>
  <c r="Y582" i="5"/>
  <c r="X582" i="5"/>
  <c r="W582" i="5"/>
  <c r="V582" i="5"/>
  <c r="U582" i="5"/>
  <c r="T582" i="5"/>
  <c r="S582" i="5"/>
  <c r="R582" i="5"/>
  <c r="Q582" i="5"/>
  <c r="P582" i="5"/>
  <c r="O582" i="5"/>
  <c r="N582" i="5"/>
  <c r="M582" i="5"/>
  <c r="L582" i="5"/>
  <c r="K582" i="5"/>
  <c r="B582" i="5"/>
  <c r="AB581" i="5"/>
  <c r="AA581" i="5"/>
  <c r="Z581" i="5"/>
  <c r="Y581" i="5"/>
  <c r="X581" i="5"/>
  <c r="W581" i="5"/>
  <c r="V581" i="5"/>
  <c r="U581" i="5"/>
  <c r="T581" i="5"/>
  <c r="S581" i="5"/>
  <c r="R581" i="5"/>
  <c r="Q581" i="5"/>
  <c r="P581" i="5"/>
  <c r="O581" i="5"/>
  <c r="N581" i="5"/>
  <c r="M581" i="5"/>
  <c r="L581" i="5"/>
  <c r="K581" i="5"/>
  <c r="B581" i="5"/>
  <c r="AB580" i="5"/>
  <c r="AA580" i="5"/>
  <c r="Z580" i="5"/>
  <c r="Y580" i="5"/>
  <c r="X580" i="5"/>
  <c r="W580" i="5"/>
  <c r="V580" i="5"/>
  <c r="U580" i="5"/>
  <c r="T580" i="5"/>
  <c r="S580" i="5"/>
  <c r="R580" i="5"/>
  <c r="Q580" i="5"/>
  <c r="P580" i="5"/>
  <c r="O580" i="5"/>
  <c r="N580" i="5"/>
  <c r="M580" i="5"/>
  <c r="L580" i="5"/>
  <c r="K580" i="5"/>
  <c r="B580" i="5"/>
  <c r="AB579" i="5"/>
  <c r="AA579" i="5"/>
  <c r="Z579" i="5"/>
  <c r="Y579" i="5"/>
  <c r="X579" i="5"/>
  <c r="W579" i="5"/>
  <c r="V579" i="5"/>
  <c r="U579" i="5"/>
  <c r="T579" i="5"/>
  <c r="S579" i="5"/>
  <c r="R579" i="5"/>
  <c r="Q579" i="5"/>
  <c r="P579" i="5"/>
  <c r="O579" i="5"/>
  <c r="N579" i="5"/>
  <c r="M579" i="5"/>
  <c r="L579" i="5"/>
  <c r="K579" i="5"/>
  <c r="B579" i="5"/>
  <c r="AB578" i="5"/>
  <c r="AA578" i="5"/>
  <c r="Z578" i="5"/>
  <c r="Y578" i="5"/>
  <c r="X578" i="5"/>
  <c r="W578" i="5"/>
  <c r="V578" i="5"/>
  <c r="U578" i="5"/>
  <c r="T578" i="5"/>
  <c r="S578" i="5"/>
  <c r="R578" i="5"/>
  <c r="Q578" i="5"/>
  <c r="P578" i="5"/>
  <c r="O578" i="5"/>
  <c r="N578" i="5"/>
  <c r="M578" i="5"/>
  <c r="L578" i="5"/>
  <c r="K578" i="5"/>
  <c r="B578" i="5"/>
  <c r="AB577" i="5"/>
  <c r="AA577" i="5"/>
  <c r="Z577" i="5"/>
  <c r="Y577" i="5"/>
  <c r="X577" i="5"/>
  <c r="W577" i="5"/>
  <c r="V577" i="5"/>
  <c r="U577" i="5"/>
  <c r="T577" i="5"/>
  <c r="S577" i="5"/>
  <c r="R577" i="5"/>
  <c r="Q577" i="5"/>
  <c r="P577" i="5"/>
  <c r="O577" i="5"/>
  <c r="N577" i="5"/>
  <c r="M577" i="5"/>
  <c r="L577" i="5"/>
  <c r="K577" i="5"/>
  <c r="B577" i="5"/>
  <c r="AB576" i="5"/>
  <c r="AA576" i="5"/>
  <c r="Z576" i="5"/>
  <c r="Y576" i="5"/>
  <c r="X576" i="5"/>
  <c r="W576" i="5"/>
  <c r="V576" i="5"/>
  <c r="U576" i="5"/>
  <c r="T576" i="5"/>
  <c r="S576" i="5"/>
  <c r="R576" i="5"/>
  <c r="Q576" i="5"/>
  <c r="P576" i="5"/>
  <c r="O576" i="5"/>
  <c r="N576" i="5"/>
  <c r="M576" i="5"/>
  <c r="L576" i="5"/>
  <c r="K576" i="5"/>
  <c r="B576" i="5"/>
  <c r="AB575" i="5"/>
  <c r="AA575" i="5"/>
  <c r="Z575" i="5"/>
  <c r="Y575" i="5"/>
  <c r="X575" i="5"/>
  <c r="W575" i="5"/>
  <c r="V575" i="5"/>
  <c r="U575" i="5"/>
  <c r="T575" i="5"/>
  <c r="S575" i="5"/>
  <c r="R575" i="5"/>
  <c r="Q575" i="5"/>
  <c r="P575" i="5"/>
  <c r="O575" i="5"/>
  <c r="N575" i="5"/>
  <c r="M575" i="5"/>
  <c r="L575" i="5"/>
  <c r="K575" i="5"/>
  <c r="B575" i="5"/>
  <c r="AB574" i="5"/>
  <c r="AA574" i="5"/>
  <c r="Z574" i="5"/>
  <c r="Y574" i="5"/>
  <c r="X574" i="5"/>
  <c r="W574" i="5"/>
  <c r="V574" i="5"/>
  <c r="U574" i="5"/>
  <c r="T574" i="5"/>
  <c r="S574" i="5"/>
  <c r="R574" i="5"/>
  <c r="Q574" i="5"/>
  <c r="P574" i="5"/>
  <c r="O574" i="5"/>
  <c r="N574" i="5"/>
  <c r="M574" i="5"/>
  <c r="L574" i="5"/>
  <c r="K574" i="5"/>
  <c r="B574" i="5"/>
  <c r="AB573" i="5"/>
  <c r="AA573" i="5"/>
  <c r="Z573" i="5"/>
  <c r="Y573" i="5"/>
  <c r="X573" i="5"/>
  <c r="W573" i="5"/>
  <c r="V573" i="5"/>
  <c r="U573" i="5"/>
  <c r="T573" i="5"/>
  <c r="S573" i="5"/>
  <c r="R573" i="5"/>
  <c r="Q573" i="5"/>
  <c r="P573" i="5"/>
  <c r="O573" i="5"/>
  <c r="N573" i="5"/>
  <c r="M573" i="5"/>
  <c r="L573" i="5"/>
  <c r="K573" i="5"/>
  <c r="B573" i="5"/>
  <c r="AB572" i="5"/>
  <c r="AA572" i="5"/>
  <c r="Z572" i="5"/>
  <c r="Y572" i="5"/>
  <c r="X572" i="5"/>
  <c r="W572" i="5"/>
  <c r="V572" i="5"/>
  <c r="U572" i="5"/>
  <c r="T572" i="5"/>
  <c r="S572" i="5"/>
  <c r="R572" i="5"/>
  <c r="Q572" i="5"/>
  <c r="P572" i="5"/>
  <c r="O572" i="5"/>
  <c r="N572" i="5"/>
  <c r="M572" i="5"/>
  <c r="L572" i="5"/>
  <c r="K572" i="5"/>
  <c r="B572" i="5"/>
  <c r="AB571" i="5"/>
  <c r="AA571" i="5"/>
  <c r="Z571" i="5"/>
  <c r="Y571" i="5"/>
  <c r="X571" i="5"/>
  <c r="W571" i="5"/>
  <c r="V571" i="5"/>
  <c r="U571" i="5"/>
  <c r="T571" i="5"/>
  <c r="S571" i="5"/>
  <c r="R571" i="5"/>
  <c r="Q571" i="5"/>
  <c r="P571" i="5"/>
  <c r="O571" i="5"/>
  <c r="N571" i="5"/>
  <c r="M571" i="5"/>
  <c r="L571" i="5"/>
  <c r="K571" i="5"/>
  <c r="B571" i="5"/>
  <c r="AB570" i="5"/>
  <c r="AA570" i="5"/>
  <c r="Z570" i="5"/>
  <c r="Y570" i="5"/>
  <c r="X570" i="5"/>
  <c r="W570" i="5"/>
  <c r="V570" i="5"/>
  <c r="U570" i="5"/>
  <c r="T570" i="5"/>
  <c r="S570" i="5"/>
  <c r="R570" i="5"/>
  <c r="Q570" i="5"/>
  <c r="P570" i="5"/>
  <c r="O570" i="5"/>
  <c r="N570" i="5"/>
  <c r="M570" i="5"/>
  <c r="L570" i="5"/>
  <c r="K570" i="5"/>
  <c r="B570" i="5"/>
  <c r="AB569" i="5"/>
  <c r="AA569" i="5"/>
  <c r="Z569" i="5"/>
  <c r="Y569" i="5"/>
  <c r="X569" i="5"/>
  <c r="W569" i="5"/>
  <c r="V569" i="5"/>
  <c r="U569" i="5"/>
  <c r="T569" i="5"/>
  <c r="S569" i="5"/>
  <c r="R569" i="5"/>
  <c r="Q569" i="5"/>
  <c r="P569" i="5"/>
  <c r="O569" i="5"/>
  <c r="N569" i="5"/>
  <c r="M569" i="5"/>
  <c r="L569" i="5"/>
  <c r="K569" i="5"/>
  <c r="B569" i="5"/>
  <c r="AB568" i="5"/>
  <c r="AA568" i="5"/>
  <c r="Z568" i="5"/>
  <c r="Y568" i="5"/>
  <c r="X568" i="5"/>
  <c r="W568" i="5"/>
  <c r="V568" i="5"/>
  <c r="U568" i="5"/>
  <c r="T568" i="5"/>
  <c r="S568" i="5"/>
  <c r="R568" i="5"/>
  <c r="Q568" i="5"/>
  <c r="P568" i="5"/>
  <c r="O568" i="5"/>
  <c r="N568" i="5"/>
  <c r="M568" i="5"/>
  <c r="L568" i="5"/>
  <c r="K568" i="5"/>
  <c r="B568" i="5"/>
  <c r="AB567" i="5"/>
  <c r="AA567" i="5"/>
  <c r="Z567" i="5"/>
  <c r="Y567" i="5"/>
  <c r="X567" i="5"/>
  <c r="W567" i="5"/>
  <c r="V567" i="5"/>
  <c r="U567" i="5"/>
  <c r="T567" i="5"/>
  <c r="S567" i="5"/>
  <c r="R567" i="5"/>
  <c r="Q567" i="5"/>
  <c r="P567" i="5"/>
  <c r="O567" i="5"/>
  <c r="N567" i="5"/>
  <c r="M567" i="5"/>
  <c r="L567" i="5"/>
  <c r="K567" i="5"/>
  <c r="B567" i="5"/>
  <c r="AB566" i="5"/>
  <c r="AA566" i="5"/>
  <c r="Z566" i="5"/>
  <c r="Y566" i="5"/>
  <c r="X566" i="5"/>
  <c r="W566" i="5"/>
  <c r="V566" i="5"/>
  <c r="U566" i="5"/>
  <c r="T566" i="5"/>
  <c r="S566" i="5"/>
  <c r="R566" i="5"/>
  <c r="Q566" i="5"/>
  <c r="P566" i="5"/>
  <c r="O566" i="5"/>
  <c r="N566" i="5"/>
  <c r="M566" i="5"/>
  <c r="L566" i="5"/>
  <c r="K566" i="5"/>
  <c r="B566" i="5"/>
  <c r="AB565" i="5"/>
  <c r="AA565" i="5"/>
  <c r="Z565" i="5"/>
  <c r="Y565" i="5"/>
  <c r="X565" i="5"/>
  <c r="W565" i="5"/>
  <c r="V565" i="5"/>
  <c r="U565" i="5"/>
  <c r="T565" i="5"/>
  <c r="S565" i="5"/>
  <c r="R565" i="5"/>
  <c r="Q565" i="5"/>
  <c r="P565" i="5"/>
  <c r="O565" i="5"/>
  <c r="N565" i="5"/>
  <c r="M565" i="5"/>
  <c r="L565" i="5"/>
  <c r="K565" i="5"/>
  <c r="B565" i="5"/>
  <c r="AB564" i="5"/>
  <c r="AA564" i="5"/>
  <c r="Z564" i="5"/>
  <c r="Y564" i="5"/>
  <c r="X564" i="5"/>
  <c r="W564" i="5"/>
  <c r="V564" i="5"/>
  <c r="U564" i="5"/>
  <c r="T564" i="5"/>
  <c r="S564" i="5"/>
  <c r="R564" i="5"/>
  <c r="Q564" i="5"/>
  <c r="P564" i="5"/>
  <c r="O564" i="5"/>
  <c r="N564" i="5"/>
  <c r="M564" i="5"/>
  <c r="L564" i="5"/>
  <c r="K564" i="5"/>
  <c r="B564" i="5"/>
  <c r="AB563" i="5"/>
  <c r="AA563" i="5"/>
  <c r="Z563" i="5"/>
  <c r="Y563" i="5"/>
  <c r="X563" i="5"/>
  <c r="W563" i="5"/>
  <c r="V563" i="5"/>
  <c r="U563" i="5"/>
  <c r="T563" i="5"/>
  <c r="S563" i="5"/>
  <c r="R563" i="5"/>
  <c r="Q563" i="5"/>
  <c r="P563" i="5"/>
  <c r="O563" i="5"/>
  <c r="N563" i="5"/>
  <c r="M563" i="5"/>
  <c r="L563" i="5"/>
  <c r="K563" i="5"/>
  <c r="B563" i="5"/>
  <c r="AB562" i="5"/>
  <c r="AA562" i="5"/>
  <c r="Z562" i="5"/>
  <c r="Y562" i="5"/>
  <c r="X562" i="5"/>
  <c r="W562" i="5"/>
  <c r="V562" i="5"/>
  <c r="U562" i="5"/>
  <c r="T562" i="5"/>
  <c r="S562" i="5"/>
  <c r="R562" i="5"/>
  <c r="Q562" i="5"/>
  <c r="P562" i="5"/>
  <c r="O562" i="5"/>
  <c r="N562" i="5"/>
  <c r="M562" i="5"/>
  <c r="L562" i="5"/>
  <c r="K562" i="5"/>
  <c r="B562" i="5"/>
  <c r="AB561" i="5"/>
  <c r="AA561" i="5"/>
  <c r="Z561" i="5"/>
  <c r="Y561" i="5"/>
  <c r="X561" i="5"/>
  <c r="W561" i="5"/>
  <c r="V561" i="5"/>
  <c r="U561" i="5"/>
  <c r="T561" i="5"/>
  <c r="S561" i="5"/>
  <c r="R561" i="5"/>
  <c r="Q561" i="5"/>
  <c r="P561" i="5"/>
  <c r="O561" i="5"/>
  <c r="N561" i="5"/>
  <c r="M561" i="5"/>
  <c r="L561" i="5"/>
  <c r="K561" i="5"/>
  <c r="B561" i="5"/>
  <c r="AB560" i="5"/>
  <c r="AA560" i="5"/>
  <c r="Z560" i="5"/>
  <c r="Y560" i="5"/>
  <c r="X560" i="5"/>
  <c r="W560" i="5"/>
  <c r="V560" i="5"/>
  <c r="U560" i="5"/>
  <c r="T560" i="5"/>
  <c r="S560" i="5"/>
  <c r="R560" i="5"/>
  <c r="Q560" i="5"/>
  <c r="P560" i="5"/>
  <c r="O560" i="5"/>
  <c r="N560" i="5"/>
  <c r="M560" i="5"/>
  <c r="L560" i="5"/>
  <c r="K560" i="5"/>
  <c r="B560" i="5"/>
  <c r="AB559" i="5"/>
  <c r="AA559" i="5"/>
  <c r="Z559" i="5"/>
  <c r="Y559" i="5"/>
  <c r="X559" i="5"/>
  <c r="W559" i="5"/>
  <c r="V559" i="5"/>
  <c r="U559" i="5"/>
  <c r="T559" i="5"/>
  <c r="S559" i="5"/>
  <c r="R559" i="5"/>
  <c r="Q559" i="5"/>
  <c r="P559" i="5"/>
  <c r="O559" i="5"/>
  <c r="N559" i="5"/>
  <c r="M559" i="5"/>
  <c r="L559" i="5"/>
  <c r="K559" i="5"/>
  <c r="B559" i="5"/>
  <c r="AB558" i="5"/>
  <c r="AA558" i="5"/>
  <c r="Z558" i="5"/>
  <c r="Y558" i="5"/>
  <c r="X558" i="5"/>
  <c r="W558" i="5"/>
  <c r="V558" i="5"/>
  <c r="U558" i="5"/>
  <c r="T558" i="5"/>
  <c r="S558" i="5"/>
  <c r="R558" i="5"/>
  <c r="Q558" i="5"/>
  <c r="P558" i="5"/>
  <c r="O558" i="5"/>
  <c r="N558" i="5"/>
  <c r="M558" i="5"/>
  <c r="L558" i="5"/>
  <c r="K558" i="5"/>
  <c r="B558" i="5"/>
  <c r="AB557" i="5"/>
  <c r="AA557" i="5"/>
  <c r="Z557" i="5"/>
  <c r="Y557" i="5"/>
  <c r="X557" i="5"/>
  <c r="W557" i="5"/>
  <c r="V557" i="5"/>
  <c r="U557" i="5"/>
  <c r="T557" i="5"/>
  <c r="S557" i="5"/>
  <c r="R557" i="5"/>
  <c r="Q557" i="5"/>
  <c r="P557" i="5"/>
  <c r="O557" i="5"/>
  <c r="N557" i="5"/>
  <c r="M557" i="5"/>
  <c r="L557" i="5"/>
  <c r="K557" i="5"/>
  <c r="B557" i="5"/>
  <c r="AB556" i="5"/>
  <c r="AA556" i="5"/>
  <c r="Z556" i="5"/>
  <c r="Y556" i="5"/>
  <c r="X556" i="5"/>
  <c r="W556" i="5"/>
  <c r="V556" i="5"/>
  <c r="U556" i="5"/>
  <c r="T556" i="5"/>
  <c r="S556" i="5"/>
  <c r="R556" i="5"/>
  <c r="Q556" i="5"/>
  <c r="P556" i="5"/>
  <c r="O556" i="5"/>
  <c r="N556" i="5"/>
  <c r="M556" i="5"/>
  <c r="L556" i="5"/>
  <c r="K556" i="5"/>
  <c r="B556" i="5"/>
  <c r="AB555" i="5"/>
  <c r="AA555" i="5"/>
  <c r="Z555" i="5"/>
  <c r="Y555" i="5"/>
  <c r="X555" i="5"/>
  <c r="W555" i="5"/>
  <c r="V555" i="5"/>
  <c r="U555" i="5"/>
  <c r="T555" i="5"/>
  <c r="S555" i="5"/>
  <c r="R555" i="5"/>
  <c r="Q555" i="5"/>
  <c r="P555" i="5"/>
  <c r="O555" i="5"/>
  <c r="N555" i="5"/>
  <c r="M555" i="5"/>
  <c r="L555" i="5"/>
  <c r="K555" i="5"/>
  <c r="B555" i="5"/>
  <c r="AB554" i="5"/>
  <c r="AA554" i="5"/>
  <c r="Z554" i="5"/>
  <c r="Y554" i="5"/>
  <c r="X554" i="5"/>
  <c r="W554" i="5"/>
  <c r="V554" i="5"/>
  <c r="U554" i="5"/>
  <c r="T554" i="5"/>
  <c r="S554" i="5"/>
  <c r="R554" i="5"/>
  <c r="Q554" i="5"/>
  <c r="P554" i="5"/>
  <c r="O554" i="5"/>
  <c r="N554" i="5"/>
  <c r="M554" i="5"/>
  <c r="L554" i="5"/>
  <c r="K554" i="5"/>
  <c r="B554" i="5"/>
  <c r="AB553" i="5"/>
  <c r="AA553" i="5"/>
  <c r="Z553" i="5"/>
  <c r="Y553" i="5"/>
  <c r="X553" i="5"/>
  <c r="W553" i="5"/>
  <c r="V553" i="5"/>
  <c r="U553" i="5"/>
  <c r="T553" i="5"/>
  <c r="S553" i="5"/>
  <c r="R553" i="5"/>
  <c r="Q553" i="5"/>
  <c r="P553" i="5"/>
  <c r="O553" i="5"/>
  <c r="N553" i="5"/>
  <c r="M553" i="5"/>
  <c r="L553" i="5"/>
  <c r="K553" i="5"/>
  <c r="B553" i="5"/>
  <c r="AB552" i="5"/>
  <c r="AA552" i="5"/>
  <c r="Z552" i="5"/>
  <c r="Y552" i="5"/>
  <c r="X552" i="5"/>
  <c r="W552" i="5"/>
  <c r="V552" i="5"/>
  <c r="U552" i="5"/>
  <c r="T552" i="5"/>
  <c r="S552" i="5"/>
  <c r="R552" i="5"/>
  <c r="Q552" i="5"/>
  <c r="P552" i="5"/>
  <c r="O552" i="5"/>
  <c r="N552" i="5"/>
  <c r="M552" i="5"/>
  <c r="L552" i="5"/>
  <c r="K552" i="5"/>
  <c r="B552" i="5"/>
  <c r="AB551" i="5"/>
  <c r="AA551" i="5"/>
  <c r="Z551" i="5"/>
  <c r="Y551" i="5"/>
  <c r="X551" i="5"/>
  <c r="W551" i="5"/>
  <c r="V551" i="5"/>
  <c r="U551" i="5"/>
  <c r="T551" i="5"/>
  <c r="S551" i="5"/>
  <c r="R551" i="5"/>
  <c r="Q551" i="5"/>
  <c r="P551" i="5"/>
  <c r="O551" i="5"/>
  <c r="N551" i="5"/>
  <c r="M551" i="5"/>
  <c r="L551" i="5"/>
  <c r="K551" i="5"/>
  <c r="B551" i="5"/>
  <c r="AB550" i="5"/>
  <c r="AA550" i="5"/>
  <c r="Z550" i="5"/>
  <c r="Y550" i="5"/>
  <c r="X550" i="5"/>
  <c r="W550" i="5"/>
  <c r="V550" i="5"/>
  <c r="U550" i="5"/>
  <c r="T550" i="5"/>
  <c r="S550" i="5"/>
  <c r="R550" i="5"/>
  <c r="Q550" i="5"/>
  <c r="P550" i="5"/>
  <c r="O550" i="5"/>
  <c r="N550" i="5"/>
  <c r="M550" i="5"/>
  <c r="L550" i="5"/>
  <c r="K550" i="5"/>
  <c r="B550" i="5"/>
  <c r="AB549" i="5"/>
  <c r="AA549" i="5"/>
  <c r="Z549" i="5"/>
  <c r="Y549" i="5"/>
  <c r="X549" i="5"/>
  <c r="W549" i="5"/>
  <c r="V549" i="5"/>
  <c r="U549" i="5"/>
  <c r="T549" i="5"/>
  <c r="S549" i="5"/>
  <c r="R549" i="5"/>
  <c r="Q549" i="5"/>
  <c r="P549" i="5"/>
  <c r="O549" i="5"/>
  <c r="N549" i="5"/>
  <c r="M549" i="5"/>
  <c r="L549" i="5"/>
  <c r="K549" i="5"/>
  <c r="B549" i="5"/>
  <c r="AB548" i="5"/>
  <c r="AA548" i="5"/>
  <c r="Z548" i="5"/>
  <c r="Y548" i="5"/>
  <c r="X548" i="5"/>
  <c r="W548" i="5"/>
  <c r="V548" i="5"/>
  <c r="U548" i="5"/>
  <c r="T548" i="5"/>
  <c r="S548" i="5"/>
  <c r="R548" i="5"/>
  <c r="Q548" i="5"/>
  <c r="P548" i="5"/>
  <c r="O548" i="5"/>
  <c r="N548" i="5"/>
  <c r="M548" i="5"/>
  <c r="L548" i="5"/>
  <c r="K548" i="5"/>
  <c r="B548" i="5"/>
  <c r="AB547" i="5"/>
  <c r="AA547" i="5"/>
  <c r="Z547" i="5"/>
  <c r="Y547" i="5"/>
  <c r="X547" i="5"/>
  <c r="W547" i="5"/>
  <c r="V547" i="5"/>
  <c r="U547" i="5"/>
  <c r="T547" i="5"/>
  <c r="S547" i="5"/>
  <c r="R547" i="5"/>
  <c r="Q547" i="5"/>
  <c r="P547" i="5"/>
  <c r="O547" i="5"/>
  <c r="N547" i="5"/>
  <c r="M547" i="5"/>
  <c r="L547" i="5"/>
  <c r="K547" i="5"/>
  <c r="B547" i="5"/>
  <c r="AB546" i="5"/>
  <c r="AA546" i="5"/>
  <c r="Z546" i="5"/>
  <c r="Y546" i="5"/>
  <c r="X546" i="5"/>
  <c r="W546" i="5"/>
  <c r="V546" i="5"/>
  <c r="U546" i="5"/>
  <c r="T546" i="5"/>
  <c r="S546" i="5"/>
  <c r="R546" i="5"/>
  <c r="Q546" i="5"/>
  <c r="P546" i="5"/>
  <c r="O546" i="5"/>
  <c r="N546" i="5"/>
  <c r="M546" i="5"/>
  <c r="L546" i="5"/>
  <c r="K546" i="5"/>
  <c r="B546" i="5"/>
  <c r="AB545" i="5"/>
  <c r="AA545" i="5"/>
  <c r="Z545" i="5"/>
  <c r="Y545" i="5"/>
  <c r="X545" i="5"/>
  <c r="W545" i="5"/>
  <c r="V545" i="5"/>
  <c r="U545" i="5"/>
  <c r="T545" i="5"/>
  <c r="S545" i="5"/>
  <c r="R545" i="5"/>
  <c r="Q545" i="5"/>
  <c r="P545" i="5"/>
  <c r="O545" i="5"/>
  <c r="N545" i="5"/>
  <c r="M545" i="5"/>
  <c r="L545" i="5"/>
  <c r="K545" i="5"/>
  <c r="B545" i="5"/>
  <c r="AB544" i="5"/>
  <c r="AA544" i="5"/>
  <c r="Z544" i="5"/>
  <c r="Y544" i="5"/>
  <c r="X544" i="5"/>
  <c r="W544" i="5"/>
  <c r="V544" i="5"/>
  <c r="U544" i="5"/>
  <c r="T544" i="5"/>
  <c r="S544" i="5"/>
  <c r="R544" i="5"/>
  <c r="Q544" i="5"/>
  <c r="P544" i="5"/>
  <c r="O544" i="5"/>
  <c r="N544" i="5"/>
  <c r="M544" i="5"/>
  <c r="L544" i="5"/>
  <c r="K544" i="5"/>
  <c r="B544" i="5"/>
  <c r="AB543" i="5"/>
  <c r="AA543" i="5"/>
  <c r="Z543" i="5"/>
  <c r="Y543" i="5"/>
  <c r="X543" i="5"/>
  <c r="W543" i="5"/>
  <c r="V543" i="5"/>
  <c r="U543" i="5"/>
  <c r="T543" i="5"/>
  <c r="S543" i="5"/>
  <c r="R543" i="5"/>
  <c r="Q543" i="5"/>
  <c r="P543" i="5"/>
  <c r="O543" i="5"/>
  <c r="N543" i="5"/>
  <c r="M543" i="5"/>
  <c r="L543" i="5"/>
  <c r="K543" i="5"/>
  <c r="B543" i="5"/>
  <c r="AB542" i="5"/>
  <c r="AA542" i="5"/>
  <c r="Z542" i="5"/>
  <c r="Y542" i="5"/>
  <c r="X542" i="5"/>
  <c r="W542" i="5"/>
  <c r="V542" i="5"/>
  <c r="U542" i="5"/>
  <c r="T542" i="5"/>
  <c r="S542" i="5"/>
  <c r="R542" i="5"/>
  <c r="Q542" i="5"/>
  <c r="P542" i="5"/>
  <c r="O542" i="5"/>
  <c r="N542" i="5"/>
  <c r="M542" i="5"/>
  <c r="L542" i="5"/>
  <c r="K542" i="5"/>
  <c r="B542" i="5"/>
  <c r="AB541" i="5"/>
  <c r="AA541" i="5"/>
  <c r="Z541" i="5"/>
  <c r="Y541" i="5"/>
  <c r="X541" i="5"/>
  <c r="W541" i="5"/>
  <c r="V541" i="5"/>
  <c r="U541" i="5"/>
  <c r="T541" i="5"/>
  <c r="S541" i="5"/>
  <c r="R541" i="5"/>
  <c r="Q541" i="5"/>
  <c r="P541" i="5"/>
  <c r="O541" i="5"/>
  <c r="N541" i="5"/>
  <c r="M541" i="5"/>
  <c r="L541" i="5"/>
  <c r="K541" i="5"/>
  <c r="B541" i="5"/>
  <c r="AB540" i="5"/>
  <c r="AA540" i="5"/>
  <c r="Z540" i="5"/>
  <c r="Y540" i="5"/>
  <c r="X540" i="5"/>
  <c r="W540" i="5"/>
  <c r="V540" i="5"/>
  <c r="U540" i="5"/>
  <c r="T540" i="5"/>
  <c r="S540" i="5"/>
  <c r="R540" i="5"/>
  <c r="Q540" i="5"/>
  <c r="P540" i="5"/>
  <c r="O540" i="5"/>
  <c r="N540" i="5"/>
  <c r="M540" i="5"/>
  <c r="L540" i="5"/>
  <c r="K540" i="5"/>
  <c r="B540" i="5"/>
  <c r="AB539" i="5"/>
  <c r="AA539" i="5"/>
  <c r="Z539" i="5"/>
  <c r="Y539" i="5"/>
  <c r="X539" i="5"/>
  <c r="W539" i="5"/>
  <c r="V539" i="5"/>
  <c r="U539" i="5"/>
  <c r="T539" i="5"/>
  <c r="S539" i="5"/>
  <c r="R539" i="5"/>
  <c r="Q539" i="5"/>
  <c r="P539" i="5"/>
  <c r="O539" i="5"/>
  <c r="N539" i="5"/>
  <c r="M539" i="5"/>
  <c r="L539" i="5"/>
  <c r="K539" i="5"/>
  <c r="B539" i="5"/>
  <c r="AB538" i="5"/>
  <c r="AA538" i="5"/>
  <c r="Z538" i="5"/>
  <c r="Y538" i="5"/>
  <c r="X538" i="5"/>
  <c r="W538" i="5"/>
  <c r="V538" i="5"/>
  <c r="U538" i="5"/>
  <c r="T538" i="5"/>
  <c r="S538" i="5"/>
  <c r="R538" i="5"/>
  <c r="Q538" i="5"/>
  <c r="P538" i="5"/>
  <c r="O538" i="5"/>
  <c r="N538" i="5"/>
  <c r="M538" i="5"/>
  <c r="L538" i="5"/>
  <c r="K538" i="5"/>
  <c r="B538" i="5"/>
  <c r="AB537" i="5"/>
  <c r="AA537" i="5"/>
  <c r="Z537" i="5"/>
  <c r="Y537" i="5"/>
  <c r="X537" i="5"/>
  <c r="W537" i="5"/>
  <c r="V537" i="5"/>
  <c r="U537" i="5"/>
  <c r="T537" i="5"/>
  <c r="S537" i="5"/>
  <c r="R537" i="5"/>
  <c r="Q537" i="5"/>
  <c r="P537" i="5"/>
  <c r="O537" i="5"/>
  <c r="N537" i="5"/>
  <c r="M537" i="5"/>
  <c r="L537" i="5"/>
  <c r="K537" i="5"/>
  <c r="B537" i="5"/>
  <c r="AB536" i="5"/>
  <c r="AA536" i="5"/>
  <c r="Z536" i="5"/>
  <c r="Y536" i="5"/>
  <c r="X536" i="5"/>
  <c r="W536" i="5"/>
  <c r="V536" i="5"/>
  <c r="U536" i="5"/>
  <c r="T536" i="5"/>
  <c r="S536" i="5"/>
  <c r="R536" i="5"/>
  <c r="Q536" i="5"/>
  <c r="P536" i="5"/>
  <c r="O536" i="5"/>
  <c r="N536" i="5"/>
  <c r="M536" i="5"/>
  <c r="L536" i="5"/>
  <c r="K536" i="5"/>
  <c r="B536" i="5"/>
  <c r="AB535" i="5"/>
  <c r="AA535" i="5"/>
  <c r="Z535" i="5"/>
  <c r="Y535" i="5"/>
  <c r="X535" i="5"/>
  <c r="W535" i="5"/>
  <c r="V535" i="5"/>
  <c r="U535" i="5"/>
  <c r="T535" i="5"/>
  <c r="S535" i="5"/>
  <c r="R535" i="5"/>
  <c r="Q535" i="5"/>
  <c r="P535" i="5"/>
  <c r="O535" i="5"/>
  <c r="N535" i="5"/>
  <c r="M535" i="5"/>
  <c r="L535" i="5"/>
  <c r="K535" i="5"/>
  <c r="B535" i="5"/>
  <c r="AB534" i="5"/>
  <c r="AA534" i="5"/>
  <c r="Z534" i="5"/>
  <c r="Y534" i="5"/>
  <c r="X534" i="5"/>
  <c r="W534" i="5"/>
  <c r="V534" i="5"/>
  <c r="U534" i="5"/>
  <c r="T534" i="5"/>
  <c r="S534" i="5"/>
  <c r="R534" i="5"/>
  <c r="Q534" i="5"/>
  <c r="P534" i="5"/>
  <c r="O534" i="5"/>
  <c r="N534" i="5"/>
  <c r="M534" i="5"/>
  <c r="L534" i="5"/>
  <c r="K534" i="5"/>
  <c r="B534" i="5"/>
  <c r="AB533" i="5"/>
  <c r="AA533" i="5"/>
  <c r="Z533" i="5"/>
  <c r="Y533" i="5"/>
  <c r="X533" i="5"/>
  <c r="W533" i="5"/>
  <c r="V533" i="5"/>
  <c r="U533" i="5"/>
  <c r="T533" i="5"/>
  <c r="S533" i="5"/>
  <c r="R533" i="5"/>
  <c r="Q533" i="5"/>
  <c r="P533" i="5"/>
  <c r="O533" i="5"/>
  <c r="N533" i="5"/>
  <c r="M533" i="5"/>
  <c r="L533" i="5"/>
  <c r="K533" i="5"/>
  <c r="B533" i="5"/>
  <c r="AB532" i="5"/>
  <c r="AA532" i="5"/>
  <c r="Z532" i="5"/>
  <c r="Y532" i="5"/>
  <c r="X532" i="5"/>
  <c r="W532" i="5"/>
  <c r="V532" i="5"/>
  <c r="U532" i="5"/>
  <c r="T532" i="5"/>
  <c r="S532" i="5"/>
  <c r="R532" i="5"/>
  <c r="Q532" i="5"/>
  <c r="P532" i="5"/>
  <c r="O532" i="5"/>
  <c r="N532" i="5"/>
  <c r="M532" i="5"/>
  <c r="L532" i="5"/>
  <c r="K532" i="5"/>
  <c r="B532" i="5"/>
  <c r="AB531" i="5"/>
  <c r="AA531" i="5"/>
  <c r="Z531" i="5"/>
  <c r="Y531" i="5"/>
  <c r="X531" i="5"/>
  <c r="W531" i="5"/>
  <c r="V531" i="5"/>
  <c r="U531" i="5"/>
  <c r="T531" i="5"/>
  <c r="S531" i="5"/>
  <c r="R531" i="5"/>
  <c r="Q531" i="5"/>
  <c r="P531" i="5"/>
  <c r="O531" i="5"/>
  <c r="N531" i="5"/>
  <c r="M531" i="5"/>
  <c r="L531" i="5"/>
  <c r="K531" i="5"/>
  <c r="B531" i="5"/>
  <c r="AB530" i="5"/>
  <c r="AA530" i="5"/>
  <c r="Z530" i="5"/>
  <c r="Y530" i="5"/>
  <c r="X530" i="5"/>
  <c r="W530" i="5"/>
  <c r="V530" i="5"/>
  <c r="U530" i="5"/>
  <c r="T530" i="5"/>
  <c r="S530" i="5"/>
  <c r="R530" i="5"/>
  <c r="Q530" i="5"/>
  <c r="P530" i="5"/>
  <c r="O530" i="5"/>
  <c r="N530" i="5"/>
  <c r="M530" i="5"/>
  <c r="L530" i="5"/>
  <c r="K530" i="5"/>
  <c r="B530" i="5"/>
  <c r="AB529" i="5"/>
  <c r="AA529" i="5"/>
  <c r="Z529" i="5"/>
  <c r="Y529" i="5"/>
  <c r="X529" i="5"/>
  <c r="W529" i="5"/>
  <c r="V529" i="5"/>
  <c r="U529" i="5"/>
  <c r="T529" i="5"/>
  <c r="S529" i="5"/>
  <c r="R529" i="5"/>
  <c r="Q529" i="5"/>
  <c r="P529" i="5"/>
  <c r="O529" i="5"/>
  <c r="N529" i="5"/>
  <c r="M529" i="5"/>
  <c r="L529" i="5"/>
  <c r="K529" i="5"/>
  <c r="B529" i="5"/>
  <c r="AB528" i="5"/>
  <c r="AA528" i="5"/>
  <c r="Z528" i="5"/>
  <c r="Y528" i="5"/>
  <c r="X528" i="5"/>
  <c r="W528" i="5"/>
  <c r="V528" i="5"/>
  <c r="U528" i="5"/>
  <c r="T528" i="5"/>
  <c r="S528" i="5"/>
  <c r="R528" i="5"/>
  <c r="Q528" i="5"/>
  <c r="P528" i="5"/>
  <c r="O528" i="5"/>
  <c r="N528" i="5"/>
  <c r="M528" i="5"/>
  <c r="L528" i="5"/>
  <c r="K528" i="5"/>
  <c r="B528" i="5"/>
  <c r="AB527" i="5"/>
  <c r="AA527" i="5"/>
  <c r="Z527" i="5"/>
  <c r="Y527" i="5"/>
  <c r="X527" i="5"/>
  <c r="W527" i="5"/>
  <c r="V527" i="5"/>
  <c r="U527" i="5"/>
  <c r="T527" i="5"/>
  <c r="S527" i="5"/>
  <c r="R527" i="5"/>
  <c r="Q527" i="5"/>
  <c r="P527" i="5"/>
  <c r="O527" i="5"/>
  <c r="N527" i="5"/>
  <c r="M527" i="5"/>
  <c r="L527" i="5"/>
  <c r="K527" i="5"/>
  <c r="B527" i="5"/>
  <c r="AB526" i="5"/>
  <c r="AA526" i="5"/>
  <c r="Z526" i="5"/>
  <c r="Y526" i="5"/>
  <c r="X526" i="5"/>
  <c r="W526" i="5"/>
  <c r="V526" i="5"/>
  <c r="U526" i="5"/>
  <c r="T526" i="5"/>
  <c r="S526" i="5"/>
  <c r="R526" i="5"/>
  <c r="Q526" i="5"/>
  <c r="P526" i="5"/>
  <c r="O526" i="5"/>
  <c r="N526" i="5"/>
  <c r="M526" i="5"/>
  <c r="L526" i="5"/>
  <c r="K526" i="5"/>
  <c r="B526" i="5"/>
  <c r="AB525" i="5"/>
  <c r="AA525" i="5"/>
  <c r="Z525" i="5"/>
  <c r="Y525" i="5"/>
  <c r="X525" i="5"/>
  <c r="W525" i="5"/>
  <c r="V525" i="5"/>
  <c r="U525" i="5"/>
  <c r="T525" i="5"/>
  <c r="S525" i="5"/>
  <c r="R525" i="5"/>
  <c r="Q525" i="5"/>
  <c r="P525" i="5"/>
  <c r="O525" i="5"/>
  <c r="N525" i="5"/>
  <c r="M525" i="5"/>
  <c r="L525" i="5"/>
  <c r="K525" i="5"/>
  <c r="B525" i="5"/>
  <c r="AB524" i="5"/>
  <c r="AA524" i="5"/>
  <c r="Z524" i="5"/>
  <c r="Y524" i="5"/>
  <c r="X524" i="5"/>
  <c r="W524" i="5"/>
  <c r="V524" i="5"/>
  <c r="U524" i="5"/>
  <c r="T524" i="5"/>
  <c r="S524" i="5"/>
  <c r="R524" i="5"/>
  <c r="Q524" i="5"/>
  <c r="P524" i="5"/>
  <c r="O524" i="5"/>
  <c r="N524" i="5"/>
  <c r="M524" i="5"/>
  <c r="L524" i="5"/>
  <c r="K524" i="5"/>
  <c r="B524" i="5"/>
  <c r="AB523" i="5"/>
  <c r="AA523" i="5"/>
  <c r="Z523" i="5"/>
  <c r="Y523" i="5"/>
  <c r="X523" i="5"/>
  <c r="W523" i="5"/>
  <c r="V523" i="5"/>
  <c r="U523" i="5"/>
  <c r="T523" i="5"/>
  <c r="S523" i="5"/>
  <c r="R523" i="5"/>
  <c r="Q523" i="5"/>
  <c r="P523" i="5"/>
  <c r="O523" i="5"/>
  <c r="N523" i="5"/>
  <c r="M523" i="5"/>
  <c r="L523" i="5"/>
  <c r="K523" i="5"/>
  <c r="B523" i="5"/>
  <c r="AB522" i="5"/>
  <c r="AA522" i="5"/>
  <c r="Z522" i="5"/>
  <c r="Y522" i="5"/>
  <c r="X522" i="5"/>
  <c r="W522" i="5"/>
  <c r="V522" i="5"/>
  <c r="U522" i="5"/>
  <c r="T522" i="5"/>
  <c r="S522" i="5"/>
  <c r="R522" i="5"/>
  <c r="Q522" i="5"/>
  <c r="P522" i="5"/>
  <c r="O522" i="5"/>
  <c r="N522" i="5"/>
  <c r="M522" i="5"/>
  <c r="L522" i="5"/>
  <c r="K522" i="5"/>
  <c r="B522" i="5"/>
  <c r="AB521" i="5"/>
  <c r="AA521" i="5"/>
  <c r="Z521" i="5"/>
  <c r="Y521" i="5"/>
  <c r="X521" i="5"/>
  <c r="W521" i="5"/>
  <c r="V521" i="5"/>
  <c r="U521" i="5"/>
  <c r="T521" i="5"/>
  <c r="S521" i="5"/>
  <c r="R521" i="5"/>
  <c r="Q521" i="5"/>
  <c r="P521" i="5"/>
  <c r="O521" i="5"/>
  <c r="N521" i="5"/>
  <c r="M521" i="5"/>
  <c r="L521" i="5"/>
  <c r="K521" i="5"/>
  <c r="B521" i="5"/>
  <c r="AB520" i="5"/>
  <c r="AA520" i="5"/>
  <c r="Z520" i="5"/>
  <c r="Y520" i="5"/>
  <c r="X520" i="5"/>
  <c r="W520" i="5"/>
  <c r="V520" i="5"/>
  <c r="U520" i="5"/>
  <c r="T520" i="5"/>
  <c r="S520" i="5"/>
  <c r="R520" i="5"/>
  <c r="Q520" i="5"/>
  <c r="P520" i="5"/>
  <c r="O520" i="5"/>
  <c r="N520" i="5"/>
  <c r="M520" i="5"/>
  <c r="L520" i="5"/>
  <c r="K520" i="5"/>
  <c r="B520" i="5"/>
  <c r="AB519" i="5"/>
  <c r="AA519" i="5"/>
  <c r="Z519" i="5"/>
  <c r="Y519" i="5"/>
  <c r="X519" i="5"/>
  <c r="W519" i="5"/>
  <c r="V519" i="5"/>
  <c r="U519" i="5"/>
  <c r="T519" i="5"/>
  <c r="S519" i="5"/>
  <c r="R519" i="5"/>
  <c r="Q519" i="5"/>
  <c r="P519" i="5"/>
  <c r="O519" i="5"/>
  <c r="N519" i="5"/>
  <c r="M519" i="5"/>
  <c r="L519" i="5"/>
  <c r="K519" i="5"/>
  <c r="B519" i="5"/>
  <c r="AB518" i="5"/>
  <c r="AA518" i="5"/>
  <c r="Z518" i="5"/>
  <c r="Y518" i="5"/>
  <c r="X518" i="5"/>
  <c r="W518" i="5"/>
  <c r="V518" i="5"/>
  <c r="U518" i="5"/>
  <c r="T518" i="5"/>
  <c r="S518" i="5"/>
  <c r="R518" i="5"/>
  <c r="Q518" i="5"/>
  <c r="P518" i="5"/>
  <c r="O518" i="5"/>
  <c r="N518" i="5"/>
  <c r="M518" i="5"/>
  <c r="L518" i="5"/>
  <c r="K518" i="5"/>
  <c r="B518" i="5"/>
  <c r="AB517" i="5"/>
  <c r="AA517" i="5"/>
  <c r="Z517" i="5"/>
  <c r="Y517" i="5"/>
  <c r="X517" i="5"/>
  <c r="W517" i="5"/>
  <c r="V517" i="5"/>
  <c r="U517" i="5"/>
  <c r="T517" i="5"/>
  <c r="S517" i="5"/>
  <c r="R517" i="5"/>
  <c r="Q517" i="5"/>
  <c r="P517" i="5"/>
  <c r="O517" i="5"/>
  <c r="N517" i="5"/>
  <c r="M517" i="5"/>
  <c r="L517" i="5"/>
  <c r="K517" i="5"/>
  <c r="B517" i="5"/>
  <c r="AB516" i="5"/>
  <c r="AA516" i="5"/>
  <c r="Z516" i="5"/>
  <c r="Y516" i="5"/>
  <c r="X516" i="5"/>
  <c r="W516" i="5"/>
  <c r="V516" i="5"/>
  <c r="U516" i="5"/>
  <c r="T516" i="5"/>
  <c r="S516" i="5"/>
  <c r="R516" i="5"/>
  <c r="Q516" i="5"/>
  <c r="P516" i="5"/>
  <c r="O516" i="5"/>
  <c r="N516" i="5"/>
  <c r="M516" i="5"/>
  <c r="L516" i="5"/>
  <c r="K516" i="5"/>
  <c r="B516" i="5"/>
  <c r="AB515" i="5"/>
  <c r="AA515" i="5"/>
  <c r="Z515" i="5"/>
  <c r="Y515" i="5"/>
  <c r="X515" i="5"/>
  <c r="W515" i="5"/>
  <c r="V515" i="5"/>
  <c r="U515" i="5"/>
  <c r="T515" i="5"/>
  <c r="S515" i="5"/>
  <c r="R515" i="5"/>
  <c r="Q515" i="5"/>
  <c r="P515" i="5"/>
  <c r="O515" i="5"/>
  <c r="N515" i="5"/>
  <c r="M515" i="5"/>
  <c r="L515" i="5"/>
  <c r="K515" i="5"/>
  <c r="B515" i="5"/>
  <c r="AB514" i="5"/>
  <c r="AA514" i="5"/>
  <c r="Z514" i="5"/>
  <c r="Y514" i="5"/>
  <c r="X514" i="5"/>
  <c r="W514" i="5"/>
  <c r="V514" i="5"/>
  <c r="U514" i="5"/>
  <c r="T514" i="5"/>
  <c r="S514" i="5"/>
  <c r="R514" i="5"/>
  <c r="Q514" i="5"/>
  <c r="P514" i="5"/>
  <c r="O514" i="5"/>
  <c r="N514" i="5"/>
  <c r="M514" i="5"/>
  <c r="L514" i="5"/>
  <c r="K514" i="5"/>
  <c r="B514" i="5"/>
  <c r="AB513" i="5"/>
  <c r="AA513" i="5"/>
  <c r="Z513" i="5"/>
  <c r="Y513" i="5"/>
  <c r="X513" i="5"/>
  <c r="W513" i="5"/>
  <c r="V513" i="5"/>
  <c r="U513" i="5"/>
  <c r="T513" i="5"/>
  <c r="S513" i="5"/>
  <c r="R513" i="5"/>
  <c r="Q513" i="5"/>
  <c r="P513" i="5"/>
  <c r="O513" i="5"/>
  <c r="N513" i="5"/>
  <c r="M513" i="5"/>
  <c r="L513" i="5"/>
  <c r="K513" i="5"/>
  <c r="B513" i="5"/>
  <c r="AB512" i="5"/>
  <c r="AA512" i="5"/>
  <c r="Z512" i="5"/>
  <c r="Y512" i="5"/>
  <c r="X512" i="5"/>
  <c r="W512" i="5"/>
  <c r="V512" i="5"/>
  <c r="U512" i="5"/>
  <c r="T512" i="5"/>
  <c r="S512" i="5"/>
  <c r="R512" i="5"/>
  <c r="Q512" i="5"/>
  <c r="P512" i="5"/>
  <c r="O512" i="5"/>
  <c r="N512" i="5"/>
  <c r="M512" i="5"/>
  <c r="L512" i="5"/>
  <c r="K512" i="5"/>
  <c r="B512" i="5"/>
  <c r="AB511" i="5"/>
  <c r="AA511" i="5"/>
  <c r="Z511" i="5"/>
  <c r="Y511" i="5"/>
  <c r="X511" i="5"/>
  <c r="W511" i="5"/>
  <c r="V511" i="5"/>
  <c r="U511" i="5"/>
  <c r="T511" i="5"/>
  <c r="S511" i="5"/>
  <c r="R511" i="5"/>
  <c r="Q511" i="5"/>
  <c r="P511" i="5"/>
  <c r="O511" i="5"/>
  <c r="N511" i="5"/>
  <c r="M511" i="5"/>
  <c r="L511" i="5"/>
  <c r="K511" i="5"/>
  <c r="B511" i="5"/>
  <c r="AB510" i="5"/>
  <c r="AA510" i="5"/>
  <c r="Z510" i="5"/>
  <c r="Y510" i="5"/>
  <c r="X510" i="5"/>
  <c r="W510" i="5"/>
  <c r="V510" i="5"/>
  <c r="U510" i="5"/>
  <c r="T510" i="5"/>
  <c r="S510" i="5"/>
  <c r="R510" i="5"/>
  <c r="Q510" i="5"/>
  <c r="P510" i="5"/>
  <c r="O510" i="5"/>
  <c r="N510" i="5"/>
  <c r="M510" i="5"/>
  <c r="L510" i="5"/>
  <c r="K510" i="5"/>
  <c r="B510" i="5"/>
  <c r="AB509" i="5"/>
  <c r="AA509" i="5"/>
  <c r="Z509" i="5"/>
  <c r="Y509" i="5"/>
  <c r="X509" i="5"/>
  <c r="W509" i="5"/>
  <c r="V509" i="5"/>
  <c r="U509" i="5"/>
  <c r="T509" i="5"/>
  <c r="S509" i="5"/>
  <c r="R509" i="5"/>
  <c r="Q509" i="5"/>
  <c r="P509" i="5"/>
  <c r="O509" i="5"/>
  <c r="N509" i="5"/>
  <c r="M509" i="5"/>
  <c r="L509" i="5"/>
  <c r="K509" i="5"/>
  <c r="B509" i="5"/>
  <c r="AB508" i="5"/>
  <c r="AA508" i="5"/>
  <c r="Z508" i="5"/>
  <c r="Y508" i="5"/>
  <c r="X508" i="5"/>
  <c r="W508" i="5"/>
  <c r="V508" i="5"/>
  <c r="U508" i="5"/>
  <c r="T508" i="5"/>
  <c r="S508" i="5"/>
  <c r="R508" i="5"/>
  <c r="Q508" i="5"/>
  <c r="P508" i="5"/>
  <c r="O508" i="5"/>
  <c r="N508" i="5"/>
  <c r="M508" i="5"/>
  <c r="L508" i="5"/>
  <c r="K508" i="5"/>
  <c r="B508" i="5"/>
  <c r="AB507" i="5"/>
  <c r="AA507" i="5"/>
  <c r="Z507" i="5"/>
  <c r="Y507" i="5"/>
  <c r="X507" i="5"/>
  <c r="W507" i="5"/>
  <c r="V507" i="5"/>
  <c r="U507" i="5"/>
  <c r="T507" i="5"/>
  <c r="S507" i="5"/>
  <c r="R507" i="5"/>
  <c r="Q507" i="5"/>
  <c r="P507" i="5"/>
  <c r="O507" i="5"/>
  <c r="N507" i="5"/>
  <c r="M507" i="5"/>
  <c r="L507" i="5"/>
  <c r="K507" i="5"/>
  <c r="B507" i="5"/>
  <c r="AB506" i="5"/>
  <c r="AA506" i="5"/>
  <c r="Z506" i="5"/>
  <c r="Y506" i="5"/>
  <c r="X506" i="5"/>
  <c r="W506" i="5"/>
  <c r="V506" i="5"/>
  <c r="U506" i="5"/>
  <c r="T506" i="5"/>
  <c r="S506" i="5"/>
  <c r="R506" i="5"/>
  <c r="Q506" i="5"/>
  <c r="P506" i="5"/>
  <c r="O506" i="5"/>
  <c r="N506" i="5"/>
  <c r="M506" i="5"/>
  <c r="L506" i="5"/>
  <c r="K506" i="5"/>
  <c r="B506" i="5"/>
  <c r="AB505" i="5"/>
  <c r="AA505" i="5"/>
  <c r="Z505" i="5"/>
  <c r="Y505" i="5"/>
  <c r="X505" i="5"/>
  <c r="W505" i="5"/>
  <c r="V505" i="5"/>
  <c r="U505" i="5"/>
  <c r="T505" i="5"/>
  <c r="S505" i="5"/>
  <c r="R505" i="5"/>
  <c r="Q505" i="5"/>
  <c r="P505" i="5"/>
  <c r="O505" i="5"/>
  <c r="N505" i="5"/>
  <c r="M505" i="5"/>
  <c r="L505" i="5"/>
  <c r="K505" i="5"/>
  <c r="B505" i="5"/>
  <c r="AB504" i="5"/>
  <c r="AA504" i="5"/>
  <c r="Z504" i="5"/>
  <c r="Y504" i="5"/>
  <c r="X504" i="5"/>
  <c r="W504" i="5"/>
  <c r="V504" i="5"/>
  <c r="U504" i="5"/>
  <c r="T504" i="5"/>
  <c r="S504" i="5"/>
  <c r="R504" i="5"/>
  <c r="Q504" i="5"/>
  <c r="P504" i="5"/>
  <c r="O504" i="5"/>
  <c r="N504" i="5"/>
  <c r="M504" i="5"/>
  <c r="L504" i="5"/>
  <c r="K504" i="5"/>
  <c r="B504" i="5"/>
  <c r="AB503" i="5"/>
  <c r="AA503" i="5"/>
  <c r="Z503" i="5"/>
  <c r="Y503" i="5"/>
  <c r="X503" i="5"/>
  <c r="W503" i="5"/>
  <c r="V503" i="5"/>
  <c r="U503" i="5"/>
  <c r="T503" i="5"/>
  <c r="S503" i="5"/>
  <c r="R503" i="5"/>
  <c r="Q503" i="5"/>
  <c r="P503" i="5"/>
  <c r="O503" i="5"/>
  <c r="N503" i="5"/>
  <c r="M503" i="5"/>
  <c r="L503" i="5"/>
  <c r="K503" i="5"/>
  <c r="B503" i="5"/>
  <c r="AB502" i="5"/>
  <c r="AA502" i="5"/>
  <c r="Z502" i="5"/>
  <c r="Y502" i="5"/>
  <c r="X502" i="5"/>
  <c r="W502" i="5"/>
  <c r="V502" i="5"/>
  <c r="U502" i="5"/>
  <c r="T502" i="5"/>
  <c r="S502" i="5"/>
  <c r="R502" i="5"/>
  <c r="Q502" i="5"/>
  <c r="P502" i="5"/>
  <c r="O502" i="5"/>
  <c r="N502" i="5"/>
  <c r="M502" i="5"/>
  <c r="L502" i="5"/>
  <c r="K502" i="5"/>
  <c r="B502" i="5"/>
  <c r="AB501" i="5"/>
  <c r="AA501" i="5"/>
  <c r="Z501" i="5"/>
  <c r="Y501" i="5"/>
  <c r="X501" i="5"/>
  <c r="W501" i="5"/>
  <c r="V501" i="5"/>
  <c r="U501" i="5"/>
  <c r="T501" i="5"/>
  <c r="S501" i="5"/>
  <c r="R501" i="5"/>
  <c r="Q501" i="5"/>
  <c r="P501" i="5"/>
  <c r="O501" i="5"/>
  <c r="N501" i="5"/>
  <c r="M501" i="5"/>
  <c r="L501" i="5"/>
  <c r="K501" i="5"/>
  <c r="B501" i="5"/>
  <c r="AB500" i="5"/>
  <c r="AA500" i="5"/>
  <c r="Z500" i="5"/>
  <c r="Y500" i="5"/>
  <c r="X500" i="5"/>
  <c r="W500" i="5"/>
  <c r="V500" i="5"/>
  <c r="U500" i="5"/>
  <c r="T500" i="5"/>
  <c r="S500" i="5"/>
  <c r="R500" i="5"/>
  <c r="Q500" i="5"/>
  <c r="P500" i="5"/>
  <c r="O500" i="5"/>
  <c r="N500" i="5"/>
  <c r="M500" i="5"/>
  <c r="L500" i="5"/>
  <c r="K500" i="5"/>
  <c r="B500" i="5"/>
  <c r="AB499" i="5"/>
  <c r="AA499" i="5"/>
  <c r="Z499" i="5"/>
  <c r="Y499" i="5"/>
  <c r="X499" i="5"/>
  <c r="W499" i="5"/>
  <c r="V499" i="5"/>
  <c r="U499" i="5"/>
  <c r="T499" i="5"/>
  <c r="S499" i="5"/>
  <c r="R499" i="5"/>
  <c r="Q499" i="5"/>
  <c r="P499" i="5"/>
  <c r="O499" i="5"/>
  <c r="N499" i="5"/>
  <c r="M499" i="5"/>
  <c r="L499" i="5"/>
  <c r="K499" i="5"/>
  <c r="B499" i="5"/>
  <c r="AB498" i="5"/>
  <c r="AA498" i="5"/>
  <c r="Z498" i="5"/>
  <c r="Y498" i="5"/>
  <c r="X498" i="5"/>
  <c r="W498" i="5"/>
  <c r="V498" i="5"/>
  <c r="U498" i="5"/>
  <c r="T498" i="5"/>
  <c r="S498" i="5"/>
  <c r="R498" i="5"/>
  <c r="Q498" i="5"/>
  <c r="P498" i="5"/>
  <c r="O498" i="5"/>
  <c r="N498" i="5"/>
  <c r="M498" i="5"/>
  <c r="L498" i="5"/>
  <c r="K498" i="5"/>
  <c r="B498" i="5"/>
  <c r="AB497" i="5"/>
  <c r="AA497" i="5"/>
  <c r="Z497" i="5"/>
  <c r="Y497" i="5"/>
  <c r="X497" i="5"/>
  <c r="W497" i="5"/>
  <c r="V497" i="5"/>
  <c r="U497" i="5"/>
  <c r="T497" i="5"/>
  <c r="S497" i="5"/>
  <c r="R497" i="5"/>
  <c r="Q497" i="5"/>
  <c r="P497" i="5"/>
  <c r="O497" i="5"/>
  <c r="N497" i="5"/>
  <c r="M497" i="5"/>
  <c r="L497" i="5"/>
  <c r="K497" i="5"/>
  <c r="B497" i="5"/>
  <c r="AB496" i="5"/>
  <c r="AA496" i="5"/>
  <c r="Z496" i="5"/>
  <c r="Y496" i="5"/>
  <c r="X496" i="5"/>
  <c r="W496" i="5"/>
  <c r="V496" i="5"/>
  <c r="U496" i="5"/>
  <c r="T496" i="5"/>
  <c r="S496" i="5"/>
  <c r="R496" i="5"/>
  <c r="Q496" i="5"/>
  <c r="P496" i="5"/>
  <c r="O496" i="5"/>
  <c r="N496" i="5"/>
  <c r="M496" i="5"/>
  <c r="L496" i="5"/>
  <c r="K496" i="5"/>
  <c r="B496" i="5"/>
  <c r="AB495" i="5"/>
  <c r="AA495" i="5"/>
  <c r="Z495" i="5"/>
  <c r="Y495" i="5"/>
  <c r="X495" i="5"/>
  <c r="W495" i="5"/>
  <c r="V495" i="5"/>
  <c r="U495" i="5"/>
  <c r="T495" i="5"/>
  <c r="S495" i="5"/>
  <c r="R495" i="5"/>
  <c r="Q495" i="5"/>
  <c r="P495" i="5"/>
  <c r="O495" i="5"/>
  <c r="N495" i="5"/>
  <c r="M495" i="5"/>
  <c r="L495" i="5"/>
  <c r="K495" i="5"/>
  <c r="B495" i="5"/>
  <c r="AB494" i="5"/>
  <c r="AA494" i="5"/>
  <c r="Z494" i="5"/>
  <c r="Y494" i="5"/>
  <c r="X494" i="5"/>
  <c r="W494" i="5"/>
  <c r="V494" i="5"/>
  <c r="U494" i="5"/>
  <c r="T494" i="5"/>
  <c r="S494" i="5"/>
  <c r="R494" i="5"/>
  <c r="Q494" i="5"/>
  <c r="P494" i="5"/>
  <c r="O494" i="5"/>
  <c r="N494" i="5"/>
  <c r="M494" i="5"/>
  <c r="L494" i="5"/>
  <c r="K494" i="5"/>
  <c r="B494" i="5"/>
  <c r="AB493" i="5"/>
  <c r="AA493" i="5"/>
  <c r="Z493" i="5"/>
  <c r="Y493" i="5"/>
  <c r="X493" i="5"/>
  <c r="W493" i="5"/>
  <c r="V493" i="5"/>
  <c r="U493" i="5"/>
  <c r="T493" i="5"/>
  <c r="S493" i="5"/>
  <c r="R493" i="5"/>
  <c r="Q493" i="5"/>
  <c r="P493" i="5"/>
  <c r="O493" i="5"/>
  <c r="N493" i="5"/>
  <c r="M493" i="5"/>
  <c r="L493" i="5"/>
  <c r="K493" i="5"/>
  <c r="B493" i="5"/>
  <c r="AB492" i="5"/>
  <c r="AA492" i="5"/>
  <c r="Z492" i="5"/>
  <c r="Y492" i="5"/>
  <c r="X492" i="5"/>
  <c r="W492" i="5"/>
  <c r="V492" i="5"/>
  <c r="U492" i="5"/>
  <c r="T492" i="5"/>
  <c r="S492" i="5"/>
  <c r="R492" i="5"/>
  <c r="Q492" i="5"/>
  <c r="P492" i="5"/>
  <c r="O492" i="5"/>
  <c r="N492" i="5"/>
  <c r="M492" i="5"/>
  <c r="L492" i="5"/>
  <c r="K492" i="5"/>
  <c r="B492" i="5"/>
  <c r="AB491" i="5"/>
  <c r="AA491" i="5"/>
  <c r="Z491" i="5"/>
  <c r="Y491" i="5"/>
  <c r="X491" i="5"/>
  <c r="W491" i="5"/>
  <c r="V491" i="5"/>
  <c r="U491" i="5"/>
  <c r="T491" i="5"/>
  <c r="S491" i="5"/>
  <c r="R491" i="5"/>
  <c r="Q491" i="5"/>
  <c r="P491" i="5"/>
  <c r="O491" i="5"/>
  <c r="N491" i="5"/>
  <c r="M491" i="5"/>
  <c r="L491" i="5"/>
  <c r="K491" i="5"/>
  <c r="B491" i="5"/>
  <c r="AB490" i="5"/>
  <c r="AA490" i="5"/>
  <c r="Z490" i="5"/>
  <c r="Y490" i="5"/>
  <c r="X490" i="5"/>
  <c r="W490" i="5"/>
  <c r="V490" i="5"/>
  <c r="U490" i="5"/>
  <c r="T490" i="5"/>
  <c r="S490" i="5"/>
  <c r="R490" i="5"/>
  <c r="Q490" i="5"/>
  <c r="P490" i="5"/>
  <c r="O490" i="5"/>
  <c r="N490" i="5"/>
  <c r="M490" i="5"/>
  <c r="L490" i="5"/>
  <c r="K490" i="5"/>
  <c r="B490" i="5"/>
  <c r="AB489" i="5"/>
  <c r="AA489" i="5"/>
  <c r="Z489" i="5"/>
  <c r="Y489" i="5"/>
  <c r="X489" i="5"/>
  <c r="W489" i="5"/>
  <c r="V489" i="5"/>
  <c r="U489" i="5"/>
  <c r="T489" i="5"/>
  <c r="S489" i="5"/>
  <c r="R489" i="5"/>
  <c r="Q489" i="5"/>
  <c r="P489" i="5"/>
  <c r="O489" i="5"/>
  <c r="N489" i="5"/>
  <c r="M489" i="5"/>
  <c r="L489" i="5"/>
  <c r="K489" i="5"/>
  <c r="B489" i="5"/>
  <c r="AB488" i="5"/>
  <c r="AA488" i="5"/>
  <c r="Z488" i="5"/>
  <c r="Y488" i="5"/>
  <c r="X488" i="5"/>
  <c r="W488" i="5"/>
  <c r="V488" i="5"/>
  <c r="U488" i="5"/>
  <c r="T488" i="5"/>
  <c r="S488" i="5"/>
  <c r="R488" i="5"/>
  <c r="Q488" i="5"/>
  <c r="P488" i="5"/>
  <c r="O488" i="5"/>
  <c r="N488" i="5"/>
  <c r="M488" i="5"/>
  <c r="L488" i="5"/>
  <c r="K488" i="5"/>
  <c r="B488" i="5"/>
  <c r="AB487" i="5"/>
  <c r="AA487" i="5"/>
  <c r="Z487" i="5"/>
  <c r="Y487" i="5"/>
  <c r="X487" i="5"/>
  <c r="W487" i="5"/>
  <c r="V487" i="5"/>
  <c r="U487" i="5"/>
  <c r="T487" i="5"/>
  <c r="S487" i="5"/>
  <c r="R487" i="5"/>
  <c r="Q487" i="5"/>
  <c r="P487" i="5"/>
  <c r="O487" i="5"/>
  <c r="N487" i="5"/>
  <c r="M487" i="5"/>
  <c r="L487" i="5"/>
  <c r="K487" i="5"/>
  <c r="B487" i="5"/>
  <c r="AB486" i="5"/>
  <c r="AA486" i="5"/>
  <c r="Z486" i="5"/>
  <c r="Y486" i="5"/>
  <c r="X486" i="5"/>
  <c r="W486" i="5"/>
  <c r="V486" i="5"/>
  <c r="U486" i="5"/>
  <c r="T486" i="5"/>
  <c r="S486" i="5"/>
  <c r="R486" i="5"/>
  <c r="Q486" i="5"/>
  <c r="P486" i="5"/>
  <c r="O486" i="5"/>
  <c r="N486" i="5"/>
  <c r="M486" i="5"/>
  <c r="L486" i="5"/>
  <c r="K486" i="5"/>
  <c r="B486" i="5"/>
  <c r="AB485" i="5"/>
  <c r="AA485" i="5"/>
  <c r="Z485" i="5"/>
  <c r="Y485" i="5"/>
  <c r="X485" i="5"/>
  <c r="W485" i="5"/>
  <c r="V485" i="5"/>
  <c r="U485" i="5"/>
  <c r="T485" i="5"/>
  <c r="S485" i="5"/>
  <c r="R485" i="5"/>
  <c r="Q485" i="5"/>
  <c r="P485" i="5"/>
  <c r="O485" i="5"/>
  <c r="N485" i="5"/>
  <c r="M485" i="5"/>
  <c r="L485" i="5"/>
  <c r="K485" i="5"/>
  <c r="B485" i="5"/>
  <c r="AB484" i="5"/>
  <c r="AA484" i="5"/>
  <c r="Z484" i="5"/>
  <c r="Y484" i="5"/>
  <c r="X484" i="5"/>
  <c r="W484" i="5"/>
  <c r="V484" i="5"/>
  <c r="U484" i="5"/>
  <c r="T484" i="5"/>
  <c r="S484" i="5"/>
  <c r="R484" i="5"/>
  <c r="Q484" i="5"/>
  <c r="P484" i="5"/>
  <c r="O484" i="5"/>
  <c r="N484" i="5"/>
  <c r="M484" i="5"/>
  <c r="L484" i="5"/>
  <c r="K484" i="5"/>
  <c r="B484" i="5"/>
  <c r="AB483" i="5"/>
  <c r="AA483" i="5"/>
  <c r="Z483" i="5"/>
  <c r="Y483" i="5"/>
  <c r="X483" i="5"/>
  <c r="W483" i="5"/>
  <c r="V483" i="5"/>
  <c r="U483" i="5"/>
  <c r="T483" i="5"/>
  <c r="S483" i="5"/>
  <c r="R483" i="5"/>
  <c r="Q483" i="5"/>
  <c r="P483" i="5"/>
  <c r="O483" i="5"/>
  <c r="N483" i="5"/>
  <c r="M483" i="5"/>
  <c r="L483" i="5"/>
  <c r="K483" i="5"/>
  <c r="B483" i="5"/>
  <c r="AB482" i="5"/>
  <c r="AA482" i="5"/>
  <c r="Z482" i="5"/>
  <c r="Y482" i="5"/>
  <c r="X482" i="5"/>
  <c r="W482" i="5"/>
  <c r="V482" i="5"/>
  <c r="U482" i="5"/>
  <c r="T482" i="5"/>
  <c r="S482" i="5"/>
  <c r="R482" i="5"/>
  <c r="Q482" i="5"/>
  <c r="P482" i="5"/>
  <c r="O482" i="5"/>
  <c r="N482" i="5"/>
  <c r="M482" i="5"/>
  <c r="L482" i="5"/>
  <c r="K482" i="5"/>
  <c r="B482" i="5"/>
  <c r="AB481" i="5"/>
  <c r="AA481" i="5"/>
  <c r="Z481" i="5"/>
  <c r="Y481" i="5"/>
  <c r="X481" i="5"/>
  <c r="W481" i="5"/>
  <c r="V481" i="5"/>
  <c r="U481" i="5"/>
  <c r="T481" i="5"/>
  <c r="S481" i="5"/>
  <c r="R481" i="5"/>
  <c r="Q481" i="5"/>
  <c r="P481" i="5"/>
  <c r="O481" i="5"/>
  <c r="N481" i="5"/>
  <c r="M481" i="5"/>
  <c r="L481" i="5"/>
  <c r="K481" i="5"/>
  <c r="B481" i="5"/>
  <c r="AB480" i="5"/>
  <c r="AA480" i="5"/>
  <c r="Z480" i="5"/>
  <c r="Y480" i="5"/>
  <c r="X480" i="5"/>
  <c r="W480" i="5"/>
  <c r="V480" i="5"/>
  <c r="U480" i="5"/>
  <c r="T480" i="5"/>
  <c r="S480" i="5"/>
  <c r="R480" i="5"/>
  <c r="Q480" i="5"/>
  <c r="P480" i="5"/>
  <c r="O480" i="5"/>
  <c r="N480" i="5"/>
  <c r="M480" i="5"/>
  <c r="L480" i="5"/>
  <c r="K480" i="5"/>
  <c r="B480" i="5"/>
  <c r="AB479" i="5"/>
  <c r="AA479" i="5"/>
  <c r="Z479" i="5"/>
  <c r="Y479" i="5"/>
  <c r="X479" i="5"/>
  <c r="W479" i="5"/>
  <c r="V479" i="5"/>
  <c r="U479" i="5"/>
  <c r="T479" i="5"/>
  <c r="S479" i="5"/>
  <c r="R479" i="5"/>
  <c r="Q479" i="5"/>
  <c r="P479" i="5"/>
  <c r="O479" i="5"/>
  <c r="N479" i="5"/>
  <c r="M479" i="5"/>
  <c r="L479" i="5"/>
  <c r="K479" i="5"/>
  <c r="B479" i="5"/>
  <c r="AB478" i="5"/>
  <c r="AA478" i="5"/>
  <c r="Z478" i="5"/>
  <c r="Y478" i="5"/>
  <c r="X478" i="5"/>
  <c r="W478" i="5"/>
  <c r="V478" i="5"/>
  <c r="U478" i="5"/>
  <c r="T478" i="5"/>
  <c r="S478" i="5"/>
  <c r="R478" i="5"/>
  <c r="Q478" i="5"/>
  <c r="P478" i="5"/>
  <c r="O478" i="5"/>
  <c r="N478" i="5"/>
  <c r="M478" i="5"/>
  <c r="L478" i="5"/>
  <c r="K478" i="5"/>
  <c r="B478" i="5"/>
  <c r="AB477" i="5"/>
  <c r="AA477" i="5"/>
  <c r="Z477" i="5"/>
  <c r="Y477" i="5"/>
  <c r="X477" i="5"/>
  <c r="W477" i="5"/>
  <c r="V477" i="5"/>
  <c r="U477" i="5"/>
  <c r="T477" i="5"/>
  <c r="S477" i="5"/>
  <c r="R477" i="5"/>
  <c r="Q477" i="5"/>
  <c r="P477" i="5"/>
  <c r="O477" i="5"/>
  <c r="N477" i="5"/>
  <c r="M477" i="5"/>
  <c r="L477" i="5"/>
  <c r="K477" i="5"/>
  <c r="B477" i="5"/>
  <c r="AB476" i="5"/>
  <c r="AA476" i="5"/>
  <c r="Z476" i="5"/>
  <c r="Y476" i="5"/>
  <c r="X476" i="5"/>
  <c r="W476" i="5"/>
  <c r="V476" i="5"/>
  <c r="U476" i="5"/>
  <c r="T476" i="5"/>
  <c r="S476" i="5"/>
  <c r="R476" i="5"/>
  <c r="Q476" i="5"/>
  <c r="P476" i="5"/>
  <c r="O476" i="5"/>
  <c r="N476" i="5"/>
  <c r="M476" i="5"/>
  <c r="L476" i="5"/>
  <c r="K476" i="5"/>
  <c r="B476" i="5"/>
  <c r="AB475" i="5"/>
  <c r="AA475" i="5"/>
  <c r="Z475" i="5"/>
  <c r="Y475" i="5"/>
  <c r="X475" i="5"/>
  <c r="W475" i="5"/>
  <c r="V475" i="5"/>
  <c r="U475" i="5"/>
  <c r="T475" i="5"/>
  <c r="S475" i="5"/>
  <c r="R475" i="5"/>
  <c r="Q475" i="5"/>
  <c r="P475" i="5"/>
  <c r="O475" i="5"/>
  <c r="N475" i="5"/>
  <c r="M475" i="5"/>
  <c r="L475" i="5"/>
  <c r="K475" i="5"/>
  <c r="B475" i="5"/>
  <c r="AB474" i="5"/>
  <c r="AA474" i="5"/>
  <c r="Z474" i="5"/>
  <c r="Y474" i="5"/>
  <c r="X474" i="5"/>
  <c r="W474" i="5"/>
  <c r="V474" i="5"/>
  <c r="U474" i="5"/>
  <c r="T474" i="5"/>
  <c r="S474" i="5"/>
  <c r="R474" i="5"/>
  <c r="Q474" i="5"/>
  <c r="P474" i="5"/>
  <c r="O474" i="5"/>
  <c r="N474" i="5"/>
  <c r="M474" i="5"/>
  <c r="L474" i="5"/>
  <c r="K474" i="5"/>
  <c r="B474" i="5"/>
  <c r="AB473" i="5"/>
  <c r="AA473" i="5"/>
  <c r="Z473" i="5"/>
  <c r="Y473" i="5"/>
  <c r="X473" i="5"/>
  <c r="W473" i="5"/>
  <c r="V473" i="5"/>
  <c r="U473" i="5"/>
  <c r="T473" i="5"/>
  <c r="S473" i="5"/>
  <c r="R473" i="5"/>
  <c r="Q473" i="5"/>
  <c r="P473" i="5"/>
  <c r="O473" i="5"/>
  <c r="N473" i="5"/>
  <c r="M473" i="5"/>
  <c r="L473" i="5"/>
  <c r="K473" i="5"/>
  <c r="B473" i="5"/>
  <c r="AB472" i="5"/>
  <c r="AA472" i="5"/>
  <c r="Z472" i="5"/>
  <c r="Y472" i="5"/>
  <c r="X472" i="5"/>
  <c r="W472" i="5"/>
  <c r="V472" i="5"/>
  <c r="U472" i="5"/>
  <c r="T472" i="5"/>
  <c r="S472" i="5"/>
  <c r="R472" i="5"/>
  <c r="Q472" i="5"/>
  <c r="P472" i="5"/>
  <c r="O472" i="5"/>
  <c r="N472" i="5"/>
  <c r="M472" i="5"/>
  <c r="L472" i="5"/>
  <c r="K472" i="5"/>
  <c r="B472" i="5"/>
  <c r="AB471" i="5"/>
  <c r="AA471" i="5"/>
  <c r="Z471" i="5"/>
  <c r="Y471" i="5"/>
  <c r="X471" i="5"/>
  <c r="W471" i="5"/>
  <c r="V471" i="5"/>
  <c r="U471" i="5"/>
  <c r="T471" i="5"/>
  <c r="S471" i="5"/>
  <c r="R471" i="5"/>
  <c r="Q471" i="5"/>
  <c r="P471" i="5"/>
  <c r="O471" i="5"/>
  <c r="N471" i="5"/>
  <c r="M471" i="5"/>
  <c r="L471" i="5"/>
  <c r="K471" i="5"/>
  <c r="B471" i="5"/>
  <c r="AB470" i="5"/>
  <c r="AA470" i="5"/>
  <c r="Z470" i="5"/>
  <c r="Y470" i="5"/>
  <c r="X470" i="5"/>
  <c r="W470" i="5"/>
  <c r="V470" i="5"/>
  <c r="U470" i="5"/>
  <c r="T470" i="5"/>
  <c r="S470" i="5"/>
  <c r="R470" i="5"/>
  <c r="Q470" i="5"/>
  <c r="P470" i="5"/>
  <c r="O470" i="5"/>
  <c r="N470" i="5"/>
  <c r="M470" i="5"/>
  <c r="L470" i="5"/>
  <c r="K470" i="5"/>
  <c r="B470" i="5"/>
  <c r="AB469" i="5"/>
  <c r="AA469" i="5"/>
  <c r="Z469" i="5"/>
  <c r="Y469" i="5"/>
  <c r="X469" i="5"/>
  <c r="W469" i="5"/>
  <c r="V469" i="5"/>
  <c r="U469" i="5"/>
  <c r="T469" i="5"/>
  <c r="S469" i="5"/>
  <c r="R469" i="5"/>
  <c r="Q469" i="5"/>
  <c r="P469" i="5"/>
  <c r="O469" i="5"/>
  <c r="N469" i="5"/>
  <c r="M469" i="5"/>
  <c r="L469" i="5"/>
  <c r="K469" i="5"/>
  <c r="B469" i="5"/>
  <c r="AB468" i="5"/>
  <c r="AA468" i="5"/>
  <c r="Z468" i="5"/>
  <c r="Y468" i="5"/>
  <c r="X468" i="5"/>
  <c r="W468" i="5"/>
  <c r="V468" i="5"/>
  <c r="U468" i="5"/>
  <c r="T468" i="5"/>
  <c r="S468" i="5"/>
  <c r="R468" i="5"/>
  <c r="Q468" i="5"/>
  <c r="P468" i="5"/>
  <c r="O468" i="5"/>
  <c r="N468" i="5"/>
  <c r="M468" i="5"/>
  <c r="L468" i="5"/>
  <c r="K468" i="5"/>
  <c r="B468" i="5"/>
  <c r="AB467" i="5"/>
  <c r="AA467" i="5"/>
  <c r="Z467" i="5"/>
  <c r="Y467" i="5"/>
  <c r="X467" i="5"/>
  <c r="W467" i="5"/>
  <c r="V467" i="5"/>
  <c r="U467" i="5"/>
  <c r="T467" i="5"/>
  <c r="S467" i="5"/>
  <c r="R467" i="5"/>
  <c r="Q467" i="5"/>
  <c r="P467" i="5"/>
  <c r="O467" i="5"/>
  <c r="N467" i="5"/>
  <c r="M467" i="5"/>
  <c r="L467" i="5"/>
  <c r="K467" i="5"/>
  <c r="B467" i="5"/>
  <c r="AB466" i="5"/>
  <c r="AA466" i="5"/>
  <c r="Z466" i="5"/>
  <c r="Y466" i="5"/>
  <c r="X466" i="5"/>
  <c r="W466" i="5"/>
  <c r="V466" i="5"/>
  <c r="U466" i="5"/>
  <c r="T466" i="5"/>
  <c r="S466" i="5"/>
  <c r="R466" i="5"/>
  <c r="Q466" i="5"/>
  <c r="P466" i="5"/>
  <c r="O466" i="5"/>
  <c r="N466" i="5"/>
  <c r="M466" i="5"/>
  <c r="L466" i="5"/>
  <c r="K466" i="5"/>
  <c r="B466" i="5"/>
  <c r="AB465" i="5"/>
  <c r="AA465" i="5"/>
  <c r="Z465" i="5"/>
  <c r="Y465" i="5"/>
  <c r="X465" i="5"/>
  <c r="W465" i="5"/>
  <c r="V465" i="5"/>
  <c r="U465" i="5"/>
  <c r="T465" i="5"/>
  <c r="S465" i="5"/>
  <c r="R465" i="5"/>
  <c r="Q465" i="5"/>
  <c r="P465" i="5"/>
  <c r="O465" i="5"/>
  <c r="N465" i="5"/>
  <c r="M465" i="5"/>
  <c r="L465" i="5"/>
  <c r="K465" i="5"/>
  <c r="B465" i="5"/>
  <c r="AB464" i="5"/>
  <c r="AA464" i="5"/>
  <c r="Z464" i="5"/>
  <c r="Y464" i="5"/>
  <c r="X464" i="5"/>
  <c r="W464" i="5"/>
  <c r="V464" i="5"/>
  <c r="U464" i="5"/>
  <c r="T464" i="5"/>
  <c r="S464" i="5"/>
  <c r="R464" i="5"/>
  <c r="Q464" i="5"/>
  <c r="P464" i="5"/>
  <c r="O464" i="5"/>
  <c r="N464" i="5"/>
  <c r="M464" i="5"/>
  <c r="L464" i="5"/>
  <c r="K464" i="5"/>
  <c r="B464" i="5"/>
  <c r="AB463" i="5"/>
  <c r="AA463" i="5"/>
  <c r="Z463" i="5"/>
  <c r="Y463" i="5"/>
  <c r="X463" i="5"/>
  <c r="W463" i="5"/>
  <c r="V463" i="5"/>
  <c r="U463" i="5"/>
  <c r="T463" i="5"/>
  <c r="S463" i="5"/>
  <c r="R463" i="5"/>
  <c r="Q463" i="5"/>
  <c r="P463" i="5"/>
  <c r="O463" i="5"/>
  <c r="N463" i="5"/>
  <c r="M463" i="5"/>
  <c r="L463" i="5"/>
  <c r="K463" i="5"/>
  <c r="B463" i="5"/>
  <c r="AB462" i="5"/>
  <c r="AA462" i="5"/>
  <c r="Z462" i="5"/>
  <c r="Y462" i="5"/>
  <c r="X462" i="5"/>
  <c r="W462" i="5"/>
  <c r="V462" i="5"/>
  <c r="U462" i="5"/>
  <c r="T462" i="5"/>
  <c r="S462" i="5"/>
  <c r="R462" i="5"/>
  <c r="Q462" i="5"/>
  <c r="P462" i="5"/>
  <c r="O462" i="5"/>
  <c r="N462" i="5"/>
  <c r="M462" i="5"/>
  <c r="L462" i="5"/>
  <c r="K462" i="5"/>
  <c r="B462" i="5"/>
  <c r="AB461" i="5"/>
  <c r="AA461" i="5"/>
  <c r="Z461" i="5"/>
  <c r="Y461" i="5"/>
  <c r="X461" i="5"/>
  <c r="W461" i="5"/>
  <c r="V461" i="5"/>
  <c r="U461" i="5"/>
  <c r="T461" i="5"/>
  <c r="S461" i="5"/>
  <c r="R461" i="5"/>
  <c r="Q461" i="5"/>
  <c r="P461" i="5"/>
  <c r="O461" i="5"/>
  <c r="N461" i="5"/>
  <c r="M461" i="5"/>
  <c r="L461" i="5"/>
  <c r="K461" i="5"/>
  <c r="B461" i="5"/>
  <c r="AB460" i="5"/>
  <c r="AA460" i="5"/>
  <c r="Z460" i="5"/>
  <c r="Y460" i="5"/>
  <c r="X460" i="5"/>
  <c r="W460" i="5"/>
  <c r="V460" i="5"/>
  <c r="U460" i="5"/>
  <c r="T460" i="5"/>
  <c r="S460" i="5"/>
  <c r="R460" i="5"/>
  <c r="Q460" i="5"/>
  <c r="P460" i="5"/>
  <c r="O460" i="5"/>
  <c r="N460" i="5"/>
  <c r="M460" i="5"/>
  <c r="L460" i="5"/>
  <c r="K460" i="5"/>
  <c r="B460" i="5"/>
  <c r="AB459" i="5"/>
  <c r="AA459" i="5"/>
  <c r="Z459" i="5"/>
  <c r="Y459" i="5"/>
  <c r="X459" i="5"/>
  <c r="W459" i="5"/>
  <c r="V459" i="5"/>
  <c r="U459" i="5"/>
  <c r="T459" i="5"/>
  <c r="S459" i="5"/>
  <c r="R459" i="5"/>
  <c r="Q459" i="5"/>
  <c r="P459" i="5"/>
  <c r="O459" i="5"/>
  <c r="N459" i="5"/>
  <c r="M459" i="5"/>
  <c r="L459" i="5"/>
  <c r="K459" i="5"/>
  <c r="B459" i="5"/>
  <c r="AB458" i="5"/>
  <c r="AA458" i="5"/>
  <c r="Z458" i="5"/>
  <c r="Y458" i="5"/>
  <c r="X458" i="5"/>
  <c r="W458" i="5"/>
  <c r="V458" i="5"/>
  <c r="U458" i="5"/>
  <c r="T458" i="5"/>
  <c r="S458" i="5"/>
  <c r="R458" i="5"/>
  <c r="Q458" i="5"/>
  <c r="P458" i="5"/>
  <c r="O458" i="5"/>
  <c r="N458" i="5"/>
  <c r="M458" i="5"/>
  <c r="L458" i="5"/>
  <c r="K458" i="5"/>
  <c r="B458" i="5"/>
  <c r="AB457" i="5"/>
  <c r="AA457" i="5"/>
  <c r="Z457" i="5"/>
  <c r="Y457" i="5"/>
  <c r="X457" i="5"/>
  <c r="W457" i="5"/>
  <c r="V457" i="5"/>
  <c r="U457" i="5"/>
  <c r="T457" i="5"/>
  <c r="S457" i="5"/>
  <c r="R457" i="5"/>
  <c r="Q457" i="5"/>
  <c r="P457" i="5"/>
  <c r="O457" i="5"/>
  <c r="N457" i="5"/>
  <c r="M457" i="5"/>
  <c r="L457" i="5"/>
  <c r="K457" i="5"/>
  <c r="B457" i="5"/>
  <c r="AB456" i="5"/>
  <c r="AA456" i="5"/>
  <c r="Z456" i="5"/>
  <c r="Y456" i="5"/>
  <c r="X456" i="5"/>
  <c r="W456" i="5"/>
  <c r="V456" i="5"/>
  <c r="U456" i="5"/>
  <c r="T456" i="5"/>
  <c r="S456" i="5"/>
  <c r="R456" i="5"/>
  <c r="Q456" i="5"/>
  <c r="P456" i="5"/>
  <c r="O456" i="5"/>
  <c r="N456" i="5"/>
  <c r="M456" i="5"/>
  <c r="L456" i="5"/>
  <c r="K456" i="5"/>
  <c r="B456" i="5"/>
  <c r="AB455" i="5"/>
  <c r="AA455" i="5"/>
  <c r="Z455" i="5"/>
  <c r="Y455" i="5"/>
  <c r="X455" i="5"/>
  <c r="W455" i="5"/>
  <c r="V455" i="5"/>
  <c r="U455" i="5"/>
  <c r="T455" i="5"/>
  <c r="S455" i="5"/>
  <c r="R455" i="5"/>
  <c r="Q455" i="5"/>
  <c r="P455" i="5"/>
  <c r="O455" i="5"/>
  <c r="N455" i="5"/>
  <c r="M455" i="5"/>
  <c r="L455" i="5"/>
  <c r="K455" i="5"/>
  <c r="B455" i="5"/>
  <c r="AB454" i="5"/>
  <c r="AA454" i="5"/>
  <c r="Z454" i="5"/>
  <c r="Y454" i="5"/>
  <c r="X454" i="5"/>
  <c r="W454" i="5"/>
  <c r="V454" i="5"/>
  <c r="U454" i="5"/>
  <c r="T454" i="5"/>
  <c r="S454" i="5"/>
  <c r="R454" i="5"/>
  <c r="Q454" i="5"/>
  <c r="P454" i="5"/>
  <c r="O454" i="5"/>
  <c r="N454" i="5"/>
  <c r="M454" i="5"/>
  <c r="L454" i="5"/>
  <c r="K454" i="5"/>
  <c r="B454" i="5"/>
  <c r="AB453" i="5"/>
  <c r="AA453" i="5"/>
  <c r="Z453" i="5"/>
  <c r="Y453" i="5"/>
  <c r="X453" i="5"/>
  <c r="W453" i="5"/>
  <c r="V453" i="5"/>
  <c r="U453" i="5"/>
  <c r="T453" i="5"/>
  <c r="S453" i="5"/>
  <c r="R453" i="5"/>
  <c r="Q453" i="5"/>
  <c r="P453" i="5"/>
  <c r="O453" i="5"/>
  <c r="N453" i="5"/>
  <c r="M453" i="5"/>
  <c r="L453" i="5"/>
  <c r="K453" i="5"/>
  <c r="B453" i="5"/>
  <c r="AB452" i="5"/>
  <c r="AA452" i="5"/>
  <c r="Z452" i="5"/>
  <c r="Y452" i="5"/>
  <c r="X452" i="5"/>
  <c r="W452" i="5"/>
  <c r="V452" i="5"/>
  <c r="U452" i="5"/>
  <c r="T452" i="5"/>
  <c r="S452" i="5"/>
  <c r="R452" i="5"/>
  <c r="Q452" i="5"/>
  <c r="P452" i="5"/>
  <c r="O452" i="5"/>
  <c r="N452" i="5"/>
  <c r="M452" i="5"/>
  <c r="L452" i="5"/>
  <c r="K452" i="5"/>
  <c r="B452" i="5"/>
  <c r="AB451" i="5"/>
  <c r="AA451" i="5"/>
  <c r="Z451" i="5"/>
  <c r="Y451" i="5"/>
  <c r="X451" i="5"/>
  <c r="W451" i="5"/>
  <c r="V451" i="5"/>
  <c r="U451" i="5"/>
  <c r="T451" i="5"/>
  <c r="S451" i="5"/>
  <c r="R451" i="5"/>
  <c r="Q451" i="5"/>
  <c r="P451" i="5"/>
  <c r="O451" i="5"/>
  <c r="N451" i="5"/>
  <c r="M451" i="5"/>
  <c r="L451" i="5"/>
  <c r="K451" i="5"/>
  <c r="B451" i="5"/>
  <c r="AB450" i="5"/>
  <c r="AA450" i="5"/>
  <c r="Z450" i="5"/>
  <c r="Y450" i="5"/>
  <c r="X450" i="5"/>
  <c r="W450" i="5"/>
  <c r="V450" i="5"/>
  <c r="U450" i="5"/>
  <c r="T450" i="5"/>
  <c r="S450" i="5"/>
  <c r="R450" i="5"/>
  <c r="Q450" i="5"/>
  <c r="P450" i="5"/>
  <c r="O450" i="5"/>
  <c r="N450" i="5"/>
  <c r="M450" i="5"/>
  <c r="L450" i="5"/>
  <c r="K450" i="5"/>
  <c r="B450" i="5"/>
  <c r="AB449" i="5"/>
  <c r="AA449" i="5"/>
  <c r="Z449" i="5"/>
  <c r="Y449" i="5"/>
  <c r="X449" i="5"/>
  <c r="W449" i="5"/>
  <c r="V449" i="5"/>
  <c r="U449" i="5"/>
  <c r="T449" i="5"/>
  <c r="S449" i="5"/>
  <c r="R449" i="5"/>
  <c r="Q449" i="5"/>
  <c r="P449" i="5"/>
  <c r="O449" i="5"/>
  <c r="N449" i="5"/>
  <c r="M449" i="5"/>
  <c r="L449" i="5"/>
  <c r="K449" i="5"/>
  <c r="B449" i="5"/>
  <c r="AB448" i="5"/>
  <c r="AA448" i="5"/>
  <c r="Z448" i="5"/>
  <c r="Y448" i="5"/>
  <c r="X448" i="5"/>
  <c r="W448" i="5"/>
  <c r="V448" i="5"/>
  <c r="U448" i="5"/>
  <c r="T448" i="5"/>
  <c r="S448" i="5"/>
  <c r="R448" i="5"/>
  <c r="Q448" i="5"/>
  <c r="P448" i="5"/>
  <c r="O448" i="5"/>
  <c r="N448" i="5"/>
  <c r="M448" i="5"/>
  <c r="L448" i="5"/>
  <c r="K448" i="5"/>
  <c r="B448" i="5"/>
  <c r="AB447" i="5"/>
  <c r="AA447" i="5"/>
  <c r="Z447" i="5"/>
  <c r="Y447" i="5"/>
  <c r="X447" i="5"/>
  <c r="W447" i="5"/>
  <c r="V447" i="5"/>
  <c r="U447" i="5"/>
  <c r="T447" i="5"/>
  <c r="S447" i="5"/>
  <c r="R447" i="5"/>
  <c r="Q447" i="5"/>
  <c r="P447" i="5"/>
  <c r="O447" i="5"/>
  <c r="N447" i="5"/>
  <c r="M447" i="5"/>
  <c r="L447" i="5"/>
  <c r="K447" i="5"/>
  <c r="B447" i="5"/>
  <c r="AB446" i="5"/>
  <c r="AA446" i="5"/>
  <c r="Z446" i="5"/>
  <c r="Y446" i="5"/>
  <c r="X446" i="5"/>
  <c r="W446" i="5"/>
  <c r="V446" i="5"/>
  <c r="U446" i="5"/>
  <c r="T446" i="5"/>
  <c r="S446" i="5"/>
  <c r="R446" i="5"/>
  <c r="Q446" i="5"/>
  <c r="P446" i="5"/>
  <c r="O446" i="5"/>
  <c r="N446" i="5"/>
  <c r="M446" i="5"/>
  <c r="L446" i="5"/>
  <c r="K446" i="5"/>
  <c r="B446" i="5"/>
  <c r="AB445" i="5"/>
  <c r="AA445" i="5"/>
  <c r="Z445" i="5"/>
  <c r="Y445" i="5"/>
  <c r="X445" i="5"/>
  <c r="W445" i="5"/>
  <c r="V445" i="5"/>
  <c r="U445" i="5"/>
  <c r="T445" i="5"/>
  <c r="S445" i="5"/>
  <c r="R445" i="5"/>
  <c r="Q445" i="5"/>
  <c r="P445" i="5"/>
  <c r="O445" i="5"/>
  <c r="N445" i="5"/>
  <c r="M445" i="5"/>
  <c r="L445" i="5"/>
  <c r="K445" i="5"/>
  <c r="B445" i="5"/>
  <c r="AB444" i="5"/>
  <c r="AA444" i="5"/>
  <c r="Z444" i="5"/>
  <c r="Y444" i="5"/>
  <c r="X444" i="5"/>
  <c r="W444" i="5"/>
  <c r="V444" i="5"/>
  <c r="U444" i="5"/>
  <c r="T444" i="5"/>
  <c r="S444" i="5"/>
  <c r="R444" i="5"/>
  <c r="Q444" i="5"/>
  <c r="P444" i="5"/>
  <c r="O444" i="5"/>
  <c r="N444" i="5"/>
  <c r="M444" i="5"/>
  <c r="L444" i="5"/>
  <c r="K444" i="5"/>
  <c r="B444" i="5"/>
  <c r="AB443" i="5"/>
  <c r="AA443" i="5"/>
  <c r="Z443" i="5"/>
  <c r="Y443" i="5"/>
  <c r="X443" i="5"/>
  <c r="W443" i="5"/>
  <c r="V443" i="5"/>
  <c r="U443" i="5"/>
  <c r="T443" i="5"/>
  <c r="S443" i="5"/>
  <c r="R443" i="5"/>
  <c r="Q443" i="5"/>
  <c r="P443" i="5"/>
  <c r="O443" i="5"/>
  <c r="N443" i="5"/>
  <c r="M443" i="5"/>
  <c r="L443" i="5"/>
  <c r="K443" i="5"/>
  <c r="B443" i="5"/>
  <c r="AB442" i="5"/>
  <c r="AA442" i="5"/>
  <c r="Z442" i="5"/>
  <c r="Y442" i="5"/>
  <c r="X442" i="5"/>
  <c r="W442" i="5"/>
  <c r="V442" i="5"/>
  <c r="U442" i="5"/>
  <c r="T442" i="5"/>
  <c r="S442" i="5"/>
  <c r="R442" i="5"/>
  <c r="Q442" i="5"/>
  <c r="P442" i="5"/>
  <c r="O442" i="5"/>
  <c r="N442" i="5"/>
  <c r="M442" i="5"/>
  <c r="L442" i="5"/>
  <c r="K442" i="5"/>
  <c r="B442" i="5"/>
  <c r="AB441" i="5"/>
  <c r="AA441" i="5"/>
  <c r="Z441" i="5"/>
  <c r="Y441" i="5"/>
  <c r="X441" i="5"/>
  <c r="W441" i="5"/>
  <c r="V441" i="5"/>
  <c r="U441" i="5"/>
  <c r="T441" i="5"/>
  <c r="S441" i="5"/>
  <c r="R441" i="5"/>
  <c r="Q441" i="5"/>
  <c r="P441" i="5"/>
  <c r="O441" i="5"/>
  <c r="N441" i="5"/>
  <c r="M441" i="5"/>
  <c r="L441" i="5"/>
  <c r="K441" i="5"/>
  <c r="B441" i="5"/>
  <c r="AB440" i="5"/>
  <c r="AA440" i="5"/>
  <c r="Z440" i="5"/>
  <c r="Y440" i="5"/>
  <c r="X440" i="5"/>
  <c r="W440" i="5"/>
  <c r="V440" i="5"/>
  <c r="U440" i="5"/>
  <c r="T440" i="5"/>
  <c r="S440" i="5"/>
  <c r="R440" i="5"/>
  <c r="Q440" i="5"/>
  <c r="P440" i="5"/>
  <c r="O440" i="5"/>
  <c r="N440" i="5"/>
  <c r="M440" i="5"/>
  <c r="L440" i="5"/>
  <c r="K440" i="5"/>
  <c r="B440" i="5"/>
  <c r="AB439" i="5"/>
  <c r="AA439" i="5"/>
  <c r="Z439" i="5"/>
  <c r="Y439" i="5"/>
  <c r="X439" i="5"/>
  <c r="W439" i="5"/>
  <c r="V439" i="5"/>
  <c r="U439" i="5"/>
  <c r="T439" i="5"/>
  <c r="S439" i="5"/>
  <c r="R439" i="5"/>
  <c r="Q439" i="5"/>
  <c r="P439" i="5"/>
  <c r="O439" i="5"/>
  <c r="N439" i="5"/>
  <c r="M439" i="5"/>
  <c r="L439" i="5"/>
  <c r="K439" i="5"/>
  <c r="B439" i="5"/>
  <c r="AB438" i="5"/>
  <c r="AA438" i="5"/>
  <c r="Z438" i="5"/>
  <c r="Y438" i="5"/>
  <c r="X438" i="5"/>
  <c r="W438" i="5"/>
  <c r="V438" i="5"/>
  <c r="U438" i="5"/>
  <c r="T438" i="5"/>
  <c r="S438" i="5"/>
  <c r="R438" i="5"/>
  <c r="Q438" i="5"/>
  <c r="P438" i="5"/>
  <c r="O438" i="5"/>
  <c r="N438" i="5"/>
  <c r="M438" i="5"/>
  <c r="L438" i="5"/>
  <c r="K438" i="5"/>
  <c r="B438" i="5"/>
  <c r="AB437" i="5"/>
  <c r="AA437" i="5"/>
  <c r="Z437" i="5"/>
  <c r="Y437" i="5"/>
  <c r="X437" i="5"/>
  <c r="W437" i="5"/>
  <c r="V437" i="5"/>
  <c r="U437" i="5"/>
  <c r="T437" i="5"/>
  <c r="S437" i="5"/>
  <c r="R437" i="5"/>
  <c r="Q437" i="5"/>
  <c r="P437" i="5"/>
  <c r="O437" i="5"/>
  <c r="N437" i="5"/>
  <c r="M437" i="5"/>
  <c r="L437" i="5"/>
  <c r="K437" i="5"/>
  <c r="B437" i="5"/>
  <c r="AB436" i="5"/>
  <c r="AA436" i="5"/>
  <c r="Z436" i="5"/>
  <c r="Y436" i="5"/>
  <c r="X436" i="5"/>
  <c r="W436" i="5"/>
  <c r="V436" i="5"/>
  <c r="U436" i="5"/>
  <c r="T436" i="5"/>
  <c r="S436" i="5"/>
  <c r="R436" i="5"/>
  <c r="Q436" i="5"/>
  <c r="P436" i="5"/>
  <c r="O436" i="5"/>
  <c r="N436" i="5"/>
  <c r="M436" i="5"/>
  <c r="L436" i="5"/>
  <c r="K436" i="5"/>
  <c r="B436" i="5"/>
  <c r="AB435" i="5"/>
  <c r="AA435" i="5"/>
  <c r="Z435" i="5"/>
  <c r="Y435" i="5"/>
  <c r="X435" i="5"/>
  <c r="W435" i="5"/>
  <c r="V435" i="5"/>
  <c r="U435" i="5"/>
  <c r="T435" i="5"/>
  <c r="S435" i="5"/>
  <c r="R435" i="5"/>
  <c r="Q435" i="5"/>
  <c r="P435" i="5"/>
  <c r="O435" i="5"/>
  <c r="N435" i="5"/>
  <c r="M435" i="5"/>
  <c r="L435" i="5"/>
  <c r="K435" i="5"/>
  <c r="B435" i="5"/>
  <c r="AB434" i="5"/>
  <c r="AA434" i="5"/>
  <c r="Z434" i="5"/>
  <c r="Y434" i="5"/>
  <c r="X434" i="5"/>
  <c r="W434" i="5"/>
  <c r="V434" i="5"/>
  <c r="U434" i="5"/>
  <c r="T434" i="5"/>
  <c r="S434" i="5"/>
  <c r="R434" i="5"/>
  <c r="Q434" i="5"/>
  <c r="P434" i="5"/>
  <c r="O434" i="5"/>
  <c r="N434" i="5"/>
  <c r="M434" i="5"/>
  <c r="L434" i="5"/>
  <c r="K434" i="5"/>
  <c r="B434" i="5"/>
  <c r="AB433" i="5"/>
  <c r="AA433" i="5"/>
  <c r="Z433" i="5"/>
  <c r="Y433" i="5"/>
  <c r="X433" i="5"/>
  <c r="W433" i="5"/>
  <c r="V433" i="5"/>
  <c r="U433" i="5"/>
  <c r="T433" i="5"/>
  <c r="S433" i="5"/>
  <c r="R433" i="5"/>
  <c r="Q433" i="5"/>
  <c r="P433" i="5"/>
  <c r="O433" i="5"/>
  <c r="N433" i="5"/>
  <c r="M433" i="5"/>
  <c r="L433" i="5"/>
  <c r="K433" i="5"/>
  <c r="B433" i="5"/>
  <c r="AB432" i="5"/>
  <c r="AA432" i="5"/>
  <c r="Z432" i="5"/>
  <c r="Y432" i="5"/>
  <c r="X432" i="5"/>
  <c r="W432" i="5"/>
  <c r="V432" i="5"/>
  <c r="U432" i="5"/>
  <c r="T432" i="5"/>
  <c r="S432" i="5"/>
  <c r="R432" i="5"/>
  <c r="Q432" i="5"/>
  <c r="P432" i="5"/>
  <c r="O432" i="5"/>
  <c r="N432" i="5"/>
  <c r="M432" i="5"/>
  <c r="L432" i="5"/>
  <c r="K432" i="5"/>
  <c r="B432" i="5"/>
  <c r="AB431" i="5"/>
  <c r="AA431" i="5"/>
  <c r="Z431" i="5"/>
  <c r="Y431" i="5"/>
  <c r="X431" i="5"/>
  <c r="W431" i="5"/>
  <c r="V431" i="5"/>
  <c r="U431" i="5"/>
  <c r="T431" i="5"/>
  <c r="S431" i="5"/>
  <c r="R431" i="5"/>
  <c r="Q431" i="5"/>
  <c r="P431" i="5"/>
  <c r="O431" i="5"/>
  <c r="N431" i="5"/>
  <c r="M431" i="5"/>
  <c r="L431" i="5"/>
  <c r="K431" i="5"/>
  <c r="B431" i="5"/>
  <c r="AB430" i="5"/>
  <c r="AA430" i="5"/>
  <c r="Z430" i="5"/>
  <c r="Y430" i="5"/>
  <c r="X430" i="5"/>
  <c r="W430" i="5"/>
  <c r="V430" i="5"/>
  <c r="U430" i="5"/>
  <c r="T430" i="5"/>
  <c r="S430" i="5"/>
  <c r="R430" i="5"/>
  <c r="Q430" i="5"/>
  <c r="P430" i="5"/>
  <c r="O430" i="5"/>
  <c r="N430" i="5"/>
  <c r="M430" i="5"/>
  <c r="L430" i="5"/>
  <c r="K430" i="5"/>
  <c r="B430" i="5"/>
  <c r="AB429" i="5"/>
  <c r="AA429" i="5"/>
  <c r="Z429" i="5"/>
  <c r="Y429" i="5"/>
  <c r="X429" i="5"/>
  <c r="W429" i="5"/>
  <c r="V429" i="5"/>
  <c r="U429" i="5"/>
  <c r="T429" i="5"/>
  <c r="S429" i="5"/>
  <c r="R429" i="5"/>
  <c r="Q429" i="5"/>
  <c r="P429" i="5"/>
  <c r="O429" i="5"/>
  <c r="N429" i="5"/>
  <c r="M429" i="5"/>
  <c r="L429" i="5"/>
  <c r="K429" i="5"/>
  <c r="B429" i="5"/>
  <c r="AB428" i="5"/>
  <c r="AA428" i="5"/>
  <c r="Z428" i="5"/>
  <c r="Y428" i="5"/>
  <c r="X428" i="5"/>
  <c r="W428" i="5"/>
  <c r="V428" i="5"/>
  <c r="U428" i="5"/>
  <c r="T428" i="5"/>
  <c r="S428" i="5"/>
  <c r="R428" i="5"/>
  <c r="Q428" i="5"/>
  <c r="P428" i="5"/>
  <c r="O428" i="5"/>
  <c r="N428" i="5"/>
  <c r="M428" i="5"/>
  <c r="L428" i="5"/>
  <c r="K428" i="5"/>
  <c r="B428" i="5"/>
  <c r="AB427" i="5"/>
  <c r="AA427" i="5"/>
  <c r="Z427" i="5"/>
  <c r="Y427" i="5"/>
  <c r="X427" i="5"/>
  <c r="W427" i="5"/>
  <c r="V427" i="5"/>
  <c r="U427" i="5"/>
  <c r="T427" i="5"/>
  <c r="S427" i="5"/>
  <c r="R427" i="5"/>
  <c r="Q427" i="5"/>
  <c r="P427" i="5"/>
  <c r="O427" i="5"/>
  <c r="N427" i="5"/>
  <c r="M427" i="5"/>
  <c r="L427" i="5"/>
  <c r="K427" i="5"/>
  <c r="B427" i="5"/>
  <c r="AB426" i="5"/>
  <c r="AA426" i="5"/>
  <c r="Z426" i="5"/>
  <c r="Y426" i="5"/>
  <c r="X426" i="5"/>
  <c r="W426" i="5"/>
  <c r="V426" i="5"/>
  <c r="U426" i="5"/>
  <c r="T426" i="5"/>
  <c r="S426" i="5"/>
  <c r="R426" i="5"/>
  <c r="Q426" i="5"/>
  <c r="P426" i="5"/>
  <c r="O426" i="5"/>
  <c r="N426" i="5"/>
  <c r="M426" i="5"/>
  <c r="L426" i="5"/>
  <c r="K426" i="5"/>
  <c r="B426" i="5"/>
  <c r="AB425" i="5"/>
  <c r="AA425" i="5"/>
  <c r="Z425" i="5"/>
  <c r="Y425" i="5"/>
  <c r="X425" i="5"/>
  <c r="W425" i="5"/>
  <c r="V425" i="5"/>
  <c r="U425" i="5"/>
  <c r="T425" i="5"/>
  <c r="S425" i="5"/>
  <c r="R425" i="5"/>
  <c r="Q425" i="5"/>
  <c r="P425" i="5"/>
  <c r="O425" i="5"/>
  <c r="N425" i="5"/>
  <c r="M425" i="5"/>
  <c r="L425" i="5"/>
  <c r="K425" i="5"/>
  <c r="B425" i="5"/>
  <c r="AB424" i="5"/>
  <c r="AA424" i="5"/>
  <c r="Z424" i="5"/>
  <c r="Y424" i="5"/>
  <c r="X424" i="5"/>
  <c r="W424" i="5"/>
  <c r="V424" i="5"/>
  <c r="U424" i="5"/>
  <c r="T424" i="5"/>
  <c r="S424" i="5"/>
  <c r="R424" i="5"/>
  <c r="Q424" i="5"/>
  <c r="P424" i="5"/>
  <c r="O424" i="5"/>
  <c r="N424" i="5"/>
  <c r="M424" i="5"/>
  <c r="L424" i="5"/>
  <c r="K424" i="5"/>
  <c r="B424" i="5"/>
  <c r="AB423" i="5"/>
  <c r="AA423" i="5"/>
  <c r="Z423" i="5"/>
  <c r="Y423" i="5"/>
  <c r="X423" i="5"/>
  <c r="W423" i="5"/>
  <c r="V423" i="5"/>
  <c r="U423" i="5"/>
  <c r="T423" i="5"/>
  <c r="S423" i="5"/>
  <c r="R423" i="5"/>
  <c r="Q423" i="5"/>
  <c r="P423" i="5"/>
  <c r="O423" i="5"/>
  <c r="N423" i="5"/>
  <c r="M423" i="5"/>
  <c r="L423" i="5"/>
  <c r="K423" i="5"/>
  <c r="B423" i="5"/>
  <c r="AB422" i="5"/>
  <c r="AA422" i="5"/>
  <c r="Z422" i="5"/>
  <c r="Y422" i="5"/>
  <c r="X422" i="5"/>
  <c r="W422" i="5"/>
  <c r="V422" i="5"/>
  <c r="U422" i="5"/>
  <c r="T422" i="5"/>
  <c r="S422" i="5"/>
  <c r="R422" i="5"/>
  <c r="Q422" i="5"/>
  <c r="P422" i="5"/>
  <c r="O422" i="5"/>
  <c r="N422" i="5"/>
  <c r="M422" i="5"/>
  <c r="L422" i="5"/>
  <c r="K422" i="5"/>
  <c r="B422" i="5"/>
  <c r="AB421" i="5"/>
  <c r="AA421" i="5"/>
  <c r="Z421" i="5"/>
  <c r="Y421" i="5"/>
  <c r="X421" i="5"/>
  <c r="W421" i="5"/>
  <c r="V421" i="5"/>
  <c r="U421" i="5"/>
  <c r="T421" i="5"/>
  <c r="S421" i="5"/>
  <c r="R421" i="5"/>
  <c r="Q421" i="5"/>
  <c r="P421" i="5"/>
  <c r="O421" i="5"/>
  <c r="N421" i="5"/>
  <c r="M421" i="5"/>
  <c r="L421" i="5"/>
  <c r="K421" i="5"/>
  <c r="B421" i="5"/>
  <c r="AB420" i="5"/>
  <c r="AA420" i="5"/>
  <c r="Z420" i="5"/>
  <c r="Y420" i="5"/>
  <c r="X420" i="5"/>
  <c r="W420" i="5"/>
  <c r="V420" i="5"/>
  <c r="U420" i="5"/>
  <c r="T420" i="5"/>
  <c r="S420" i="5"/>
  <c r="R420" i="5"/>
  <c r="Q420" i="5"/>
  <c r="P420" i="5"/>
  <c r="O420" i="5"/>
  <c r="N420" i="5"/>
  <c r="M420" i="5"/>
  <c r="L420" i="5"/>
  <c r="K420" i="5"/>
  <c r="B420" i="5"/>
  <c r="AB419" i="5"/>
  <c r="AA419" i="5"/>
  <c r="Z419" i="5"/>
  <c r="Y419" i="5"/>
  <c r="X419" i="5"/>
  <c r="W419" i="5"/>
  <c r="V419" i="5"/>
  <c r="U419" i="5"/>
  <c r="T419" i="5"/>
  <c r="S419" i="5"/>
  <c r="R419" i="5"/>
  <c r="Q419" i="5"/>
  <c r="P419" i="5"/>
  <c r="O419" i="5"/>
  <c r="N419" i="5"/>
  <c r="M419" i="5"/>
  <c r="L419" i="5"/>
  <c r="K419" i="5"/>
  <c r="B419" i="5"/>
  <c r="AB418" i="5"/>
  <c r="AA418" i="5"/>
  <c r="Z418" i="5"/>
  <c r="Y418" i="5"/>
  <c r="X418" i="5"/>
  <c r="W418" i="5"/>
  <c r="V418" i="5"/>
  <c r="U418" i="5"/>
  <c r="T418" i="5"/>
  <c r="S418" i="5"/>
  <c r="R418" i="5"/>
  <c r="Q418" i="5"/>
  <c r="P418" i="5"/>
  <c r="O418" i="5"/>
  <c r="N418" i="5"/>
  <c r="M418" i="5"/>
  <c r="L418" i="5"/>
  <c r="K418" i="5"/>
  <c r="B418" i="5"/>
  <c r="AB417" i="5"/>
  <c r="AA417" i="5"/>
  <c r="Z417" i="5"/>
  <c r="Y417" i="5"/>
  <c r="X417" i="5"/>
  <c r="W417" i="5"/>
  <c r="V417" i="5"/>
  <c r="U417" i="5"/>
  <c r="T417" i="5"/>
  <c r="S417" i="5"/>
  <c r="R417" i="5"/>
  <c r="Q417" i="5"/>
  <c r="P417" i="5"/>
  <c r="O417" i="5"/>
  <c r="N417" i="5"/>
  <c r="M417" i="5"/>
  <c r="L417" i="5"/>
  <c r="K417" i="5"/>
  <c r="B417" i="5"/>
  <c r="AB416" i="5"/>
  <c r="AA416" i="5"/>
  <c r="Z416" i="5"/>
  <c r="Y416" i="5"/>
  <c r="X416" i="5"/>
  <c r="W416" i="5"/>
  <c r="V416" i="5"/>
  <c r="U416" i="5"/>
  <c r="T416" i="5"/>
  <c r="S416" i="5"/>
  <c r="R416" i="5"/>
  <c r="Q416" i="5"/>
  <c r="P416" i="5"/>
  <c r="O416" i="5"/>
  <c r="N416" i="5"/>
  <c r="M416" i="5"/>
  <c r="L416" i="5"/>
  <c r="K416" i="5"/>
  <c r="B416" i="5"/>
  <c r="AB415" i="5"/>
  <c r="AA415" i="5"/>
  <c r="Z415" i="5"/>
  <c r="Y415" i="5"/>
  <c r="X415" i="5"/>
  <c r="W415" i="5"/>
  <c r="V415" i="5"/>
  <c r="U415" i="5"/>
  <c r="T415" i="5"/>
  <c r="S415" i="5"/>
  <c r="R415" i="5"/>
  <c r="Q415" i="5"/>
  <c r="P415" i="5"/>
  <c r="O415" i="5"/>
  <c r="N415" i="5"/>
  <c r="M415" i="5"/>
  <c r="L415" i="5"/>
  <c r="K415" i="5"/>
  <c r="B415" i="5"/>
  <c r="AB414" i="5"/>
  <c r="AA414" i="5"/>
  <c r="Z414" i="5"/>
  <c r="Y414" i="5"/>
  <c r="X414" i="5"/>
  <c r="W414" i="5"/>
  <c r="V414" i="5"/>
  <c r="U414" i="5"/>
  <c r="T414" i="5"/>
  <c r="S414" i="5"/>
  <c r="R414" i="5"/>
  <c r="Q414" i="5"/>
  <c r="P414" i="5"/>
  <c r="O414" i="5"/>
  <c r="N414" i="5"/>
  <c r="M414" i="5"/>
  <c r="L414" i="5"/>
  <c r="K414" i="5"/>
  <c r="B414" i="5"/>
  <c r="AB413" i="5"/>
  <c r="AA413" i="5"/>
  <c r="Z413" i="5"/>
  <c r="Y413" i="5"/>
  <c r="X413" i="5"/>
  <c r="W413" i="5"/>
  <c r="V413" i="5"/>
  <c r="U413" i="5"/>
  <c r="T413" i="5"/>
  <c r="S413" i="5"/>
  <c r="R413" i="5"/>
  <c r="Q413" i="5"/>
  <c r="P413" i="5"/>
  <c r="O413" i="5"/>
  <c r="N413" i="5"/>
  <c r="M413" i="5"/>
  <c r="L413" i="5"/>
  <c r="K413" i="5"/>
  <c r="B413" i="5"/>
  <c r="AB412" i="5"/>
  <c r="AA412" i="5"/>
  <c r="Z412" i="5"/>
  <c r="Y412" i="5"/>
  <c r="X412" i="5"/>
  <c r="W412" i="5"/>
  <c r="V412" i="5"/>
  <c r="U412" i="5"/>
  <c r="T412" i="5"/>
  <c r="S412" i="5"/>
  <c r="R412" i="5"/>
  <c r="Q412" i="5"/>
  <c r="P412" i="5"/>
  <c r="O412" i="5"/>
  <c r="N412" i="5"/>
  <c r="M412" i="5"/>
  <c r="L412" i="5"/>
  <c r="K412" i="5"/>
  <c r="B412" i="5"/>
  <c r="AB411" i="5"/>
  <c r="AA411" i="5"/>
  <c r="Z411" i="5"/>
  <c r="Y411" i="5"/>
  <c r="X411" i="5"/>
  <c r="W411" i="5"/>
  <c r="V411" i="5"/>
  <c r="U411" i="5"/>
  <c r="T411" i="5"/>
  <c r="S411" i="5"/>
  <c r="R411" i="5"/>
  <c r="Q411" i="5"/>
  <c r="P411" i="5"/>
  <c r="O411" i="5"/>
  <c r="N411" i="5"/>
  <c r="M411" i="5"/>
  <c r="L411" i="5"/>
  <c r="K411" i="5"/>
  <c r="B411" i="5"/>
  <c r="AB410" i="5"/>
  <c r="AA410" i="5"/>
  <c r="Z410" i="5"/>
  <c r="Y410" i="5"/>
  <c r="X410" i="5"/>
  <c r="W410" i="5"/>
  <c r="V410" i="5"/>
  <c r="U410" i="5"/>
  <c r="T410" i="5"/>
  <c r="S410" i="5"/>
  <c r="R410" i="5"/>
  <c r="Q410" i="5"/>
  <c r="P410" i="5"/>
  <c r="O410" i="5"/>
  <c r="N410" i="5"/>
  <c r="M410" i="5"/>
  <c r="L410" i="5"/>
  <c r="K410" i="5"/>
  <c r="B410" i="5"/>
  <c r="AB409" i="5"/>
  <c r="AA409" i="5"/>
  <c r="Z409" i="5"/>
  <c r="Y409" i="5"/>
  <c r="X409" i="5"/>
  <c r="W409" i="5"/>
  <c r="V409" i="5"/>
  <c r="U409" i="5"/>
  <c r="T409" i="5"/>
  <c r="S409" i="5"/>
  <c r="R409" i="5"/>
  <c r="Q409" i="5"/>
  <c r="P409" i="5"/>
  <c r="O409" i="5"/>
  <c r="N409" i="5"/>
  <c r="M409" i="5"/>
  <c r="L409" i="5"/>
  <c r="K409" i="5"/>
  <c r="B409" i="5"/>
  <c r="AB408" i="5"/>
  <c r="AA408" i="5"/>
  <c r="Z408" i="5"/>
  <c r="Y408" i="5"/>
  <c r="X408" i="5"/>
  <c r="W408" i="5"/>
  <c r="V408" i="5"/>
  <c r="U408" i="5"/>
  <c r="T408" i="5"/>
  <c r="S408" i="5"/>
  <c r="R408" i="5"/>
  <c r="Q408" i="5"/>
  <c r="P408" i="5"/>
  <c r="O408" i="5"/>
  <c r="N408" i="5"/>
  <c r="M408" i="5"/>
  <c r="L408" i="5"/>
  <c r="K408" i="5"/>
  <c r="B408" i="5"/>
  <c r="AB407" i="5"/>
  <c r="AA407" i="5"/>
  <c r="Z407" i="5"/>
  <c r="Y407" i="5"/>
  <c r="X407" i="5"/>
  <c r="W407" i="5"/>
  <c r="V407" i="5"/>
  <c r="U407" i="5"/>
  <c r="T407" i="5"/>
  <c r="S407" i="5"/>
  <c r="R407" i="5"/>
  <c r="Q407" i="5"/>
  <c r="P407" i="5"/>
  <c r="O407" i="5"/>
  <c r="N407" i="5"/>
  <c r="M407" i="5"/>
  <c r="L407" i="5"/>
  <c r="K407" i="5"/>
  <c r="B407" i="5"/>
  <c r="AB406" i="5"/>
  <c r="AA406" i="5"/>
  <c r="Z406" i="5"/>
  <c r="Y406" i="5"/>
  <c r="X406" i="5"/>
  <c r="W406" i="5"/>
  <c r="V406" i="5"/>
  <c r="U406" i="5"/>
  <c r="T406" i="5"/>
  <c r="S406" i="5"/>
  <c r="R406" i="5"/>
  <c r="Q406" i="5"/>
  <c r="P406" i="5"/>
  <c r="O406" i="5"/>
  <c r="N406" i="5"/>
  <c r="M406" i="5"/>
  <c r="L406" i="5"/>
  <c r="K406" i="5"/>
  <c r="B406" i="5"/>
  <c r="AB405" i="5"/>
  <c r="AA405" i="5"/>
  <c r="Z405" i="5"/>
  <c r="Y405" i="5"/>
  <c r="X405" i="5"/>
  <c r="W405" i="5"/>
  <c r="V405" i="5"/>
  <c r="U405" i="5"/>
  <c r="T405" i="5"/>
  <c r="S405" i="5"/>
  <c r="R405" i="5"/>
  <c r="Q405" i="5"/>
  <c r="P405" i="5"/>
  <c r="O405" i="5"/>
  <c r="N405" i="5"/>
  <c r="M405" i="5"/>
  <c r="L405" i="5"/>
  <c r="K405" i="5"/>
  <c r="B405" i="5"/>
  <c r="AB404" i="5"/>
  <c r="AA404" i="5"/>
  <c r="Z404" i="5"/>
  <c r="Y404" i="5"/>
  <c r="X404" i="5"/>
  <c r="W404" i="5"/>
  <c r="V404" i="5"/>
  <c r="U404" i="5"/>
  <c r="T404" i="5"/>
  <c r="S404" i="5"/>
  <c r="R404" i="5"/>
  <c r="Q404" i="5"/>
  <c r="P404" i="5"/>
  <c r="O404" i="5"/>
  <c r="N404" i="5"/>
  <c r="M404" i="5"/>
  <c r="L404" i="5"/>
  <c r="K404" i="5"/>
  <c r="B404" i="5"/>
  <c r="AB403" i="5"/>
  <c r="AA403" i="5"/>
  <c r="Z403" i="5"/>
  <c r="Y403" i="5"/>
  <c r="X403" i="5"/>
  <c r="W403" i="5"/>
  <c r="V403" i="5"/>
  <c r="U403" i="5"/>
  <c r="T403" i="5"/>
  <c r="S403" i="5"/>
  <c r="R403" i="5"/>
  <c r="Q403" i="5"/>
  <c r="P403" i="5"/>
  <c r="O403" i="5"/>
  <c r="N403" i="5"/>
  <c r="M403" i="5"/>
  <c r="L403" i="5"/>
  <c r="K403" i="5"/>
  <c r="B403" i="5"/>
  <c r="AB402" i="5"/>
  <c r="AA402" i="5"/>
  <c r="Z402" i="5"/>
  <c r="Y402" i="5"/>
  <c r="X402" i="5"/>
  <c r="W402" i="5"/>
  <c r="V402" i="5"/>
  <c r="U402" i="5"/>
  <c r="T402" i="5"/>
  <c r="S402" i="5"/>
  <c r="R402" i="5"/>
  <c r="Q402" i="5"/>
  <c r="P402" i="5"/>
  <c r="O402" i="5"/>
  <c r="N402" i="5"/>
  <c r="M402" i="5"/>
  <c r="L402" i="5"/>
  <c r="K402" i="5"/>
  <c r="B402" i="5"/>
  <c r="AB401" i="5"/>
  <c r="AA401" i="5"/>
  <c r="Z401" i="5"/>
  <c r="Y401" i="5"/>
  <c r="X401" i="5"/>
  <c r="W401" i="5"/>
  <c r="V401" i="5"/>
  <c r="U401" i="5"/>
  <c r="T401" i="5"/>
  <c r="S401" i="5"/>
  <c r="R401" i="5"/>
  <c r="Q401" i="5"/>
  <c r="P401" i="5"/>
  <c r="O401" i="5"/>
  <c r="N401" i="5"/>
  <c r="M401" i="5"/>
  <c r="L401" i="5"/>
  <c r="K401" i="5"/>
  <c r="B401" i="5"/>
  <c r="AB400" i="5"/>
  <c r="AA400" i="5"/>
  <c r="Z400" i="5"/>
  <c r="Y400" i="5"/>
  <c r="X400" i="5"/>
  <c r="W400" i="5"/>
  <c r="V400" i="5"/>
  <c r="U400" i="5"/>
  <c r="T400" i="5"/>
  <c r="S400" i="5"/>
  <c r="R400" i="5"/>
  <c r="Q400" i="5"/>
  <c r="P400" i="5"/>
  <c r="O400" i="5"/>
  <c r="N400" i="5"/>
  <c r="M400" i="5"/>
  <c r="L400" i="5"/>
  <c r="K400" i="5"/>
  <c r="B400" i="5"/>
  <c r="AB399" i="5"/>
  <c r="AA399" i="5"/>
  <c r="Z399" i="5"/>
  <c r="Y399" i="5"/>
  <c r="X399" i="5"/>
  <c r="W399" i="5"/>
  <c r="V399" i="5"/>
  <c r="U399" i="5"/>
  <c r="T399" i="5"/>
  <c r="S399" i="5"/>
  <c r="R399" i="5"/>
  <c r="Q399" i="5"/>
  <c r="P399" i="5"/>
  <c r="O399" i="5"/>
  <c r="N399" i="5"/>
  <c r="M399" i="5"/>
  <c r="L399" i="5"/>
  <c r="K399" i="5"/>
  <c r="B399" i="5"/>
  <c r="AB398" i="5"/>
  <c r="AA398" i="5"/>
  <c r="Z398" i="5"/>
  <c r="Y398" i="5"/>
  <c r="X398" i="5"/>
  <c r="W398" i="5"/>
  <c r="V398" i="5"/>
  <c r="U398" i="5"/>
  <c r="T398" i="5"/>
  <c r="S398" i="5"/>
  <c r="R398" i="5"/>
  <c r="Q398" i="5"/>
  <c r="P398" i="5"/>
  <c r="O398" i="5"/>
  <c r="N398" i="5"/>
  <c r="M398" i="5"/>
  <c r="L398" i="5"/>
  <c r="K398" i="5"/>
  <c r="B398" i="5"/>
  <c r="AB397" i="5"/>
  <c r="AA397" i="5"/>
  <c r="Z397" i="5"/>
  <c r="Y397" i="5"/>
  <c r="X397" i="5"/>
  <c r="W397" i="5"/>
  <c r="V397" i="5"/>
  <c r="U397" i="5"/>
  <c r="T397" i="5"/>
  <c r="S397" i="5"/>
  <c r="R397" i="5"/>
  <c r="Q397" i="5"/>
  <c r="P397" i="5"/>
  <c r="O397" i="5"/>
  <c r="N397" i="5"/>
  <c r="M397" i="5"/>
  <c r="L397" i="5"/>
  <c r="K397" i="5"/>
  <c r="B397" i="5"/>
  <c r="AB396" i="5"/>
  <c r="AA396" i="5"/>
  <c r="Z396" i="5"/>
  <c r="Y396" i="5"/>
  <c r="X396" i="5"/>
  <c r="W396" i="5"/>
  <c r="V396" i="5"/>
  <c r="U396" i="5"/>
  <c r="T396" i="5"/>
  <c r="S396" i="5"/>
  <c r="R396" i="5"/>
  <c r="Q396" i="5"/>
  <c r="P396" i="5"/>
  <c r="O396" i="5"/>
  <c r="N396" i="5"/>
  <c r="M396" i="5"/>
  <c r="L396" i="5"/>
  <c r="K396" i="5"/>
  <c r="B396" i="5"/>
  <c r="AB395" i="5"/>
  <c r="AA395" i="5"/>
  <c r="Z395" i="5"/>
  <c r="Y395" i="5"/>
  <c r="X395" i="5"/>
  <c r="W395" i="5"/>
  <c r="V395" i="5"/>
  <c r="U395" i="5"/>
  <c r="T395" i="5"/>
  <c r="S395" i="5"/>
  <c r="R395" i="5"/>
  <c r="Q395" i="5"/>
  <c r="P395" i="5"/>
  <c r="O395" i="5"/>
  <c r="N395" i="5"/>
  <c r="M395" i="5"/>
  <c r="L395" i="5"/>
  <c r="K395" i="5"/>
  <c r="B395" i="5"/>
  <c r="AB394" i="5"/>
  <c r="AA394" i="5"/>
  <c r="Z394" i="5"/>
  <c r="Y394" i="5"/>
  <c r="X394" i="5"/>
  <c r="W394" i="5"/>
  <c r="V394" i="5"/>
  <c r="U394" i="5"/>
  <c r="T394" i="5"/>
  <c r="S394" i="5"/>
  <c r="R394" i="5"/>
  <c r="Q394" i="5"/>
  <c r="P394" i="5"/>
  <c r="O394" i="5"/>
  <c r="N394" i="5"/>
  <c r="M394" i="5"/>
  <c r="L394" i="5"/>
  <c r="K394" i="5"/>
  <c r="B394" i="5"/>
  <c r="AB393" i="5"/>
  <c r="AA393" i="5"/>
  <c r="Z393" i="5"/>
  <c r="Y393" i="5"/>
  <c r="X393" i="5"/>
  <c r="W393" i="5"/>
  <c r="V393" i="5"/>
  <c r="U393" i="5"/>
  <c r="T393" i="5"/>
  <c r="S393" i="5"/>
  <c r="R393" i="5"/>
  <c r="Q393" i="5"/>
  <c r="P393" i="5"/>
  <c r="O393" i="5"/>
  <c r="N393" i="5"/>
  <c r="M393" i="5"/>
  <c r="L393" i="5"/>
  <c r="K393" i="5"/>
  <c r="B393" i="5"/>
  <c r="AB392" i="5"/>
  <c r="AA392" i="5"/>
  <c r="Z392" i="5"/>
  <c r="Y392" i="5"/>
  <c r="X392" i="5"/>
  <c r="W392" i="5"/>
  <c r="V392" i="5"/>
  <c r="U392" i="5"/>
  <c r="T392" i="5"/>
  <c r="S392" i="5"/>
  <c r="R392" i="5"/>
  <c r="Q392" i="5"/>
  <c r="P392" i="5"/>
  <c r="O392" i="5"/>
  <c r="N392" i="5"/>
  <c r="M392" i="5"/>
  <c r="L392" i="5"/>
  <c r="K392" i="5"/>
  <c r="B392" i="5"/>
  <c r="AB391" i="5"/>
  <c r="AA391" i="5"/>
  <c r="Z391" i="5"/>
  <c r="Y391" i="5"/>
  <c r="X391" i="5"/>
  <c r="W391" i="5"/>
  <c r="V391" i="5"/>
  <c r="U391" i="5"/>
  <c r="T391" i="5"/>
  <c r="S391" i="5"/>
  <c r="R391" i="5"/>
  <c r="Q391" i="5"/>
  <c r="P391" i="5"/>
  <c r="O391" i="5"/>
  <c r="N391" i="5"/>
  <c r="M391" i="5"/>
  <c r="L391" i="5"/>
  <c r="K391" i="5"/>
  <c r="B391" i="5"/>
  <c r="AB390" i="5"/>
  <c r="AA390" i="5"/>
  <c r="Z390" i="5"/>
  <c r="Y390" i="5"/>
  <c r="X390" i="5"/>
  <c r="W390" i="5"/>
  <c r="V390" i="5"/>
  <c r="U390" i="5"/>
  <c r="T390" i="5"/>
  <c r="S390" i="5"/>
  <c r="R390" i="5"/>
  <c r="Q390" i="5"/>
  <c r="P390" i="5"/>
  <c r="O390" i="5"/>
  <c r="N390" i="5"/>
  <c r="M390" i="5"/>
  <c r="L390" i="5"/>
  <c r="K390" i="5"/>
  <c r="B390" i="5"/>
  <c r="AB389" i="5"/>
  <c r="AA389" i="5"/>
  <c r="Z389" i="5"/>
  <c r="Y389" i="5"/>
  <c r="X389" i="5"/>
  <c r="W389" i="5"/>
  <c r="V389" i="5"/>
  <c r="U389" i="5"/>
  <c r="T389" i="5"/>
  <c r="S389" i="5"/>
  <c r="R389" i="5"/>
  <c r="Q389" i="5"/>
  <c r="P389" i="5"/>
  <c r="O389" i="5"/>
  <c r="N389" i="5"/>
  <c r="M389" i="5"/>
  <c r="L389" i="5"/>
  <c r="K389" i="5"/>
  <c r="B389" i="5"/>
  <c r="AB388" i="5"/>
  <c r="AA388" i="5"/>
  <c r="Z388" i="5"/>
  <c r="Y388" i="5"/>
  <c r="X388" i="5"/>
  <c r="W388" i="5"/>
  <c r="V388" i="5"/>
  <c r="U388" i="5"/>
  <c r="T388" i="5"/>
  <c r="S388" i="5"/>
  <c r="R388" i="5"/>
  <c r="Q388" i="5"/>
  <c r="P388" i="5"/>
  <c r="O388" i="5"/>
  <c r="N388" i="5"/>
  <c r="M388" i="5"/>
  <c r="L388" i="5"/>
  <c r="K388" i="5"/>
  <c r="B388" i="5"/>
  <c r="AB387" i="5"/>
  <c r="AA387" i="5"/>
  <c r="Z387" i="5"/>
  <c r="Y387" i="5"/>
  <c r="X387" i="5"/>
  <c r="W387" i="5"/>
  <c r="V387" i="5"/>
  <c r="U387" i="5"/>
  <c r="T387" i="5"/>
  <c r="S387" i="5"/>
  <c r="R387" i="5"/>
  <c r="Q387" i="5"/>
  <c r="P387" i="5"/>
  <c r="O387" i="5"/>
  <c r="N387" i="5"/>
  <c r="M387" i="5"/>
  <c r="L387" i="5"/>
  <c r="K387" i="5"/>
  <c r="B387" i="5"/>
  <c r="AB386" i="5"/>
  <c r="AA386" i="5"/>
  <c r="Z386" i="5"/>
  <c r="Y386" i="5"/>
  <c r="X386" i="5"/>
  <c r="W386" i="5"/>
  <c r="V386" i="5"/>
  <c r="U386" i="5"/>
  <c r="T386" i="5"/>
  <c r="S386" i="5"/>
  <c r="R386" i="5"/>
  <c r="Q386" i="5"/>
  <c r="P386" i="5"/>
  <c r="O386" i="5"/>
  <c r="N386" i="5"/>
  <c r="M386" i="5"/>
  <c r="L386" i="5"/>
  <c r="K386" i="5"/>
  <c r="B386" i="5"/>
  <c r="AB385" i="5"/>
  <c r="AA385" i="5"/>
  <c r="Z385" i="5"/>
  <c r="Y385" i="5"/>
  <c r="X385" i="5"/>
  <c r="W385" i="5"/>
  <c r="V385" i="5"/>
  <c r="U385" i="5"/>
  <c r="T385" i="5"/>
  <c r="S385" i="5"/>
  <c r="R385" i="5"/>
  <c r="Q385" i="5"/>
  <c r="P385" i="5"/>
  <c r="O385" i="5"/>
  <c r="N385" i="5"/>
  <c r="M385" i="5"/>
  <c r="L385" i="5"/>
  <c r="K385" i="5"/>
  <c r="B385" i="5"/>
  <c r="AB384" i="5"/>
  <c r="AA384" i="5"/>
  <c r="Z384" i="5"/>
  <c r="Y384" i="5"/>
  <c r="X384" i="5"/>
  <c r="W384" i="5"/>
  <c r="V384" i="5"/>
  <c r="U384" i="5"/>
  <c r="T384" i="5"/>
  <c r="S384" i="5"/>
  <c r="R384" i="5"/>
  <c r="Q384" i="5"/>
  <c r="P384" i="5"/>
  <c r="O384" i="5"/>
  <c r="N384" i="5"/>
  <c r="M384" i="5"/>
  <c r="L384" i="5"/>
  <c r="K384" i="5"/>
  <c r="B384" i="5"/>
  <c r="AB383" i="5"/>
  <c r="AA383" i="5"/>
  <c r="Z383" i="5"/>
  <c r="Y383" i="5"/>
  <c r="X383" i="5"/>
  <c r="W383" i="5"/>
  <c r="V383" i="5"/>
  <c r="U383" i="5"/>
  <c r="T383" i="5"/>
  <c r="S383" i="5"/>
  <c r="R383" i="5"/>
  <c r="Q383" i="5"/>
  <c r="P383" i="5"/>
  <c r="O383" i="5"/>
  <c r="N383" i="5"/>
  <c r="M383" i="5"/>
  <c r="L383" i="5"/>
  <c r="K383" i="5"/>
  <c r="B383" i="5"/>
  <c r="AB382" i="5"/>
  <c r="AA382" i="5"/>
  <c r="Z382" i="5"/>
  <c r="Y382" i="5"/>
  <c r="X382" i="5"/>
  <c r="W382" i="5"/>
  <c r="V382" i="5"/>
  <c r="U382" i="5"/>
  <c r="T382" i="5"/>
  <c r="S382" i="5"/>
  <c r="R382" i="5"/>
  <c r="Q382" i="5"/>
  <c r="P382" i="5"/>
  <c r="O382" i="5"/>
  <c r="N382" i="5"/>
  <c r="M382" i="5"/>
  <c r="L382" i="5"/>
  <c r="K382" i="5"/>
  <c r="B382" i="5"/>
  <c r="AB381" i="5"/>
  <c r="AA381" i="5"/>
  <c r="Z381" i="5"/>
  <c r="Y381" i="5"/>
  <c r="X381" i="5"/>
  <c r="W381" i="5"/>
  <c r="V381" i="5"/>
  <c r="U381" i="5"/>
  <c r="T381" i="5"/>
  <c r="S381" i="5"/>
  <c r="R381" i="5"/>
  <c r="Q381" i="5"/>
  <c r="P381" i="5"/>
  <c r="O381" i="5"/>
  <c r="N381" i="5"/>
  <c r="M381" i="5"/>
  <c r="L381" i="5"/>
  <c r="K381" i="5"/>
  <c r="B381" i="5"/>
  <c r="AB380" i="5"/>
  <c r="AA380" i="5"/>
  <c r="Z380" i="5"/>
  <c r="Y380" i="5"/>
  <c r="X380" i="5"/>
  <c r="W380" i="5"/>
  <c r="V380" i="5"/>
  <c r="U380" i="5"/>
  <c r="T380" i="5"/>
  <c r="S380" i="5"/>
  <c r="R380" i="5"/>
  <c r="Q380" i="5"/>
  <c r="P380" i="5"/>
  <c r="O380" i="5"/>
  <c r="N380" i="5"/>
  <c r="M380" i="5"/>
  <c r="L380" i="5"/>
  <c r="K380" i="5"/>
  <c r="B380" i="5"/>
  <c r="AB379" i="5"/>
  <c r="AA379" i="5"/>
  <c r="Z379" i="5"/>
  <c r="Y379" i="5"/>
  <c r="X379" i="5"/>
  <c r="W379" i="5"/>
  <c r="V379" i="5"/>
  <c r="U379" i="5"/>
  <c r="T379" i="5"/>
  <c r="S379" i="5"/>
  <c r="R379" i="5"/>
  <c r="Q379" i="5"/>
  <c r="P379" i="5"/>
  <c r="O379" i="5"/>
  <c r="N379" i="5"/>
  <c r="M379" i="5"/>
  <c r="L379" i="5"/>
  <c r="K379" i="5"/>
  <c r="B379" i="5"/>
  <c r="AB378" i="5"/>
  <c r="AA378" i="5"/>
  <c r="Z378" i="5"/>
  <c r="Y378" i="5"/>
  <c r="X378" i="5"/>
  <c r="W378" i="5"/>
  <c r="V378" i="5"/>
  <c r="U378" i="5"/>
  <c r="T378" i="5"/>
  <c r="S378" i="5"/>
  <c r="R378" i="5"/>
  <c r="Q378" i="5"/>
  <c r="P378" i="5"/>
  <c r="O378" i="5"/>
  <c r="N378" i="5"/>
  <c r="M378" i="5"/>
  <c r="L378" i="5"/>
  <c r="K378" i="5"/>
  <c r="B378" i="5"/>
  <c r="AB377" i="5"/>
  <c r="AA377" i="5"/>
  <c r="Z377" i="5"/>
  <c r="Y377" i="5"/>
  <c r="X377" i="5"/>
  <c r="W377" i="5"/>
  <c r="V377" i="5"/>
  <c r="U377" i="5"/>
  <c r="T377" i="5"/>
  <c r="S377" i="5"/>
  <c r="R377" i="5"/>
  <c r="Q377" i="5"/>
  <c r="P377" i="5"/>
  <c r="O377" i="5"/>
  <c r="N377" i="5"/>
  <c r="M377" i="5"/>
  <c r="L377" i="5"/>
  <c r="K377" i="5"/>
  <c r="B377" i="5"/>
  <c r="AB376" i="5"/>
  <c r="AA376" i="5"/>
  <c r="Z376" i="5"/>
  <c r="Y376" i="5"/>
  <c r="X376" i="5"/>
  <c r="W376" i="5"/>
  <c r="V376" i="5"/>
  <c r="U376" i="5"/>
  <c r="T376" i="5"/>
  <c r="S376" i="5"/>
  <c r="R376" i="5"/>
  <c r="Q376" i="5"/>
  <c r="P376" i="5"/>
  <c r="O376" i="5"/>
  <c r="N376" i="5"/>
  <c r="M376" i="5"/>
  <c r="L376" i="5"/>
  <c r="K376" i="5"/>
  <c r="B376" i="5"/>
  <c r="AB375" i="5"/>
  <c r="AA375" i="5"/>
  <c r="Z375" i="5"/>
  <c r="Y375" i="5"/>
  <c r="X375" i="5"/>
  <c r="W375" i="5"/>
  <c r="V375" i="5"/>
  <c r="U375" i="5"/>
  <c r="T375" i="5"/>
  <c r="S375" i="5"/>
  <c r="R375" i="5"/>
  <c r="Q375" i="5"/>
  <c r="P375" i="5"/>
  <c r="O375" i="5"/>
  <c r="N375" i="5"/>
  <c r="M375" i="5"/>
  <c r="L375" i="5"/>
  <c r="K375" i="5"/>
  <c r="B375" i="5"/>
  <c r="AB374" i="5"/>
  <c r="AA374" i="5"/>
  <c r="Z374" i="5"/>
  <c r="Y374" i="5"/>
  <c r="X374" i="5"/>
  <c r="W374" i="5"/>
  <c r="V374" i="5"/>
  <c r="U374" i="5"/>
  <c r="T374" i="5"/>
  <c r="S374" i="5"/>
  <c r="R374" i="5"/>
  <c r="Q374" i="5"/>
  <c r="P374" i="5"/>
  <c r="O374" i="5"/>
  <c r="N374" i="5"/>
  <c r="M374" i="5"/>
  <c r="L374" i="5"/>
  <c r="K374" i="5"/>
  <c r="B374" i="5"/>
  <c r="AB373" i="5"/>
  <c r="AA373" i="5"/>
  <c r="Z373" i="5"/>
  <c r="Y373" i="5"/>
  <c r="X373" i="5"/>
  <c r="W373" i="5"/>
  <c r="V373" i="5"/>
  <c r="U373" i="5"/>
  <c r="T373" i="5"/>
  <c r="S373" i="5"/>
  <c r="R373" i="5"/>
  <c r="Q373" i="5"/>
  <c r="P373" i="5"/>
  <c r="O373" i="5"/>
  <c r="N373" i="5"/>
  <c r="M373" i="5"/>
  <c r="L373" i="5"/>
  <c r="K373" i="5"/>
  <c r="B373" i="5"/>
  <c r="AB372" i="5"/>
  <c r="AA372" i="5"/>
  <c r="Z372" i="5"/>
  <c r="Y372" i="5"/>
  <c r="X372" i="5"/>
  <c r="W372" i="5"/>
  <c r="V372" i="5"/>
  <c r="U372" i="5"/>
  <c r="T372" i="5"/>
  <c r="S372" i="5"/>
  <c r="R372" i="5"/>
  <c r="Q372" i="5"/>
  <c r="P372" i="5"/>
  <c r="O372" i="5"/>
  <c r="N372" i="5"/>
  <c r="M372" i="5"/>
  <c r="L372" i="5"/>
  <c r="K372" i="5"/>
  <c r="B372" i="5"/>
  <c r="AB371" i="5"/>
  <c r="AA371" i="5"/>
  <c r="Z371" i="5"/>
  <c r="Y371" i="5"/>
  <c r="X371" i="5"/>
  <c r="W371" i="5"/>
  <c r="V371" i="5"/>
  <c r="U371" i="5"/>
  <c r="T371" i="5"/>
  <c r="S371" i="5"/>
  <c r="R371" i="5"/>
  <c r="Q371" i="5"/>
  <c r="P371" i="5"/>
  <c r="O371" i="5"/>
  <c r="N371" i="5"/>
  <c r="M371" i="5"/>
  <c r="L371" i="5"/>
  <c r="K371" i="5"/>
  <c r="B371" i="5"/>
  <c r="AB370" i="5"/>
  <c r="AA370" i="5"/>
  <c r="Z370" i="5"/>
  <c r="Y370" i="5"/>
  <c r="X370" i="5"/>
  <c r="W370" i="5"/>
  <c r="V370" i="5"/>
  <c r="U370" i="5"/>
  <c r="T370" i="5"/>
  <c r="S370" i="5"/>
  <c r="R370" i="5"/>
  <c r="Q370" i="5"/>
  <c r="P370" i="5"/>
  <c r="O370" i="5"/>
  <c r="N370" i="5"/>
  <c r="M370" i="5"/>
  <c r="L370" i="5"/>
  <c r="K370" i="5"/>
  <c r="B370" i="5"/>
  <c r="AB369" i="5"/>
  <c r="AA369" i="5"/>
  <c r="Z369" i="5"/>
  <c r="Y369" i="5"/>
  <c r="X369" i="5"/>
  <c r="W369" i="5"/>
  <c r="V369" i="5"/>
  <c r="U369" i="5"/>
  <c r="T369" i="5"/>
  <c r="S369" i="5"/>
  <c r="R369" i="5"/>
  <c r="Q369" i="5"/>
  <c r="P369" i="5"/>
  <c r="O369" i="5"/>
  <c r="N369" i="5"/>
  <c r="M369" i="5"/>
  <c r="L369" i="5"/>
  <c r="K369" i="5"/>
  <c r="B369" i="5"/>
  <c r="AB368" i="5"/>
  <c r="AA368" i="5"/>
  <c r="Z368" i="5"/>
  <c r="Y368" i="5"/>
  <c r="X368" i="5"/>
  <c r="W368" i="5"/>
  <c r="V368" i="5"/>
  <c r="U368" i="5"/>
  <c r="T368" i="5"/>
  <c r="S368" i="5"/>
  <c r="R368" i="5"/>
  <c r="Q368" i="5"/>
  <c r="P368" i="5"/>
  <c r="O368" i="5"/>
  <c r="N368" i="5"/>
  <c r="M368" i="5"/>
  <c r="L368" i="5"/>
  <c r="K368" i="5"/>
  <c r="B368" i="5"/>
  <c r="AB367" i="5"/>
  <c r="AA367" i="5"/>
  <c r="Z367" i="5"/>
  <c r="Y367" i="5"/>
  <c r="X367" i="5"/>
  <c r="W367" i="5"/>
  <c r="V367" i="5"/>
  <c r="U367" i="5"/>
  <c r="T367" i="5"/>
  <c r="S367" i="5"/>
  <c r="R367" i="5"/>
  <c r="Q367" i="5"/>
  <c r="P367" i="5"/>
  <c r="O367" i="5"/>
  <c r="N367" i="5"/>
  <c r="M367" i="5"/>
  <c r="L367" i="5"/>
  <c r="K367" i="5"/>
  <c r="B367" i="5"/>
  <c r="AB366" i="5"/>
  <c r="AA366" i="5"/>
  <c r="Z366" i="5"/>
  <c r="Y366" i="5"/>
  <c r="X366" i="5"/>
  <c r="W366" i="5"/>
  <c r="V366" i="5"/>
  <c r="U366" i="5"/>
  <c r="T366" i="5"/>
  <c r="S366" i="5"/>
  <c r="R366" i="5"/>
  <c r="Q366" i="5"/>
  <c r="P366" i="5"/>
  <c r="O366" i="5"/>
  <c r="N366" i="5"/>
  <c r="M366" i="5"/>
  <c r="L366" i="5"/>
  <c r="K366" i="5"/>
  <c r="B366" i="5"/>
  <c r="AB365" i="5"/>
  <c r="AA365" i="5"/>
  <c r="Z365" i="5"/>
  <c r="Y365" i="5"/>
  <c r="X365" i="5"/>
  <c r="W365" i="5"/>
  <c r="V365" i="5"/>
  <c r="U365" i="5"/>
  <c r="T365" i="5"/>
  <c r="S365" i="5"/>
  <c r="R365" i="5"/>
  <c r="Q365" i="5"/>
  <c r="P365" i="5"/>
  <c r="O365" i="5"/>
  <c r="N365" i="5"/>
  <c r="M365" i="5"/>
  <c r="L365" i="5"/>
  <c r="K365" i="5"/>
  <c r="B365" i="5"/>
  <c r="AB364" i="5"/>
  <c r="AA364" i="5"/>
  <c r="Z364" i="5"/>
  <c r="Y364" i="5"/>
  <c r="X364" i="5"/>
  <c r="W364" i="5"/>
  <c r="V364" i="5"/>
  <c r="U364" i="5"/>
  <c r="T364" i="5"/>
  <c r="S364" i="5"/>
  <c r="R364" i="5"/>
  <c r="Q364" i="5"/>
  <c r="P364" i="5"/>
  <c r="O364" i="5"/>
  <c r="N364" i="5"/>
  <c r="M364" i="5"/>
  <c r="L364" i="5"/>
  <c r="K364" i="5"/>
  <c r="B364" i="5"/>
  <c r="AB363" i="5"/>
  <c r="AA363" i="5"/>
  <c r="Z363" i="5"/>
  <c r="Y363" i="5"/>
  <c r="X363" i="5"/>
  <c r="W363" i="5"/>
  <c r="V363" i="5"/>
  <c r="U363" i="5"/>
  <c r="T363" i="5"/>
  <c r="S363" i="5"/>
  <c r="R363" i="5"/>
  <c r="Q363" i="5"/>
  <c r="P363" i="5"/>
  <c r="O363" i="5"/>
  <c r="N363" i="5"/>
  <c r="M363" i="5"/>
  <c r="L363" i="5"/>
  <c r="K363" i="5"/>
  <c r="B363" i="5"/>
  <c r="AB362" i="5"/>
  <c r="AA362" i="5"/>
  <c r="Z362" i="5"/>
  <c r="Y362" i="5"/>
  <c r="X362" i="5"/>
  <c r="W362" i="5"/>
  <c r="V362" i="5"/>
  <c r="U362" i="5"/>
  <c r="T362" i="5"/>
  <c r="S362" i="5"/>
  <c r="R362" i="5"/>
  <c r="Q362" i="5"/>
  <c r="P362" i="5"/>
  <c r="O362" i="5"/>
  <c r="N362" i="5"/>
  <c r="M362" i="5"/>
  <c r="L362" i="5"/>
  <c r="K362" i="5"/>
  <c r="B362" i="5"/>
  <c r="AB361" i="5"/>
  <c r="AA361" i="5"/>
  <c r="Z361" i="5"/>
  <c r="Y361" i="5"/>
  <c r="X361" i="5"/>
  <c r="W361" i="5"/>
  <c r="V361" i="5"/>
  <c r="U361" i="5"/>
  <c r="T361" i="5"/>
  <c r="S361" i="5"/>
  <c r="R361" i="5"/>
  <c r="Q361" i="5"/>
  <c r="P361" i="5"/>
  <c r="O361" i="5"/>
  <c r="N361" i="5"/>
  <c r="M361" i="5"/>
  <c r="L361" i="5"/>
  <c r="K361" i="5"/>
  <c r="B361" i="5"/>
  <c r="AB360" i="5"/>
  <c r="AA360" i="5"/>
  <c r="Z360" i="5"/>
  <c r="Y360" i="5"/>
  <c r="X360" i="5"/>
  <c r="W360" i="5"/>
  <c r="V360" i="5"/>
  <c r="U360" i="5"/>
  <c r="T360" i="5"/>
  <c r="S360" i="5"/>
  <c r="R360" i="5"/>
  <c r="Q360" i="5"/>
  <c r="P360" i="5"/>
  <c r="O360" i="5"/>
  <c r="N360" i="5"/>
  <c r="M360" i="5"/>
  <c r="L360" i="5"/>
  <c r="K360" i="5"/>
  <c r="B360" i="5"/>
  <c r="AB359" i="5"/>
  <c r="AA359" i="5"/>
  <c r="Z359" i="5"/>
  <c r="Y359" i="5"/>
  <c r="X359" i="5"/>
  <c r="W359" i="5"/>
  <c r="V359" i="5"/>
  <c r="U359" i="5"/>
  <c r="T359" i="5"/>
  <c r="S359" i="5"/>
  <c r="R359" i="5"/>
  <c r="Q359" i="5"/>
  <c r="P359" i="5"/>
  <c r="O359" i="5"/>
  <c r="N359" i="5"/>
  <c r="M359" i="5"/>
  <c r="L359" i="5"/>
  <c r="K359" i="5"/>
  <c r="B359" i="5"/>
  <c r="AB358" i="5"/>
  <c r="AA358" i="5"/>
  <c r="Z358" i="5"/>
  <c r="Y358" i="5"/>
  <c r="X358" i="5"/>
  <c r="W358" i="5"/>
  <c r="V358" i="5"/>
  <c r="U358" i="5"/>
  <c r="T358" i="5"/>
  <c r="S358" i="5"/>
  <c r="R358" i="5"/>
  <c r="Q358" i="5"/>
  <c r="P358" i="5"/>
  <c r="O358" i="5"/>
  <c r="N358" i="5"/>
  <c r="M358" i="5"/>
  <c r="L358" i="5"/>
  <c r="K358" i="5"/>
  <c r="B358" i="5"/>
  <c r="AB357" i="5"/>
  <c r="AA357" i="5"/>
  <c r="Z357" i="5"/>
  <c r="Y357" i="5"/>
  <c r="X357" i="5"/>
  <c r="W357" i="5"/>
  <c r="V357" i="5"/>
  <c r="U357" i="5"/>
  <c r="T357" i="5"/>
  <c r="S357" i="5"/>
  <c r="R357" i="5"/>
  <c r="Q357" i="5"/>
  <c r="P357" i="5"/>
  <c r="O357" i="5"/>
  <c r="N357" i="5"/>
  <c r="M357" i="5"/>
  <c r="L357" i="5"/>
  <c r="K357" i="5"/>
  <c r="B357" i="5"/>
  <c r="AB356" i="5"/>
  <c r="AA356" i="5"/>
  <c r="Z356" i="5"/>
  <c r="Y356" i="5"/>
  <c r="X356" i="5"/>
  <c r="W356" i="5"/>
  <c r="V356" i="5"/>
  <c r="U356" i="5"/>
  <c r="T356" i="5"/>
  <c r="S356" i="5"/>
  <c r="R356" i="5"/>
  <c r="Q356" i="5"/>
  <c r="P356" i="5"/>
  <c r="O356" i="5"/>
  <c r="N356" i="5"/>
  <c r="M356" i="5"/>
  <c r="L356" i="5"/>
  <c r="K356" i="5"/>
  <c r="B356" i="5"/>
  <c r="AB355" i="5"/>
  <c r="AA355" i="5"/>
  <c r="Z355" i="5"/>
  <c r="Y355" i="5"/>
  <c r="X355" i="5"/>
  <c r="W355" i="5"/>
  <c r="V355" i="5"/>
  <c r="U355" i="5"/>
  <c r="T355" i="5"/>
  <c r="S355" i="5"/>
  <c r="R355" i="5"/>
  <c r="Q355" i="5"/>
  <c r="P355" i="5"/>
  <c r="O355" i="5"/>
  <c r="N355" i="5"/>
  <c r="M355" i="5"/>
  <c r="L355" i="5"/>
  <c r="K355" i="5"/>
  <c r="B355" i="5"/>
  <c r="AB354" i="5"/>
  <c r="AA354" i="5"/>
  <c r="Z354" i="5"/>
  <c r="Y354" i="5"/>
  <c r="X354" i="5"/>
  <c r="W354" i="5"/>
  <c r="V354" i="5"/>
  <c r="U354" i="5"/>
  <c r="T354" i="5"/>
  <c r="S354" i="5"/>
  <c r="R354" i="5"/>
  <c r="Q354" i="5"/>
  <c r="P354" i="5"/>
  <c r="O354" i="5"/>
  <c r="N354" i="5"/>
  <c r="M354" i="5"/>
  <c r="L354" i="5"/>
  <c r="K354" i="5"/>
  <c r="B354" i="5"/>
  <c r="AB353" i="5"/>
  <c r="AA353" i="5"/>
  <c r="Z353" i="5"/>
  <c r="Y353" i="5"/>
  <c r="X353" i="5"/>
  <c r="W353" i="5"/>
  <c r="V353" i="5"/>
  <c r="U353" i="5"/>
  <c r="T353" i="5"/>
  <c r="S353" i="5"/>
  <c r="R353" i="5"/>
  <c r="Q353" i="5"/>
  <c r="P353" i="5"/>
  <c r="O353" i="5"/>
  <c r="N353" i="5"/>
  <c r="M353" i="5"/>
  <c r="L353" i="5"/>
  <c r="K353" i="5"/>
  <c r="B353" i="5"/>
  <c r="AB352" i="5"/>
  <c r="AA352" i="5"/>
  <c r="Z352" i="5"/>
  <c r="Y352" i="5"/>
  <c r="X352" i="5"/>
  <c r="W352" i="5"/>
  <c r="V352" i="5"/>
  <c r="U352" i="5"/>
  <c r="T352" i="5"/>
  <c r="S352" i="5"/>
  <c r="R352" i="5"/>
  <c r="Q352" i="5"/>
  <c r="P352" i="5"/>
  <c r="O352" i="5"/>
  <c r="N352" i="5"/>
  <c r="M352" i="5"/>
  <c r="L352" i="5"/>
  <c r="K352" i="5"/>
  <c r="B352" i="5"/>
  <c r="AB351" i="5"/>
  <c r="AA351" i="5"/>
  <c r="Z351" i="5"/>
  <c r="Y351" i="5"/>
  <c r="X351" i="5"/>
  <c r="W351" i="5"/>
  <c r="V351" i="5"/>
  <c r="U351" i="5"/>
  <c r="T351" i="5"/>
  <c r="S351" i="5"/>
  <c r="R351" i="5"/>
  <c r="Q351" i="5"/>
  <c r="P351" i="5"/>
  <c r="O351" i="5"/>
  <c r="N351" i="5"/>
  <c r="M351" i="5"/>
  <c r="L351" i="5"/>
  <c r="K351" i="5"/>
  <c r="B351" i="5"/>
  <c r="AB350" i="5"/>
  <c r="AA350" i="5"/>
  <c r="Z350" i="5"/>
  <c r="Y350" i="5"/>
  <c r="X350" i="5"/>
  <c r="W350" i="5"/>
  <c r="V350" i="5"/>
  <c r="U350" i="5"/>
  <c r="T350" i="5"/>
  <c r="S350" i="5"/>
  <c r="R350" i="5"/>
  <c r="Q350" i="5"/>
  <c r="P350" i="5"/>
  <c r="O350" i="5"/>
  <c r="N350" i="5"/>
  <c r="M350" i="5"/>
  <c r="L350" i="5"/>
  <c r="K350" i="5"/>
  <c r="B350" i="5"/>
  <c r="AB349" i="5"/>
  <c r="AA349" i="5"/>
  <c r="Z349" i="5"/>
  <c r="Y349" i="5"/>
  <c r="X349" i="5"/>
  <c r="W349" i="5"/>
  <c r="V349" i="5"/>
  <c r="U349" i="5"/>
  <c r="T349" i="5"/>
  <c r="S349" i="5"/>
  <c r="R349" i="5"/>
  <c r="Q349" i="5"/>
  <c r="P349" i="5"/>
  <c r="O349" i="5"/>
  <c r="N349" i="5"/>
  <c r="M349" i="5"/>
  <c r="L349" i="5"/>
  <c r="K349" i="5"/>
  <c r="B349" i="5"/>
  <c r="AB348" i="5"/>
  <c r="AA348" i="5"/>
  <c r="Z348" i="5"/>
  <c r="Y348" i="5"/>
  <c r="X348" i="5"/>
  <c r="W348" i="5"/>
  <c r="V348" i="5"/>
  <c r="U348" i="5"/>
  <c r="T348" i="5"/>
  <c r="S348" i="5"/>
  <c r="R348" i="5"/>
  <c r="Q348" i="5"/>
  <c r="P348" i="5"/>
  <c r="O348" i="5"/>
  <c r="N348" i="5"/>
  <c r="M348" i="5"/>
  <c r="L348" i="5"/>
  <c r="K348" i="5"/>
  <c r="B348" i="5"/>
  <c r="AB347" i="5"/>
  <c r="AA347" i="5"/>
  <c r="Z347" i="5"/>
  <c r="Y347" i="5"/>
  <c r="X347" i="5"/>
  <c r="W347" i="5"/>
  <c r="V347" i="5"/>
  <c r="U347" i="5"/>
  <c r="T347" i="5"/>
  <c r="S347" i="5"/>
  <c r="R347" i="5"/>
  <c r="Q347" i="5"/>
  <c r="P347" i="5"/>
  <c r="O347" i="5"/>
  <c r="N347" i="5"/>
  <c r="M347" i="5"/>
  <c r="L347" i="5"/>
  <c r="K347" i="5"/>
  <c r="B347" i="5"/>
  <c r="AB346" i="5"/>
  <c r="AA346" i="5"/>
  <c r="Z346" i="5"/>
  <c r="Y346" i="5"/>
  <c r="X346" i="5"/>
  <c r="W346" i="5"/>
  <c r="V346" i="5"/>
  <c r="U346" i="5"/>
  <c r="T346" i="5"/>
  <c r="S346" i="5"/>
  <c r="R346" i="5"/>
  <c r="Q346" i="5"/>
  <c r="P346" i="5"/>
  <c r="O346" i="5"/>
  <c r="N346" i="5"/>
  <c r="M346" i="5"/>
  <c r="L346" i="5"/>
  <c r="K346" i="5"/>
  <c r="B346" i="5"/>
  <c r="AB345" i="5"/>
  <c r="AA345" i="5"/>
  <c r="Z345" i="5"/>
  <c r="Y345" i="5"/>
  <c r="X345" i="5"/>
  <c r="W345" i="5"/>
  <c r="V345" i="5"/>
  <c r="U345" i="5"/>
  <c r="T345" i="5"/>
  <c r="S345" i="5"/>
  <c r="R345" i="5"/>
  <c r="Q345" i="5"/>
  <c r="P345" i="5"/>
  <c r="O345" i="5"/>
  <c r="N345" i="5"/>
  <c r="M345" i="5"/>
  <c r="L345" i="5"/>
  <c r="K345" i="5"/>
  <c r="B345" i="5"/>
  <c r="AB344" i="5"/>
  <c r="AA344" i="5"/>
  <c r="Z344" i="5"/>
  <c r="Y344" i="5"/>
  <c r="X344" i="5"/>
  <c r="W344" i="5"/>
  <c r="V344" i="5"/>
  <c r="U344" i="5"/>
  <c r="T344" i="5"/>
  <c r="S344" i="5"/>
  <c r="R344" i="5"/>
  <c r="Q344" i="5"/>
  <c r="P344" i="5"/>
  <c r="O344" i="5"/>
  <c r="N344" i="5"/>
  <c r="M344" i="5"/>
  <c r="L344" i="5"/>
  <c r="K344" i="5"/>
  <c r="B344" i="5"/>
  <c r="AB343" i="5"/>
  <c r="AA343" i="5"/>
  <c r="Z343" i="5"/>
  <c r="Y343" i="5"/>
  <c r="X343" i="5"/>
  <c r="W343" i="5"/>
  <c r="V343" i="5"/>
  <c r="U343" i="5"/>
  <c r="T343" i="5"/>
  <c r="S343" i="5"/>
  <c r="R343" i="5"/>
  <c r="Q343" i="5"/>
  <c r="P343" i="5"/>
  <c r="O343" i="5"/>
  <c r="N343" i="5"/>
  <c r="M343" i="5"/>
  <c r="L343" i="5"/>
  <c r="K343" i="5"/>
  <c r="B343" i="5"/>
  <c r="AB342" i="5"/>
  <c r="AA342" i="5"/>
  <c r="Z342" i="5"/>
  <c r="Y342" i="5"/>
  <c r="X342" i="5"/>
  <c r="W342" i="5"/>
  <c r="V342" i="5"/>
  <c r="U342" i="5"/>
  <c r="T342" i="5"/>
  <c r="S342" i="5"/>
  <c r="R342" i="5"/>
  <c r="Q342" i="5"/>
  <c r="P342" i="5"/>
  <c r="O342" i="5"/>
  <c r="N342" i="5"/>
  <c r="M342" i="5"/>
  <c r="L342" i="5"/>
  <c r="K342" i="5"/>
  <c r="B342" i="5"/>
  <c r="AB341" i="5"/>
  <c r="AA341" i="5"/>
  <c r="Z341" i="5"/>
  <c r="Y341" i="5"/>
  <c r="X341" i="5"/>
  <c r="W341" i="5"/>
  <c r="V341" i="5"/>
  <c r="U341" i="5"/>
  <c r="T341" i="5"/>
  <c r="S341" i="5"/>
  <c r="R341" i="5"/>
  <c r="Q341" i="5"/>
  <c r="P341" i="5"/>
  <c r="O341" i="5"/>
  <c r="N341" i="5"/>
  <c r="M341" i="5"/>
  <c r="L341" i="5"/>
  <c r="K341" i="5"/>
  <c r="B341" i="5"/>
  <c r="AB340" i="5"/>
  <c r="AA340" i="5"/>
  <c r="Z340" i="5"/>
  <c r="Y340" i="5"/>
  <c r="X340" i="5"/>
  <c r="W340" i="5"/>
  <c r="V340" i="5"/>
  <c r="U340" i="5"/>
  <c r="T340" i="5"/>
  <c r="S340" i="5"/>
  <c r="R340" i="5"/>
  <c r="Q340" i="5"/>
  <c r="P340" i="5"/>
  <c r="O340" i="5"/>
  <c r="N340" i="5"/>
  <c r="M340" i="5"/>
  <c r="L340" i="5"/>
  <c r="K340" i="5"/>
  <c r="B340" i="5"/>
  <c r="AB339" i="5"/>
  <c r="AA339" i="5"/>
  <c r="Z339" i="5"/>
  <c r="Y339" i="5"/>
  <c r="X339" i="5"/>
  <c r="W339" i="5"/>
  <c r="V339" i="5"/>
  <c r="U339" i="5"/>
  <c r="T339" i="5"/>
  <c r="S339" i="5"/>
  <c r="R339" i="5"/>
  <c r="Q339" i="5"/>
  <c r="P339" i="5"/>
  <c r="O339" i="5"/>
  <c r="N339" i="5"/>
  <c r="M339" i="5"/>
  <c r="L339" i="5"/>
  <c r="K339" i="5"/>
  <c r="B339" i="5"/>
  <c r="AB338" i="5"/>
  <c r="AA338" i="5"/>
  <c r="Z338" i="5"/>
  <c r="Y338" i="5"/>
  <c r="X338" i="5"/>
  <c r="W338" i="5"/>
  <c r="V338" i="5"/>
  <c r="U338" i="5"/>
  <c r="T338" i="5"/>
  <c r="S338" i="5"/>
  <c r="R338" i="5"/>
  <c r="Q338" i="5"/>
  <c r="P338" i="5"/>
  <c r="O338" i="5"/>
  <c r="N338" i="5"/>
  <c r="M338" i="5"/>
  <c r="L338" i="5"/>
  <c r="K338" i="5"/>
  <c r="B338" i="5"/>
  <c r="AB337" i="5"/>
  <c r="AA337" i="5"/>
  <c r="Z337" i="5"/>
  <c r="Y337" i="5"/>
  <c r="X337" i="5"/>
  <c r="W337" i="5"/>
  <c r="V337" i="5"/>
  <c r="U337" i="5"/>
  <c r="T337" i="5"/>
  <c r="S337" i="5"/>
  <c r="R337" i="5"/>
  <c r="Q337" i="5"/>
  <c r="P337" i="5"/>
  <c r="O337" i="5"/>
  <c r="N337" i="5"/>
  <c r="M337" i="5"/>
  <c r="L337" i="5"/>
  <c r="K337" i="5"/>
  <c r="B337" i="5"/>
  <c r="AB336" i="5"/>
  <c r="AA336" i="5"/>
  <c r="Z336" i="5"/>
  <c r="Y336" i="5"/>
  <c r="X336" i="5"/>
  <c r="W336" i="5"/>
  <c r="V336" i="5"/>
  <c r="U336" i="5"/>
  <c r="T336" i="5"/>
  <c r="S336" i="5"/>
  <c r="R336" i="5"/>
  <c r="Q336" i="5"/>
  <c r="P336" i="5"/>
  <c r="O336" i="5"/>
  <c r="N336" i="5"/>
  <c r="M336" i="5"/>
  <c r="L336" i="5"/>
  <c r="K336" i="5"/>
  <c r="B336" i="5"/>
  <c r="AB335" i="5"/>
  <c r="AA335" i="5"/>
  <c r="Z335" i="5"/>
  <c r="Y335" i="5"/>
  <c r="X335" i="5"/>
  <c r="W335" i="5"/>
  <c r="V335" i="5"/>
  <c r="U335" i="5"/>
  <c r="T335" i="5"/>
  <c r="S335" i="5"/>
  <c r="R335" i="5"/>
  <c r="Q335" i="5"/>
  <c r="P335" i="5"/>
  <c r="O335" i="5"/>
  <c r="N335" i="5"/>
  <c r="M335" i="5"/>
  <c r="L335" i="5"/>
  <c r="K335" i="5"/>
  <c r="B335" i="5"/>
  <c r="AB334" i="5"/>
  <c r="AA334" i="5"/>
  <c r="Z334" i="5"/>
  <c r="Y334" i="5"/>
  <c r="X334" i="5"/>
  <c r="W334" i="5"/>
  <c r="V334" i="5"/>
  <c r="U334" i="5"/>
  <c r="T334" i="5"/>
  <c r="S334" i="5"/>
  <c r="R334" i="5"/>
  <c r="Q334" i="5"/>
  <c r="P334" i="5"/>
  <c r="O334" i="5"/>
  <c r="N334" i="5"/>
  <c r="M334" i="5"/>
  <c r="L334" i="5"/>
  <c r="K334" i="5"/>
  <c r="B334" i="5"/>
  <c r="AB333" i="5"/>
  <c r="AA333" i="5"/>
  <c r="Z333" i="5"/>
  <c r="Y333" i="5"/>
  <c r="X333" i="5"/>
  <c r="W333" i="5"/>
  <c r="V333" i="5"/>
  <c r="U333" i="5"/>
  <c r="T333" i="5"/>
  <c r="S333" i="5"/>
  <c r="R333" i="5"/>
  <c r="Q333" i="5"/>
  <c r="P333" i="5"/>
  <c r="O333" i="5"/>
  <c r="N333" i="5"/>
  <c r="M333" i="5"/>
  <c r="L333" i="5"/>
  <c r="K333" i="5"/>
  <c r="B333" i="5"/>
  <c r="AB332" i="5"/>
  <c r="AA332" i="5"/>
  <c r="Z332" i="5"/>
  <c r="Y332" i="5"/>
  <c r="X332" i="5"/>
  <c r="W332" i="5"/>
  <c r="V332" i="5"/>
  <c r="U332" i="5"/>
  <c r="T332" i="5"/>
  <c r="S332" i="5"/>
  <c r="R332" i="5"/>
  <c r="Q332" i="5"/>
  <c r="P332" i="5"/>
  <c r="O332" i="5"/>
  <c r="N332" i="5"/>
  <c r="M332" i="5"/>
  <c r="L332" i="5"/>
  <c r="K332" i="5"/>
  <c r="B332" i="5"/>
  <c r="AB331" i="5"/>
  <c r="AA331" i="5"/>
  <c r="Z331" i="5"/>
  <c r="Y331" i="5"/>
  <c r="X331" i="5"/>
  <c r="W331" i="5"/>
  <c r="V331" i="5"/>
  <c r="U331" i="5"/>
  <c r="T331" i="5"/>
  <c r="S331" i="5"/>
  <c r="R331" i="5"/>
  <c r="Q331" i="5"/>
  <c r="P331" i="5"/>
  <c r="O331" i="5"/>
  <c r="N331" i="5"/>
  <c r="M331" i="5"/>
  <c r="L331" i="5"/>
  <c r="K331" i="5"/>
  <c r="B331" i="5"/>
  <c r="AB330" i="5"/>
  <c r="AA330" i="5"/>
  <c r="Z330" i="5"/>
  <c r="Y330" i="5"/>
  <c r="X330" i="5"/>
  <c r="W330" i="5"/>
  <c r="V330" i="5"/>
  <c r="U330" i="5"/>
  <c r="T330" i="5"/>
  <c r="S330" i="5"/>
  <c r="R330" i="5"/>
  <c r="Q330" i="5"/>
  <c r="P330" i="5"/>
  <c r="O330" i="5"/>
  <c r="N330" i="5"/>
  <c r="M330" i="5"/>
  <c r="L330" i="5"/>
  <c r="K330" i="5"/>
  <c r="B330" i="5"/>
  <c r="AB329" i="5"/>
  <c r="AA329" i="5"/>
  <c r="Z329" i="5"/>
  <c r="Y329" i="5"/>
  <c r="X329" i="5"/>
  <c r="W329" i="5"/>
  <c r="V329" i="5"/>
  <c r="U329" i="5"/>
  <c r="T329" i="5"/>
  <c r="S329" i="5"/>
  <c r="R329" i="5"/>
  <c r="Q329" i="5"/>
  <c r="P329" i="5"/>
  <c r="O329" i="5"/>
  <c r="N329" i="5"/>
  <c r="M329" i="5"/>
  <c r="L329" i="5"/>
  <c r="K329" i="5"/>
  <c r="B329" i="5"/>
  <c r="AB328" i="5"/>
  <c r="AA328" i="5"/>
  <c r="Z328" i="5"/>
  <c r="Y328" i="5"/>
  <c r="X328" i="5"/>
  <c r="W328" i="5"/>
  <c r="V328" i="5"/>
  <c r="U328" i="5"/>
  <c r="T328" i="5"/>
  <c r="S328" i="5"/>
  <c r="R328" i="5"/>
  <c r="Q328" i="5"/>
  <c r="P328" i="5"/>
  <c r="O328" i="5"/>
  <c r="N328" i="5"/>
  <c r="M328" i="5"/>
  <c r="L328" i="5"/>
  <c r="K328" i="5"/>
  <c r="B328" i="5"/>
  <c r="AB327" i="5"/>
  <c r="AA327" i="5"/>
  <c r="Z327" i="5"/>
  <c r="Y327" i="5"/>
  <c r="X327" i="5"/>
  <c r="W327" i="5"/>
  <c r="V327" i="5"/>
  <c r="U327" i="5"/>
  <c r="T327" i="5"/>
  <c r="S327" i="5"/>
  <c r="R327" i="5"/>
  <c r="Q327" i="5"/>
  <c r="P327" i="5"/>
  <c r="O327" i="5"/>
  <c r="N327" i="5"/>
  <c r="M327" i="5"/>
  <c r="L327" i="5"/>
  <c r="K327" i="5"/>
  <c r="B327" i="5"/>
  <c r="AB326" i="5"/>
  <c r="AA326" i="5"/>
  <c r="Z326" i="5"/>
  <c r="Y326" i="5"/>
  <c r="X326" i="5"/>
  <c r="W326" i="5"/>
  <c r="V326" i="5"/>
  <c r="U326" i="5"/>
  <c r="T326" i="5"/>
  <c r="S326" i="5"/>
  <c r="R326" i="5"/>
  <c r="Q326" i="5"/>
  <c r="P326" i="5"/>
  <c r="O326" i="5"/>
  <c r="N326" i="5"/>
  <c r="M326" i="5"/>
  <c r="L326" i="5"/>
  <c r="K326" i="5"/>
  <c r="B326" i="5"/>
  <c r="AB325" i="5"/>
  <c r="AA325" i="5"/>
  <c r="Z325" i="5"/>
  <c r="Y325" i="5"/>
  <c r="X325" i="5"/>
  <c r="W325" i="5"/>
  <c r="V325" i="5"/>
  <c r="U325" i="5"/>
  <c r="T325" i="5"/>
  <c r="S325" i="5"/>
  <c r="R325" i="5"/>
  <c r="Q325" i="5"/>
  <c r="P325" i="5"/>
  <c r="O325" i="5"/>
  <c r="N325" i="5"/>
  <c r="M325" i="5"/>
  <c r="L325" i="5"/>
  <c r="K325" i="5"/>
  <c r="B325" i="5"/>
  <c r="AB324" i="5"/>
  <c r="AA324" i="5"/>
  <c r="Z324" i="5"/>
  <c r="Y324" i="5"/>
  <c r="X324" i="5"/>
  <c r="W324" i="5"/>
  <c r="V324" i="5"/>
  <c r="U324" i="5"/>
  <c r="T324" i="5"/>
  <c r="S324" i="5"/>
  <c r="R324" i="5"/>
  <c r="Q324" i="5"/>
  <c r="P324" i="5"/>
  <c r="O324" i="5"/>
  <c r="N324" i="5"/>
  <c r="M324" i="5"/>
  <c r="L324" i="5"/>
  <c r="K324" i="5"/>
  <c r="B324" i="5"/>
  <c r="AB323" i="5"/>
  <c r="AA323" i="5"/>
  <c r="Z323" i="5"/>
  <c r="Y323" i="5"/>
  <c r="X323" i="5"/>
  <c r="W323" i="5"/>
  <c r="V323" i="5"/>
  <c r="U323" i="5"/>
  <c r="T323" i="5"/>
  <c r="S323" i="5"/>
  <c r="R323" i="5"/>
  <c r="Q323" i="5"/>
  <c r="P323" i="5"/>
  <c r="O323" i="5"/>
  <c r="N323" i="5"/>
  <c r="M323" i="5"/>
  <c r="L323" i="5"/>
  <c r="K323" i="5"/>
  <c r="B323" i="5"/>
  <c r="AB322" i="5"/>
  <c r="AA322" i="5"/>
  <c r="Z322" i="5"/>
  <c r="Y322" i="5"/>
  <c r="X322" i="5"/>
  <c r="W322" i="5"/>
  <c r="V322" i="5"/>
  <c r="U322" i="5"/>
  <c r="T322" i="5"/>
  <c r="S322" i="5"/>
  <c r="R322" i="5"/>
  <c r="Q322" i="5"/>
  <c r="P322" i="5"/>
  <c r="O322" i="5"/>
  <c r="N322" i="5"/>
  <c r="M322" i="5"/>
  <c r="L322" i="5"/>
  <c r="K322" i="5"/>
  <c r="B322" i="5"/>
  <c r="AB321" i="5"/>
  <c r="AA321" i="5"/>
  <c r="Z321" i="5"/>
  <c r="Y321" i="5"/>
  <c r="X321" i="5"/>
  <c r="W321" i="5"/>
  <c r="V321" i="5"/>
  <c r="U321" i="5"/>
  <c r="T321" i="5"/>
  <c r="S321" i="5"/>
  <c r="R321" i="5"/>
  <c r="Q321" i="5"/>
  <c r="P321" i="5"/>
  <c r="O321" i="5"/>
  <c r="N321" i="5"/>
  <c r="M321" i="5"/>
  <c r="L321" i="5"/>
  <c r="K321" i="5"/>
  <c r="B321" i="5"/>
  <c r="AB320" i="5"/>
  <c r="AA320" i="5"/>
  <c r="Z320" i="5"/>
  <c r="Y320" i="5"/>
  <c r="X320" i="5"/>
  <c r="W320" i="5"/>
  <c r="V320" i="5"/>
  <c r="U320" i="5"/>
  <c r="T320" i="5"/>
  <c r="S320" i="5"/>
  <c r="R320" i="5"/>
  <c r="Q320" i="5"/>
  <c r="P320" i="5"/>
  <c r="O320" i="5"/>
  <c r="N320" i="5"/>
  <c r="M320" i="5"/>
  <c r="L320" i="5"/>
  <c r="K320" i="5"/>
  <c r="B320" i="5"/>
  <c r="AB319" i="5"/>
  <c r="AA319" i="5"/>
  <c r="Z319" i="5"/>
  <c r="Y319" i="5"/>
  <c r="X319" i="5"/>
  <c r="W319" i="5"/>
  <c r="V319" i="5"/>
  <c r="U319" i="5"/>
  <c r="T319" i="5"/>
  <c r="S319" i="5"/>
  <c r="R319" i="5"/>
  <c r="Q319" i="5"/>
  <c r="P319" i="5"/>
  <c r="O319" i="5"/>
  <c r="N319" i="5"/>
  <c r="M319" i="5"/>
  <c r="L319" i="5"/>
  <c r="K319" i="5"/>
  <c r="B319" i="5"/>
  <c r="AB318" i="5"/>
  <c r="AA318" i="5"/>
  <c r="Z318" i="5"/>
  <c r="Y318" i="5"/>
  <c r="X318" i="5"/>
  <c r="W318" i="5"/>
  <c r="V318" i="5"/>
  <c r="U318" i="5"/>
  <c r="T318" i="5"/>
  <c r="S318" i="5"/>
  <c r="R318" i="5"/>
  <c r="Q318" i="5"/>
  <c r="P318" i="5"/>
  <c r="O318" i="5"/>
  <c r="N318" i="5"/>
  <c r="M318" i="5"/>
  <c r="L318" i="5"/>
  <c r="K318" i="5"/>
  <c r="B318" i="5"/>
  <c r="AB317" i="5"/>
  <c r="AA317" i="5"/>
  <c r="Z317" i="5"/>
  <c r="Y317" i="5"/>
  <c r="X317" i="5"/>
  <c r="W317" i="5"/>
  <c r="V317" i="5"/>
  <c r="U317" i="5"/>
  <c r="T317" i="5"/>
  <c r="S317" i="5"/>
  <c r="R317" i="5"/>
  <c r="Q317" i="5"/>
  <c r="P317" i="5"/>
  <c r="O317" i="5"/>
  <c r="N317" i="5"/>
  <c r="M317" i="5"/>
  <c r="L317" i="5"/>
  <c r="K317" i="5"/>
  <c r="B317" i="5"/>
  <c r="AB316" i="5"/>
  <c r="AA316" i="5"/>
  <c r="Z316" i="5"/>
  <c r="Y316" i="5"/>
  <c r="X316" i="5"/>
  <c r="W316" i="5"/>
  <c r="V316" i="5"/>
  <c r="U316" i="5"/>
  <c r="T316" i="5"/>
  <c r="S316" i="5"/>
  <c r="R316" i="5"/>
  <c r="Q316" i="5"/>
  <c r="P316" i="5"/>
  <c r="O316" i="5"/>
  <c r="N316" i="5"/>
  <c r="M316" i="5"/>
  <c r="L316" i="5"/>
  <c r="K316" i="5"/>
  <c r="B316" i="5"/>
  <c r="AB315" i="5"/>
  <c r="AA315" i="5"/>
  <c r="Z315" i="5"/>
  <c r="Y315" i="5"/>
  <c r="X315" i="5"/>
  <c r="W315" i="5"/>
  <c r="V315" i="5"/>
  <c r="U315" i="5"/>
  <c r="T315" i="5"/>
  <c r="S315" i="5"/>
  <c r="R315" i="5"/>
  <c r="Q315" i="5"/>
  <c r="P315" i="5"/>
  <c r="O315" i="5"/>
  <c r="N315" i="5"/>
  <c r="M315" i="5"/>
  <c r="L315" i="5"/>
  <c r="K315" i="5"/>
  <c r="B315" i="5"/>
  <c r="AB314" i="5"/>
  <c r="AA314" i="5"/>
  <c r="Z314" i="5"/>
  <c r="Y314" i="5"/>
  <c r="X314" i="5"/>
  <c r="W314" i="5"/>
  <c r="V314" i="5"/>
  <c r="U314" i="5"/>
  <c r="T314" i="5"/>
  <c r="S314" i="5"/>
  <c r="R314" i="5"/>
  <c r="Q314" i="5"/>
  <c r="P314" i="5"/>
  <c r="O314" i="5"/>
  <c r="N314" i="5"/>
  <c r="M314" i="5"/>
  <c r="L314" i="5"/>
  <c r="K314" i="5"/>
  <c r="B314" i="5"/>
  <c r="AB313" i="5"/>
  <c r="AA313" i="5"/>
  <c r="Z313" i="5"/>
  <c r="Y313" i="5"/>
  <c r="X313" i="5"/>
  <c r="W313" i="5"/>
  <c r="V313" i="5"/>
  <c r="U313" i="5"/>
  <c r="T313" i="5"/>
  <c r="S313" i="5"/>
  <c r="R313" i="5"/>
  <c r="Q313" i="5"/>
  <c r="P313" i="5"/>
  <c r="O313" i="5"/>
  <c r="N313" i="5"/>
  <c r="M313" i="5"/>
  <c r="L313" i="5"/>
  <c r="K313" i="5"/>
  <c r="B313" i="5"/>
  <c r="AB312" i="5"/>
  <c r="AA312" i="5"/>
  <c r="Z312" i="5"/>
  <c r="Y312" i="5"/>
  <c r="X312" i="5"/>
  <c r="W312" i="5"/>
  <c r="V312" i="5"/>
  <c r="U312" i="5"/>
  <c r="T312" i="5"/>
  <c r="S312" i="5"/>
  <c r="R312" i="5"/>
  <c r="Q312" i="5"/>
  <c r="P312" i="5"/>
  <c r="O312" i="5"/>
  <c r="N312" i="5"/>
  <c r="M312" i="5"/>
  <c r="L312" i="5"/>
  <c r="K312" i="5"/>
  <c r="B312" i="5"/>
  <c r="AB311" i="5"/>
  <c r="AA311" i="5"/>
  <c r="Z311" i="5"/>
  <c r="Y311" i="5"/>
  <c r="X311" i="5"/>
  <c r="W311" i="5"/>
  <c r="V311" i="5"/>
  <c r="U311" i="5"/>
  <c r="T311" i="5"/>
  <c r="S311" i="5"/>
  <c r="R311" i="5"/>
  <c r="Q311" i="5"/>
  <c r="P311" i="5"/>
  <c r="O311" i="5"/>
  <c r="N311" i="5"/>
  <c r="M311" i="5"/>
  <c r="L311" i="5"/>
  <c r="K311" i="5"/>
  <c r="B311" i="5"/>
  <c r="AB310" i="5"/>
  <c r="AA310" i="5"/>
  <c r="Z310" i="5"/>
  <c r="Y310" i="5"/>
  <c r="X310" i="5"/>
  <c r="W310" i="5"/>
  <c r="V310" i="5"/>
  <c r="U310" i="5"/>
  <c r="T310" i="5"/>
  <c r="S310" i="5"/>
  <c r="R310" i="5"/>
  <c r="Q310" i="5"/>
  <c r="P310" i="5"/>
  <c r="O310" i="5"/>
  <c r="N310" i="5"/>
  <c r="M310" i="5"/>
  <c r="L310" i="5"/>
  <c r="K310" i="5"/>
  <c r="B310" i="5"/>
  <c r="AB309" i="5"/>
  <c r="AA309" i="5"/>
  <c r="Z309" i="5"/>
  <c r="Y309" i="5"/>
  <c r="X309" i="5"/>
  <c r="W309" i="5"/>
  <c r="V309" i="5"/>
  <c r="U309" i="5"/>
  <c r="T309" i="5"/>
  <c r="S309" i="5"/>
  <c r="R309" i="5"/>
  <c r="Q309" i="5"/>
  <c r="P309" i="5"/>
  <c r="O309" i="5"/>
  <c r="N309" i="5"/>
  <c r="M309" i="5"/>
  <c r="L309" i="5"/>
  <c r="K309" i="5"/>
  <c r="B309" i="5"/>
  <c r="AB308" i="5"/>
  <c r="AA308" i="5"/>
  <c r="Z308" i="5"/>
  <c r="Y308" i="5"/>
  <c r="X308" i="5"/>
  <c r="W308" i="5"/>
  <c r="V308" i="5"/>
  <c r="U308" i="5"/>
  <c r="T308" i="5"/>
  <c r="S308" i="5"/>
  <c r="R308" i="5"/>
  <c r="Q308" i="5"/>
  <c r="P308" i="5"/>
  <c r="O308" i="5"/>
  <c r="N308" i="5"/>
  <c r="M308" i="5"/>
  <c r="L308" i="5"/>
  <c r="K308" i="5"/>
  <c r="B308" i="5"/>
  <c r="AB307" i="5"/>
  <c r="AA307" i="5"/>
  <c r="Z307" i="5"/>
  <c r="Y307" i="5"/>
  <c r="X307" i="5"/>
  <c r="W307" i="5"/>
  <c r="V307" i="5"/>
  <c r="U307" i="5"/>
  <c r="T307" i="5"/>
  <c r="S307" i="5"/>
  <c r="R307" i="5"/>
  <c r="Q307" i="5"/>
  <c r="P307" i="5"/>
  <c r="O307" i="5"/>
  <c r="N307" i="5"/>
  <c r="M307" i="5"/>
  <c r="L307" i="5"/>
  <c r="K307" i="5"/>
  <c r="B307" i="5"/>
  <c r="AB306" i="5"/>
  <c r="AA306" i="5"/>
  <c r="Z306" i="5"/>
  <c r="Y306" i="5"/>
  <c r="X306" i="5"/>
  <c r="W306" i="5"/>
  <c r="V306" i="5"/>
  <c r="U306" i="5"/>
  <c r="T306" i="5"/>
  <c r="S306" i="5"/>
  <c r="R306" i="5"/>
  <c r="Q306" i="5"/>
  <c r="P306" i="5"/>
  <c r="O306" i="5"/>
  <c r="N306" i="5"/>
  <c r="M306" i="5"/>
  <c r="L306" i="5"/>
  <c r="K306" i="5"/>
  <c r="B306" i="5"/>
  <c r="AB305" i="5"/>
  <c r="AA305" i="5"/>
  <c r="Z305" i="5"/>
  <c r="Y305" i="5"/>
  <c r="X305" i="5"/>
  <c r="W305" i="5"/>
  <c r="V305" i="5"/>
  <c r="U305" i="5"/>
  <c r="T305" i="5"/>
  <c r="S305" i="5"/>
  <c r="R305" i="5"/>
  <c r="Q305" i="5"/>
  <c r="P305" i="5"/>
  <c r="O305" i="5"/>
  <c r="N305" i="5"/>
  <c r="M305" i="5"/>
  <c r="L305" i="5"/>
  <c r="K305" i="5"/>
  <c r="B305" i="5"/>
  <c r="AB304" i="5"/>
  <c r="AA304" i="5"/>
  <c r="Z304" i="5"/>
  <c r="Y304" i="5"/>
  <c r="X304" i="5"/>
  <c r="W304" i="5"/>
  <c r="V304" i="5"/>
  <c r="U304" i="5"/>
  <c r="T304" i="5"/>
  <c r="S304" i="5"/>
  <c r="R304" i="5"/>
  <c r="Q304" i="5"/>
  <c r="P304" i="5"/>
  <c r="O304" i="5"/>
  <c r="N304" i="5"/>
  <c r="M304" i="5"/>
  <c r="L304" i="5"/>
  <c r="K304" i="5"/>
  <c r="B304" i="5"/>
  <c r="AB303" i="5"/>
  <c r="AA303" i="5"/>
  <c r="Z303" i="5"/>
  <c r="Y303" i="5"/>
  <c r="X303" i="5"/>
  <c r="W303" i="5"/>
  <c r="V303" i="5"/>
  <c r="U303" i="5"/>
  <c r="T303" i="5"/>
  <c r="S303" i="5"/>
  <c r="R303" i="5"/>
  <c r="Q303" i="5"/>
  <c r="P303" i="5"/>
  <c r="O303" i="5"/>
  <c r="N303" i="5"/>
  <c r="M303" i="5"/>
  <c r="L303" i="5"/>
  <c r="K303" i="5"/>
  <c r="B303" i="5"/>
  <c r="AB302" i="5"/>
  <c r="AA302" i="5"/>
  <c r="Z302" i="5"/>
  <c r="Y302" i="5"/>
  <c r="X302" i="5"/>
  <c r="W302" i="5"/>
  <c r="V302" i="5"/>
  <c r="U302" i="5"/>
  <c r="T302" i="5"/>
  <c r="S302" i="5"/>
  <c r="R302" i="5"/>
  <c r="Q302" i="5"/>
  <c r="P302" i="5"/>
  <c r="O302" i="5"/>
  <c r="N302" i="5"/>
  <c r="M302" i="5"/>
  <c r="L302" i="5"/>
  <c r="K302" i="5"/>
  <c r="B302" i="5"/>
  <c r="AB301" i="5"/>
  <c r="AA301" i="5"/>
  <c r="Z301" i="5"/>
  <c r="Y301" i="5"/>
  <c r="X301" i="5"/>
  <c r="W301" i="5"/>
  <c r="V301" i="5"/>
  <c r="U301" i="5"/>
  <c r="T301" i="5"/>
  <c r="S301" i="5"/>
  <c r="R301" i="5"/>
  <c r="Q301" i="5"/>
  <c r="P301" i="5"/>
  <c r="O301" i="5"/>
  <c r="N301" i="5"/>
  <c r="M301" i="5"/>
  <c r="L301" i="5"/>
  <c r="K301" i="5"/>
  <c r="B301" i="5"/>
  <c r="AB300" i="5"/>
  <c r="AA300" i="5"/>
  <c r="Z300" i="5"/>
  <c r="Y300" i="5"/>
  <c r="X300" i="5"/>
  <c r="W300" i="5"/>
  <c r="V300" i="5"/>
  <c r="U300" i="5"/>
  <c r="T300" i="5"/>
  <c r="S300" i="5"/>
  <c r="R300" i="5"/>
  <c r="Q300" i="5"/>
  <c r="P300" i="5"/>
  <c r="O300" i="5"/>
  <c r="N300" i="5"/>
  <c r="M300" i="5"/>
  <c r="L300" i="5"/>
  <c r="K300" i="5"/>
  <c r="B300" i="5"/>
  <c r="AB299" i="5"/>
  <c r="AA299" i="5"/>
  <c r="Z299" i="5"/>
  <c r="Y299" i="5"/>
  <c r="X299" i="5"/>
  <c r="W299" i="5"/>
  <c r="V299" i="5"/>
  <c r="U299" i="5"/>
  <c r="T299" i="5"/>
  <c r="S299" i="5"/>
  <c r="R299" i="5"/>
  <c r="Q299" i="5"/>
  <c r="P299" i="5"/>
  <c r="O299" i="5"/>
  <c r="N299" i="5"/>
  <c r="M299" i="5"/>
  <c r="L299" i="5"/>
  <c r="K299" i="5"/>
  <c r="B299" i="5"/>
  <c r="AB298" i="5"/>
  <c r="AA298" i="5"/>
  <c r="Z298" i="5"/>
  <c r="Y298" i="5"/>
  <c r="X298" i="5"/>
  <c r="W298" i="5"/>
  <c r="V298" i="5"/>
  <c r="U298" i="5"/>
  <c r="T298" i="5"/>
  <c r="S298" i="5"/>
  <c r="R298" i="5"/>
  <c r="Q298" i="5"/>
  <c r="P298" i="5"/>
  <c r="O298" i="5"/>
  <c r="N298" i="5"/>
  <c r="M298" i="5"/>
  <c r="L298" i="5"/>
  <c r="K298" i="5"/>
  <c r="B298" i="5"/>
  <c r="AB297" i="5"/>
  <c r="AA297" i="5"/>
  <c r="Z297" i="5"/>
  <c r="Y297" i="5"/>
  <c r="X297" i="5"/>
  <c r="W297" i="5"/>
  <c r="V297" i="5"/>
  <c r="U297" i="5"/>
  <c r="T297" i="5"/>
  <c r="S297" i="5"/>
  <c r="R297" i="5"/>
  <c r="Q297" i="5"/>
  <c r="P297" i="5"/>
  <c r="O297" i="5"/>
  <c r="N297" i="5"/>
  <c r="M297" i="5"/>
  <c r="L297" i="5"/>
  <c r="K297" i="5"/>
  <c r="B297" i="5"/>
  <c r="AB296" i="5"/>
  <c r="AA296" i="5"/>
  <c r="Z296" i="5"/>
  <c r="Y296" i="5"/>
  <c r="X296" i="5"/>
  <c r="W296" i="5"/>
  <c r="V296" i="5"/>
  <c r="U296" i="5"/>
  <c r="T296" i="5"/>
  <c r="S296" i="5"/>
  <c r="R296" i="5"/>
  <c r="Q296" i="5"/>
  <c r="P296" i="5"/>
  <c r="O296" i="5"/>
  <c r="N296" i="5"/>
  <c r="M296" i="5"/>
  <c r="L296" i="5"/>
  <c r="K296" i="5"/>
  <c r="B296" i="5"/>
  <c r="AB295" i="5"/>
  <c r="AA295" i="5"/>
  <c r="Z295" i="5"/>
  <c r="Y295" i="5"/>
  <c r="X295" i="5"/>
  <c r="W295" i="5"/>
  <c r="V295" i="5"/>
  <c r="U295" i="5"/>
  <c r="T295" i="5"/>
  <c r="S295" i="5"/>
  <c r="R295" i="5"/>
  <c r="Q295" i="5"/>
  <c r="P295" i="5"/>
  <c r="O295" i="5"/>
  <c r="N295" i="5"/>
  <c r="M295" i="5"/>
  <c r="L295" i="5"/>
  <c r="K295" i="5"/>
  <c r="B295" i="5"/>
  <c r="AB294" i="5"/>
  <c r="AA294" i="5"/>
  <c r="Z294" i="5"/>
  <c r="Y294" i="5"/>
  <c r="X294" i="5"/>
  <c r="W294" i="5"/>
  <c r="V294" i="5"/>
  <c r="U294" i="5"/>
  <c r="T294" i="5"/>
  <c r="S294" i="5"/>
  <c r="R294" i="5"/>
  <c r="Q294" i="5"/>
  <c r="P294" i="5"/>
  <c r="O294" i="5"/>
  <c r="N294" i="5"/>
  <c r="M294" i="5"/>
  <c r="L294" i="5"/>
  <c r="K294" i="5"/>
  <c r="B294" i="5"/>
  <c r="AB293" i="5"/>
  <c r="AA293" i="5"/>
  <c r="Z293" i="5"/>
  <c r="Y293" i="5"/>
  <c r="X293" i="5"/>
  <c r="W293" i="5"/>
  <c r="V293" i="5"/>
  <c r="U293" i="5"/>
  <c r="T293" i="5"/>
  <c r="S293" i="5"/>
  <c r="R293" i="5"/>
  <c r="Q293" i="5"/>
  <c r="P293" i="5"/>
  <c r="O293" i="5"/>
  <c r="N293" i="5"/>
  <c r="M293" i="5"/>
  <c r="L293" i="5"/>
  <c r="K293" i="5"/>
  <c r="B293" i="5"/>
  <c r="AB292" i="5"/>
  <c r="AA292" i="5"/>
  <c r="Z292" i="5"/>
  <c r="Y292" i="5"/>
  <c r="X292" i="5"/>
  <c r="W292" i="5"/>
  <c r="V292" i="5"/>
  <c r="U292" i="5"/>
  <c r="T292" i="5"/>
  <c r="S292" i="5"/>
  <c r="R292" i="5"/>
  <c r="Q292" i="5"/>
  <c r="P292" i="5"/>
  <c r="O292" i="5"/>
  <c r="N292" i="5"/>
  <c r="M292" i="5"/>
  <c r="L292" i="5"/>
  <c r="K292" i="5"/>
  <c r="B292" i="5"/>
  <c r="AB291" i="5"/>
  <c r="AA291" i="5"/>
  <c r="Z291" i="5"/>
  <c r="Y291" i="5"/>
  <c r="X291" i="5"/>
  <c r="W291" i="5"/>
  <c r="V291" i="5"/>
  <c r="U291" i="5"/>
  <c r="T291" i="5"/>
  <c r="S291" i="5"/>
  <c r="R291" i="5"/>
  <c r="Q291" i="5"/>
  <c r="P291" i="5"/>
  <c r="O291" i="5"/>
  <c r="N291" i="5"/>
  <c r="M291" i="5"/>
  <c r="L291" i="5"/>
  <c r="K291" i="5"/>
  <c r="B291" i="5"/>
  <c r="AB290" i="5"/>
  <c r="AA290" i="5"/>
  <c r="Z290" i="5"/>
  <c r="Y290" i="5"/>
  <c r="X290" i="5"/>
  <c r="W290" i="5"/>
  <c r="V290" i="5"/>
  <c r="U290" i="5"/>
  <c r="T290" i="5"/>
  <c r="S290" i="5"/>
  <c r="R290" i="5"/>
  <c r="Q290" i="5"/>
  <c r="P290" i="5"/>
  <c r="O290" i="5"/>
  <c r="N290" i="5"/>
  <c r="M290" i="5"/>
  <c r="L290" i="5"/>
  <c r="K290" i="5"/>
  <c r="B290" i="5"/>
  <c r="AB289" i="5"/>
  <c r="AA289" i="5"/>
  <c r="Z289" i="5"/>
  <c r="Y289" i="5"/>
  <c r="X289" i="5"/>
  <c r="W289" i="5"/>
  <c r="V289" i="5"/>
  <c r="U289" i="5"/>
  <c r="T289" i="5"/>
  <c r="S289" i="5"/>
  <c r="R289" i="5"/>
  <c r="Q289" i="5"/>
  <c r="P289" i="5"/>
  <c r="O289" i="5"/>
  <c r="N289" i="5"/>
  <c r="M289" i="5"/>
  <c r="L289" i="5"/>
  <c r="K289" i="5"/>
  <c r="B289" i="5"/>
  <c r="AB288" i="5"/>
  <c r="AA288" i="5"/>
  <c r="Z288" i="5"/>
  <c r="Y288" i="5"/>
  <c r="X288" i="5"/>
  <c r="W288" i="5"/>
  <c r="V288" i="5"/>
  <c r="U288" i="5"/>
  <c r="T288" i="5"/>
  <c r="S288" i="5"/>
  <c r="R288" i="5"/>
  <c r="Q288" i="5"/>
  <c r="P288" i="5"/>
  <c r="O288" i="5"/>
  <c r="N288" i="5"/>
  <c r="M288" i="5"/>
  <c r="L288" i="5"/>
  <c r="K288" i="5"/>
  <c r="B288" i="5"/>
  <c r="AB287" i="5"/>
  <c r="AA287" i="5"/>
  <c r="Z287" i="5"/>
  <c r="Y287" i="5"/>
  <c r="X287" i="5"/>
  <c r="W287" i="5"/>
  <c r="V287" i="5"/>
  <c r="U287" i="5"/>
  <c r="T287" i="5"/>
  <c r="S287" i="5"/>
  <c r="R287" i="5"/>
  <c r="Q287" i="5"/>
  <c r="P287" i="5"/>
  <c r="O287" i="5"/>
  <c r="N287" i="5"/>
  <c r="M287" i="5"/>
  <c r="L287" i="5"/>
  <c r="K287" i="5"/>
  <c r="B287" i="5"/>
  <c r="AB286" i="5"/>
  <c r="AA286" i="5"/>
  <c r="Z286" i="5"/>
  <c r="Y286" i="5"/>
  <c r="X286" i="5"/>
  <c r="W286" i="5"/>
  <c r="V286" i="5"/>
  <c r="U286" i="5"/>
  <c r="T286" i="5"/>
  <c r="S286" i="5"/>
  <c r="R286" i="5"/>
  <c r="Q286" i="5"/>
  <c r="P286" i="5"/>
  <c r="O286" i="5"/>
  <c r="N286" i="5"/>
  <c r="M286" i="5"/>
  <c r="L286" i="5"/>
  <c r="K286" i="5"/>
  <c r="B286" i="5"/>
  <c r="AB285" i="5"/>
  <c r="AA285" i="5"/>
  <c r="Z285" i="5"/>
  <c r="Y285" i="5"/>
  <c r="X285" i="5"/>
  <c r="W285" i="5"/>
  <c r="V285" i="5"/>
  <c r="U285" i="5"/>
  <c r="T285" i="5"/>
  <c r="S285" i="5"/>
  <c r="R285" i="5"/>
  <c r="Q285" i="5"/>
  <c r="P285" i="5"/>
  <c r="O285" i="5"/>
  <c r="N285" i="5"/>
  <c r="M285" i="5"/>
  <c r="L285" i="5"/>
  <c r="K285" i="5"/>
  <c r="B285" i="5"/>
  <c r="AB284" i="5"/>
  <c r="AA284" i="5"/>
  <c r="Z284" i="5"/>
  <c r="Y284" i="5"/>
  <c r="X284" i="5"/>
  <c r="W284" i="5"/>
  <c r="V284" i="5"/>
  <c r="U284" i="5"/>
  <c r="T284" i="5"/>
  <c r="S284" i="5"/>
  <c r="R284" i="5"/>
  <c r="Q284" i="5"/>
  <c r="P284" i="5"/>
  <c r="O284" i="5"/>
  <c r="N284" i="5"/>
  <c r="M284" i="5"/>
  <c r="L284" i="5"/>
  <c r="K284" i="5"/>
  <c r="B284" i="5"/>
  <c r="AB283" i="5"/>
  <c r="AA283" i="5"/>
  <c r="Z283" i="5"/>
  <c r="Y283" i="5"/>
  <c r="X283" i="5"/>
  <c r="W283" i="5"/>
  <c r="V283" i="5"/>
  <c r="U283" i="5"/>
  <c r="T283" i="5"/>
  <c r="S283" i="5"/>
  <c r="R283" i="5"/>
  <c r="Q283" i="5"/>
  <c r="P283" i="5"/>
  <c r="O283" i="5"/>
  <c r="N283" i="5"/>
  <c r="M283" i="5"/>
  <c r="L283" i="5"/>
  <c r="K283" i="5"/>
  <c r="B283" i="5"/>
  <c r="AB282" i="5"/>
  <c r="AA282" i="5"/>
  <c r="Z282" i="5"/>
  <c r="Y282" i="5"/>
  <c r="X282" i="5"/>
  <c r="W282" i="5"/>
  <c r="V282" i="5"/>
  <c r="U282" i="5"/>
  <c r="T282" i="5"/>
  <c r="S282" i="5"/>
  <c r="R282" i="5"/>
  <c r="Q282" i="5"/>
  <c r="P282" i="5"/>
  <c r="O282" i="5"/>
  <c r="N282" i="5"/>
  <c r="M282" i="5"/>
  <c r="L282" i="5"/>
  <c r="K282" i="5"/>
  <c r="B282" i="5"/>
  <c r="AB281" i="5"/>
  <c r="AA281" i="5"/>
  <c r="Z281" i="5"/>
  <c r="Y281" i="5"/>
  <c r="X281" i="5"/>
  <c r="W281" i="5"/>
  <c r="V281" i="5"/>
  <c r="U281" i="5"/>
  <c r="T281" i="5"/>
  <c r="S281" i="5"/>
  <c r="R281" i="5"/>
  <c r="Q281" i="5"/>
  <c r="P281" i="5"/>
  <c r="O281" i="5"/>
  <c r="N281" i="5"/>
  <c r="M281" i="5"/>
  <c r="L281" i="5"/>
  <c r="K281" i="5"/>
  <c r="B281" i="5"/>
  <c r="AB280" i="5"/>
  <c r="AA280" i="5"/>
  <c r="Z280" i="5"/>
  <c r="Y280" i="5"/>
  <c r="X280" i="5"/>
  <c r="W280" i="5"/>
  <c r="V280" i="5"/>
  <c r="U280" i="5"/>
  <c r="T280" i="5"/>
  <c r="S280" i="5"/>
  <c r="R280" i="5"/>
  <c r="Q280" i="5"/>
  <c r="P280" i="5"/>
  <c r="O280" i="5"/>
  <c r="N280" i="5"/>
  <c r="M280" i="5"/>
  <c r="L280" i="5"/>
  <c r="K280" i="5"/>
  <c r="B280" i="5"/>
  <c r="AB279" i="5"/>
  <c r="AA279" i="5"/>
  <c r="Z279" i="5"/>
  <c r="Y279" i="5"/>
  <c r="X279" i="5"/>
  <c r="W279" i="5"/>
  <c r="V279" i="5"/>
  <c r="U279" i="5"/>
  <c r="T279" i="5"/>
  <c r="S279" i="5"/>
  <c r="R279" i="5"/>
  <c r="Q279" i="5"/>
  <c r="P279" i="5"/>
  <c r="O279" i="5"/>
  <c r="N279" i="5"/>
  <c r="M279" i="5"/>
  <c r="L279" i="5"/>
  <c r="K279" i="5"/>
  <c r="B279" i="5"/>
  <c r="AB278" i="5"/>
  <c r="AA278" i="5"/>
  <c r="Z278" i="5"/>
  <c r="Y278" i="5"/>
  <c r="X278" i="5"/>
  <c r="W278" i="5"/>
  <c r="V278" i="5"/>
  <c r="U278" i="5"/>
  <c r="T278" i="5"/>
  <c r="S278" i="5"/>
  <c r="R278" i="5"/>
  <c r="Q278" i="5"/>
  <c r="P278" i="5"/>
  <c r="O278" i="5"/>
  <c r="N278" i="5"/>
  <c r="M278" i="5"/>
  <c r="L278" i="5"/>
  <c r="K278" i="5"/>
  <c r="B278" i="5"/>
  <c r="AB277" i="5"/>
  <c r="AA277" i="5"/>
  <c r="Z277" i="5"/>
  <c r="Y277" i="5"/>
  <c r="X277" i="5"/>
  <c r="W277" i="5"/>
  <c r="V277" i="5"/>
  <c r="U277" i="5"/>
  <c r="T277" i="5"/>
  <c r="S277" i="5"/>
  <c r="R277" i="5"/>
  <c r="Q277" i="5"/>
  <c r="P277" i="5"/>
  <c r="O277" i="5"/>
  <c r="N277" i="5"/>
  <c r="M277" i="5"/>
  <c r="L277" i="5"/>
  <c r="K277" i="5"/>
  <c r="B277" i="5"/>
  <c r="AB276" i="5"/>
  <c r="AA276" i="5"/>
  <c r="Z276" i="5"/>
  <c r="Y276" i="5"/>
  <c r="X276" i="5"/>
  <c r="W276" i="5"/>
  <c r="V276" i="5"/>
  <c r="U276" i="5"/>
  <c r="T276" i="5"/>
  <c r="S276" i="5"/>
  <c r="R276" i="5"/>
  <c r="Q276" i="5"/>
  <c r="P276" i="5"/>
  <c r="O276" i="5"/>
  <c r="N276" i="5"/>
  <c r="M276" i="5"/>
  <c r="L276" i="5"/>
  <c r="K276" i="5"/>
  <c r="B276" i="5"/>
  <c r="AB275" i="5"/>
  <c r="AA275" i="5"/>
  <c r="Z275" i="5"/>
  <c r="Y275" i="5"/>
  <c r="X275" i="5"/>
  <c r="W275" i="5"/>
  <c r="V275" i="5"/>
  <c r="U275" i="5"/>
  <c r="T275" i="5"/>
  <c r="S275" i="5"/>
  <c r="R275" i="5"/>
  <c r="Q275" i="5"/>
  <c r="P275" i="5"/>
  <c r="O275" i="5"/>
  <c r="N275" i="5"/>
  <c r="M275" i="5"/>
  <c r="L275" i="5"/>
  <c r="K275" i="5"/>
  <c r="B275" i="5"/>
  <c r="AB274" i="5"/>
  <c r="AA274" i="5"/>
  <c r="Z274" i="5"/>
  <c r="Y274" i="5"/>
  <c r="X274" i="5"/>
  <c r="W274" i="5"/>
  <c r="V274" i="5"/>
  <c r="U274" i="5"/>
  <c r="T274" i="5"/>
  <c r="S274" i="5"/>
  <c r="R274" i="5"/>
  <c r="Q274" i="5"/>
  <c r="P274" i="5"/>
  <c r="O274" i="5"/>
  <c r="N274" i="5"/>
  <c r="M274" i="5"/>
  <c r="L274" i="5"/>
  <c r="K274" i="5"/>
  <c r="B274" i="5"/>
  <c r="AB273" i="5"/>
  <c r="AA273" i="5"/>
  <c r="Z273" i="5"/>
  <c r="Y273" i="5"/>
  <c r="X273" i="5"/>
  <c r="W273" i="5"/>
  <c r="V273" i="5"/>
  <c r="U273" i="5"/>
  <c r="T273" i="5"/>
  <c r="S273" i="5"/>
  <c r="R273" i="5"/>
  <c r="Q273" i="5"/>
  <c r="P273" i="5"/>
  <c r="O273" i="5"/>
  <c r="N273" i="5"/>
  <c r="M273" i="5"/>
  <c r="L273" i="5"/>
  <c r="K273" i="5"/>
  <c r="B273" i="5"/>
  <c r="AB272" i="5"/>
  <c r="AA272" i="5"/>
  <c r="Z272" i="5"/>
  <c r="Y272" i="5"/>
  <c r="X272" i="5"/>
  <c r="W272" i="5"/>
  <c r="V272" i="5"/>
  <c r="U272" i="5"/>
  <c r="T272" i="5"/>
  <c r="S272" i="5"/>
  <c r="R272" i="5"/>
  <c r="Q272" i="5"/>
  <c r="P272" i="5"/>
  <c r="O272" i="5"/>
  <c r="N272" i="5"/>
  <c r="M272" i="5"/>
  <c r="L272" i="5"/>
  <c r="K272" i="5"/>
  <c r="B272" i="5"/>
  <c r="AB271" i="5"/>
  <c r="AA271" i="5"/>
  <c r="Z271" i="5"/>
  <c r="Y271" i="5"/>
  <c r="X271" i="5"/>
  <c r="W271" i="5"/>
  <c r="V271" i="5"/>
  <c r="U271" i="5"/>
  <c r="T271" i="5"/>
  <c r="S271" i="5"/>
  <c r="R271" i="5"/>
  <c r="Q271" i="5"/>
  <c r="P271" i="5"/>
  <c r="O271" i="5"/>
  <c r="N271" i="5"/>
  <c r="M271" i="5"/>
  <c r="L271" i="5"/>
  <c r="K271" i="5"/>
  <c r="B271" i="5"/>
  <c r="AB270" i="5"/>
  <c r="AA270" i="5"/>
  <c r="Z270" i="5"/>
  <c r="Y270" i="5"/>
  <c r="X270" i="5"/>
  <c r="W270" i="5"/>
  <c r="V270" i="5"/>
  <c r="U270" i="5"/>
  <c r="T270" i="5"/>
  <c r="S270" i="5"/>
  <c r="R270" i="5"/>
  <c r="Q270" i="5"/>
  <c r="P270" i="5"/>
  <c r="O270" i="5"/>
  <c r="N270" i="5"/>
  <c r="M270" i="5"/>
  <c r="L270" i="5"/>
  <c r="K270" i="5"/>
  <c r="B270" i="5"/>
  <c r="AB269" i="5"/>
  <c r="AA269" i="5"/>
  <c r="Z269" i="5"/>
  <c r="Y269" i="5"/>
  <c r="X269" i="5"/>
  <c r="W269" i="5"/>
  <c r="V269" i="5"/>
  <c r="U269" i="5"/>
  <c r="T269" i="5"/>
  <c r="S269" i="5"/>
  <c r="R269" i="5"/>
  <c r="Q269" i="5"/>
  <c r="P269" i="5"/>
  <c r="O269" i="5"/>
  <c r="N269" i="5"/>
  <c r="M269" i="5"/>
  <c r="L269" i="5"/>
  <c r="K269" i="5"/>
  <c r="B269" i="5"/>
  <c r="AB268" i="5"/>
  <c r="AA268" i="5"/>
  <c r="Z268" i="5"/>
  <c r="Y268" i="5"/>
  <c r="X268" i="5"/>
  <c r="W268" i="5"/>
  <c r="V268" i="5"/>
  <c r="U268" i="5"/>
  <c r="T268" i="5"/>
  <c r="S268" i="5"/>
  <c r="R268" i="5"/>
  <c r="Q268" i="5"/>
  <c r="P268" i="5"/>
  <c r="O268" i="5"/>
  <c r="N268" i="5"/>
  <c r="M268" i="5"/>
  <c r="L268" i="5"/>
  <c r="K268" i="5"/>
  <c r="B268" i="5"/>
  <c r="AB267" i="5"/>
  <c r="AA267" i="5"/>
  <c r="Z267" i="5"/>
  <c r="Y267" i="5"/>
  <c r="X267" i="5"/>
  <c r="W267" i="5"/>
  <c r="V267" i="5"/>
  <c r="U267" i="5"/>
  <c r="T267" i="5"/>
  <c r="S267" i="5"/>
  <c r="R267" i="5"/>
  <c r="Q267" i="5"/>
  <c r="P267" i="5"/>
  <c r="O267" i="5"/>
  <c r="N267" i="5"/>
  <c r="M267" i="5"/>
  <c r="L267" i="5"/>
  <c r="K267" i="5"/>
  <c r="B267" i="5"/>
  <c r="AB266" i="5"/>
  <c r="AA266" i="5"/>
  <c r="Z266" i="5"/>
  <c r="Y266" i="5"/>
  <c r="X266" i="5"/>
  <c r="W266" i="5"/>
  <c r="V266" i="5"/>
  <c r="U266" i="5"/>
  <c r="T266" i="5"/>
  <c r="S266" i="5"/>
  <c r="R266" i="5"/>
  <c r="Q266" i="5"/>
  <c r="P266" i="5"/>
  <c r="O266" i="5"/>
  <c r="N266" i="5"/>
  <c r="M266" i="5"/>
  <c r="L266" i="5"/>
  <c r="K266" i="5"/>
  <c r="B266" i="5"/>
  <c r="AB265" i="5"/>
  <c r="AA265" i="5"/>
  <c r="Z265" i="5"/>
  <c r="Y265" i="5"/>
  <c r="X265" i="5"/>
  <c r="W265" i="5"/>
  <c r="V265" i="5"/>
  <c r="U265" i="5"/>
  <c r="T265" i="5"/>
  <c r="S265" i="5"/>
  <c r="R265" i="5"/>
  <c r="Q265" i="5"/>
  <c r="P265" i="5"/>
  <c r="O265" i="5"/>
  <c r="N265" i="5"/>
  <c r="M265" i="5"/>
  <c r="L265" i="5"/>
  <c r="K265" i="5"/>
  <c r="B265" i="5"/>
  <c r="AB264" i="5"/>
  <c r="AA264" i="5"/>
  <c r="Z264" i="5"/>
  <c r="Y264" i="5"/>
  <c r="X264" i="5"/>
  <c r="W264" i="5"/>
  <c r="V264" i="5"/>
  <c r="U264" i="5"/>
  <c r="T264" i="5"/>
  <c r="S264" i="5"/>
  <c r="R264" i="5"/>
  <c r="Q264" i="5"/>
  <c r="P264" i="5"/>
  <c r="O264" i="5"/>
  <c r="N264" i="5"/>
  <c r="M264" i="5"/>
  <c r="L264" i="5"/>
  <c r="K264" i="5"/>
  <c r="B264" i="5"/>
  <c r="AB263" i="5"/>
  <c r="AA263" i="5"/>
  <c r="Z263" i="5"/>
  <c r="Y263" i="5"/>
  <c r="X263" i="5"/>
  <c r="W263" i="5"/>
  <c r="V263" i="5"/>
  <c r="U263" i="5"/>
  <c r="T263" i="5"/>
  <c r="S263" i="5"/>
  <c r="R263" i="5"/>
  <c r="Q263" i="5"/>
  <c r="P263" i="5"/>
  <c r="O263" i="5"/>
  <c r="N263" i="5"/>
  <c r="M263" i="5"/>
  <c r="L263" i="5"/>
  <c r="K263" i="5"/>
  <c r="B263" i="5"/>
  <c r="AB262" i="5"/>
  <c r="AA262" i="5"/>
  <c r="Z262" i="5"/>
  <c r="Y262" i="5"/>
  <c r="X262" i="5"/>
  <c r="W262" i="5"/>
  <c r="V262" i="5"/>
  <c r="U262" i="5"/>
  <c r="T262" i="5"/>
  <c r="S262" i="5"/>
  <c r="R262" i="5"/>
  <c r="Q262" i="5"/>
  <c r="P262" i="5"/>
  <c r="O262" i="5"/>
  <c r="N262" i="5"/>
  <c r="M262" i="5"/>
  <c r="L262" i="5"/>
  <c r="K262" i="5"/>
  <c r="B262" i="5"/>
  <c r="AB261" i="5"/>
  <c r="AA261" i="5"/>
  <c r="Z261" i="5"/>
  <c r="Y261" i="5"/>
  <c r="X261" i="5"/>
  <c r="W261" i="5"/>
  <c r="V261" i="5"/>
  <c r="U261" i="5"/>
  <c r="T261" i="5"/>
  <c r="S261" i="5"/>
  <c r="R261" i="5"/>
  <c r="Q261" i="5"/>
  <c r="P261" i="5"/>
  <c r="O261" i="5"/>
  <c r="N261" i="5"/>
  <c r="M261" i="5"/>
  <c r="L261" i="5"/>
  <c r="K261" i="5"/>
  <c r="B261" i="5"/>
  <c r="AB260" i="5"/>
  <c r="AA260" i="5"/>
  <c r="Z260" i="5"/>
  <c r="Y260" i="5"/>
  <c r="X260" i="5"/>
  <c r="W260" i="5"/>
  <c r="V260" i="5"/>
  <c r="U260" i="5"/>
  <c r="T260" i="5"/>
  <c r="S260" i="5"/>
  <c r="R260" i="5"/>
  <c r="Q260" i="5"/>
  <c r="P260" i="5"/>
  <c r="O260" i="5"/>
  <c r="N260" i="5"/>
  <c r="M260" i="5"/>
  <c r="L260" i="5"/>
  <c r="K260" i="5"/>
  <c r="B260" i="5"/>
  <c r="AB259" i="5"/>
  <c r="AA259" i="5"/>
  <c r="Z259" i="5"/>
  <c r="Y259" i="5"/>
  <c r="X259" i="5"/>
  <c r="W259" i="5"/>
  <c r="V259" i="5"/>
  <c r="U259" i="5"/>
  <c r="T259" i="5"/>
  <c r="S259" i="5"/>
  <c r="R259" i="5"/>
  <c r="Q259" i="5"/>
  <c r="P259" i="5"/>
  <c r="O259" i="5"/>
  <c r="N259" i="5"/>
  <c r="M259" i="5"/>
  <c r="L259" i="5"/>
  <c r="K259" i="5"/>
  <c r="B259" i="5"/>
  <c r="AB258" i="5"/>
  <c r="AA258" i="5"/>
  <c r="Z258" i="5"/>
  <c r="Y258" i="5"/>
  <c r="X258" i="5"/>
  <c r="W258" i="5"/>
  <c r="V258" i="5"/>
  <c r="U258" i="5"/>
  <c r="T258" i="5"/>
  <c r="S258" i="5"/>
  <c r="R258" i="5"/>
  <c r="Q258" i="5"/>
  <c r="P258" i="5"/>
  <c r="O258" i="5"/>
  <c r="N258" i="5"/>
  <c r="M258" i="5"/>
  <c r="L258" i="5"/>
  <c r="K258" i="5"/>
  <c r="B258" i="5"/>
  <c r="AB257" i="5"/>
  <c r="AA257" i="5"/>
  <c r="Z257" i="5"/>
  <c r="Y257" i="5"/>
  <c r="X257" i="5"/>
  <c r="W257" i="5"/>
  <c r="V257" i="5"/>
  <c r="U257" i="5"/>
  <c r="T257" i="5"/>
  <c r="S257" i="5"/>
  <c r="R257" i="5"/>
  <c r="Q257" i="5"/>
  <c r="P257" i="5"/>
  <c r="O257" i="5"/>
  <c r="N257" i="5"/>
  <c r="M257" i="5"/>
  <c r="L257" i="5"/>
  <c r="K257" i="5"/>
  <c r="B257" i="5"/>
  <c r="AB256" i="5"/>
  <c r="AA256" i="5"/>
  <c r="Z256" i="5"/>
  <c r="Y256" i="5"/>
  <c r="X256" i="5"/>
  <c r="W256" i="5"/>
  <c r="V256" i="5"/>
  <c r="U256" i="5"/>
  <c r="T256" i="5"/>
  <c r="S256" i="5"/>
  <c r="R256" i="5"/>
  <c r="Q256" i="5"/>
  <c r="P256" i="5"/>
  <c r="O256" i="5"/>
  <c r="N256" i="5"/>
  <c r="M256" i="5"/>
  <c r="L256" i="5"/>
  <c r="K256" i="5"/>
  <c r="B256" i="5"/>
  <c r="AB255" i="5"/>
  <c r="AA255" i="5"/>
  <c r="Z255" i="5"/>
  <c r="Y255" i="5"/>
  <c r="X255" i="5"/>
  <c r="W255" i="5"/>
  <c r="V255" i="5"/>
  <c r="U255" i="5"/>
  <c r="T255" i="5"/>
  <c r="S255" i="5"/>
  <c r="R255" i="5"/>
  <c r="Q255" i="5"/>
  <c r="P255" i="5"/>
  <c r="O255" i="5"/>
  <c r="N255" i="5"/>
  <c r="M255" i="5"/>
  <c r="L255" i="5"/>
  <c r="K255" i="5"/>
  <c r="B255" i="5"/>
  <c r="AB254" i="5"/>
  <c r="AA254" i="5"/>
  <c r="Z254" i="5"/>
  <c r="Y254" i="5"/>
  <c r="X254" i="5"/>
  <c r="W254" i="5"/>
  <c r="V254" i="5"/>
  <c r="U254" i="5"/>
  <c r="T254" i="5"/>
  <c r="S254" i="5"/>
  <c r="R254" i="5"/>
  <c r="Q254" i="5"/>
  <c r="P254" i="5"/>
  <c r="O254" i="5"/>
  <c r="N254" i="5"/>
  <c r="M254" i="5"/>
  <c r="L254" i="5"/>
  <c r="K254" i="5"/>
  <c r="B254" i="5"/>
  <c r="AB253" i="5"/>
  <c r="AA253" i="5"/>
  <c r="Z253" i="5"/>
  <c r="Y253" i="5"/>
  <c r="X253" i="5"/>
  <c r="W253" i="5"/>
  <c r="V253" i="5"/>
  <c r="U253" i="5"/>
  <c r="T253" i="5"/>
  <c r="S253" i="5"/>
  <c r="R253" i="5"/>
  <c r="Q253" i="5"/>
  <c r="P253" i="5"/>
  <c r="O253" i="5"/>
  <c r="N253" i="5"/>
  <c r="M253" i="5"/>
  <c r="L253" i="5"/>
  <c r="K253" i="5"/>
  <c r="B253" i="5"/>
  <c r="AB252" i="5"/>
  <c r="AA252" i="5"/>
  <c r="Z252" i="5"/>
  <c r="Y252" i="5"/>
  <c r="X252" i="5"/>
  <c r="W252" i="5"/>
  <c r="V252" i="5"/>
  <c r="U252" i="5"/>
  <c r="T252" i="5"/>
  <c r="S252" i="5"/>
  <c r="R252" i="5"/>
  <c r="Q252" i="5"/>
  <c r="P252" i="5"/>
  <c r="O252" i="5"/>
  <c r="N252" i="5"/>
  <c r="M252" i="5"/>
  <c r="L252" i="5"/>
  <c r="K252" i="5"/>
  <c r="B252" i="5"/>
  <c r="AB251" i="5"/>
  <c r="AA251" i="5"/>
  <c r="Z251" i="5"/>
  <c r="Y251" i="5"/>
  <c r="X251" i="5"/>
  <c r="W251" i="5"/>
  <c r="V251" i="5"/>
  <c r="U251" i="5"/>
  <c r="T251" i="5"/>
  <c r="S251" i="5"/>
  <c r="R251" i="5"/>
  <c r="Q251" i="5"/>
  <c r="P251" i="5"/>
  <c r="O251" i="5"/>
  <c r="N251" i="5"/>
  <c r="M251" i="5"/>
  <c r="L251" i="5"/>
  <c r="K251" i="5"/>
  <c r="B251" i="5"/>
  <c r="AB250" i="5"/>
  <c r="AA250" i="5"/>
  <c r="Z250" i="5"/>
  <c r="Y250" i="5"/>
  <c r="X250" i="5"/>
  <c r="W250" i="5"/>
  <c r="V250" i="5"/>
  <c r="U250" i="5"/>
  <c r="T250" i="5"/>
  <c r="S250" i="5"/>
  <c r="R250" i="5"/>
  <c r="Q250" i="5"/>
  <c r="P250" i="5"/>
  <c r="O250" i="5"/>
  <c r="N250" i="5"/>
  <c r="M250" i="5"/>
  <c r="L250" i="5"/>
  <c r="K250" i="5"/>
  <c r="B250" i="5"/>
  <c r="AB249" i="5"/>
  <c r="AA249" i="5"/>
  <c r="Z249" i="5"/>
  <c r="Y249" i="5"/>
  <c r="X249" i="5"/>
  <c r="W249" i="5"/>
  <c r="V249" i="5"/>
  <c r="U249" i="5"/>
  <c r="T249" i="5"/>
  <c r="S249" i="5"/>
  <c r="R249" i="5"/>
  <c r="Q249" i="5"/>
  <c r="P249" i="5"/>
  <c r="O249" i="5"/>
  <c r="N249" i="5"/>
  <c r="M249" i="5"/>
  <c r="L249" i="5"/>
  <c r="K249" i="5"/>
  <c r="B249" i="5"/>
  <c r="AB248" i="5"/>
  <c r="AA248" i="5"/>
  <c r="Z248" i="5"/>
  <c r="Y248" i="5"/>
  <c r="X248" i="5"/>
  <c r="W248" i="5"/>
  <c r="V248" i="5"/>
  <c r="U248" i="5"/>
  <c r="T248" i="5"/>
  <c r="S248" i="5"/>
  <c r="R248" i="5"/>
  <c r="Q248" i="5"/>
  <c r="P248" i="5"/>
  <c r="O248" i="5"/>
  <c r="N248" i="5"/>
  <c r="M248" i="5"/>
  <c r="L248" i="5"/>
  <c r="K248" i="5"/>
  <c r="B248" i="5"/>
  <c r="AB247" i="5"/>
  <c r="AA247" i="5"/>
  <c r="Z247" i="5"/>
  <c r="Y247" i="5"/>
  <c r="X247" i="5"/>
  <c r="W247" i="5"/>
  <c r="V247" i="5"/>
  <c r="U247" i="5"/>
  <c r="T247" i="5"/>
  <c r="S247" i="5"/>
  <c r="R247" i="5"/>
  <c r="Q247" i="5"/>
  <c r="P247" i="5"/>
  <c r="O247" i="5"/>
  <c r="N247" i="5"/>
  <c r="M247" i="5"/>
  <c r="L247" i="5"/>
  <c r="K247" i="5"/>
  <c r="B247" i="5"/>
  <c r="AB246" i="5"/>
  <c r="AA246" i="5"/>
  <c r="Z246" i="5"/>
  <c r="Y246" i="5"/>
  <c r="X246" i="5"/>
  <c r="W246" i="5"/>
  <c r="V246" i="5"/>
  <c r="U246" i="5"/>
  <c r="T246" i="5"/>
  <c r="S246" i="5"/>
  <c r="R246" i="5"/>
  <c r="Q246" i="5"/>
  <c r="P246" i="5"/>
  <c r="O246" i="5"/>
  <c r="N246" i="5"/>
  <c r="M246" i="5"/>
  <c r="L246" i="5"/>
  <c r="K246" i="5"/>
  <c r="B246" i="5"/>
  <c r="AB245" i="5"/>
  <c r="AA245" i="5"/>
  <c r="Z245" i="5"/>
  <c r="Y245" i="5"/>
  <c r="X245" i="5"/>
  <c r="W245" i="5"/>
  <c r="V245" i="5"/>
  <c r="U245" i="5"/>
  <c r="T245" i="5"/>
  <c r="S245" i="5"/>
  <c r="R245" i="5"/>
  <c r="Q245" i="5"/>
  <c r="P245" i="5"/>
  <c r="O245" i="5"/>
  <c r="N245" i="5"/>
  <c r="M245" i="5"/>
  <c r="L245" i="5"/>
  <c r="K245" i="5"/>
  <c r="B245" i="5"/>
  <c r="AB244" i="5"/>
  <c r="AA244" i="5"/>
  <c r="Z244" i="5"/>
  <c r="Y244" i="5"/>
  <c r="X244" i="5"/>
  <c r="W244" i="5"/>
  <c r="V244" i="5"/>
  <c r="U244" i="5"/>
  <c r="T244" i="5"/>
  <c r="S244" i="5"/>
  <c r="R244" i="5"/>
  <c r="Q244" i="5"/>
  <c r="P244" i="5"/>
  <c r="O244" i="5"/>
  <c r="N244" i="5"/>
  <c r="M244" i="5"/>
  <c r="L244" i="5"/>
  <c r="K244" i="5"/>
  <c r="B244" i="5"/>
  <c r="AB243" i="5"/>
  <c r="AA243" i="5"/>
  <c r="Z243" i="5"/>
  <c r="Y243" i="5"/>
  <c r="X243" i="5"/>
  <c r="W243" i="5"/>
  <c r="V243" i="5"/>
  <c r="U243" i="5"/>
  <c r="T243" i="5"/>
  <c r="S243" i="5"/>
  <c r="R243" i="5"/>
  <c r="Q243" i="5"/>
  <c r="P243" i="5"/>
  <c r="O243" i="5"/>
  <c r="N243" i="5"/>
  <c r="M243" i="5"/>
  <c r="L243" i="5"/>
  <c r="K243" i="5"/>
  <c r="B243" i="5"/>
  <c r="AB242" i="5"/>
  <c r="AA242" i="5"/>
  <c r="Z242" i="5"/>
  <c r="Y242" i="5"/>
  <c r="X242" i="5"/>
  <c r="W242" i="5"/>
  <c r="V242" i="5"/>
  <c r="U242" i="5"/>
  <c r="T242" i="5"/>
  <c r="S242" i="5"/>
  <c r="R242" i="5"/>
  <c r="Q242" i="5"/>
  <c r="P242" i="5"/>
  <c r="O242" i="5"/>
  <c r="N242" i="5"/>
  <c r="M242" i="5"/>
  <c r="L242" i="5"/>
  <c r="K242" i="5"/>
  <c r="B242" i="5"/>
  <c r="AB241" i="5"/>
  <c r="AA241" i="5"/>
  <c r="Z241" i="5"/>
  <c r="Y241" i="5"/>
  <c r="X241" i="5"/>
  <c r="W241" i="5"/>
  <c r="V241" i="5"/>
  <c r="U241" i="5"/>
  <c r="T241" i="5"/>
  <c r="S241" i="5"/>
  <c r="R241" i="5"/>
  <c r="Q241" i="5"/>
  <c r="P241" i="5"/>
  <c r="O241" i="5"/>
  <c r="N241" i="5"/>
  <c r="M241" i="5"/>
  <c r="L241" i="5"/>
  <c r="K241" i="5"/>
  <c r="B241" i="5"/>
  <c r="AB240" i="5"/>
  <c r="AA240" i="5"/>
  <c r="Z240" i="5"/>
  <c r="Y240" i="5"/>
  <c r="X240" i="5"/>
  <c r="W240" i="5"/>
  <c r="V240" i="5"/>
  <c r="U240" i="5"/>
  <c r="T240" i="5"/>
  <c r="S240" i="5"/>
  <c r="R240" i="5"/>
  <c r="Q240" i="5"/>
  <c r="P240" i="5"/>
  <c r="O240" i="5"/>
  <c r="N240" i="5"/>
  <c r="M240" i="5"/>
  <c r="L240" i="5"/>
  <c r="K240" i="5"/>
  <c r="B240" i="5"/>
  <c r="AB239" i="5"/>
  <c r="AA239" i="5"/>
  <c r="Z239" i="5"/>
  <c r="Y239" i="5"/>
  <c r="X239" i="5"/>
  <c r="W239" i="5"/>
  <c r="V239" i="5"/>
  <c r="U239" i="5"/>
  <c r="T239" i="5"/>
  <c r="S239" i="5"/>
  <c r="R239" i="5"/>
  <c r="Q239" i="5"/>
  <c r="P239" i="5"/>
  <c r="O239" i="5"/>
  <c r="N239" i="5"/>
  <c r="M239" i="5"/>
  <c r="L239" i="5"/>
  <c r="K239" i="5"/>
  <c r="B239" i="5"/>
  <c r="AB238" i="5"/>
  <c r="AA238" i="5"/>
  <c r="Z238" i="5"/>
  <c r="Y238" i="5"/>
  <c r="X238" i="5"/>
  <c r="W238" i="5"/>
  <c r="V238" i="5"/>
  <c r="U238" i="5"/>
  <c r="T238" i="5"/>
  <c r="S238" i="5"/>
  <c r="R238" i="5"/>
  <c r="Q238" i="5"/>
  <c r="P238" i="5"/>
  <c r="O238" i="5"/>
  <c r="N238" i="5"/>
  <c r="M238" i="5"/>
  <c r="L238" i="5"/>
  <c r="K238" i="5"/>
  <c r="B238" i="5"/>
  <c r="AB237" i="5"/>
  <c r="AA237" i="5"/>
  <c r="Z237" i="5"/>
  <c r="Y237" i="5"/>
  <c r="X237" i="5"/>
  <c r="W237" i="5"/>
  <c r="V237" i="5"/>
  <c r="U237" i="5"/>
  <c r="T237" i="5"/>
  <c r="S237" i="5"/>
  <c r="R237" i="5"/>
  <c r="Q237" i="5"/>
  <c r="P237" i="5"/>
  <c r="O237" i="5"/>
  <c r="N237" i="5"/>
  <c r="M237" i="5"/>
  <c r="L237" i="5"/>
  <c r="K237" i="5"/>
  <c r="B237" i="5"/>
  <c r="AB236" i="5"/>
  <c r="AA236" i="5"/>
  <c r="Z236" i="5"/>
  <c r="Y236" i="5"/>
  <c r="X236" i="5"/>
  <c r="W236" i="5"/>
  <c r="V236" i="5"/>
  <c r="U236" i="5"/>
  <c r="T236" i="5"/>
  <c r="S236" i="5"/>
  <c r="R236" i="5"/>
  <c r="Q236" i="5"/>
  <c r="P236" i="5"/>
  <c r="O236" i="5"/>
  <c r="N236" i="5"/>
  <c r="M236" i="5"/>
  <c r="L236" i="5"/>
  <c r="K236" i="5"/>
  <c r="B236" i="5"/>
  <c r="AB235" i="5"/>
  <c r="AA235" i="5"/>
  <c r="Z235" i="5"/>
  <c r="Y235" i="5"/>
  <c r="X235" i="5"/>
  <c r="W235" i="5"/>
  <c r="V235" i="5"/>
  <c r="U235" i="5"/>
  <c r="T235" i="5"/>
  <c r="S235" i="5"/>
  <c r="R235" i="5"/>
  <c r="Q235" i="5"/>
  <c r="P235" i="5"/>
  <c r="O235" i="5"/>
  <c r="N235" i="5"/>
  <c r="M235" i="5"/>
  <c r="L235" i="5"/>
  <c r="K235" i="5"/>
  <c r="B235" i="5"/>
  <c r="AB234" i="5"/>
  <c r="AA234" i="5"/>
  <c r="Z234" i="5"/>
  <c r="Y234" i="5"/>
  <c r="X234" i="5"/>
  <c r="W234" i="5"/>
  <c r="V234" i="5"/>
  <c r="U234" i="5"/>
  <c r="T234" i="5"/>
  <c r="S234" i="5"/>
  <c r="R234" i="5"/>
  <c r="Q234" i="5"/>
  <c r="P234" i="5"/>
  <c r="O234" i="5"/>
  <c r="N234" i="5"/>
  <c r="M234" i="5"/>
  <c r="L234" i="5"/>
  <c r="K234" i="5"/>
  <c r="B234" i="5"/>
  <c r="AB233" i="5"/>
  <c r="AA233" i="5"/>
  <c r="Z233" i="5"/>
  <c r="Y233" i="5"/>
  <c r="X233" i="5"/>
  <c r="W233" i="5"/>
  <c r="V233" i="5"/>
  <c r="U233" i="5"/>
  <c r="T233" i="5"/>
  <c r="S233" i="5"/>
  <c r="R233" i="5"/>
  <c r="Q233" i="5"/>
  <c r="P233" i="5"/>
  <c r="O233" i="5"/>
  <c r="N233" i="5"/>
  <c r="M233" i="5"/>
  <c r="L233" i="5"/>
  <c r="K233" i="5"/>
  <c r="B233" i="5"/>
  <c r="AB232" i="5"/>
  <c r="AA232" i="5"/>
  <c r="Z232" i="5"/>
  <c r="Y232" i="5"/>
  <c r="X232" i="5"/>
  <c r="W232" i="5"/>
  <c r="V232" i="5"/>
  <c r="U232" i="5"/>
  <c r="T232" i="5"/>
  <c r="S232" i="5"/>
  <c r="R232" i="5"/>
  <c r="Q232" i="5"/>
  <c r="P232" i="5"/>
  <c r="O232" i="5"/>
  <c r="N232" i="5"/>
  <c r="M232" i="5"/>
  <c r="L232" i="5"/>
  <c r="K232" i="5"/>
  <c r="B232" i="5"/>
  <c r="AB231" i="5"/>
  <c r="AA231" i="5"/>
  <c r="Z231" i="5"/>
  <c r="Y231" i="5"/>
  <c r="X231" i="5"/>
  <c r="W231" i="5"/>
  <c r="V231" i="5"/>
  <c r="U231" i="5"/>
  <c r="T231" i="5"/>
  <c r="S231" i="5"/>
  <c r="R231" i="5"/>
  <c r="Q231" i="5"/>
  <c r="P231" i="5"/>
  <c r="O231" i="5"/>
  <c r="N231" i="5"/>
  <c r="M231" i="5"/>
  <c r="L231" i="5"/>
  <c r="K231" i="5"/>
  <c r="B231" i="5"/>
  <c r="AB230" i="5"/>
  <c r="AA230" i="5"/>
  <c r="Z230" i="5"/>
  <c r="Y230" i="5"/>
  <c r="X230" i="5"/>
  <c r="W230" i="5"/>
  <c r="V230" i="5"/>
  <c r="U230" i="5"/>
  <c r="T230" i="5"/>
  <c r="S230" i="5"/>
  <c r="R230" i="5"/>
  <c r="Q230" i="5"/>
  <c r="P230" i="5"/>
  <c r="O230" i="5"/>
  <c r="N230" i="5"/>
  <c r="M230" i="5"/>
  <c r="L230" i="5"/>
  <c r="K230" i="5"/>
  <c r="B230" i="5"/>
  <c r="AB229" i="5"/>
  <c r="AA229" i="5"/>
  <c r="Z229" i="5"/>
  <c r="Y229" i="5"/>
  <c r="X229" i="5"/>
  <c r="W229" i="5"/>
  <c r="V229" i="5"/>
  <c r="U229" i="5"/>
  <c r="T229" i="5"/>
  <c r="S229" i="5"/>
  <c r="R229" i="5"/>
  <c r="Q229" i="5"/>
  <c r="P229" i="5"/>
  <c r="O229" i="5"/>
  <c r="N229" i="5"/>
  <c r="M229" i="5"/>
  <c r="L229" i="5"/>
  <c r="K229" i="5"/>
  <c r="B229" i="5"/>
  <c r="AB228" i="5"/>
  <c r="AA228" i="5"/>
  <c r="Z228" i="5"/>
  <c r="Y228" i="5"/>
  <c r="X228" i="5"/>
  <c r="W228" i="5"/>
  <c r="V228" i="5"/>
  <c r="U228" i="5"/>
  <c r="T228" i="5"/>
  <c r="S228" i="5"/>
  <c r="R228" i="5"/>
  <c r="Q228" i="5"/>
  <c r="P228" i="5"/>
  <c r="O228" i="5"/>
  <c r="N228" i="5"/>
  <c r="M228" i="5"/>
  <c r="L228" i="5"/>
  <c r="K228" i="5"/>
  <c r="B228" i="5"/>
  <c r="AB227" i="5"/>
  <c r="AA227" i="5"/>
  <c r="Z227" i="5"/>
  <c r="Y227" i="5"/>
  <c r="X227" i="5"/>
  <c r="W227" i="5"/>
  <c r="V227" i="5"/>
  <c r="U227" i="5"/>
  <c r="T227" i="5"/>
  <c r="S227" i="5"/>
  <c r="R227" i="5"/>
  <c r="Q227" i="5"/>
  <c r="P227" i="5"/>
  <c r="O227" i="5"/>
  <c r="N227" i="5"/>
  <c r="M227" i="5"/>
  <c r="L227" i="5"/>
  <c r="K227" i="5"/>
  <c r="B227" i="5"/>
  <c r="AB226" i="5"/>
  <c r="AA226" i="5"/>
  <c r="Z226" i="5"/>
  <c r="Y226" i="5"/>
  <c r="X226" i="5"/>
  <c r="W226" i="5"/>
  <c r="V226" i="5"/>
  <c r="U226" i="5"/>
  <c r="T226" i="5"/>
  <c r="S226" i="5"/>
  <c r="R226" i="5"/>
  <c r="Q226" i="5"/>
  <c r="P226" i="5"/>
  <c r="O226" i="5"/>
  <c r="N226" i="5"/>
  <c r="M226" i="5"/>
  <c r="L226" i="5"/>
  <c r="K226" i="5"/>
  <c r="B226" i="5"/>
  <c r="AB225" i="5"/>
  <c r="AA225" i="5"/>
  <c r="Z225" i="5"/>
  <c r="Y225" i="5"/>
  <c r="X225" i="5"/>
  <c r="W225" i="5"/>
  <c r="V225" i="5"/>
  <c r="U225" i="5"/>
  <c r="T225" i="5"/>
  <c r="S225" i="5"/>
  <c r="R225" i="5"/>
  <c r="Q225" i="5"/>
  <c r="P225" i="5"/>
  <c r="O225" i="5"/>
  <c r="N225" i="5"/>
  <c r="M225" i="5"/>
  <c r="L225" i="5"/>
  <c r="K225" i="5"/>
  <c r="B225" i="5"/>
  <c r="AB224" i="5"/>
  <c r="AA224" i="5"/>
  <c r="Z224" i="5"/>
  <c r="Y224" i="5"/>
  <c r="X224" i="5"/>
  <c r="W224" i="5"/>
  <c r="V224" i="5"/>
  <c r="U224" i="5"/>
  <c r="T224" i="5"/>
  <c r="S224" i="5"/>
  <c r="R224" i="5"/>
  <c r="Q224" i="5"/>
  <c r="P224" i="5"/>
  <c r="O224" i="5"/>
  <c r="N224" i="5"/>
  <c r="M224" i="5"/>
  <c r="L224" i="5"/>
  <c r="K224" i="5"/>
  <c r="B224" i="5"/>
  <c r="AB223" i="5"/>
  <c r="AA223" i="5"/>
  <c r="Z223" i="5"/>
  <c r="Y223" i="5"/>
  <c r="X223" i="5"/>
  <c r="W223" i="5"/>
  <c r="V223" i="5"/>
  <c r="U223" i="5"/>
  <c r="T223" i="5"/>
  <c r="S223" i="5"/>
  <c r="R223" i="5"/>
  <c r="Q223" i="5"/>
  <c r="P223" i="5"/>
  <c r="O223" i="5"/>
  <c r="N223" i="5"/>
  <c r="M223" i="5"/>
  <c r="L223" i="5"/>
  <c r="K223" i="5"/>
  <c r="B223" i="5"/>
  <c r="AB222" i="5"/>
  <c r="AA222" i="5"/>
  <c r="Z222" i="5"/>
  <c r="Y222" i="5"/>
  <c r="X222" i="5"/>
  <c r="W222" i="5"/>
  <c r="V222" i="5"/>
  <c r="U222" i="5"/>
  <c r="T222" i="5"/>
  <c r="S222" i="5"/>
  <c r="R222" i="5"/>
  <c r="Q222" i="5"/>
  <c r="P222" i="5"/>
  <c r="O222" i="5"/>
  <c r="N222" i="5"/>
  <c r="M222" i="5"/>
  <c r="L222" i="5"/>
  <c r="K222" i="5"/>
  <c r="B222" i="5"/>
  <c r="AB221" i="5"/>
  <c r="AA221" i="5"/>
  <c r="Z221" i="5"/>
  <c r="Y221" i="5"/>
  <c r="X221" i="5"/>
  <c r="W221" i="5"/>
  <c r="V221" i="5"/>
  <c r="U221" i="5"/>
  <c r="T221" i="5"/>
  <c r="S221" i="5"/>
  <c r="R221" i="5"/>
  <c r="Q221" i="5"/>
  <c r="P221" i="5"/>
  <c r="O221" i="5"/>
  <c r="N221" i="5"/>
  <c r="M221" i="5"/>
  <c r="L221" i="5"/>
  <c r="K221" i="5"/>
  <c r="B221" i="5"/>
  <c r="AB220" i="5"/>
  <c r="AA220" i="5"/>
  <c r="Z220" i="5"/>
  <c r="Y220" i="5"/>
  <c r="X220" i="5"/>
  <c r="W220" i="5"/>
  <c r="V220" i="5"/>
  <c r="U220" i="5"/>
  <c r="T220" i="5"/>
  <c r="S220" i="5"/>
  <c r="R220" i="5"/>
  <c r="Q220" i="5"/>
  <c r="P220" i="5"/>
  <c r="O220" i="5"/>
  <c r="N220" i="5"/>
  <c r="M220" i="5"/>
  <c r="L220" i="5"/>
  <c r="K220" i="5"/>
  <c r="B220" i="5"/>
  <c r="AB219" i="5"/>
  <c r="AA219" i="5"/>
  <c r="Z219" i="5"/>
  <c r="Y219" i="5"/>
  <c r="X219" i="5"/>
  <c r="W219" i="5"/>
  <c r="V219" i="5"/>
  <c r="U219" i="5"/>
  <c r="T219" i="5"/>
  <c r="S219" i="5"/>
  <c r="R219" i="5"/>
  <c r="Q219" i="5"/>
  <c r="P219" i="5"/>
  <c r="O219" i="5"/>
  <c r="N219" i="5"/>
  <c r="M219" i="5"/>
  <c r="L219" i="5"/>
  <c r="K219" i="5"/>
  <c r="B219" i="5"/>
  <c r="AB218" i="5"/>
  <c r="AA218" i="5"/>
  <c r="Z218" i="5"/>
  <c r="Y218" i="5"/>
  <c r="X218" i="5"/>
  <c r="W218" i="5"/>
  <c r="V218" i="5"/>
  <c r="U218" i="5"/>
  <c r="T218" i="5"/>
  <c r="S218" i="5"/>
  <c r="R218" i="5"/>
  <c r="Q218" i="5"/>
  <c r="P218" i="5"/>
  <c r="O218" i="5"/>
  <c r="N218" i="5"/>
  <c r="M218" i="5"/>
  <c r="L218" i="5"/>
  <c r="K218" i="5"/>
  <c r="B218" i="5"/>
  <c r="AB217" i="5"/>
  <c r="AA217" i="5"/>
  <c r="Z217" i="5"/>
  <c r="Y217" i="5"/>
  <c r="X217" i="5"/>
  <c r="W217" i="5"/>
  <c r="V217" i="5"/>
  <c r="U217" i="5"/>
  <c r="T217" i="5"/>
  <c r="S217" i="5"/>
  <c r="R217" i="5"/>
  <c r="Q217" i="5"/>
  <c r="P217" i="5"/>
  <c r="O217" i="5"/>
  <c r="N217" i="5"/>
  <c r="M217" i="5"/>
  <c r="L217" i="5"/>
  <c r="K217" i="5"/>
  <c r="B217" i="5"/>
  <c r="AB216" i="5"/>
  <c r="AA216" i="5"/>
  <c r="Z216" i="5"/>
  <c r="Y216" i="5"/>
  <c r="X216" i="5"/>
  <c r="W216" i="5"/>
  <c r="V216" i="5"/>
  <c r="U216" i="5"/>
  <c r="T216" i="5"/>
  <c r="S216" i="5"/>
  <c r="R216" i="5"/>
  <c r="Q216" i="5"/>
  <c r="P216" i="5"/>
  <c r="O216" i="5"/>
  <c r="N216" i="5"/>
  <c r="M216" i="5"/>
  <c r="L216" i="5"/>
  <c r="K216" i="5"/>
  <c r="B216" i="5"/>
  <c r="AB215" i="5"/>
  <c r="AA215" i="5"/>
  <c r="Z215" i="5"/>
  <c r="Y215" i="5"/>
  <c r="X215" i="5"/>
  <c r="W215" i="5"/>
  <c r="V215" i="5"/>
  <c r="U215" i="5"/>
  <c r="T215" i="5"/>
  <c r="S215" i="5"/>
  <c r="R215" i="5"/>
  <c r="Q215" i="5"/>
  <c r="P215" i="5"/>
  <c r="O215" i="5"/>
  <c r="N215" i="5"/>
  <c r="M215" i="5"/>
  <c r="L215" i="5"/>
  <c r="K215" i="5"/>
  <c r="B215" i="5"/>
  <c r="AB214" i="5"/>
  <c r="AA214" i="5"/>
  <c r="Z214" i="5"/>
  <c r="Y214" i="5"/>
  <c r="X214" i="5"/>
  <c r="W214" i="5"/>
  <c r="V214" i="5"/>
  <c r="U214" i="5"/>
  <c r="T214" i="5"/>
  <c r="S214" i="5"/>
  <c r="R214" i="5"/>
  <c r="Q214" i="5"/>
  <c r="P214" i="5"/>
  <c r="O214" i="5"/>
  <c r="N214" i="5"/>
  <c r="M214" i="5"/>
  <c r="L214" i="5"/>
  <c r="K214" i="5"/>
  <c r="B214" i="5"/>
  <c r="AB213" i="5"/>
  <c r="AA213" i="5"/>
  <c r="Z213" i="5"/>
  <c r="Y213" i="5"/>
  <c r="X213" i="5"/>
  <c r="W213" i="5"/>
  <c r="V213" i="5"/>
  <c r="U213" i="5"/>
  <c r="T213" i="5"/>
  <c r="S213" i="5"/>
  <c r="R213" i="5"/>
  <c r="Q213" i="5"/>
  <c r="P213" i="5"/>
  <c r="O213" i="5"/>
  <c r="N213" i="5"/>
  <c r="M213" i="5"/>
  <c r="L213" i="5"/>
  <c r="K213" i="5"/>
  <c r="B213" i="5"/>
  <c r="AB212" i="5"/>
  <c r="AA212" i="5"/>
  <c r="Z212" i="5"/>
  <c r="Y212" i="5"/>
  <c r="X212" i="5"/>
  <c r="W212" i="5"/>
  <c r="V212" i="5"/>
  <c r="U212" i="5"/>
  <c r="T212" i="5"/>
  <c r="S212" i="5"/>
  <c r="R212" i="5"/>
  <c r="Q212" i="5"/>
  <c r="P212" i="5"/>
  <c r="O212" i="5"/>
  <c r="N212" i="5"/>
  <c r="M212" i="5"/>
  <c r="L212" i="5"/>
  <c r="K212" i="5"/>
  <c r="B212" i="5"/>
  <c r="AB211" i="5"/>
  <c r="AA211" i="5"/>
  <c r="Z211" i="5"/>
  <c r="Y211" i="5"/>
  <c r="X211" i="5"/>
  <c r="W211" i="5"/>
  <c r="V211" i="5"/>
  <c r="U211" i="5"/>
  <c r="T211" i="5"/>
  <c r="S211" i="5"/>
  <c r="R211" i="5"/>
  <c r="Q211" i="5"/>
  <c r="P211" i="5"/>
  <c r="O211" i="5"/>
  <c r="N211" i="5"/>
  <c r="M211" i="5"/>
  <c r="L211" i="5"/>
  <c r="K211" i="5"/>
  <c r="B211" i="5"/>
  <c r="AB210" i="5"/>
  <c r="AA210" i="5"/>
  <c r="Z210" i="5"/>
  <c r="Y210" i="5"/>
  <c r="X210" i="5"/>
  <c r="W210" i="5"/>
  <c r="V210" i="5"/>
  <c r="U210" i="5"/>
  <c r="T210" i="5"/>
  <c r="S210" i="5"/>
  <c r="R210" i="5"/>
  <c r="Q210" i="5"/>
  <c r="P210" i="5"/>
  <c r="O210" i="5"/>
  <c r="N210" i="5"/>
  <c r="M210" i="5"/>
  <c r="L210" i="5"/>
  <c r="K210" i="5"/>
  <c r="B210" i="5"/>
  <c r="AB209" i="5"/>
  <c r="AA209" i="5"/>
  <c r="Z209" i="5"/>
  <c r="Y209" i="5"/>
  <c r="X209" i="5"/>
  <c r="W209" i="5"/>
  <c r="V209" i="5"/>
  <c r="U209" i="5"/>
  <c r="T209" i="5"/>
  <c r="S209" i="5"/>
  <c r="R209" i="5"/>
  <c r="Q209" i="5"/>
  <c r="P209" i="5"/>
  <c r="O209" i="5"/>
  <c r="N209" i="5"/>
  <c r="M209" i="5"/>
  <c r="L209" i="5"/>
  <c r="K209" i="5"/>
  <c r="B209" i="5"/>
  <c r="AB208" i="5"/>
  <c r="AA208" i="5"/>
  <c r="Z208" i="5"/>
  <c r="Y208" i="5"/>
  <c r="X208" i="5"/>
  <c r="W208" i="5"/>
  <c r="V208" i="5"/>
  <c r="U208" i="5"/>
  <c r="T208" i="5"/>
  <c r="S208" i="5"/>
  <c r="R208" i="5"/>
  <c r="Q208" i="5"/>
  <c r="P208" i="5"/>
  <c r="O208" i="5"/>
  <c r="N208" i="5"/>
  <c r="M208" i="5"/>
  <c r="L208" i="5"/>
  <c r="K208" i="5"/>
  <c r="B208" i="5"/>
  <c r="AB207" i="5"/>
  <c r="AA207" i="5"/>
  <c r="Z207" i="5"/>
  <c r="Y207" i="5"/>
  <c r="X207" i="5"/>
  <c r="W207" i="5"/>
  <c r="V207" i="5"/>
  <c r="U207" i="5"/>
  <c r="T207" i="5"/>
  <c r="S207" i="5"/>
  <c r="R207" i="5"/>
  <c r="Q207" i="5"/>
  <c r="P207" i="5"/>
  <c r="O207" i="5"/>
  <c r="N207" i="5"/>
  <c r="M207" i="5"/>
  <c r="L207" i="5"/>
  <c r="K207" i="5"/>
  <c r="B207" i="5"/>
  <c r="AB206" i="5"/>
  <c r="AA206" i="5"/>
  <c r="Z206" i="5"/>
  <c r="Y206" i="5"/>
  <c r="X206" i="5"/>
  <c r="W206" i="5"/>
  <c r="V206" i="5"/>
  <c r="U206" i="5"/>
  <c r="T206" i="5"/>
  <c r="S206" i="5"/>
  <c r="R206" i="5"/>
  <c r="Q206" i="5"/>
  <c r="P206" i="5"/>
  <c r="O206" i="5"/>
  <c r="N206" i="5"/>
  <c r="M206" i="5"/>
  <c r="L206" i="5"/>
  <c r="K206" i="5"/>
  <c r="B206" i="5"/>
  <c r="AB205" i="5"/>
  <c r="AA205" i="5"/>
  <c r="Z205" i="5"/>
  <c r="Y205" i="5"/>
  <c r="X205" i="5"/>
  <c r="W205" i="5"/>
  <c r="V205" i="5"/>
  <c r="U205" i="5"/>
  <c r="T205" i="5"/>
  <c r="S205" i="5"/>
  <c r="R205" i="5"/>
  <c r="Q205" i="5"/>
  <c r="P205" i="5"/>
  <c r="O205" i="5"/>
  <c r="N205" i="5"/>
  <c r="M205" i="5"/>
  <c r="L205" i="5"/>
  <c r="K205" i="5"/>
  <c r="B205" i="5"/>
  <c r="AB204" i="5"/>
  <c r="AA204" i="5"/>
  <c r="Z204" i="5"/>
  <c r="Y204" i="5"/>
  <c r="X204" i="5"/>
  <c r="W204" i="5"/>
  <c r="V204" i="5"/>
  <c r="U204" i="5"/>
  <c r="T204" i="5"/>
  <c r="S204" i="5"/>
  <c r="R204" i="5"/>
  <c r="Q204" i="5"/>
  <c r="P204" i="5"/>
  <c r="O204" i="5"/>
  <c r="N204" i="5"/>
  <c r="M204" i="5"/>
  <c r="L204" i="5"/>
  <c r="K204" i="5"/>
  <c r="B204" i="5"/>
  <c r="AB203" i="5"/>
  <c r="AA203" i="5"/>
  <c r="Z203" i="5"/>
  <c r="Y203" i="5"/>
  <c r="X203" i="5"/>
  <c r="W203" i="5"/>
  <c r="V203" i="5"/>
  <c r="U203" i="5"/>
  <c r="T203" i="5"/>
  <c r="S203" i="5"/>
  <c r="R203" i="5"/>
  <c r="Q203" i="5"/>
  <c r="P203" i="5"/>
  <c r="O203" i="5"/>
  <c r="N203" i="5"/>
  <c r="M203" i="5"/>
  <c r="L203" i="5"/>
  <c r="K203" i="5"/>
  <c r="B203" i="5"/>
  <c r="AB202" i="5"/>
  <c r="AA202" i="5"/>
  <c r="Z202" i="5"/>
  <c r="Y202" i="5"/>
  <c r="X202" i="5"/>
  <c r="W202" i="5"/>
  <c r="V202" i="5"/>
  <c r="U202" i="5"/>
  <c r="T202" i="5"/>
  <c r="S202" i="5"/>
  <c r="R202" i="5"/>
  <c r="Q202" i="5"/>
  <c r="P202" i="5"/>
  <c r="O202" i="5"/>
  <c r="N202" i="5"/>
  <c r="M202" i="5"/>
  <c r="L202" i="5"/>
  <c r="K202" i="5"/>
  <c r="B202" i="5"/>
  <c r="AB201" i="5"/>
  <c r="AA201" i="5"/>
  <c r="Z201" i="5"/>
  <c r="Y201" i="5"/>
  <c r="X201" i="5"/>
  <c r="W201" i="5"/>
  <c r="V201" i="5"/>
  <c r="U201" i="5"/>
  <c r="T201" i="5"/>
  <c r="S201" i="5"/>
  <c r="R201" i="5"/>
  <c r="Q201" i="5"/>
  <c r="P201" i="5"/>
  <c r="O201" i="5"/>
  <c r="N201" i="5"/>
  <c r="M201" i="5"/>
  <c r="L201" i="5"/>
  <c r="K201" i="5"/>
  <c r="B201" i="5"/>
  <c r="AB200" i="5"/>
  <c r="AA200" i="5"/>
  <c r="Z200" i="5"/>
  <c r="Y200" i="5"/>
  <c r="X200" i="5"/>
  <c r="W200" i="5"/>
  <c r="V200" i="5"/>
  <c r="U200" i="5"/>
  <c r="T200" i="5"/>
  <c r="S200" i="5"/>
  <c r="R200" i="5"/>
  <c r="Q200" i="5"/>
  <c r="P200" i="5"/>
  <c r="O200" i="5"/>
  <c r="N200" i="5"/>
  <c r="M200" i="5"/>
  <c r="L200" i="5"/>
  <c r="K200" i="5"/>
  <c r="B200" i="5"/>
  <c r="AB199" i="5"/>
  <c r="AA199" i="5"/>
  <c r="Z199" i="5"/>
  <c r="Y199" i="5"/>
  <c r="X199" i="5"/>
  <c r="W199" i="5"/>
  <c r="V199" i="5"/>
  <c r="U199" i="5"/>
  <c r="T199" i="5"/>
  <c r="S199" i="5"/>
  <c r="R199" i="5"/>
  <c r="Q199" i="5"/>
  <c r="P199" i="5"/>
  <c r="O199" i="5"/>
  <c r="N199" i="5"/>
  <c r="M199" i="5"/>
  <c r="L199" i="5"/>
  <c r="K199" i="5"/>
  <c r="B199" i="5"/>
  <c r="AB198" i="5"/>
  <c r="AA198" i="5"/>
  <c r="Z198" i="5"/>
  <c r="Y198" i="5"/>
  <c r="X198" i="5"/>
  <c r="W198" i="5"/>
  <c r="V198" i="5"/>
  <c r="U198" i="5"/>
  <c r="T198" i="5"/>
  <c r="S198" i="5"/>
  <c r="R198" i="5"/>
  <c r="Q198" i="5"/>
  <c r="P198" i="5"/>
  <c r="O198" i="5"/>
  <c r="N198" i="5"/>
  <c r="M198" i="5"/>
  <c r="L198" i="5"/>
  <c r="K198" i="5"/>
  <c r="B198" i="5"/>
  <c r="AB197" i="5"/>
  <c r="AA197" i="5"/>
  <c r="Z197" i="5"/>
  <c r="Y197" i="5"/>
  <c r="X197" i="5"/>
  <c r="W197" i="5"/>
  <c r="V197" i="5"/>
  <c r="U197" i="5"/>
  <c r="T197" i="5"/>
  <c r="S197" i="5"/>
  <c r="R197" i="5"/>
  <c r="Q197" i="5"/>
  <c r="P197" i="5"/>
  <c r="O197" i="5"/>
  <c r="N197" i="5"/>
  <c r="M197" i="5"/>
  <c r="L197" i="5"/>
  <c r="K197" i="5"/>
  <c r="B197" i="5"/>
  <c r="AB196" i="5"/>
  <c r="AA196" i="5"/>
  <c r="Z196" i="5"/>
  <c r="Y196" i="5"/>
  <c r="X196" i="5"/>
  <c r="W196" i="5"/>
  <c r="V196" i="5"/>
  <c r="U196" i="5"/>
  <c r="T196" i="5"/>
  <c r="S196" i="5"/>
  <c r="R196" i="5"/>
  <c r="Q196" i="5"/>
  <c r="P196" i="5"/>
  <c r="O196" i="5"/>
  <c r="N196" i="5"/>
  <c r="M196" i="5"/>
  <c r="L196" i="5"/>
  <c r="K196" i="5"/>
  <c r="B196" i="5"/>
  <c r="AB195" i="5"/>
  <c r="AA195" i="5"/>
  <c r="Z195" i="5"/>
  <c r="Y195" i="5"/>
  <c r="X195" i="5"/>
  <c r="W195" i="5"/>
  <c r="V195" i="5"/>
  <c r="U195" i="5"/>
  <c r="T195" i="5"/>
  <c r="S195" i="5"/>
  <c r="R195" i="5"/>
  <c r="Q195" i="5"/>
  <c r="P195" i="5"/>
  <c r="O195" i="5"/>
  <c r="N195" i="5"/>
  <c r="M195" i="5"/>
  <c r="L195" i="5"/>
  <c r="K195" i="5"/>
  <c r="B195" i="5"/>
  <c r="AB194" i="5"/>
  <c r="AA194" i="5"/>
  <c r="Z194" i="5"/>
  <c r="Y194" i="5"/>
  <c r="X194" i="5"/>
  <c r="W194" i="5"/>
  <c r="V194" i="5"/>
  <c r="U194" i="5"/>
  <c r="T194" i="5"/>
  <c r="S194" i="5"/>
  <c r="R194" i="5"/>
  <c r="Q194" i="5"/>
  <c r="P194" i="5"/>
  <c r="O194" i="5"/>
  <c r="N194" i="5"/>
  <c r="M194" i="5"/>
  <c r="L194" i="5"/>
  <c r="K194" i="5"/>
  <c r="B194" i="5"/>
  <c r="AB193" i="5"/>
  <c r="AA193" i="5"/>
  <c r="Z193" i="5"/>
  <c r="Y193" i="5"/>
  <c r="X193" i="5"/>
  <c r="W193" i="5"/>
  <c r="V193" i="5"/>
  <c r="U193" i="5"/>
  <c r="T193" i="5"/>
  <c r="S193" i="5"/>
  <c r="R193" i="5"/>
  <c r="Q193" i="5"/>
  <c r="P193" i="5"/>
  <c r="O193" i="5"/>
  <c r="N193" i="5"/>
  <c r="M193" i="5"/>
  <c r="L193" i="5"/>
  <c r="K193" i="5"/>
  <c r="B193" i="5"/>
  <c r="AB192" i="5"/>
  <c r="AA192" i="5"/>
  <c r="Z192" i="5"/>
  <c r="Y192" i="5"/>
  <c r="X192" i="5"/>
  <c r="W192" i="5"/>
  <c r="V192" i="5"/>
  <c r="U192" i="5"/>
  <c r="T192" i="5"/>
  <c r="S192" i="5"/>
  <c r="R192" i="5"/>
  <c r="Q192" i="5"/>
  <c r="P192" i="5"/>
  <c r="O192" i="5"/>
  <c r="N192" i="5"/>
  <c r="M192" i="5"/>
  <c r="L192" i="5"/>
  <c r="K192" i="5"/>
  <c r="B192" i="5"/>
  <c r="AB191" i="5"/>
  <c r="AA191" i="5"/>
  <c r="Z191" i="5"/>
  <c r="Y191" i="5"/>
  <c r="X191" i="5"/>
  <c r="W191" i="5"/>
  <c r="V191" i="5"/>
  <c r="U191" i="5"/>
  <c r="T191" i="5"/>
  <c r="S191" i="5"/>
  <c r="R191" i="5"/>
  <c r="Q191" i="5"/>
  <c r="P191" i="5"/>
  <c r="O191" i="5"/>
  <c r="N191" i="5"/>
  <c r="M191" i="5"/>
  <c r="L191" i="5"/>
  <c r="K191" i="5"/>
  <c r="B191" i="5"/>
  <c r="AB190" i="5"/>
  <c r="AA190" i="5"/>
  <c r="Z190" i="5"/>
  <c r="Y190" i="5"/>
  <c r="X190" i="5"/>
  <c r="W190" i="5"/>
  <c r="V190" i="5"/>
  <c r="U190" i="5"/>
  <c r="T190" i="5"/>
  <c r="S190" i="5"/>
  <c r="R190" i="5"/>
  <c r="Q190" i="5"/>
  <c r="P190" i="5"/>
  <c r="O190" i="5"/>
  <c r="N190" i="5"/>
  <c r="M190" i="5"/>
  <c r="L190" i="5"/>
  <c r="K190" i="5"/>
  <c r="B190" i="5"/>
  <c r="AB189" i="5"/>
  <c r="AA189" i="5"/>
  <c r="Z189" i="5"/>
  <c r="Y189" i="5"/>
  <c r="X189" i="5"/>
  <c r="W189" i="5"/>
  <c r="V189" i="5"/>
  <c r="U189" i="5"/>
  <c r="T189" i="5"/>
  <c r="S189" i="5"/>
  <c r="R189" i="5"/>
  <c r="Q189" i="5"/>
  <c r="P189" i="5"/>
  <c r="O189" i="5"/>
  <c r="N189" i="5"/>
  <c r="M189" i="5"/>
  <c r="L189" i="5"/>
  <c r="K189" i="5"/>
  <c r="B189" i="5"/>
  <c r="AB188" i="5"/>
  <c r="AA188" i="5"/>
  <c r="Z188" i="5"/>
  <c r="Y188" i="5"/>
  <c r="X188" i="5"/>
  <c r="W188" i="5"/>
  <c r="V188" i="5"/>
  <c r="U188" i="5"/>
  <c r="T188" i="5"/>
  <c r="S188" i="5"/>
  <c r="R188" i="5"/>
  <c r="Q188" i="5"/>
  <c r="P188" i="5"/>
  <c r="O188" i="5"/>
  <c r="N188" i="5"/>
  <c r="M188" i="5"/>
  <c r="L188" i="5"/>
  <c r="K188" i="5"/>
  <c r="B188" i="5"/>
  <c r="AB187" i="5"/>
  <c r="AA187" i="5"/>
  <c r="Z187" i="5"/>
  <c r="Y187" i="5"/>
  <c r="X187" i="5"/>
  <c r="W187" i="5"/>
  <c r="V187" i="5"/>
  <c r="U187" i="5"/>
  <c r="T187" i="5"/>
  <c r="S187" i="5"/>
  <c r="R187" i="5"/>
  <c r="Q187" i="5"/>
  <c r="P187" i="5"/>
  <c r="O187" i="5"/>
  <c r="N187" i="5"/>
  <c r="M187" i="5"/>
  <c r="L187" i="5"/>
  <c r="K187" i="5"/>
  <c r="B187" i="5"/>
  <c r="AB186" i="5"/>
  <c r="AA186" i="5"/>
  <c r="Z186" i="5"/>
  <c r="Y186" i="5"/>
  <c r="X186" i="5"/>
  <c r="W186" i="5"/>
  <c r="V186" i="5"/>
  <c r="U186" i="5"/>
  <c r="T186" i="5"/>
  <c r="S186" i="5"/>
  <c r="R186" i="5"/>
  <c r="Q186" i="5"/>
  <c r="P186" i="5"/>
  <c r="O186" i="5"/>
  <c r="N186" i="5"/>
  <c r="M186" i="5"/>
  <c r="L186" i="5"/>
  <c r="K186" i="5"/>
  <c r="B186" i="5"/>
  <c r="AB185" i="5"/>
  <c r="AA185" i="5"/>
  <c r="Z185" i="5"/>
  <c r="Y185" i="5"/>
  <c r="X185" i="5"/>
  <c r="W185" i="5"/>
  <c r="V185" i="5"/>
  <c r="U185" i="5"/>
  <c r="T185" i="5"/>
  <c r="S185" i="5"/>
  <c r="R185" i="5"/>
  <c r="Q185" i="5"/>
  <c r="P185" i="5"/>
  <c r="O185" i="5"/>
  <c r="N185" i="5"/>
  <c r="M185" i="5"/>
  <c r="L185" i="5"/>
  <c r="K185" i="5"/>
  <c r="B185" i="5"/>
  <c r="AB184" i="5"/>
  <c r="AA184" i="5"/>
  <c r="Z184" i="5"/>
  <c r="Y184" i="5"/>
  <c r="X184" i="5"/>
  <c r="W184" i="5"/>
  <c r="V184" i="5"/>
  <c r="U184" i="5"/>
  <c r="T184" i="5"/>
  <c r="S184" i="5"/>
  <c r="R184" i="5"/>
  <c r="Q184" i="5"/>
  <c r="P184" i="5"/>
  <c r="O184" i="5"/>
  <c r="N184" i="5"/>
  <c r="M184" i="5"/>
  <c r="L184" i="5"/>
  <c r="K184" i="5"/>
  <c r="B184" i="5"/>
  <c r="AB183" i="5"/>
  <c r="AA183" i="5"/>
  <c r="Z183" i="5"/>
  <c r="Y183" i="5"/>
  <c r="X183" i="5"/>
  <c r="W183" i="5"/>
  <c r="V183" i="5"/>
  <c r="U183" i="5"/>
  <c r="T183" i="5"/>
  <c r="S183" i="5"/>
  <c r="R183" i="5"/>
  <c r="Q183" i="5"/>
  <c r="P183" i="5"/>
  <c r="O183" i="5"/>
  <c r="N183" i="5"/>
  <c r="M183" i="5"/>
  <c r="L183" i="5"/>
  <c r="K183" i="5"/>
  <c r="B183" i="5"/>
  <c r="AB182" i="5"/>
  <c r="AA182" i="5"/>
  <c r="Z182" i="5"/>
  <c r="Y182" i="5"/>
  <c r="X182" i="5"/>
  <c r="W182" i="5"/>
  <c r="V182" i="5"/>
  <c r="U182" i="5"/>
  <c r="T182" i="5"/>
  <c r="S182" i="5"/>
  <c r="R182" i="5"/>
  <c r="Q182" i="5"/>
  <c r="P182" i="5"/>
  <c r="O182" i="5"/>
  <c r="N182" i="5"/>
  <c r="M182" i="5"/>
  <c r="L182" i="5"/>
  <c r="K182" i="5"/>
  <c r="B182" i="5"/>
  <c r="AB181" i="5"/>
  <c r="AA181" i="5"/>
  <c r="Z181" i="5"/>
  <c r="Y181" i="5"/>
  <c r="X181" i="5"/>
  <c r="W181" i="5"/>
  <c r="V181" i="5"/>
  <c r="U181" i="5"/>
  <c r="T181" i="5"/>
  <c r="S181" i="5"/>
  <c r="R181" i="5"/>
  <c r="Q181" i="5"/>
  <c r="P181" i="5"/>
  <c r="O181" i="5"/>
  <c r="N181" i="5"/>
  <c r="M181" i="5"/>
  <c r="L181" i="5"/>
  <c r="K181" i="5"/>
  <c r="B181" i="5"/>
  <c r="AB180" i="5"/>
  <c r="AA180" i="5"/>
  <c r="Z180" i="5"/>
  <c r="Y180" i="5"/>
  <c r="X180" i="5"/>
  <c r="W180" i="5"/>
  <c r="V180" i="5"/>
  <c r="U180" i="5"/>
  <c r="T180" i="5"/>
  <c r="S180" i="5"/>
  <c r="R180" i="5"/>
  <c r="Q180" i="5"/>
  <c r="P180" i="5"/>
  <c r="O180" i="5"/>
  <c r="N180" i="5"/>
  <c r="M180" i="5"/>
  <c r="L180" i="5"/>
  <c r="K180" i="5"/>
  <c r="B180" i="5"/>
  <c r="AB179" i="5"/>
  <c r="AA179" i="5"/>
  <c r="Z179" i="5"/>
  <c r="Y179" i="5"/>
  <c r="X179" i="5"/>
  <c r="W179" i="5"/>
  <c r="V179" i="5"/>
  <c r="U179" i="5"/>
  <c r="T179" i="5"/>
  <c r="S179" i="5"/>
  <c r="R179" i="5"/>
  <c r="Q179" i="5"/>
  <c r="P179" i="5"/>
  <c r="O179" i="5"/>
  <c r="N179" i="5"/>
  <c r="M179" i="5"/>
  <c r="L179" i="5"/>
  <c r="K179" i="5"/>
  <c r="B179" i="5"/>
  <c r="AB178" i="5"/>
  <c r="AA178" i="5"/>
  <c r="Z178" i="5"/>
  <c r="Y178" i="5"/>
  <c r="X178" i="5"/>
  <c r="W178" i="5"/>
  <c r="V178" i="5"/>
  <c r="U178" i="5"/>
  <c r="T178" i="5"/>
  <c r="S178" i="5"/>
  <c r="R178" i="5"/>
  <c r="Q178" i="5"/>
  <c r="P178" i="5"/>
  <c r="O178" i="5"/>
  <c r="N178" i="5"/>
  <c r="M178" i="5"/>
  <c r="L178" i="5"/>
  <c r="K178" i="5"/>
  <c r="B178" i="5"/>
  <c r="AB177" i="5"/>
  <c r="AA177" i="5"/>
  <c r="Z177" i="5"/>
  <c r="Y177" i="5"/>
  <c r="X177" i="5"/>
  <c r="W177" i="5"/>
  <c r="V177" i="5"/>
  <c r="U177" i="5"/>
  <c r="T177" i="5"/>
  <c r="S177" i="5"/>
  <c r="R177" i="5"/>
  <c r="Q177" i="5"/>
  <c r="P177" i="5"/>
  <c r="O177" i="5"/>
  <c r="N177" i="5"/>
  <c r="M177" i="5"/>
  <c r="L177" i="5"/>
  <c r="K177" i="5"/>
  <c r="B177" i="5"/>
  <c r="AB176" i="5"/>
  <c r="AA176" i="5"/>
  <c r="Z176" i="5"/>
  <c r="Y176" i="5"/>
  <c r="X176" i="5"/>
  <c r="W176" i="5"/>
  <c r="V176" i="5"/>
  <c r="U176" i="5"/>
  <c r="T176" i="5"/>
  <c r="S176" i="5"/>
  <c r="R176" i="5"/>
  <c r="Q176" i="5"/>
  <c r="P176" i="5"/>
  <c r="O176" i="5"/>
  <c r="N176" i="5"/>
  <c r="M176" i="5"/>
  <c r="L176" i="5"/>
  <c r="K176" i="5"/>
  <c r="B176" i="5"/>
  <c r="AB175" i="5"/>
  <c r="AA175" i="5"/>
  <c r="Z175" i="5"/>
  <c r="Y175" i="5"/>
  <c r="X175" i="5"/>
  <c r="W175" i="5"/>
  <c r="V175" i="5"/>
  <c r="U175" i="5"/>
  <c r="T175" i="5"/>
  <c r="S175" i="5"/>
  <c r="R175" i="5"/>
  <c r="Q175" i="5"/>
  <c r="P175" i="5"/>
  <c r="O175" i="5"/>
  <c r="N175" i="5"/>
  <c r="M175" i="5"/>
  <c r="L175" i="5"/>
  <c r="K175" i="5"/>
  <c r="B175" i="5"/>
  <c r="AB174" i="5"/>
  <c r="AA174" i="5"/>
  <c r="Z174" i="5"/>
  <c r="Y174" i="5"/>
  <c r="X174" i="5"/>
  <c r="W174" i="5"/>
  <c r="V174" i="5"/>
  <c r="U174" i="5"/>
  <c r="T174" i="5"/>
  <c r="S174" i="5"/>
  <c r="R174" i="5"/>
  <c r="Q174" i="5"/>
  <c r="P174" i="5"/>
  <c r="O174" i="5"/>
  <c r="N174" i="5"/>
  <c r="M174" i="5"/>
  <c r="L174" i="5"/>
  <c r="K174" i="5"/>
  <c r="B174" i="5"/>
  <c r="AB173" i="5"/>
  <c r="AA173" i="5"/>
  <c r="Z173" i="5"/>
  <c r="Y173" i="5"/>
  <c r="X173" i="5"/>
  <c r="W173" i="5"/>
  <c r="V173" i="5"/>
  <c r="U173" i="5"/>
  <c r="T173" i="5"/>
  <c r="S173" i="5"/>
  <c r="R173" i="5"/>
  <c r="Q173" i="5"/>
  <c r="P173" i="5"/>
  <c r="O173" i="5"/>
  <c r="N173" i="5"/>
  <c r="M173" i="5"/>
  <c r="L173" i="5"/>
  <c r="K173" i="5"/>
  <c r="B173" i="5"/>
  <c r="AB172" i="5"/>
  <c r="AA172" i="5"/>
  <c r="Z172" i="5"/>
  <c r="Y172" i="5"/>
  <c r="X172" i="5"/>
  <c r="W172" i="5"/>
  <c r="V172" i="5"/>
  <c r="U172" i="5"/>
  <c r="T172" i="5"/>
  <c r="S172" i="5"/>
  <c r="R172" i="5"/>
  <c r="Q172" i="5"/>
  <c r="P172" i="5"/>
  <c r="O172" i="5"/>
  <c r="N172" i="5"/>
  <c r="M172" i="5"/>
  <c r="L172" i="5"/>
  <c r="K172" i="5"/>
  <c r="B172" i="5"/>
  <c r="AB171" i="5"/>
  <c r="AA171" i="5"/>
  <c r="Z171" i="5"/>
  <c r="Y171" i="5"/>
  <c r="X171" i="5"/>
  <c r="W171" i="5"/>
  <c r="V171" i="5"/>
  <c r="U171" i="5"/>
  <c r="T171" i="5"/>
  <c r="S171" i="5"/>
  <c r="R171" i="5"/>
  <c r="Q171" i="5"/>
  <c r="P171" i="5"/>
  <c r="O171" i="5"/>
  <c r="N171" i="5"/>
  <c r="M171" i="5"/>
  <c r="L171" i="5"/>
  <c r="K171" i="5"/>
  <c r="B171" i="5"/>
  <c r="AB170" i="5"/>
  <c r="AA170" i="5"/>
  <c r="Z170" i="5"/>
  <c r="Y170" i="5"/>
  <c r="X170" i="5"/>
  <c r="W170" i="5"/>
  <c r="V170" i="5"/>
  <c r="U170" i="5"/>
  <c r="T170" i="5"/>
  <c r="S170" i="5"/>
  <c r="R170" i="5"/>
  <c r="Q170" i="5"/>
  <c r="P170" i="5"/>
  <c r="O170" i="5"/>
  <c r="N170" i="5"/>
  <c r="M170" i="5"/>
  <c r="L170" i="5"/>
  <c r="K170" i="5"/>
  <c r="B170" i="5"/>
  <c r="AB169" i="5"/>
  <c r="AA169" i="5"/>
  <c r="Z169" i="5"/>
  <c r="Y169" i="5"/>
  <c r="X169" i="5"/>
  <c r="W169" i="5"/>
  <c r="V169" i="5"/>
  <c r="U169" i="5"/>
  <c r="T169" i="5"/>
  <c r="S169" i="5"/>
  <c r="R169" i="5"/>
  <c r="Q169" i="5"/>
  <c r="P169" i="5"/>
  <c r="O169" i="5"/>
  <c r="N169" i="5"/>
  <c r="M169" i="5"/>
  <c r="L169" i="5"/>
  <c r="K169" i="5"/>
  <c r="B169" i="5"/>
  <c r="AB168" i="5"/>
  <c r="AA168" i="5"/>
  <c r="Z168" i="5"/>
  <c r="Y168" i="5"/>
  <c r="X168" i="5"/>
  <c r="W168" i="5"/>
  <c r="V168" i="5"/>
  <c r="U168" i="5"/>
  <c r="T168" i="5"/>
  <c r="S168" i="5"/>
  <c r="R168" i="5"/>
  <c r="Q168" i="5"/>
  <c r="P168" i="5"/>
  <c r="O168" i="5"/>
  <c r="N168" i="5"/>
  <c r="M168" i="5"/>
  <c r="L168" i="5"/>
  <c r="K168" i="5"/>
  <c r="B168" i="5"/>
  <c r="AB167" i="5"/>
  <c r="AA167" i="5"/>
  <c r="Z167" i="5"/>
  <c r="Y167" i="5"/>
  <c r="X167" i="5"/>
  <c r="W167" i="5"/>
  <c r="V167" i="5"/>
  <c r="U167" i="5"/>
  <c r="T167" i="5"/>
  <c r="S167" i="5"/>
  <c r="R167" i="5"/>
  <c r="Q167" i="5"/>
  <c r="P167" i="5"/>
  <c r="O167" i="5"/>
  <c r="N167" i="5"/>
  <c r="M167" i="5"/>
  <c r="L167" i="5"/>
  <c r="K167" i="5"/>
  <c r="B167" i="5"/>
  <c r="AB166" i="5"/>
  <c r="AA166" i="5"/>
  <c r="Z166" i="5"/>
  <c r="Y166" i="5"/>
  <c r="X166" i="5"/>
  <c r="W166" i="5"/>
  <c r="V166" i="5"/>
  <c r="U166" i="5"/>
  <c r="T166" i="5"/>
  <c r="S166" i="5"/>
  <c r="R166" i="5"/>
  <c r="Q166" i="5"/>
  <c r="P166" i="5"/>
  <c r="O166" i="5"/>
  <c r="N166" i="5"/>
  <c r="M166" i="5"/>
  <c r="L166" i="5"/>
  <c r="K166" i="5"/>
  <c r="B166" i="5"/>
  <c r="AB165" i="5"/>
  <c r="AA165" i="5"/>
  <c r="Z165" i="5"/>
  <c r="Y165" i="5"/>
  <c r="X165" i="5"/>
  <c r="W165" i="5"/>
  <c r="V165" i="5"/>
  <c r="U165" i="5"/>
  <c r="T165" i="5"/>
  <c r="S165" i="5"/>
  <c r="R165" i="5"/>
  <c r="Q165" i="5"/>
  <c r="P165" i="5"/>
  <c r="O165" i="5"/>
  <c r="N165" i="5"/>
  <c r="M165" i="5"/>
  <c r="L165" i="5"/>
  <c r="K165" i="5"/>
  <c r="B165" i="5"/>
  <c r="AB164" i="5"/>
  <c r="AA164" i="5"/>
  <c r="Z164" i="5"/>
  <c r="Y164" i="5"/>
  <c r="X164" i="5"/>
  <c r="W164" i="5"/>
  <c r="V164" i="5"/>
  <c r="U164" i="5"/>
  <c r="T164" i="5"/>
  <c r="S164" i="5"/>
  <c r="R164" i="5"/>
  <c r="Q164" i="5"/>
  <c r="P164" i="5"/>
  <c r="O164" i="5"/>
  <c r="N164" i="5"/>
  <c r="M164" i="5"/>
  <c r="L164" i="5"/>
  <c r="K164" i="5"/>
  <c r="B164" i="5"/>
  <c r="AB163" i="5"/>
  <c r="AA163" i="5"/>
  <c r="Z163" i="5"/>
  <c r="Y163" i="5"/>
  <c r="X163" i="5"/>
  <c r="W163" i="5"/>
  <c r="V163" i="5"/>
  <c r="U163" i="5"/>
  <c r="T163" i="5"/>
  <c r="S163" i="5"/>
  <c r="R163" i="5"/>
  <c r="Q163" i="5"/>
  <c r="P163" i="5"/>
  <c r="O163" i="5"/>
  <c r="N163" i="5"/>
  <c r="M163" i="5"/>
  <c r="L163" i="5"/>
  <c r="K163" i="5"/>
  <c r="B163" i="5"/>
  <c r="AB162" i="5"/>
  <c r="AA162" i="5"/>
  <c r="Z162" i="5"/>
  <c r="Y162" i="5"/>
  <c r="X162" i="5"/>
  <c r="W162" i="5"/>
  <c r="V162" i="5"/>
  <c r="U162" i="5"/>
  <c r="T162" i="5"/>
  <c r="S162" i="5"/>
  <c r="R162" i="5"/>
  <c r="Q162" i="5"/>
  <c r="P162" i="5"/>
  <c r="O162" i="5"/>
  <c r="N162" i="5"/>
  <c r="M162" i="5"/>
  <c r="L162" i="5"/>
  <c r="K162" i="5"/>
  <c r="B162" i="5"/>
  <c r="AB161" i="5"/>
  <c r="AA161" i="5"/>
  <c r="Z161" i="5"/>
  <c r="Y161" i="5"/>
  <c r="X161" i="5"/>
  <c r="W161" i="5"/>
  <c r="V161" i="5"/>
  <c r="U161" i="5"/>
  <c r="T161" i="5"/>
  <c r="S161" i="5"/>
  <c r="R161" i="5"/>
  <c r="Q161" i="5"/>
  <c r="P161" i="5"/>
  <c r="O161" i="5"/>
  <c r="N161" i="5"/>
  <c r="M161" i="5"/>
  <c r="L161" i="5"/>
  <c r="K161" i="5"/>
  <c r="B161" i="5"/>
  <c r="AB160" i="5"/>
  <c r="AA160" i="5"/>
  <c r="Z160" i="5"/>
  <c r="Y160" i="5"/>
  <c r="X160" i="5"/>
  <c r="W160" i="5"/>
  <c r="V160" i="5"/>
  <c r="U160" i="5"/>
  <c r="T160" i="5"/>
  <c r="S160" i="5"/>
  <c r="R160" i="5"/>
  <c r="Q160" i="5"/>
  <c r="P160" i="5"/>
  <c r="O160" i="5"/>
  <c r="N160" i="5"/>
  <c r="M160" i="5"/>
  <c r="L160" i="5"/>
  <c r="K160" i="5"/>
  <c r="B160" i="5"/>
  <c r="AB159" i="5"/>
  <c r="AA159" i="5"/>
  <c r="Z159" i="5"/>
  <c r="Y159" i="5"/>
  <c r="X159" i="5"/>
  <c r="W159" i="5"/>
  <c r="V159" i="5"/>
  <c r="U159" i="5"/>
  <c r="T159" i="5"/>
  <c r="S159" i="5"/>
  <c r="R159" i="5"/>
  <c r="Q159" i="5"/>
  <c r="P159" i="5"/>
  <c r="O159" i="5"/>
  <c r="N159" i="5"/>
  <c r="M159" i="5"/>
  <c r="L159" i="5"/>
  <c r="K159" i="5"/>
  <c r="B159" i="5"/>
  <c r="AB158" i="5"/>
  <c r="AA158" i="5"/>
  <c r="Z158" i="5"/>
  <c r="Y158" i="5"/>
  <c r="X158" i="5"/>
  <c r="W158" i="5"/>
  <c r="V158" i="5"/>
  <c r="U158" i="5"/>
  <c r="T158" i="5"/>
  <c r="S158" i="5"/>
  <c r="R158" i="5"/>
  <c r="Q158" i="5"/>
  <c r="P158" i="5"/>
  <c r="O158" i="5"/>
  <c r="N158" i="5"/>
  <c r="M158" i="5"/>
  <c r="L158" i="5"/>
  <c r="K158" i="5"/>
  <c r="B158" i="5"/>
  <c r="AB157" i="5"/>
  <c r="AA157" i="5"/>
  <c r="Z157" i="5"/>
  <c r="Y157" i="5"/>
  <c r="X157" i="5"/>
  <c r="W157" i="5"/>
  <c r="V157" i="5"/>
  <c r="U157" i="5"/>
  <c r="T157" i="5"/>
  <c r="S157" i="5"/>
  <c r="R157" i="5"/>
  <c r="Q157" i="5"/>
  <c r="P157" i="5"/>
  <c r="O157" i="5"/>
  <c r="N157" i="5"/>
  <c r="M157" i="5"/>
  <c r="L157" i="5"/>
  <c r="K157" i="5"/>
  <c r="B157" i="5"/>
  <c r="AB156" i="5"/>
  <c r="AA156" i="5"/>
  <c r="Z156" i="5"/>
  <c r="Y156" i="5"/>
  <c r="X156" i="5"/>
  <c r="W156" i="5"/>
  <c r="V156" i="5"/>
  <c r="U156" i="5"/>
  <c r="T156" i="5"/>
  <c r="S156" i="5"/>
  <c r="R156" i="5"/>
  <c r="Q156" i="5"/>
  <c r="P156" i="5"/>
  <c r="O156" i="5"/>
  <c r="N156" i="5"/>
  <c r="M156" i="5"/>
  <c r="L156" i="5"/>
  <c r="K156" i="5"/>
  <c r="B156" i="5"/>
  <c r="AB155" i="5"/>
  <c r="AA155" i="5"/>
  <c r="Z155" i="5"/>
  <c r="Y155" i="5"/>
  <c r="X155" i="5"/>
  <c r="W155" i="5"/>
  <c r="V155" i="5"/>
  <c r="U155" i="5"/>
  <c r="T155" i="5"/>
  <c r="S155" i="5"/>
  <c r="R155" i="5"/>
  <c r="Q155" i="5"/>
  <c r="P155" i="5"/>
  <c r="O155" i="5"/>
  <c r="N155" i="5"/>
  <c r="M155" i="5"/>
  <c r="L155" i="5"/>
  <c r="K155" i="5"/>
  <c r="B155" i="5"/>
  <c r="AB154" i="5"/>
  <c r="AA154" i="5"/>
  <c r="Z154" i="5"/>
  <c r="Y154" i="5"/>
  <c r="X154" i="5"/>
  <c r="W154" i="5"/>
  <c r="V154" i="5"/>
  <c r="U154" i="5"/>
  <c r="T154" i="5"/>
  <c r="S154" i="5"/>
  <c r="R154" i="5"/>
  <c r="Q154" i="5"/>
  <c r="P154" i="5"/>
  <c r="O154" i="5"/>
  <c r="N154" i="5"/>
  <c r="M154" i="5"/>
  <c r="L154" i="5"/>
  <c r="K154" i="5"/>
  <c r="B154" i="5"/>
  <c r="AB153" i="5"/>
  <c r="AA153" i="5"/>
  <c r="Z153" i="5"/>
  <c r="Y153" i="5"/>
  <c r="X153" i="5"/>
  <c r="W153" i="5"/>
  <c r="V153" i="5"/>
  <c r="U153" i="5"/>
  <c r="T153" i="5"/>
  <c r="S153" i="5"/>
  <c r="R153" i="5"/>
  <c r="Q153" i="5"/>
  <c r="P153" i="5"/>
  <c r="O153" i="5"/>
  <c r="N153" i="5"/>
  <c r="M153" i="5"/>
  <c r="L153" i="5"/>
  <c r="K153" i="5"/>
  <c r="B153" i="5"/>
  <c r="AB152" i="5"/>
  <c r="AA152" i="5"/>
  <c r="Z152" i="5"/>
  <c r="Y152" i="5"/>
  <c r="X152" i="5"/>
  <c r="W152" i="5"/>
  <c r="V152" i="5"/>
  <c r="U152" i="5"/>
  <c r="T152" i="5"/>
  <c r="S152" i="5"/>
  <c r="R152" i="5"/>
  <c r="Q152" i="5"/>
  <c r="P152" i="5"/>
  <c r="O152" i="5"/>
  <c r="N152" i="5"/>
  <c r="M152" i="5"/>
  <c r="L152" i="5"/>
  <c r="K152" i="5"/>
  <c r="B152" i="5"/>
  <c r="AB151" i="5"/>
  <c r="AA151" i="5"/>
  <c r="Z151" i="5"/>
  <c r="Y151" i="5"/>
  <c r="X151" i="5"/>
  <c r="W151" i="5"/>
  <c r="V151" i="5"/>
  <c r="U151" i="5"/>
  <c r="T151" i="5"/>
  <c r="S151" i="5"/>
  <c r="R151" i="5"/>
  <c r="Q151" i="5"/>
  <c r="P151" i="5"/>
  <c r="O151" i="5"/>
  <c r="N151" i="5"/>
  <c r="M151" i="5"/>
  <c r="L151" i="5"/>
  <c r="K151" i="5"/>
  <c r="B151" i="5"/>
  <c r="AB150" i="5"/>
  <c r="AA150" i="5"/>
  <c r="Z150" i="5"/>
  <c r="Y150" i="5"/>
  <c r="X150" i="5"/>
  <c r="W150" i="5"/>
  <c r="V150" i="5"/>
  <c r="U150" i="5"/>
  <c r="T150" i="5"/>
  <c r="S150" i="5"/>
  <c r="R150" i="5"/>
  <c r="Q150" i="5"/>
  <c r="P150" i="5"/>
  <c r="O150" i="5"/>
  <c r="N150" i="5"/>
  <c r="M150" i="5"/>
  <c r="L150" i="5"/>
  <c r="K150" i="5"/>
  <c r="B150" i="5"/>
  <c r="AB149" i="5"/>
  <c r="AA149" i="5"/>
  <c r="Z149" i="5"/>
  <c r="Y149" i="5"/>
  <c r="X149" i="5"/>
  <c r="W149" i="5"/>
  <c r="V149" i="5"/>
  <c r="U149" i="5"/>
  <c r="T149" i="5"/>
  <c r="S149" i="5"/>
  <c r="R149" i="5"/>
  <c r="Q149" i="5"/>
  <c r="P149" i="5"/>
  <c r="O149" i="5"/>
  <c r="N149" i="5"/>
  <c r="M149" i="5"/>
  <c r="L149" i="5"/>
  <c r="K149" i="5"/>
  <c r="B149" i="5"/>
  <c r="AB148" i="5"/>
  <c r="AA148" i="5"/>
  <c r="Z148" i="5"/>
  <c r="Y148" i="5"/>
  <c r="X148" i="5"/>
  <c r="W148" i="5"/>
  <c r="V148" i="5"/>
  <c r="U148" i="5"/>
  <c r="T148" i="5"/>
  <c r="S148" i="5"/>
  <c r="R148" i="5"/>
  <c r="Q148" i="5"/>
  <c r="P148" i="5"/>
  <c r="O148" i="5"/>
  <c r="N148" i="5"/>
  <c r="M148" i="5"/>
  <c r="L148" i="5"/>
  <c r="K148" i="5"/>
  <c r="B148" i="5"/>
  <c r="AB147" i="5"/>
  <c r="AA147" i="5"/>
  <c r="Z147" i="5"/>
  <c r="Y147" i="5"/>
  <c r="X147" i="5"/>
  <c r="W147" i="5"/>
  <c r="V147" i="5"/>
  <c r="U147" i="5"/>
  <c r="T147" i="5"/>
  <c r="S147" i="5"/>
  <c r="R147" i="5"/>
  <c r="Q147" i="5"/>
  <c r="P147" i="5"/>
  <c r="O147" i="5"/>
  <c r="N147" i="5"/>
  <c r="M147" i="5"/>
  <c r="L147" i="5"/>
  <c r="K147" i="5"/>
  <c r="B147" i="5"/>
  <c r="AB146" i="5"/>
  <c r="AA146" i="5"/>
  <c r="Z146" i="5"/>
  <c r="Y146" i="5"/>
  <c r="X146" i="5"/>
  <c r="W146" i="5"/>
  <c r="V146" i="5"/>
  <c r="U146" i="5"/>
  <c r="T146" i="5"/>
  <c r="S146" i="5"/>
  <c r="R146" i="5"/>
  <c r="Q146" i="5"/>
  <c r="P146" i="5"/>
  <c r="O146" i="5"/>
  <c r="N146" i="5"/>
  <c r="M146" i="5"/>
  <c r="L146" i="5"/>
  <c r="K146" i="5"/>
  <c r="B146" i="5"/>
  <c r="AB145" i="5"/>
  <c r="AA145" i="5"/>
  <c r="Z145" i="5"/>
  <c r="Y145" i="5"/>
  <c r="X145" i="5"/>
  <c r="W145" i="5"/>
  <c r="V145" i="5"/>
  <c r="U145" i="5"/>
  <c r="T145" i="5"/>
  <c r="S145" i="5"/>
  <c r="R145" i="5"/>
  <c r="Q145" i="5"/>
  <c r="P145" i="5"/>
  <c r="O145" i="5"/>
  <c r="N145" i="5"/>
  <c r="M145" i="5"/>
  <c r="L145" i="5"/>
  <c r="K145" i="5"/>
  <c r="B145" i="5"/>
  <c r="AB144" i="5"/>
  <c r="AA144" i="5"/>
  <c r="Z144" i="5"/>
  <c r="Y144" i="5"/>
  <c r="X144" i="5"/>
  <c r="W144" i="5"/>
  <c r="V144" i="5"/>
  <c r="U144" i="5"/>
  <c r="T144" i="5"/>
  <c r="S144" i="5"/>
  <c r="R144" i="5"/>
  <c r="Q144" i="5"/>
  <c r="P144" i="5"/>
  <c r="O144" i="5"/>
  <c r="N144" i="5"/>
  <c r="M144" i="5"/>
  <c r="L144" i="5"/>
  <c r="K144" i="5"/>
  <c r="B144" i="5"/>
  <c r="AB143" i="5"/>
  <c r="AA143" i="5"/>
  <c r="Z143" i="5"/>
  <c r="Y143" i="5"/>
  <c r="X143" i="5"/>
  <c r="W143" i="5"/>
  <c r="V143" i="5"/>
  <c r="U143" i="5"/>
  <c r="T143" i="5"/>
  <c r="S143" i="5"/>
  <c r="R143" i="5"/>
  <c r="Q143" i="5"/>
  <c r="P143" i="5"/>
  <c r="O143" i="5"/>
  <c r="N143" i="5"/>
  <c r="M143" i="5"/>
  <c r="L143" i="5"/>
  <c r="K143" i="5"/>
  <c r="B143" i="5"/>
  <c r="AB142" i="5"/>
  <c r="AA142" i="5"/>
  <c r="Z142" i="5"/>
  <c r="Y142" i="5"/>
  <c r="X142" i="5"/>
  <c r="W142" i="5"/>
  <c r="V142" i="5"/>
  <c r="U142" i="5"/>
  <c r="T142" i="5"/>
  <c r="S142" i="5"/>
  <c r="R142" i="5"/>
  <c r="Q142" i="5"/>
  <c r="P142" i="5"/>
  <c r="O142" i="5"/>
  <c r="N142" i="5"/>
  <c r="M142" i="5"/>
  <c r="L142" i="5"/>
  <c r="K142" i="5"/>
  <c r="B142" i="5"/>
  <c r="AB141" i="5"/>
  <c r="AA141" i="5"/>
  <c r="Z141" i="5"/>
  <c r="Y141" i="5"/>
  <c r="X141" i="5"/>
  <c r="W141" i="5"/>
  <c r="V141" i="5"/>
  <c r="U141" i="5"/>
  <c r="T141" i="5"/>
  <c r="S141" i="5"/>
  <c r="R141" i="5"/>
  <c r="Q141" i="5"/>
  <c r="P141" i="5"/>
  <c r="O141" i="5"/>
  <c r="N141" i="5"/>
  <c r="M141" i="5"/>
  <c r="L141" i="5"/>
  <c r="K141" i="5"/>
  <c r="B141" i="5"/>
  <c r="AB140" i="5"/>
  <c r="AA140" i="5"/>
  <c r="Z140" i="5"/>
  <c r="Y140" i="5"/>
  <c r="X140" i="5"/>
  <c r="W140" i="5"/>
  <c r="V140" i="5"/>
  <c r="U140" i="5"/>
  <c r="T140" i="5"/>
  <c r="S140" i="5"/>
  <c r="R140" i="5"/>
  <c r="Q140" i="5"/>
  <c r="P140" i="5"/>
  <c r="O140" i="5"/>
  <c r="N140" i="5"/>
  <c r="M140" i="5"/>
  <c r="L140" i="5"/>
  <c r="K140" i="5"/>
  <c r="B140" i="5"/>
  <c r="AB139" i="5"/>
  <c r="AA139" i="5"/>
  <c r="Z139" i="5"/>
  <c r="Y139" i="5"/>
  <c r="X139" i="5"/>
  <c r="W139" i="5"/>
  <c r="V139" i="5"/>
  <c r="U139" i="5"/>
  <c r="T139" i="5"/>
  <c r="S139" i="5"/>
  <c r="R139" i="5"/>
  <c r="Q139" i="5"/>
  <c r="P139" i="5"/>
  <c r="O139" i="5"/>
  <c r="N139" i="5"/>
  <c r="M139" i="5"/>
  <c r="L139" i="5"/>
  <c r="K139" i="5"/>
  <c r="B139" i="5"/>
  <c r="AB138" i="5"/>
  <c r="AA138" i="5"/>
  <c r="Z138" i="5"/>
  <c r="Y138" i="5"/>
  <c r="X138" i="5"/>
  <c r="W138" i="5"/>
  <c r="V138" i="5"/>
  <c r="U138" i="5"/>
  <c r="T138" i="5"/>
  <c r="S138" i="5"/>
  <c r="R138" i="5"/>
  <c r="Q138" i="5"/>
  <c r="P138" i="5"/>
  <c r="O138" i="5"/>
  <c r="N138" i="5"/>
  <c r="M138" i="5"/>
  <c r="L138" i="5"/>
  <c r="K138" i="5"/>
  <c r="B138" i="5"/>
  <c r="AB137" i="5"/>
  <c r="AA137" i="5"/>
  <c r="Z137" i="5"/>
  <c r="Y137" i="5"/>
  <c r="X137" i="5"/>
  <c r="W137" i="5"/>
  <c r="V137" i="5"/>
  <c r="U137" i="5"/>
  <c r="T137" i="5"/>
  <c r="S137" i="5"/>
  <c r="R137" i="5"/>
  <c r="Q137" i="5"/>
  <c r="P137" i="5"/>
  <c r="O137" i="5"/>
  <c r="N137" i="5"/>
  <c r="M137" i="5"/>
  <c r="L137" i="5"/>
  <c r="K137" i="5"/>
  <c r="B137" i="5"/>
  <c r="AB136" i="5"/>
  <c r="AA136" i="5"/>
  <c r="Z136" i="5"/>
  <c r="Y136" i="5"/>
  <c r="X136" i="5"/>
  <c r="W136" i="5"/>
  <c r="V136" i="5"/>
  <c r="U136" i="5"/>
  <c r="T136" i="5"/>
  <c r="S136" i="5"/>
  <c r="R136" i="5"/>
  <c r="Q136" i="5"/>
  <c r="P136" i="5"/>
  <c r="O136" i="5"/>
  <c r="N136" i="5"/>
  <c r="M136" i="5"/>
  <c r="L136" i="5"/>
  <c r="K136" i="5"/>
  <c r="B136" i="5"/>
  <c r="AB135" i="5"/>
  <c r="AA135" i="5"/>
  <c r="Z135" i="5"/>
  <c r="Y135" i="5"/>
  <c r="X135" i="5"/>
  <c r="W135" i="5"/>
  <c r="V135" i="5"/>
  <c r="U135" i="5"/>
  <c r="T135" i="5"/>
  <c r="S135" i="5"/>
  <c r="R135" i="5"/>
  <c r="Q135" i="5"/>
  <c r="P135" i="5"/>
  <c r="O135" i="5"/>
  <c r="N135" i="5"/>
  <c r="M135" i="5"/>
  <c r="L135" i="5"/>
  <c r="K135" i="5"/>
  <c r="B135" i="5"/>
  <c r="AB134" i="5"/>
  <c r="AA134" i="5"/>
  <c r="Z134" i="5"/>
  <c r="Y134" i="5"/>
  <c r="X134" i="5"/>
  <c r="W134" i="5"/>
  <c r="V134" i="5"/>
  <c r="U134" i="5"/>
  <c r="T134" i="5"/>
  <c r="S134" i="5"/>
  <c r="R134" i="5"/>
  <c r="Q134" i="5"/>
  <c r="P134" i="5"/>
  <c r="O134" i="5"/>
  <c r="N134" i="5"/>
  <c r="M134" i="5"/>
  <c r="L134" i="5"/>
  <c r="K134" i="5"/>
  <c r="B134" i="5"/>
  <c r="AB133" i="5"/>
  <c r="AA133" i="5"/>
  <c r="Z133" i="5"/>
  <c r="Y133" i="5"/>
  <c r="X133" i="5"/>
  <c r="W133" i="5"/>
  <c r="V133" i="5"/>
  <c r="U133" i="5"/>
  <c r="T133" i="5"/>
  <c r="S133" i="5"/>
  <c r="R133" i="5"/>
  <c r="Q133" i="5"/>
  <c r="P133" i="5"/>
  <c r="O133" i="5"/>
  <c r="N133" i="5"/>
  <c r="M133" i="5"/>
  <c r="L133" i="5"/>
  <c r="K133" i="5"/>
  <c r="B133" i="5"/>
  <c r="AB132" i="5"/>
  <c r="AA132" i="5"/>
  <c r="Z132" i="5"/>
  <c r="Y132" i="5"/>
  <c r="X132" i="5"/>
  <c r="W132" i="5"/>
  <c r="V132" i="5"/>
  <c r="U132" i="5"/>
  <c r="T132" i="5"/>
  <c r="S132" i="5"/>
  <c r="R132" i="5"/>
  <c r="Q132" i="5"/>
  <c r="P132" i="5"/>
  <c r="O132" i="5"/>
  <c r="N132" i="5"/>
  <c r="M132" i="5"/>
  <c r="L132" i="5"/>
  <c r="K132" i="5"/>
  <c r="B132" i="5"/>
  <c r="AB131" i="5"/>
  <c r="AA131" i="5"/>
  <c r="Z131" i="5"/>
  <c r="Y131" i="5"/>
  <c r="X131" i="5"/>
  <c r="W131" i="5"/>
  <c r="V131" i="5"/>
  <c r="U131" i="5"/>
  <c r="T131" i="5"/>
  <c r="S131" i="5"/>
  <c r="R131" i="5"/>
  <c r="Q131" i="5"/>
  <c r="P131" i="5"/>
  <c r="O131" i="5"/>
  <c r="N131" i="5"/>
  <c r="M131" i="5"/>
  <c r="L131" i="5"/>
  <c r="K131" i="5"/>
  <c r="B131" i="5"/>
  <c r="AB130" i="5"/>
  <c r="AA130" i="5"/>
  <c r="Z130" i="5"/>
  <c r="Y130" i="5"/>
  <c r="X130" i="5"/>
  <c r="W130" i="5"/>
  <c r="V130" i="5"/>
  <c r="U130" i="5"/>
  <c r="T130" i="5"/>
  <c r="S130" i="5"/>
  <c r="R130" i="5"/>
  <c r="Q130" i="5"/>
  <c r="P130" i="5"/>
  <c r="O130" i="5"/>
  <c r="N130" i="5"/>
  <c r="M130" i="5"/>
  <c r="L130" i="5"/>
  <c r="K130" i="5"/>
  <c r="B130" i="5"/>
  <c r="AB129" i="5"/>
  <c r="AA129" i="5"/>
  <c r="Z129" i="5"/>
  <c r="Y129" i="5"/>
  <c r="X129" i="5"/>
  <c r="W129" i="5"/>
  <c r="V129" i="5"/>
  <c r="U129" i="5"/>
  <c r="T129" i="5"/>
  <c r="S129" i="5"/>
  <c r="R129" i="5"/>
  <c r="Q129" i="5"/>
  <c r="P129" i="5"/>
  <c r="O129" i="5"/>
  <c r="N129" i="5"/>
  <c r="M129" i="5"/>
  <c r="L129" i="5"/>
  <c r="K129" i="5"/>
  <c r="B129" i="5"/>
  <c r="AB128" i="5"/>
  <c r="AA128" i="5"/>
  <c r="Z128" i="5"/>
  <c r="Y128" i="5"/>
  <c r="X128" i="5"/>
  <c r="W128" i="5"/>
  <c r="V128" i="5"/>
  <c r="U128" i="5"/>
  <c r="T128" i="5"/>
  <c r="S128" i="5"/>
  <c r="R128" i="5"/>
  <c r="Q128" i="5"/>
  <c r="P128" i="5"/>
  <c r="O128" i="5"/>
  <c r="N128" i="5"/>
  <c r="M128" i="5"/>
  <c r="L128" i="5"/>
  <c r="K128" i="5"/>
  <c r="B128" i="5"/>
  <c r="AB127" i="5"/>
  <c r="AA127" i="5"/>
  <c r="Z127" i="5"/>
  <c r="Y127" i="5"/>
  <c r="X127" i="5"/>
  <c r="W127" i="5"/>
  <c r="V127" i="5"/>
  <c r="U127" i="5"/>
  <c r="T127" i="5"/>
  <c r="S127" i="5"/>
  <c r="R127" i="5"/>
  <c r="Q127" i="5"/>
  <c r="P127" i="5"/>
  <c r="O127" i="5"/>
  <c r="N127" i="5"/>
  <c r="M127" i="5"/>
  <c r="L127" i="5"/>
  <c r="K127" i="5"/>
  <c r="B127" i="5"/>
  <c r="AB126" i="5"/>
  <c r="AA126" i="5"/>
  <c r="Z126" i="5"/>
  <c r="Y126" i="5"/>
  <c r="X126" i="5"/>
  <c r="W126" i="5"/>
  <c r="V126" i="5"/>
  <c r="U126" i="5"/>
  <c r="T126" i="5"/>
  <c r="S126" i="5"/>
  <c r="R126" i="5"/>
  <c r="Q126" i="5"/>
  <c r="P126" i="5"/>
  <c r="O126" i="5"/>
  <c r="N126" i="5"/>
  <c r="M126" i="5"/>
  <c r="L126" i="5"/>
  <c r="K126" i="5"/>
  <c r="B126" i="5"/>
  <c r="AB125" i="5"/>
  <c r="AA125" i="5"/>
  <c r="Z125" i="5"/>
  <c r="Y125" i="5"/>
  <c r="X125" i="5"/>
  <c r="W125" i="5"/>
  <c r="V125" i="5"/>
  <c r="U125" i="5"/>
  <c r="T125" i="5"/>
  <c r="S125" i="5"/>
  <c r="R125" i="5"/>
  <c r="Q125" i="5"/>
  <c r="P125" i="5"/>
  <c r="O125" i="5"/>
  <c r="N125" i="5"/>
  <c r="M125" i="5"/>
  <c r="L125" i="5"/>
  <c r="K125" i="5"/>
  <c r="B125" i="5"/>
  <c r="AB124" i="5"/>
  <c r="AA124" i="5"/>
  <c r="Z124" i="5"/>
  <c r="Y124" i="5"/>
  <c r="X124" i="5"/>
  <c r="W124" i="5"/>
  <c r="V124" i="5"/>
  <c r="U124" i="5"/>
  <c r="T124" i="5"/>
  <c r="S124" i="5"/>
  <c r="R124" i="5"/>
  <c r="Q124" i="5"/>
  <c r="P124" i="5"/>
  <c r="O124" i="5"/>
  <c r="N124" i="5"/>
  <c r="M124" i="5"/>
  <c r="L124" i="5"/>
  <c r="K124" i="5"/>
  <c r="B124" i="5"/>
  <c r="AB123" i="5"/>
  <c r="AA123" i="5"/>
  <c r="Z123" i="5"/>
  <c r="Y123" i="5"/>
  <c r="X123" i="5"/>
  <c r="W123" i="5"/>
  <c r="V123" i="5"/>
  <c r="U123" i="5"/>
  <c r="T123" i="5"/>
  <c r="S123" i="5"/>
  <c r="R123" i="5"/>
  <c r="Q123" i="5"/>
  <c r="P123" i="5"/>
  <c r="O123" i="5"/>
  <c r="N123" i="5"/>
  <c r="M123" i="5"/>
  <c r="L123" i="5"/>
  <c r="K123" i="5"/>
  <c r="B123" i="5"/>
  <c r="AB122" i="5"/>
  <c r="AA122" i="5"/>
  <c r="Z122" i="5"/>
  <c r="Y122" i="5"/>
  <c r="X122" i="5"/>
  <c r="W122" i="5"/>
  <c r="V122" i="5"/>
  <c r="U122" i="5"/>
  <c r="T122" i="5"/>
  <c r="S122" i="5"/>
  <c r="R122" i="5"/>
  <c r="Q122" i="5"/>
  <c r="P122" i="5"/>
  <c r="O122" i="5"/>
  <c r="N122" i="5"/>
  <c r="M122" i="5"/>
  <c r="L122" i="5"/>
  <c r="K122" i="5"/>
  <c r="B122" i="5"/>
  <c r="AB121" i="5"/>
  <c r="AA121" i="5"/>
  <c r="Z121" i="5"/>
  <c r="Y121" i="5"/>
  <c r="X121" i="5"/>
  <c r="W121" i="5"/>
  <c r="V121" i="5"/>
  <c r="U121" i="5"/>
  <c r="T121" i="5"/>
  <c r="S121" i="5"/>
  <c r="R121" i="5"/>
  <c r="Q121" i="5"/>
  <c r="P121" i="5"/>
  <c r="O121" i="5"/>
  <c r="N121" i="5"/>
  <c r="M121" i="5"/>
  <c r="L121" i="5"/>
  <c r="K121" i="5"/>
  <c r="B121" i="5"/>
  <c r="AB120" i="5"/>
  <c r="AA120" i="5"/>
  <c r="Z120" i="5"/>
  <c r="Y120" i="5"/>
  <c r="X120" i="5"/>
  <c r="W120" i="5"/>
  <c r="V120" i="5"/>
  <c r="U120" i="5"/>
  <c r="T120" i="5"/>
  <c r="S120" i="5"/>
  <c r="R120" i="5"/>
  <c r="Q120" i="5"/>
  <c r="P120" i="5"/>
  <c r="O120" i="5"/>
  <c r="N120" i="5"/>
  <c r="M120" i="5"/>
  <c r="L120" i="5"/>
  <c r="K120" i="5"/>
  <c r="B120" i="5"/>
  <c r="AB119" i="5"/>
  <c r="AA119" i="5"/>
  <c r="Z119" i="5"/>
  <c r="Y119" i="5"/>
  <c r="X119" i="5"/>
  <c r="W119" i="5"/>
  <c r="V119" i="5"/>
  <c r="U119" i="5"/>
  <c r="T119" i="5"/>
  <c r="S119" i="5"/>
  <c r="R119" i="5"/>
  <c r="Q119" i="5"/>
  <c r="P119" i="5"/>
  <c r="O119" i="5"/>
  <c r="N119" i="5"/>
  <c r="M119" i="5"/>
  <c r="L119" i="5"/>
  <c r="K119" i="5"/>
  <c r="B119" i="5"/>
  <c r="AB118" i="5"/>
  <c r="AA118" i="5"/>
  <c r="Z118" i="5"/>
  <c r="Y118" i="5"/>
  <c r="X118" i="5"/>
  <c r="W118" i="5"/>
  <c r="V118" i="5"/>
  <c r="U118" i="5"/>
  <c r="T118" i="5"/>
  <c r="S118" i="5"/>
  <c r="R118" i="5"/>
  <c r="Q118" i="5"/>
  <c r="P118" i="5"/>
  <c r="O118" i="5"/>
  <c r="N118" i="5"/>
  <c r="M118" i="5"/>
  <c r="L118" i="5"/>
  <c r="K118" i="5"/>
  <c r="B118" i="5"/>
  <c r="AB117" i="5"/>
  <c r="AA117" i="5"/>
  <c r="Z117" i="5"/>
  <c r="Y117" i="5"/>
  <c r="X117" i="5"/>
  <c r="W117" i="5"/>
  <c r="V117" i="5"/>
  <c r="U117" i="5"/>
  <c r="T117" i="5"/>
  <c r="S117" i="5"/>
  <c r="R117" i="5"/>
  <c r="Q117" i="5"/>
  <c r="P117" i="5"/>
  <c r="O117" i="5"/>
  <c r="N117" i="5"/>
  <c r="M117" i="5"/>
  <c r="L117" i="5"/>
  <c r="K117" i="5"/>
  <c r="B117" i="5"/>
  <c r="AB116" i="5"/>
  <c r="AA116" i="5"/>
  <c r="Z116" i="5"/>
  <c r="Y116" i="5"/>
  <c r="X116" i="5"/>
  <c r="W116" i="5"/>
  <c r="V116" i="5"/>
  <c r="U116" i="5"/>
  <c r="T116" i="5"/>
  <c r="S116" i="5"/>
  <c r="R116" i="5"/>
  <c r="Q116" i="5"/>
  <c r="P116" i="5"/>
  <c r="O116" i="5"/>
  <c r="N116" i="5"/>
  <c r="M116" i="5"/>
  <c r="L116" i="5"/>
  <c r="K116" i="5"/>
  <c r="B116" i="5"/>
  <c r="AB115" i="5"/>
  <c r="AA115" i="5"/>
  <c r="Z115" i="5"/>
  <c r="Y115" i="5"/>
  <c r="X115" i="5"/>
  <c r="W115" i="5"/>
  <c r="V115" i="5"/>
  <c r="U115" i="5"/>
  <c r="T115" i="5"/>
  <c r="S115" i="5"/>
  <c r="R115" i="5"/>
  <c r="Q115" i="5"/>
  <c r="P115" i="5"/>
  <c r="O115" i="5"/>
  <c r="N115" i="5"/>
  <c r="M115" i="5"/>
  <c r="L115" i="5"/>
  <c r="K115" i="5"/>
  <c r="B115" i="5"/>
  <c r="AB114" i="5"/>
  <c r="AA114" i="5"/>
  <c r="Z114" i="5"/>
  <c r="Y114" i="5"/>
  <c r="X114" i="5"/>
  <c r="W114" i="5"/>
  <c r="V114" i="5"/>
  <c r="U114" i="5"/>
  <c r="T114" i="5"/>
  <c r="S114" i="5"/>
  <c r="R114" i="5"/>
  <c r="Q114" i="5"/>
  <c r="P114" i="5"/>
  <c r="O114" i="5"/>
  <c r="N114" i="5"/>
  <c r="M114" i="5"/>
  <c r="L114" i="5"/>
  <c r="K114" i="5"/>
  <c r="B114" i="5"/>
  <c r="AB113" i="5"/>
  <c r="AA113" i="5"/>
  <c r="Z113" i="5"/>
  <c r="Y113" i="5"/>
  <c r="X113" i="5"/>
  <c r="W113" i="5"/>
  <c r="V113" i="5"/>
  <c r="U113" i="5"/>
  <c r="T113" i="5"/>
  <c r="S113" i="5"/>
  <c r="R113" i="5"/>
  <c r="Q113" i="5"/>
  <c r="P113" i="5"/>
  <c r="O113" i="5"/>
  <c r="N113" i="5"/>
  <c r="M113" i="5"/>
  <c r="L113" i="5"/>
  <c r="K113" i="5"/>
  <c r="B113" i="5"/>
  <c r="AB112" i="5"/>
  <c r="AA112" i="5"/>
  <c r="Z112" i="5"/>
  <c r="Y112" i="5"/>
  <c r="X112" i="5"/>
  <c r="W112" i="5"/>
  <c r="V112" i="5"/>
  <c r="U112" i="5"/>
  <c r="T112" i="5"/>
  <c r="S112" i="5"/>
  <c r="R112" i="5"/>
  <c r="Q112" i="5"/>
  <c r="P112" i="5"/>
  <c r="O112" i="5"/>
  <c r="N112" i="5"/>
  <c r="M112" i="5"/>
  <c r="L112" i="5"/>
  <c r="K112" i="5"/>
  <c r="B112" i="5"/>
  <c r="AB111" i="5"/>
  <c r="AA111" i="5"/>
  <c r="Z111" i="5"/>
  <c r="Y111" i="5"/>
  <c r="X111" i="5"/>
  <c r="W111" i="5"/>
  <c r="V111" i="5"/>
  <c r="U111" i="5"/>
  <c r="T111" i="5"/>
  <c r="S111" i="5"/>
  <c r="R111" i="5"/>
  <c r="Q111" i="5"/>
  <c r="P111" i="5"/>
  <c r="O111" i="5"/>
  <c r="N111" i="5"/>
  <c r="M111" i="5"/>
  <c r="L111" i="5"/>
  <c r="K111" i="5"/>
  <c r="B111" i="5"/>
  <c r="AB110" i="5"/>
  <c r="AA110" i="5"/>
  <c r="Z110" i="5"/>
  <c r="Y110" i="5"/>
  <c r="X110" i="5"/>
  <c r="W110" i="5"/>
  <c r="V110" i="5"/>
  <c r="U110" i="5"/>
  <c r="T110" i="5"/>
  <c r="S110" i="5"/>
  <c r="R110" i="5"/>
  <c r="Q110" i="5"/>
  <c r="P110" i="5"/>
  <c r="O110" i="5"/>
  <c r="N110" i="5"/>
  <c r="M110" i="5"/>
  <c r="L110" i="5"/>
  <c r="K110" i="5"/>
  <c r="B110" i="5"/>
  <c r="AB109" i="5"/>
  <c r="AA109" i="5"/>
  <c r="Z109" i="5"/>
  <c r="Y109" i="5"/>
  <c r="X109" i="5"/>
  <c r="W109" i="5"/>
  <c r="V109" i="5"/>
  <c r="U109" i="5"/>
  <c r="T109" i="5"/>
  <c r="S109" i="5"/>
  <c r="R109" i="5"/>
  <c r="Q109" i="5"/>
  <c r="P109" i="5"/>
  <c r="O109" i="5"/>
  <c r="N109" i="5"/>
  <c r="M109" i="5"/>
  <c r="L109" i="5"/>
  <c r="K109" i="5"/>
  <c r="B109" i="5"/>
  <c r="AB108" i="5"/>
  <c r="AA108" i="5"/>
  <c r="Z108" i="5"/>
  <c r="Y108" i="5"/>
  <c r="X108" i="5"/>
  <c r="W108" i="5"/>
  <c r="V108" i="5"/>
  <c r="U108" i="5"/>
  <c r="T108" i="5"/>
  <c r="S108" i="5"/>
  <c r="R108" i="5"/>
  <c r="Q108" i="5"/>
  <c r="P108" i="5"/>
  <c r="O108" i="5"/>
  <c r="N108" i="5"/>
  <c r="M108" i="5"/>
  <c r="L108" i="5"/>
  <c r="K108" i="5"/>
  <c r="B108" i="5"/>
  <c r="AB107" i="5"/>
  <c r="AA107" i="5"/>
  <c r="Z107" i="5"/>
  <c r="Y107" i="5"/>
  <c r="X107" i="5"/>
  <c r="W107" i="5"/>
  <c r="V107" i="5"/>
  <c r="U107" i="5"/>
  <c r="T107" i="5"/>
  <c r="S107" i="5"/>
  <c r="R107" i="5"/>
  <c r="Q107" i="5"/>
  <c r="P107" i="5"/>
  <c r="O107" i="5"/>
  <c r="N107" i="5"/>
  <c r="M107" i="5"/>
  <c r="L107" i="5"/>
  <c r="K107" i="5"/>
  <c r="B107" i="5"/>
  <c r="AB106" i="5"/>
  <c r="AA106" i="5"/>
  <c r="Z106" i="5"/>
  <c r="Y106" i="5"/>
  <c r="X106" i="5"/>
  <c r="W106" i="5"/>
  <c r="V106" i="5"/>
  <c r="U106" i="5"/>
  <c r="T106" i="5"/>
  <c r="S106" i="5"/>
  <c r="R106" i="5"/>
  <c r="Q106" i="5"/>
  <c r="P106" i="5"/>
  <c r="O106" i="5"/>
  <c r="N106" i="5"/>
  <c r="M106" i="5"/>
  <c r="L106" i="5"/>
  <c r="K106" i="5"/>
  <c r="B106" i="5"/>
  <c r="AB105" i="5"/>
  <c r="AA105" i="5"/>
  <c r="Z105" i="5"/>
  <c r="Y105" i="5"/>
  <c r="X105" i="5"/>
  <c r="W105" i="5"/>
  <c r="V105" i="5"/>
  <c r="U105" i="5"/>
  <c r="T105" i="5"/>
  <c r="S105" i="5"/>
  <c r="R105" i="5"/>
  <c r="Q105" i="5"/>
  <c r="P105" i="5"/>
  <c r="O105" i="5"/>
  <c r="N105" i="5"/>
  <c r="M105" i="5"/>
  <c r="L105" i="5"/>
  <c r="K105" i="5"/>
  <c r="B105" i="5"/>
  <c r="AB104" i="5"/>
  <c r="AA104" i="5"/>
  <c r="Z104" i="5"/>
  <c r="Y104" i="5"/>
  <c r="X104" i="5"/>
  <c r="W104" i="5"/>
  <c r="V104" i="5"/>
  <c r="U104" i="5"/>
  <c r="T104" i="5"/>
  <c r="S104" i="5"/>
  <c r="R104" i="5"/>
  <c r="Q104" i="5"/>
  <c r="P104" i="5"/>
  <c r="O104" i="5"/>
  <c r="N104" i="5"/>
  <c r="M104" i="5"/>
  <c r="L104" i="5"/>
  <c r="K104" i="5"/>
  <c r="B104" i="5"/>
  <c r="AB103" i="5"/>
  <c r="AA103" i="5"/>
  <c r="Z103" i="5"/>
  <c r="Y103" i="5"/>
  <c r="X103" i="5"/>
  <c r="W103" i="5"/>
  <c r="V103" i="5"/>
  <c r="U103" i="5"/>
  <c r="T103" i="5"/>
  <c r="S103" i="5"/>
  <c r="R103" i="5"/>
  <c r="Q103" i="5"/>
  <c r="P103" i="5"/>
  <c r="O103" i="5"/>
  <c r="N103" i="5"/>
  <c r="M103" i="5"/>
  <c r="L103" i="5"/>
  <c r="K103" i="5"/>
  <c r="B103" i="5"/>
  <c r="AB102" i="5"/>
  <c r="AA102" i="5"/>
  <c r="Z102" i="5"/>
  <c r="Y102" i="5"/>
  <c r="X102" i="5"/>
  <c r="W102" i="5"/>
  <c r="V102" i="5"/>
  <c r="U102" i="5"/>
  <c r="T102" i="5"/>
  <c r="S102" i="5"/>
  <c r="R102" i="5"/>
  <c r="Q102" i="5"/>
  <c r="P102" i="5"/>
  <c r="O102" i="5"/>
  <c r="N102" i="5"/>
  <c r="M102" i="5"/>
  <c r="L102" i="5"/>
  <c r="K102" i="5"/>
  <c r="B102" i="5"/>
  <c r="AB101" i="5"/>
  <c r="AA101" i="5"/>
  <c r="Z101" i="5"/>
  <c r="Y101" i="5"/>
  <c r="X101" i="5"/>
  <c r="W101" i="5"/>
  <c r="V101" i="5"/>
  <c r="U101" i="5"/>
  <c r="T101" i="5"/>
  <c r="S101" i="5"/>
  <c r="R101" i="5"/>
  <c r="Q101" i="5"/>
  <c r="P101" i="5"/>
  <c r="O101" i="5"/>
  <c r="N101" i="5"/>
  <c r="M101" i="5"/>
  <c r="L101" i="5"/>
  <c r="K101" i="5"/>
  <c r="B101" i="5"/>
  <c r="AB100" i="5"/>
  <c r="AA100" i="5"/>
  <c r="Z100" i="5"/>
  <c r="Y100" i="5"/>
  <c r="X100" i="5"/>
  <c r="W100" i="5"/>
  <c r="V100" i="5"/>
  <c r="U100" i="5"/>
  <c r="T100" i="5"/>
  <c r="S100" i="5"/>
  <c r="R100" i="5"/>
  <c r="Q100" i="5"/>
  <c r="P100" i="5"/>
  <c r="O100" i="5"/>
  <c r="N100" i="5"/>
  <c r="M100" i="5"/>
  <c r="L100" i="5"/>
  <c r="K100" i="5"/>
  <c r="B100" i="5"/>
  <c r="AB99" i="5"/>
  <c r="AA99" i="5"/>
  <c r="Z99" i="5"/>
  <c r="Y99" i="5"/>
  <c r="X99" i="5"/>
  <c r="W99" i="5"/>
  <c r="V99" i="5"/>
  <c r="U99" i="5"/>
  <c r="T99" i="5"/>
  <c r="S99" i="5"/>
  <c r="R99" i="5"/>
  <c r="Q99" i="5"/>
  <c r="P99" i="5"/>
  <c r="O99" i="5"/>
  <c r="N99" i="5"/>
  <c r="M99" i="5"/>
  <c r="L99" i="5"/>
  <c r="K99" i="5"/>
  <c r="B99" i="5"/>
  <c r="AB98" i="5"/>
  <c r="AA98" i="5"/>
  <c r="Z98" i="5"/>
  <c r="Y98" i="5"/>
  <c r="X98" i="5"/>
  <c r="W98" i="5"/>
  <c r="V98" i="5"/>
  <c r="U98" i="5"/>
  <c r="T98" i="5"/>
  <c r="S98" i="5"/>
  <c r="R98" i="5"/>
  <c r="Q98" i="5"/>
  <c r="P98" i="5"/>
  <c r="O98" i="5"/>
  <c r="N98" i="5"/>
  <c r="M98" i="5"/>
  <c r="L98" i="5"/>
  <c r="K98" i="5"/>
  <c r="B98" i="5"/>
  <c r="AB97" i="5"/>
  <c r="AA97" i="5"/>
  <c r="Z97" i="5"/>
  <c r="Y97" i="5"/>
  <c r="X97" i="5"/>
  <c r="W97" i="5"/>
  <c r="V97" i="5"/>
  <c r="U97" i="5"/>
  <c r="T97" i="5"/>
  <c r="S97" i="5"/>
  <c r="R97" i="5"/>
  <c r="Q97" i="5"/>
  <c r="P97" i="5"/>
  <c r="O97" i="5"/>
  <c r="N97" i="5"/>
  <c r="M97" i="5"/>
  <c r="L97" i="5"/>
  <c r="K97" i="5"/>
  <c r="B97" i="5"/>
  <c r="AB96" i="5"/>
  <c r="AA96" i="5"/>
  <c r="Z96" i="5"/>
  <c r="Y96" i="5"/>
  <c r="X96" i="5"/>
  <c r="W96" i="5"/>
  <c r="V96" i="5"/>
  <c r="U96" i="5"/>
  <c r="T96" i="5"/>
  <c r="S96" i="5"/>
  <c r="R96" i="5"/>
  <c r="Q96" i="5"/>
  <c r="P96" i="5"/>
  <c r="O96" i="5"/>
  <c r="N96" i="5"/>
  <c r="M96" i="5"/>
  <c r="L96" i="5"/>
  <c r="K96" i="5"/>
  <c r="B96" i="5"/>
  <c r="AB95" i="5"/>
  <c r="AA95" i="5"/>
  <c r="Z95" i="5"/>
  <c r="Y95" i="5"/>
  <c r="X95" i="5"/>
  <c r="W95" i="5"/>
  <c r="V95" i="5"/>
  <c r="U95" i="5"/>
  <c r="T95" i="5"/>
  <c r="S95" i="5"/>
  <c r="R95" i="5"/>
  <c r="Q95" i="5"/>
  <c r="P95" i="5"/>
  <c r="O95" i="5"/>
  <c r="N95" i="5"/>
  <c r="M95" i="5"/>
  <c r="L95" i="5"/>
  <c r="K95" i="5"/>
  <c r="B95" i="5"/>
  <c r="AB94" i="5"/>
  <c r="AA94" i="5"/>
  <c r="Z94" i="5"/>
  <c r="Y94" i="5"/>
  <c r="X94" i="5"/>
  <c r="W94" i="5"/>
  <c r="V94" i="5"/>
  <c r="U94" i="5"/>
  <c r="T94" i="5"/>
  <c r="S94" i="5"/>
  <c r="R94" i="5"/>
  <c r="Q94" i="5"/>
  <c r="P94" i="5"/>
  <c r="O94" i="5"/>
  <c r="N94" i="5"/>
  <c r="M94" i="5"/>
  <c r="L94" i="5"/>
  <c r="K94" i="5"/>
  <c r="B94" i="5"/>
  <c r="AB93" i="5"/>
  <c r="AA93" i="5"/>
  <c r="Z93" i="5"/>
  <c r="Y93" i="5"/>
  <c r="X93" i="5"/>
  <c r="W93" i="5"/>
  <c r="V93" i="5"/>
  <c r="U93" i="5"/>
  <c r="T93" i="5"/>
  <c r="S93" i="5"/>
  <c r="R93" i="5"/>
  <c r="Q93" i="5"/>
  <c r="P93" i="5"/>
  <c r="O93" i="5"/>
  <c r="N93" i="5"/>
  <c r="M93" i="5"/>
  <c r="L93" i="5"/>
  <c r="K93" i="5"/>
  <c r="B93" i="5"/>
  <c r="AB92" i="5"/>
  <c r="AA92" i="5"/>
  <c r="Z92" i="5"/>
  <c r="Y92" i="5"/>
  <c r="X92" i="5"/>
  <c r="W92" i="5"/>
  <c r="V92" i="5"/>
  <c r="U92" i="5"/>
  <c r="T92" i="5"/>
  <c r="S92" i="5"/>
  <c r="R92" i="5"/>
  <c r="Q92" i="5"/>
  <c r="P92" i="5"/>
  <c r="O92" i="5"/>
  <c r="N92" i="5"/>
  <c r="M92" i="5"/>
  <c r="L92" i="5"/>
  <c r="K92" i="5"/>
  <c r="B92" i="5"/>
  <c r="AB91" i="5"/>
  <c r="AA91" i="5"/>
  <c r="Z91" i="5"/>
  <c r="Y91" i="5"/>
  <c r="X91" i="5"/>
  <c r="W91" i="5"/>
  <c r="V91" i="5"/>
  <c r="U91" i="5"/>
  <c r="T91" i="5"/>
  <c r="S91" i="5"/>
  <c r="R91" i="5"/>
  <c r="Q91" i="5"/>
  <c r="P91" i="5"/>
  <c r="O91" i="5"/>
  <c r="N91" i="5"/>
  <c r="M91" i="5"/>
  <c r="L91" i="5"/>
  <c r="K91" i="5"/>
  <c r="B91" i="5"/>
  <c r="AB90" i="5"/>
  <c r="AA90" i="5"/>
  <c r="Z90" i="5"/>
  <c r="Y90" i="5"/>
  <c r="X90" i="5"/>
  <c r="W90" i="5"/>
  <c r="V90" i="5"/>
  <c r="U90" i="5"/>
  <c r="T90" i="5"/>
  <c r="S90" i="5"/>
  <c r="R90" i="5"/>
  <c r="Q90" i="5"/>
  <c r="P90" i="5"/>
  <c r="O90" i="5"/>
  <c r="N90" i="5"/>
  <c r="M90" i="5"/>
  <c r="L90" i="5"/>
  <c r="K90" i="5"/>
  <c r="B90" i="5"/>
  <c r="AB89" i="5"/>
  <c r="AA89" i="5"/>
  <c r="Z89" i="5"/>
  <c r="Y89" i="5"/>
  <c r="X89" i="5"/>
  <c r="W89" i="5"/>
  <c r="V89" i="5"/>
  <c r="U89" i="5"/>
  <c r="T89" i="5"/>
  <c r="S89" i="5"/>
  <c r="R89" i="5"/>
  <c r="Q89" i="5"/>
  <c r="P89" i="5"/>
  <c r="O89" i="5"/>
  <c r="N89" i="5"/>
  <c r="M89" i="5"/>
  <c r="L89" i="5"/>
  <c r="K89" i="5"/>
  <c r="B89" i="5"/>
  <c r="AB88" i="5"/>
  <c r="AA88" i="5"/>
  <c r="Z88" i="5"/>
  <c r="Y88" i="5"/>
  <c r="X88" i="5"/>
  <c r="W88" i="5"/>
  <c r="V88" i="5"/>
  <c r="U88" i="5"/>
  <c r="T88" i="5"/>
  <c r="S88" i="5"/>
  <c r="R88" i="5"/>
  <c r="Q88" i="5"/>
  <c r="P88" i="5"/>
  <c r="O88" i="5"/>
  <c r="N88" i="5"/>
  <c r="M88" i="5"/>
  <c r="L88" i="5"/>
  <c r="K88" i="5"/>
  <c r="B88" i="5"/>
  <c r="AB87" i="5"/>
  <c r="AA87" i="5"/>
  <c r="Z87" i="5"/>
  <c r="Y87" i="5"/>
  <c r="X87" i="5"/>
  <c r="W87" i="5"/>
  <c r="V87" i="5"/>
  <c r="U87" i="5"/>
  <c r="T87" i="5"/>
  <c r="S87" i="5"/>
  <c r="R87" i="5"/>
  <c r="Q87" i="5"/>
  <c r="P87" i="5"/>
  <c r="O87" i="5"/>
  <c r="N87" i="5"/>
  <c r="M87" i="5"/>
  <c r="L87" i="5"/>
  <c r="K87" i="5"/>
  <c r="B87" i="5"/>
  <c r="AB86" i="5"/>
  <c r="AA86" i="5"/>
  <c r="Z86" i="5"/>
  <c r="Y86" i="5"/>
  <c r="X86" i="5"/>
  <c r="W86" i="5"/>
  <c r="V86" i="5"/>
  <c r="U86" i="5"/>
  <c r="T86" i="5"/>
  <c r="S86" i="5"/>
  <c r="R86" i="5"/>
  <c r="Q86" i="5"/>
  <c r="P86" i="5"/>
  <c r="O86" i="5"/>
  <c r="N86" i="5"/>
  <c r="M86" i="5"/>
  <c r="L86" i="5"/>
  <c r="K86" i="5"/>
  <c r="B86" i="5"/>
  <c r="AB85" i="5"/>
  <c r="AA85" i="5"/>
  <c r="Z85" i="5"/>
  <c r="Y85" i="5"/>
  <c r="X85" i="5"/>
  <c r="W85" i="5"/>
  <c r="V85" i="5"/>
  <c r="U85" i="5"/>
  <c r="T85" i="5"/>
  <c r="S85" i="5"/>
  <c r="R85" i="5"/>
  <c r="Q85" i="5"/>
  <c r="P85" i="5"/>
  <c r="O85" i="5"/>
  <c r="N85" i="5"/>
  <c r="M85" i="5"/>
  <c r="L85" i="5"/>
  <c r="K85" i="5"/>
  <c r="B85" i="5"/>
  <c r="AB84" i="5"/>
  <c r="AA84" i="5"/>
  <c r="Z84" i="5"/>
  <c r="Y84" i="5"/>
  <c r="X84" i="5"/>
  <c r="W84" i="5"/>
  <c r="V84" i="5"/>
  <c r="U84" i="5"/>
  <c r="T84" i="5"/>
  <c r="S84" i="5"/>
  <c r="R84" i="5"/>
  <c r="Q84" i="5"/>
  <c r="P84" i="5"/>
  <c r="O84" i="5"/>
  <c r="N84" i="5"/>
  <c r="M84" i="5"/>
  <c r="L84" i="5"/>
  <c r="K84" i="5"/>
  <c r="B84" i="5"/>
  <c r="AB83" i="5"/>
  <c r="AA83" i="5"/>
  <c r="Z83" i="5"/>
  <c r="Y83" i="5"/>
  <c r="X83" i="5"/>
  <c r="W83" i="5"/>
  <c r="V83" i="5"/>
  <c r="U83" i="5"/>
  <c r="T83" i="5"/>
  <c r="S83" i="5"/>
  <c r="R83" i="5"/>
  <c r="Q83" i="5"/>
  <c r="P83" i="5"/>
  <c r="O83" i="5"/>
  <c r="N83" i="5"/>
  <c r="M83" i="5"/>
  <c r="L83" i="5"/>
  <c r="K83" i="5"/>
  <c r="B83" i="5"/>
  <c r="AB82" i="5"/>
  <c r="AA82" i="5"/>
  <c r="Z82" i="5"/>
  <c r="Y82" i="5"/>
  <c r="X82" i="5"/>
  <c r="W82" i="5"/>
  <c r="V82" i="5"/>
  <c r="U82" i="5"/>
  <c r="T82" i="5"/>
  <c r="S82" i="5"/>
  <c r="R82" i="5"/>
  <c r="Q82" i="5"/>
  <c r="P82" i="5"/>
  <c r="O82" i="5"/>
  <c r="N82" i="5"/>
  <c r="M82" i="5"/>
  <c r="L82" i="5"/>
  <c r="K82" i="5"/>
  <c r="B82" i="5"/>
  <c r="AB81" i="5"/>
  <c r="AA81" i="5"/>
  <c r="Z81" i="5"/>
  <c r="Y81" i="5"/>
  <c r="X81" i="5"/>
  <c r="W81" i="5"/>
  <c r="V81" i="5"/>
  <c r="U81" i="5"/>
  <c r="T81" i="5"/>
  <c r="S81" i="5"/>
  <c r="R81" i="5"/>
  <c r="Q81" i="5"/>
  <c r="P81" i="5"/>
  <c r="O81" i="5"/>
  <c r="N81" i="5"/>
  <c r="M81" i="5"/>
  <c r="L81" i="5"/>
  <c r="K81" i="5"/>
  <c r="B81" i="5"/>
  <c r="AB80" i="5"/>
  <c r="AA80" i="5"/>
  <c r="Z80" i="5"/>
  <c r="Y80" i="5"/>
  <c r="X80" i="5"/>
  <c r="W80" i="5"/>
  <c r="V80" i="5"/>
  <c r="U80" i="5"/>
  <c r="T80" i="5"/>
  <c r="S80" i="5"/>
  <c r="R80" i="5"/>
  <c r="Q80" i="5"/>
  <c r="P80" i="5"/>
  <c r="O80" i="5"/>
  <c r="N80" i="5"/>
  <c r="M80" i="5"/>
  <c r="L80" i="5"/>
  <c r="K80" i="5"/>
  <c r="B80" i="5"/>
  <c r="AB79" i="5"/>
  <c r="AA79" i="5"/>
  <c r="Z79" i="5"/>
  <c r="Y79" i="5"/>
  <c r="X79" i="5"/>
  <c r="W79" i="5"/>
  <c r="V79" i="5"/>
  <c r="U79" i="5"/>
  <c r="T79" i="5"/>
  <c r="S79" i="5"/>
  <c r="R79" i="5"/>
  <c r="Q79" i="5"/>
  <c r="P79" i="5"/>
  <c r="O79" i="5"/>
  <c r="N79" i="5"/>
  <c r="M79" i="5"/>
  <c r="L79" i="5"/>
  <c r="K79" i="5"/>
  <c r="B79" i="5"/>
  <c r="AB78" i="5"/>
  <c r="AA78" i="5"/>
  <c r="Z78" i="5"/>
  <c r="Y78" i="5"/>
  <c r="X78" i="5"/>
  <c r="W78" i="5"/>
  <c r="V78" i="5"/>
  <c r="U78" i="5"/>
  <c r="T78" i="5"/>
  <c r="S78" i="5"/>
  <c r="R78" i="5"/>
  <c r="Q78" i="5"/>
  <c r="P78" i="5"/>
  <c r="O78" i="5"/>
  <c r="N78" i="5"/>
  <c r="M78" i="5"/>
  <c r="L78" i="5"/>
  <c r="K78" i="5"/>
  <c r="B78" i="5"/>
  <c r="AB77" i="5"/>
  <c r="AA77" i="5"/>
  <c r="Z77" i="5"/>
  <c r="Y77" i="5"/>
  <c r="X77" i="5"/>
  <c r="W77" i="5"/>
  <c r="V77" i="5"/>
  <c r="U77" i="5"/>
  <c r="T77" i="5"/>
  <c r="S77" i="5"/>
  <c r="R77" i="5"/>
  <c r="Q77" i="5"/>
  <c r="P77" i="5"/>
  <c r="O77" i="5"/>
  <c r="N77" i="5"/>
  <c r="M77" i="5"/>
  <c r="L77" i="5"/>
  <c r="K77" i="5"/>
  <c r="B77" i="5"/>
  <c r="AB76" i="5"/>
  <c r="AA76" i="5"/>
  <c r="Z76" i="5"/>
  <c r="Y76" i="5"/>
  <c r="X76" i="5"/>
  <c r="W76" i="5"/>
  <c r="V76" i="5"/>
  <c r="U76" i="5"/>
  <c r="T76" i="5"/>
  <c r="S76" i="5"/>
  <c r="R76" i="5"/>
  <c r="Q76" i="5"/>
  <c r="P76" i="5"/>
  <c r="O76" i="5"/>
  <c r="N76" i="5"/>
  <c r="M76" i="5"/>
  <c r="L76" i="5"/>
  <c r="K76" i="5"/>
  <c r="B76" i="5"/>
  <c r="AB75" i="5"/>
  <c r="AA75" i="5"/>
  <c r="Z75" i="5"/>
  <c r="Y75" i="5"/>
  <c r="X75" i="5"/>
  <c r="W75" i="5"/>
  <c r="V75" i="5"/>
  <c r="U75" i="5"/>
  <c r="T75" i="5"/>
  <c r="S75" i="5"/>
  <c r="R75" i="5"/>
  <c r="Q75" i="5"/>
  <c r="P75" i="5"/>
  <c r="O75" i="5"/>
  <c r="N75" i="5"/>
  <c r="M75" i="5"/>
  <c r="L75" i="5"/>
  <c r="K75" i="5"/>
  <c r="B75" i="5"/>
  <c r="AB74" i="5"/>
  <c r="AA74" i="5"/>
  <c r="Z74" i="5"/>
  <c r="Y74" i="5"/>
  <c r="X74" i="5"/>
  <c r="W74" i="5"/>
  <c r="V74" i="5"/>
  <c r="U74" i="5"/>
  <c r="T74" i="5"/>
  <c r="S74" i="5"/>
  <c r="R74" i="5"/>
  <c r="Q74" i="5"/>
  <c r="P74" i="5"/>
  <c r="O74" i="5"/>
  <c r="N74" i="5"/>
  <c r="M74" i="5"/>
  <c r="L74" i="5"/>
  <c r="K74" i="5"/>
  <c r="B74" i="5"/>
  <c r="AB73" i="5"/>
  <c r="AA73" i="5"/>
  <c r="Z73" i="5"/>
  <c r="Y73" i="5"/>
  <c r="X73" i="5"/>
  <c r="W73" i="5"/>
  <c r="V73" i="5"/>
  <c r="U73" i="5"/>
  <c r="T73" i="5"/>
  <c r="S73" i="5"/>
  <c r="R73" i="5"/>
  <c r="Q73" i="5"/>
  <c r="P73" i="5"/>
  <c r="O73" i="5"/>
  <c r="N73" i="5"/>
  <c r="M73" i="5"/>
  <c r="L73" i="5"/>
  <c r="K73" i="5"/>
  <c r="B73" i="5"/>
  <c r="AB72" i="5"/>
  <c r="AA72" i="5"/>
  <c r="Z72" i="5"/>
  <c r="Y72" i="5"/>
  <c r="X72" i="5"/>
  <c r="W72" i="5"/>
  <c r="V72" i="5"/>
  <c r="U72" i="5"/>
  <c r="T72" i="5"/>
  <c r="S72" i="5"/>
  <c r="R72" i="5"/>
  <c r="Q72" i="5"/>
  <c r="P72" i="5"/>
  <c r="O72" i="5"/>
  <c r="N72" i="5"/>
  <c r="M72" i="5"/>
  <c r="L72" i="5"/>
  <c r="K72" i="5"/>
  <c r="B72" i="5"/>
  <c r="AB71" i="5"/>
  <c r="AA71" i="5"/>
  <c r="Z71" i="5"/>
  <c r="Y71" i="5"/>
  <c r="X71" i="5"/>
  <c r="W71" i="5"/>
  <c r="V71" i="5"/>
  <c r="U71" i="5"/>
  <c r="T71" i="5"/>
  <c r="S71" i="5"/>
  <c r="R71" i="5"/>
  <c r="Q71" i="5"/>
  <c r="P71" i="5"/>
  <c r="O71" i="5"/>
  <c r="N71" i="5"/>
  <c r="M71" i="5"/>
  <c r="L71" i="5"/>
  <c r="K71" i="5"/>
  <c r="B71" i="5"/>
  <c r="AB70" i="5"/>
  <c r="AA70" i="5"/>
  <c r="Z70" i="5"/>
  <c r="Y70" i="5"/>
  <c r="X70" i="5"/>
  <c r="W70" i="5"/>
  <c r="V70" i="5"/>
  <c r="U70" i="5"/>
  <c r="T70" i="5"/>
  <c r="S70" i="5"/>
  <c r="R70" i="5"/>
  <c r="Q70" i="5"/>
  <c r="P70" i="5"/>
  <c r="O70" i="5"/>
  <c r="N70" i="5"/>
  <c r="M70" i="5"/>
  <c r="L70" i="5"/>
  <c r="K70" i="5"/>
  <c r="B70" i="5"/>
  <c r="AB69" i="5"/>
  <c r="AA69" i="5"/>
  <c r="Z69" i="5"/>
  <c r="Y69" i="5"/>
  <c r="X69" i="5"/>
  <c r="W69" i="5"/>
  <c r="V69" i="5"/>
  <c r="U69" i="5"/>
  <c r="T69" i="5"/>
  <c r="S69" i="5"/>
  <c r="R69" i="5"/>
  <c r="Q69" i="5"/>
  <c r="P69" i="5"/>
  <c r="O69" i="5"/>
  <c r="N69" i="5"/>
  <c r="M69" i="5"/>
  <c r="L69" i="5"/>
  <c r="K69" i="5"/>
  <c r="B69" i="5"/>
  <c r="AB68" i="5"/>
  <c r="AA68" i="5"/>
  <c r="Z68" i="5"/>
  <c r="Y68" i="5"/>
  <c r="X68" i="5"/>
  <c r="W68" i="5"/>
  <c r="V68" i="5"/>
  <c r="U68" i="5"/>
  <c r="T68" i="5"/>
  <c r="S68" i="5"/>
  <c r="R68" i="5"/>
  <c r="Q68" i="5"/>
  <c r="P68" i="5"/>
  <c r="O68" i="5"/>
  <c r="N68" i="5"/>
  <c r="M68" i="5"/>
  <c r="L68" i="5"/>
  <c r="K68" i="5"/>
  <c r="B68" i="5"/>
  <c r="AB67" i="5"/>
  <c r="AA67" i="5"/>
  <c r="Z67" i="5"/>
  <c r="Y67" i="5"/>
  <c r="X67" i="5"/>
  <c r="W67" i="5"/>
  <c r="V67" i="5"/>
  <c r="U67" i="5"/>
  <c r="T67" i="5"/>
  <c r="S67" i="5"/>
  <c r="R67" i="5"/>
  <c r="Q67" i="5"/>
  <c r="P67" i="5"/>
  <c r="O67" i="5"/>
  <c r="N67" i="5"/>
  <c r="M67" i="5"/>
  <c r="L67" i="5"/>
  <c r="K67" i="5"/>
  <c r="B67" i="5"/>
  <c r="AB66" i="5"/>
  <c r="AA66" i="5"/>
  <c r="Z66" i="5"/>
  <c r="Y66" i="5"/>
  <c r="X66" i="5"/>
  <c r="W66" i="5"/>
  <c r="V66" i="5"/>
  <c r="U66" i="5"/>
  <c r="T66" i="5"/>
  <c r="S66" i="5"/>
  <c r="R66" i="5"/>
  <c r="Q66" i="5"/>
  <c r="P66" i="5"/>
  <c r="O66" i="5"/>
  <c r="N66" i="5"/>
  <c r="M66" i="5"/>
  <c r="L66" i="5"/>
  <c r="K66" i="5"/>
  <c r="B66" i="5"/>
  <c r="AB65" i="5"/>
  <c r="AA65" i="5"/>
  <c r="Z65" i="5"/>
  <c r="Y65" i="5"/>
  <c r="X65" i="5"/>
  <c r="W65" i="5"/>
  <c r="V65" i="5"/>
  <c r="U65" i="5"/>
  <c r="T65" i="5"/>
  <c r="S65" i="5"/>
  <c r="R65" i="5"/>
  <c r="Q65" i="5"/>
  <c r="P65" i="5"/>
  <c r="O65" i="5"/>
  <c r="N65" i="5"/>
  <c r="M65" i="5"/>
  <c r="L65" i="5"/>
  <c r="K65" i="5"/>
  <c r="B65" i="5"/>
  <c r="AB64" i="5"/>
  <c r="AA64" i="5"/>
  <c r="Z64" i="5"/>
  <c r="Y64" i="5"/>
  <c r="X64" i="5"/>
  <c r="W64" i="5"/>
  <c r="V64" i="5"/>
  <c r="U64" i="5"/>
  <c r="T64" i="5"/>
  <c r="S64" i="5"/>
  <c r="R64" i="5"/>
  <c r="Q64" i="5"/>
  <c r="P64" i="5"/>
  <c r="O64" i="5"/>
  <c r="N64" i="5"/>
  <c r="M64" i="5"/>
  <c r="L64" i="5"/>
  <c r="K64" i="5"/>
  <c r="B64" i="5"/>
  <c r="AB63" i="5"/>
  <c r="AA63" i="5"/>
  <c r="Z63" i="5"/>
  <c r="Y63" i="5"/>
  <c r="X63" i="5"/>
  <c r="W63" i="5"/>
  <c r="V63" i="5"/>
  <c r="U63" i="5"/>
  <c r="T63" i="5"/>
  <c r="S63" i="5"/>
  <c r="R63" i="5"/>
  <c r="Q63" i="5"/>
  <c r="P63" i="5"/>
  <c r="O63" i="5"/>
  <c r="N63" i="5"/>
  <c r="M63" i="5"/>
  <c r="L63" i="5"/>
  <c r="K63" i="5"/>
  <c r="B63" i="5"/>
  <c r="AB62" i="5"/>
  <c r="AA62" i="5"/>
  <c r="Z62" i="5"/>
  <c r="Y62" i="5"/>
  <c r="X62" i="5"/>
  <c r="W62" i="5"/>
  <c r="V62" i="5"/>
  <c r="U62" i="5"/>
  <c r="T62" i="5"/>
  <c r="S62" i="5"/>
  <c r="R62" i="5"/>
  <c r="Q62" i="5"/>
  <c r="P62" i="5"/>
  <c r="O62" i="5"/>
  <c r="N62" i="5"/>
  <c r="M62" i="5"/>
  <c r="L62" i="5"/>
  <c r="K62" i="5"/>
  <c r="B62" i="5"/>
  <c r="AB61" i="5"/>
  <c r="AA61" i="5"/>
  <c r="Z61" i="5"/>
  <c r="Y61" i="5"/>
  <c r="X61" i="5"/>
  <c r="W61" i="5"/>
  <c r="V61" i="5"/>
  <c r="U61" i="5"/>
  <c r="T61" i="5"/>
  <c r="S61" i="5"/>
  <c r="R61" i="5"/>
  <c r="Q61" i="5"/>
  <c r="P61" i="5"/>
  <c r="O61" i="5"/>
  <c r="N61" i="5"/>
  <c r="M61" i="5"/>
  <c r="L61" i="5"/>
  <c r="K61" i="5"/>
  <c r="B61" i="5"/>
  <c r="AB60" i="5"/>
  <c r="AA60" i="5"/>
  <c r="Z60" i="5"/>
  <c r="Y60" i="5"/>
  <c r="X60" i="5"/>
  <c r="W60" i="5"/>
  <c r="V60" i="5"/>
  <c r="U60" i="5"/>
  <c r="T60" i="5"/>
  <c r="S60" i="5"/>
  <c r="R60" i="5"/>
  <c r="Q60" i="5"/>
  <c r="P60" i="5"/>
  <c r="O60" i="5"/>
  <c r="N60" i="5"/>
  <c r="M60" i="5"/>
  <c r="L60" i="5"/>
  <c r="K60" i="5"/>
  <c r="B60" i="5"/>
  <c r="AB59" i="5"/>
  <c r="AA59" i="5"/>
  <c r="Z59" i="5"/>
  <c r="Y59" i="5"/>
  <c r="X59" i="5"/>
  <c r="W59" i="5"/>
  <c r="V59" i="5"/>
  <c r="U59" i="5"/>
  <c r="T59" i="5"/>
  <c r="S59" i="5"/>
  <c r="R59" i="5"/>
  <c r="Q59" i="5"/>
  <c r="P59" i="5"/>
  <c r="O59" i="5"/>
  <c r="N59" i="5"/>
  <c r="M59" i="5"/>
  <c r="L59" i="5"/>
  <c r="K59" i="5"/>
  <c r="B59" i="5"/>
  <c r="AB58" i="5"/>
  <c r="AA58" i="5"/>
  <c r="Z58" i="5"/>
  <c r="Y58" i="5"/>
  <c r="X58" i="5"/>
  <c r="W58" i="5"/>
  <c r="V58" i="5"/>
  <c r="U58" i="5"/>
  <c r="T58" i="5"/>
  <c r="S58" i="5"/>
  <c r="R58" i="5"/>
  <c r="Q58" i="5"/>
  <c r="P58" i="5"/>
  <c r="O58" i="5"/>
  <c r="N58" i="5"/>
  <c r="M58" i="5"/>
  <c r="L58" i="5"/>
  <c r="K58" i="5"/>
  <c r="B58" i="5"/>
  <c r="AB57" i="5"/>
  <c r="AA57" i="5"/>
  <c r="Z57" i="5"/>
  <c r="Y57" i="5"/>
  <c r="X57" i="5"/>
  <c r="W57" i="5"/>
  <c r="V57" i="5"/>
  <c r="U57" i="5"/>
  <c r="T57" i="5"/>
  <c r="S57" i="5"/>
  <c r="R57" i="5"/>
  <c r="Q57" i="5"/>
  <c r="P57" i="5"/>
  <c r="O57" i="5"/>
  <c r="N57" i="5"/>
  <c r="M57" i="5"/>
  <c r="L57" i="5"/>
  <c r="K57" i="5"/>
  <c r="B57" i="5"/>
  <c r="AB56" i="5"/>
  <c r="AA56" i="5"/>
  <c r="Z56" i="5"/>
  <c r="Y56" i="5"/>
  <c r="X56" i="5"/>
  <c r="W56" i="5"/>
  <c r="V56" i="5"/>
  <c r="U56" i="5"/>
  <c r="T56" i="5"/>
  <c r="S56" i="5"/>
  <c r="R56" i="5"/>
  <c r="Q56" i="5"/>
  <c r="P56" i="5"/>
  <c r="O56" i="5"/>
  <c r="N56" i="5"/>
  <c r="M56" i="5"/>
  <c r="L56" i="5"/>
  <c r="K56" i="5"/>
  <c r="B56" i="5"/>
  <c r="AB55" i="5"/>
  <c r="AA55" i="5"/>
  <c r="Z55" i="5"/>
  <c r="Y55" i="5"/>
  <c r="X55" i="5"/>
  <c r="W55" i="5"/>
  <c r="V55" i="5"/>
  <c r="U55" i="5"/>
  <c r="T55" i="5"/>
  <c r="S55" i="5"/>
  <c r="R55" i="5"/>
  <c r="Q55" i="5"/>
  <c r="P55" i="5"/>
  <c r="O55" i="5"/>
  <c r="N55" i="5"/>
  <c r="M55" i="5"/>
  <c r="L55" i="5"/>
  <c r="K55" i="5"/>
  <c r="B55" i="5"/>
  <c r="AB54" i="5"/>
  <c r="AA54" i="5"/>
  <c r="Z54" i="5"/>
  <c r="Y54" i="5"/>
  <c r="X54" i="5"/>
  <c r="W54" i="5"/>
  <c r="V54" i="5"/>
  <c r="U54" i="5"/>
  <c r="T54" i="5"/>
  <c r="S54" i="5"/>
  <c r="R54" i="5"/>
  <c r="Q54" i="5"/>
  <c r="P54" i="5"/>
  <c r="O54" i="5"/>
  <c r="N54" i="5"/>
  <c r="M54" i="5"/>
  <c r="L54" i="5"/>
  <c r="K54" i="5"/>
  <c r="B54" i="5"/>
  <c r="AB53" i="5"/>
  <c r="AA53" i="5"/>
  <c r="Z53" i="5"/>
  <c r="Y53" i="5"/>
  <c r="X53" i="5"/>
  <c r="W53" i="5"/>
  <c r="V53" i="5"/>
  <c r="U53" i="5"/>
  <c r="T53" i="5"/>
  <c r="S53" i="5"/>
  <c r="R53" i="5"/>
  <c r="Q53" i="5"/>
  <c r="P53" i="5"/>
  <c r="O53" i="5"/>
  <c r="N53" i="5"/>
  <c r="M53" i="5"/>
  <c r="L53" i="5"/>
  <c r="K53" i="5"/>
  <c r="B53" i="5"/>
  <c r="AB52" i="5"/>
  <c r="AA52" i="5"/>
  <c r="Z52" i="5"/>
  <c r="Y52" i="5"/>
  <c r="X52" i="5"/>
  <c r="W52" i="5"/>
  <c r="V52" i="5"/>
  <c r="U52" i="5"/>
  <c r="T52" i="5"/>
  <c r="S52" i="5"/>
  <c r="R52" i="5"/>
  <c r="Q52" i="5"/>
  <c r="P52" i="5"/>
  <c r="O52" i="5"/>
  <c r="N52" i="5"/>
  <c r="M52" i="5"/>
  <c r="L52" i="5"/>
  <c r="K52" i="5"/>
  <c r="B52" i="5"/>
  <c r="AB51" i="5"/>
  <c r="AA51" i="5"/>
  <c r="Z51" i="5"/>
  <c r="Y51" i="5"/>
  <c r="X51" i="5"/>
  <c r="W51" i="5"/>
  <c r="V51" i="5"/>
  <c r="U51" i="5"/>
  <c r="T51" i="5"/>
  <c r="S51" i="5"/>
  <c r="R51" i="5"/>
  <c r="Q51" i="5"/>
  <c r="P51" i="5"/>
  <c r="O51" i="5"/>
  <c r="N51" i="5"/>
  <c r="M51" i="5"/>
  <c r="L51" i="5"/>
  <c r="K51" i="5"/>
  <c r="B51" i="5"/>
  <c r="AB50" i="5"/>
  <c r="AA50" i="5"/>
  <c r="Z50" i="5"/>
  <c r="Y50" i="5"/>
  <c r="X50" i="5"/>
  <c r="W50" i="5"/>
  <c r="V50" i="5"/>
  <c r="U50" i="5"/>
  <c r="T50" i="5"/>
  <c r="S50" i="5"/>
  <c r="R50" i="5"/>
  <c r="Q50" i="5"/>
  <c r="P50" i="5"/>
  <c r="O50" i="5"/>
  <c r="N50" i="5"/>
  <c r="M50" i="5"/>
  <c r="L50" i="5"/>
  <c r="K50" i="5"/>
  <c r="B50" i="5"/>
  <c r="AB49" i="5"/>
  <c r="AA49" i="5"/>
  <c r="Z49" i="5"/>
  <c r="Y49" i="5"/>
  <c r="X49" i="5"/>
  <c r="W49" i="5"/>
  <c r="V49" i="5"/>
  <c r="U49" i="5"/>
  <c r="T49" i="5"/>
  <c r="S49" i="5"/>
  <c r="R49" i="5"/>
  <c r="Q49" i="5"/>
  <c r="P49" i="5"/>
  <c r="O49" i="5"/>
  <c r="N49" i="5"/>
  <c r="M49" i="5"/>
  <c r="L49" i="5"/>
  <c r="K49" i="5"/>
  <c r="B49" i="5"/>
  <c r="AB48" i="5"/>
  <c r="AA48" i="5"/>
  <c r="Z48" i="5"/>
  <c r="Y48" i="5"/>
  <c r="X48" i="5"/>
  <c r="W48" i="5"/>
  <c r="V48" i="5"/>
  <c r="U48" i="5"/>
  <c r="T48" i="5"/>
  <c r="S48" i="5"/>
  <c r="R48" i="5"/>
  <c r="Q48" i="5"/>
  <c r="P48" i="5"/>
  <c r="O48" i="5"/>
  <c r="N48" i="5"/>
  <c r="M48" i="5"/>
  <c r="L48" i="5"/>
  <c r="K48" i="5"/>
  <c r="B48" i="5"/>
  <c r="AB47" i="5"/>
  <c r="AA47" i="5"/>
  <c r="Z47" i="5"/>
  <c r="Y47" i="5"/>
  <c r="X47" i="5"/>
  <c r="W47" i="5"/>
  <c r="V47" i="5"/>
  <c r="U47" i="5"/>
  <c r="T47" i="5"/>
  <c r="S47" i="5"/>
  <c r="R47" i="5"/>
  <c r="Q47" i="5"/>
  <c r="P47" i="5"/>
  <c r="O47" i="5"/>
  <c r="N47" i="5"/>
  <c r="M47" i="5"/>
  <c r="L47" i="5"/>
  <c r="K47" i="5"/>
  <c r="B47" i="5"/>
  <c r="AB46" i="5"/>
  <c r="AA46" i="5"/>
  <c r="Z46" i="5"/>
  <c r="Y46" i="5"/>
  <c r="X46" i="5"/>
  <c r="W46" i="5"/>
  <c r="V46" i="5"/>
  <c r="U46" i="5"/>
  <c r="T46" i="5"/>
  <c r="S46" i="5"/>
  <c r="R46" i="5"/>
  <c r="Q46" i="5"/>
  <c r="P46" i="5"/>
  <c r="O46" i="5"/>
  <c r="N46" i="5"/>
  <c r="M46" i="5"/>
  <c r="L46" i="5"/>
  <c r="K46" i="5"/>
  <c r="B46" i="5"/>
  <c r="Z45" i="5"/>
  <c r="Y45" i="5"/>
  <c r="X45" i="5"/>
  <c r="W45" i="5"/>
  <c r="U45" i="5"/>
  <c r="B45" i="5"/>
  <c r="Z44" i="5"/>
  <c r="Y44" i="5"/>
  <c r="X44" i="5"/>
  <c r="W44" i="5"/>
  <c r="U44" i="5"/>
  <c r="B44" i="5"/>
  <c r="Z43" i="5"/>
  <c r="Y43" i="5"/>
  <c r="X43" i="5"/>
  <c r="W43" i="5"/>
  <c r="U43" i="5"/>
  <c r="B43" i="5"/>
  <c r="Z42" i="5"/>
  <c r="Y42" i="5"/>
  <c r="X42" i="5"/>
  <c r="W42" i="5"/>
  <c r="U42" i="5"/>
  <c r="B42" i="5"/>
  <c r="Z41" i="5"/>
  <c r="Y41" i="5"/>
  <c r="X41" i="5"/>
  <c r="W41" i="5"/>
  <c r="U41" i="5"/>
  <c r="B41" i="5"/>
  <c r="Z40" i="5"/>
  <c r="Y40" i="5"/>
  <c r="X40" i="5"/>
  <c r="W40" i="5"/>
  <c r="U40" i="5"/>
  <c r="B40" i="5"/>
  <c r="Z39" i="5"/>
  <c r="Y39" i="5"/>
  <c r="X39" i="5"/>
  <c r="W39" i="5"/>
  <c r="U39" i="5"/>
  <c r="B39" i="5"/>
  <c r="Z38" i="5"/>
  <c r="Y38" i="5"/>
  <c r="X38" i="5"/>
  <c r="W38" i="5"/>
  <c r="U38" i="5"/>
  <c r="B38" i="5"/>
  <c r="Z37" i="5"/>
  <c r="Y37" i="5"/>
  <c r="X37" i="5"/>
  <c r="W37" i="5"/>
  <c r="U37" i="5"/>
  <c r="B37" i="5"/>
  <c r="Z36" i="5"/>
  <c r="Y36" i="5"/>
  <c r="X36" i="5"/>
  <c r="W36" i="5"/>
  <c r="U36" i="5"/>
  <c r="B36" i="5"/>
  <c r="Z35" i="5"/>
  <c r="Y35" i="5"/>
  <c r="X35" i="5"/>
  <c r="W35" i="5"/>
  <c r="U35" i="5"/>
  <c r="B35" i="5"/>
  <c r="Z34" i="5"/>
  <c r="Y34" i="5"/>
  <c r="X34" i="5"/>
  <c r="W34" i="5"/>
  <c r="U34" i="5"/>
  <c r="B34" i="5"/>
  <c r="Z33" i="5"/>
  <c r="Y33" i="5"/>
  <c r="X33" i="5"/>
  <c r="W33" i="5"/>
  <c r="U33" i="5"/>
  <c r="B33" i="5"/>
  <c r="Z32" i="5"/>
  <c r="Y32" i="5"/>
  <c r="X32" i="5"/>
  <c r="W32" i="5"/>
  <c r="U32" i="5"/>
  <c r="B32" i="5"/>
  <c r="Z31" i="5"/>
  <c r="Y31" i="5"/>
  <c r="X31" i="5"/>
  <c r="W31" i="5"/>
  <c r="U31" i="5"/>
  <c r="B31" i="5"/>
  <c r="Z30" i="5"/>
  <c r="Y30" i="5"/>
  <c r="X30" i="5"/>
  <c r="W30" i="5"/>
  <c r="U30" i="5"/>
  <c r="B30" i="5"/>
  <c r="Z29" i="5"/>
  <c r="Y29" i="5"/>
  <c r="X29" i="5"/>
  <c r="W29" i="5"/>
  <c r="U29" i="5"/>
  <c r="B29" i="5"/>
  <c r="U28" i="5"/>
  <c r="H28" i="5"/>
  <c r="G28" i="5"/>
  <c r="F28" i="5"/>
  <c r="B28" i="5"/>
  <c r="AB27" i="5"/>
  <c r="Z27" i="5"/>
  <c r="Y27" i="5"/>
  <c r="X27" i="5"/>
  <c r="W27" i="5"/>
  <c r="V27" i="5"/>
  <c r="U27" i="5"/>
  <c r="T27" i="5"/>
  <c r="S27" i="5"/>
  <c r="R27" i="5"/>
  <c r="Q27" i="5"/>
  <c r="P27" i="5"/>
  <c r="O27" i="5"/>
  <c r="N27" i="5"/>
  <c r="M27" i="5"/>
  <c r="L27" i="5"/>
  <c r="K27" i="5"/>
  <c r="J27" i="5"/>
  <c r="I27" i="5"/>
  <c r="H27" i="5"/>
  <c r="G27" i="5"/>
  <c r="F27" i="5"/>
  <c r="E27" i="5"/>
  <c r="B27" i="5"/>
  <c r="AB26" i="5"/>
  <c r="Z26" i="5"/>
  <c r="Y26" i="5"/>
  <c r="X26" i="5"/>
  <c r="W26" i="5"/>
  <c r="V26" i="5"/>
  <c r="U26" i="5"/>
  <c r="T26" i="5"/>
  <c r="S26" i="5"/>
  <c r="R26" i="5"/>
  <c r="Q26" i="5"/>
  <c r="P26" i="5"/>
  <c r="O26" i="5"/>
  <c r="N26" i="5"/>
  <c r="M26" i="5"/>
  <c r="L26" i="5"/>
  <c r="K26" i="5"/>
  <c r="J26" i="5"/>
  <c r="I26" i="5"/>
  <c r="H26" i="5"/>
  <c r="G26" i="5"/>
  <c r="F26" i="5"/>
  <c r="E26" i="5"/>
  <c r="B26" i="5"/>
  <c r="AB25" i="5"/>
  <c r="Z25" i="5"/>
  <c r="Y25" i="5"/>
  <c r="X25" i="5"/>
  <c r="W25" i="5"/>
  <c r="V25" i="5"/>
  <c r="U25" i="5"/>
  <c r="T25" i="5"/>
  <c r="S25" i="5"/>
  <c r="R25" i="5"/>
  <c r="Q25" i="5"/>
  <c r="P25" i="5"/>
  <c r="O25" i="5"/>
  <c r="N25" i="5"/>
  <c r="M25" i="5"/>
  <c r="L25" i="5"/>
  <c r="K25" i="5"/>
  <c r="J25" i="5"/>
  <c r="I25" i="5"/>
  <c r="H25" i="5"/>
  <c r="G25" i="5"/>
  <c r="F25" i="5"/>
  <c r="E25" i="5"/>
  <c r="B25" i="5"/>
  <c r="AB24" i="5"/>
  <c r="Z24" i="5"/>
  <c r="Y24" i="5"/>
  <c r="X24" i="5"/>
  <c r="W24" i="5"/>
  <c r="V24" i="5"/>
  <c r="U24" i="5"/>
  <c r="T24" i="5"/>
  <c r="S24" i="5"/>
  <c r="R24" i="5"/>
  <c r="Q24" i="5"/>
  <c r="P24" i="5"/>
  <c r="O24" i="5"/>
  <c r="N24" i="5"/>
  <c r="M24" i="5"/>
  <c r="L24" i="5"/>
  <c r="K24" i="5"/>
  <c r="J24" i="5"/>
  <c r="I24" i="5"/>
  <c r="H24" i="5"/>
  <c r="G24" i="5"/>
  <c r="F24" i="5"/>
  <c r="E24" i="5"/>
  <c r="B24" i="5"/>
  <c r="AB23" i="5"/>
  <c r="Z23" i="5"/>
  <c r="Y23" i="5"/>
  <c r="X23" i="5"/>
  <c r="W23" i="5"/>
  <c r="V23" i="5"/>
  <c r="U23" i="5"/>
  <c r="T23" i="5"/>
  <c r="S23" i="5"/>
  <c r="R23" i="5"/>
  <c r="Q23" i="5"/>
  <c r="P23" i="5"/>
  <c r="O23" i="5"/>
  <c r="N23" i="5"/>
  <c r="M23" i="5"/>
  <c r="L23" i="5"/>
  <c r="K23" i="5"/>
  <c r="J23" i="5"/>
  <c r="I23" i="5"/>
  <c r="H23" i="5"/>
  <c r="G23" i="5"/>
  <c r="F23" i="5"/>
  <c r="E23" i="5"/>
  <c r="B23" i="5"/>
  <c r="AB22" i="5"/>
  <c r="Z22" i="5"/>
  <c r="Y22" i="5"/>
  <c r="X22" i="5"/>
  <c r="W22" i="5"/>
  <c r="V22" i="5"/>
  <c r="U22" i="5"/>
  <c r="T22" i="5"/>
  <c r="S22" i="5"/>
  <c r="R22" i="5"/>
  <c r="Q22" i="5"/>
  <c r="P22" i="5"/>
  <c r="O22" i="5"/>
  <c r="N22" i="5"/>
  <c r="M22" i="5"/>
  <c r="L22" i="5"/>
  <c r="K22" i="5"/>
  <c r="J22" i="5"/>
  <c r="I22" i="5"/>
  <c r="H22" i="5"/>
  <c r="G22" i="5"/>
  <c r="F22" i="5"/>
  <c r="E22" i="5"/>
  <c r="B22" i="5"/>
  <c r="AB21" i="5"/>
  <c r="Z21" i="5"/>
  <c r="Y21" i="5"/>
  <c r="X21" i="5"/>
  <c r="W21" i="5"/>
  <c r="V21" i="5"/>
  <c r="U21" i="5"/>
  <c r="T21" i="5"/>
  <c r="S21" i="5"/>
  <c r="R21" i="5"/>
  <c r="Q21" i="5"/>
  <c r="P21" i="5"/>
  <c r="O21" i="5"/>
  <c r="N21" i="5"/>
  <c r="M21" i="5"/>
  <c r="L21" i="5"/>
  <c r="K21" i="5"/>
  <c r="J21" i="5"/>
  <c r="I21" i="5"/>
  <c r="H21" i="5"/>
  <c r="G21" i="5"/>
  <c r="F21" i="5"/>
  <c r="E21" i="5"/>
  <c r="B21" i="5"/>
  <c r="AB20" i="5"/>
  <c r="Z20" i="5"/>
  <c r="Y20" i="5"/>
  <c r="X20" i="5"/>
  <c r="W20" i="5"/>
  <c r="V20" i="5"/>
  <c r="U20" i="5"/>
  <c r="T20" i="5"/>
  <c r="S20" i="5"/>
  <c r="R20" i="5"/>
  <c r="Q20" i="5"/>
  <c r="P20" i="5"/>
  <c r="O20" i="5"/>
  <c r="N20" i="5"/>
  <c r="M20" i="5"/>
  <c r="L20" i="5"/>
  <c r="K20" i="5"/>
  <c r="J20" i="5"/>
  <c r="I20" i="5"/>
  <c r="H20" i="5"/>
  <c r="G20" i="5"/>
  <c r="F20" i="5"/>
  <c r="E20" i="5"/>
  <c r="B20" i="5"/>
  <c r="AB19" i="5"/>
  <c r="Z19" i="5"/>
  <c r="Y19" i="5"/>
  <c r="X19" i="5"/>
  <c r="W19" i="5"/>
  <c r="V19" i="5"/>
  <c r="U19" i="5"/>
  <c r="T19" i="5"/>
  <c r="S19" i="5"/>
  <c r="R19" i="5"/>
  <c r="Q19" i="5"/>
  <c r="P19" i="5"/>
  <c r="O19" i="5"/>
  <c r="N19" i="5"/>
  <c r="M19" i="5"/>
  <c r="L19" i="5"/>
  <c r="K19" i="5"/>
  <c r="J19" i="5"/>
  <c r="I19" i="5"/>
  <c r="H19" i="5"/>
  <c r="G19" i="5"/>
  <c r="F19" i="5"/>
  <c r="E19" i="5"/>
  <c r="B19" i="5"/>
  <c r="AB18" i="5"/>
  <c r="Z18" i="5"/>
  <c r="Y18" i="5"/>
  <c r="X18" i="5"/>
  <c r="W18" i="5"/>
  <c r="V18" i="5"/>
  <c r="U18" i="5"/>
  <c r="T18" i="5"/>
  <c r="S18" i="5"/>
  <c r="R18" i="5"/>
  <c r="Q18" i="5"/>
  <c r="P18" i="5"/>
  <c r="O18" i="5"/>
  <c r="N18" i="5"/>
  <c r="M18" i="5"/>
  <c r="L18" i="5"/>
  <c r="K18" i="5"/>
  <c r="J18" i="5"/>
  <c r="I18" i="5"/>
  <c r="H18" i="5"/>
  <c r="G18" i="5"/>
  <c r="F18" i="5"/>
  <c r="E18" i="5"/>
  <c r="B18" i="5"/>
  <c r="AB17" i="5"/>
  <c r="Z17" i="5"/>
  <c r="Y17" i="5"/>
  <c r="X17" i="5"/>
  <c r="W17" i="5"/>
  <c r="V17" i="5"/>
  <c r="U17" i="5"/>
  <c r="T17" i="5"/>
  <c r="S17" i="5"/>
  <c r="R17" i="5"/>
  <c r="Q17" i="5"/>
  <c r="P17" i="5"/>
  <c r="O17" i="5"/>
  <c r="N17" i="5"/>
  <c r="M17" i="5"/>
  <c r="L17" i="5"/>
  <c r="K17" i="5"/>
  <c r="J17" i="5"/>
  <c r="I17" i="5"/>
  <c r="H17" i="5"/>
  <c r="G17" i="5"/>
  <c r="F17" i="5"/>
  <c r="E17" i="5"/>
  <c r="B17" i="5"/>
  <c r="AB16" i="5"/>
  <c r="Z16" i="5"/>
  <c r="Y16" i="5"/>
  <c r="X16" i="5"/>
  <c r="W16" i="5"/>
  <c r="V16" i="5"/>
  <c r="U16" i="5"/>
  <c r="T16" i="5"/>
  <c r="S16" i="5"/>
  <c r="R16" i="5"/>
  <c r="Q16" i="5"/>
  <c r="P16" i="5"/>
  <c r="O16" i="5"/>
  <c r="N16" i="5"/>
  <c r="M16" i="5"/>
  <c r="L16" i="5"/>
  <c r="K16" i="5"/>
  <c r="J16" i="5"/>
  <c r="I16" i="5"/>
  <c r="H16" i="5"/>
  <c r="G16" i="5"/>
  <c r="F16" i="5"/>
  <c r="E16" i="5"/>
  <c r="B16" i="5"/>
  <c r="AB15" i="5"/>
  <c r="Z15" i="5"/>
  <c r="Y15" i="5"/>
  <c r="X15" i="5"/>
  <c r="W15" i="5"/>
  <c r="V15" i="5"/>
  <c r="U15" i="5"/>
  <c r="T15" i="5"/>
  <c r="S15" i="5"/>
  <c r="R15" i="5"/>
  <c r="Q15" i="5"/>
  <c r="P15" i="5"/>
  <c r="O15" i="5"/>
  <c r="N15" i="5"/>
  <c r="M15" i="5"/>
  <c r="L15" i="5"/>
  <c r="K15" i="5"/>
  <c r="J15" i="5"/>
  <c r="I15" i="5"/>
  <c r="H15" i="5"/>
  <c r="G15" i="5"/>
  <c r="F15" i="5"/>
  <c r="E15" i="5"/>
  <c r="B15" i="5"/>
  <c r="AB14" i="5"/>
  <c r="Z14" i="5"/>
  <c r="Y14" i="5"/>
  <c r="X14" i="5"/>
  <c r="U14" i="5"/>
  <c r="T14" i="5"/>
  <c r="S14" i="5"/>
  <c r="R14" i="5"/>
  <c r="Q14" i="5"/>
  <c r="P14" i="5"/>
  <c r="O14" i="5"/>
  <c r="N14" i="5"/>
  <c r="H14" i="5"/>
  <c r="G14" i="5"/>
  <c r="F14" i="5"/>
  <c r="B14" i="5"/>
  <c r="Z13" i="5"/>
  <c r="Y13" i="5"/>
  <c r="X13" i="5"/>
  <c r="W13" i="5"/>
  <c r="J13" i="5"/>
  <c r="I13" i="5"/>
  <c r="H13" i="5"/>
  <c r="G13" i="5"/>
  <c r="F13" i="5"/>
  <c r="E13" i="5"/>
  <c r="B13" i="5"/>
  <c r="Z12" i="5"/>
  <c r="Y12" i="5"/>
  <c r="X12" i="5"/>
  <c r="W12" i="5"/>
  <c r="J12" i="5"/>
  <c r="I12" i="5"/>
  <c r="H12" i="5"/>
  <c r="G12" i="5"/>
  <c r="F12" i="5"/>
  <c r="E12" i="5"/>
  <c r="B12" i="5"/>
  <c r="Z11" i="5"/>
  <c r="Y11" i="5"/>
  <c r="X11" i="5"/>
  <c r="W11" i="5"/>
  <c r="J11" i="5"/>
  <c r="I11" i="5"/>
  <c r="H11" i="5"/>
  <c r="G11" i="5"/>
  <c r="F11" i="5"/>
  <c r="E11" i="5"/>
  <c r="B11" i="5"/>
  <c r="Z10" i="5"/>
  <c r="Y10" i="5"/>
  <c r="X10" i="5"/>
  <c r="W10" i="5"/>
  <c r="J10" i="5"/>
  <c r="I10" i="5"/>
  <c r="H10" i="5"/>
  <c r="G10" i="5"/>
  <c r="F10" i="5"/>
  <c r="E10" i="5"/>
  <c r="B10" i="5"/>
  <c r="Z9" i="5"/>
  <c r="Y9" i="5"/>
  <c r="X9" i="5"/>
  <c r="W9" i="5"/>
  <c r="J9" i="5"/>
  <c r="I9" i="5"/>
  <c r="H9" i="5"/>
  <c r="G9" i="5"/>
  <c r="F9" i="5"/>
  <c r="E9" i="5"/>
  <c r="B9" i="5"/>
  <c r="Z8" i="5"/>
  <c r="Y8" i="5"/>
  <c r="X8" i="5"/>
  <c r="W8" i="5"/>
  <c r="J8" i="5"/>
  <c r="I8" i="5"/>
  <c r="H8" i="5"/>
  <c r="G8" i="5"/>
  <c r="F8" i="5"/>
  <c r="E8" i="5"/>
  <c r="B8" i="5"/>
  <c r="Z7" i="5"/>
  <c r="Y7" i="5"/>
  <c r="X7" i="5"/>
  <c r="W7" i="5"/>
  <c r="J7" i="5"/>
  <c r="I7" i="5"/>
  <c r="H7" i="5"/>
  <c r="G7" i="5"/>
  <c r="F7" i="5"/>
  <c r="E7" i="5"/>
  <c r="B7" i="5"/>
  <c r="Z6" i="5"/>
  <c r="Y6" i="5"/>
  <c r="X6" i="5"/>
  <c r="W6" i="5"/>
  <c r="J6" i="5"/>
  <c r="I6" i="5"/>
  <c r="H6" i="5"/>
  <c r="G6" i="5"/>
  <c r="F6" i="5"/>
  <c r="E6" i="5"/>
  <c r="B6" i="5"/>
  <c r="Z5" i="5"/>
  <c r="Y5" i="5"/>
  <c r="X5" i="5"/>
  <c r="W5" i="5"/>
  <c r="J5" i="5"/>
  <c r="I5" i="5"/>
  <c r="H5" i="5"/>
  <c r="G5" i="5"/>
  <c r="F5" i="5"/>
  <c r="E5" i="5"/>
  <c r="B5" i="5"/>
  <c r="Z4" i="5"/>
  <c r="Y4" i="5"/>
  <c r="X4" i="5"/>
  <c r="W4" i="5"/>
  <c r="J4" i="5"/>
  <c r="I4" i="5"/>
  <c r="H4" i="5"/>
  <c r="G4" i="5"/>
  <c r="F4" i="5"/>
  <c r="E4" i="5"/>
  <c r="B4" i="5"/>
  <c r="Z3" i="5"/>
  <c r="Y3" i="5"/>
  <c r="X3" i="5"/>
  <c r="W3" i="5"/>
  <c r="J3" i="5"/>
  <c r="I3" i="5"/>
  <c r="H3" i="5"/>
  <c r="G3" i="5"/>
  <c r="F3" i="5"/>
  <c r="E3" i="5"/>
  <c r="B3" i="5"/>
  <c r="H2" i="5"/>
  <c r="G2" i="5"/>
  <c r="F2" i="5"/>
  <c r="B2" i="5"/>
  <c r="L7" i="3" s="1"/>
  <c r="L8" i="3" s="1"/>
  <c r="L9" i="3" s="1"/>
  <c r="C58" i="3"/>
  <c r="C57" i="3"/>
  <c r="C56" i="3"/>
  <c r="H51" i="3"/>
  <c r="L51" i="3" s="1"/>
  <c r="L52" i="3" s="1"/>
  <c r="I47" i="3"/>
  <c r="H47" i="3"/>
  <c r="H46" i="3"/>
  <c r="H45" i="3"/>
  <c r="H43" i="3"/>
  <c r="H42" i="3"/>
  <c r="H40" i="3"/>
  <c r="F36" i="3"/>
  <c r="F33" i="3"/>
  <c r="F34" i="3"/>
  <c r="F35" i="3" s="1"/>
  <c r="C33" i="3"/>
  <c r="C34" i="3"/>
  <c r="C35" i="3"/>
  <c r="F32" i="3"/>
  <c r="C32" i="3"/>
  <c r="F31" i="3"/>
  <c r="C31" i="3"/>
  <c r="F30" i="3"/>
  <c r="C30" i="3"/>
  <c r="F29" i="3"/>
  <c r="C29" i="3"/>
  <c r="F28" i="3"/>
  <c r="C28" i="3"/>
  <c r="F27" i="3"/>
  <c r="C27" i="3"/>
  <c r="Q9" i="3"/>
  <c r="Q8" i="3"/>
  <c r="R8" i="3"/>
  <c r="E20" i="3" s="1"/>
  <c r="E21" i="3"/>
  <c r="L10" i="3" s="1"/>
  <c r="E15" i="3"/>
  <c r="E28" i="3"/>
  <c r="E23" i="3"/>
  <c r="H23" i="3" s="1"/>
  <c r="L11" i="3"/>
  <c r="E22" i="3"/>
  <c r="H22" i="3"/>
  <c r="S8" i="3"/>
  <c r="E17" i="3"/>
  <c r="E30" i="3" s="1"/>
  <c r="E55" i="3"/>
  <c r="E57" i="3"/>
  <c r="H15" i="3"/>
  <c r="L28" i="3" s="1"/>
  <c r="E33" i="3" l="1"/>
  <c r="E34" i="3" s="1"/>
  <c r="E35" i="3" s="1"/>
  <c r="H20" i="3"/>
  <c r="L33" i="3" s="1"/>
  <c r="C36" i="3"/>
  <c r="L61" i="3"/>
  <c r="E36" i="3"/>
  <c r="E58" i="3"/>
  <c r="H17" i="3"/>
  <c r="L30" i="3" s="1"/>
  <c r="E44" i="3"/>
  <c r="H44" i="3" s="1"/>
  <c r="L44" i="3" s="1"/>
  <c r="H21" i="3"/>
  <c r="L36" i="3" s="1"/>
  <c r="E54" i="3"/>
  <c r="E18" i="3"/>
  <c r="E14" i="3"/>
  <c r="E19" i="3"/>
  <c r="E53" i="3"/>
  <c r="H53" i="3" s="1"/>
  <c r="H57" i="3" s="1"/>
  <c r="E60" i="3"/>
  <c r="H60" i="3" s="1"/>
  <c r="E56" i="3"/>
  <c r="H56" i="3" s="1"/>
  <c r="E16" i="3"/>
  <c r="E59" i="3"/>
  <c r="H59" i="3" s="1"/>
  <c r="L59" i="3" s="1"/>
  <c r="A28" i="7" s="1"/>
  <c r="H49" i="8" s="1"/>
  <c r="C23" i="7" l="1"/>
  <c r="E29" i="3"/>
  <c r="H16" i="3"/>
  <c r="L29" i="3" s="1"/>
  <c r="D5" i="7" s="1"/>
  <c r="I23" i="8" s="1"/>
  <c r="H19" i="3"/>
  <c r="L32" i="3" s="1"/>
  <c r="E32" i="3"/>
  <c r="L56" i="3"/>
  <c r="C22" i="7"/>
  <c r="H14" i="3"/>
  <c r="L27" i="3" s="1"/>
  <c r="E27" i="3"/>
  <c r="A7" i="8" s="1"/>
  <c r="C12" i="7"/>
  <c r="M44" i="3"/>
  <c r="B12" i="7" s="1"/>
  <c r="L60" i="3"/>
  <c r="C28" i="7"/>
  <c r="C29" i="7" s="1"/>
  <c r="E31" i="3"/>
  <c r="F7" i="8" s="1"/>
  <c r="H18" i="3"/>
  <c r="L31" i="3" s="1"/>
  <c r="D3" i="7" s="1"/>
  <c r="I21" i="8" s="1"/>
  <c r="D4" i="7"/>
  <c r="I22" i="8" s="1"/>
  <c r="L41" i="3"/>
  <c r="L34" i="3"/>
  <c r="L40" i="3"/>
  <c r="L43" i="3"/>
  <c r="L53" i="3"/>
  <c r="H55" i="3"/>
  <c r="A21" i="7"/>
  <c r="A49" i="8" s="1"/>
  <c r="H54" i="3"/>
  <c r="H58" i="3"/>
  <c r="C8" i="7" l="1"/>
  <c r="M40" i="3"/>
  <c r="B8" i="7" s="1"/>
  <c r="C21" i="7"/>
  <c r="L55" i="3"/>
  <c r="L35" i="3"/>
  <c r="F3" i="7"/>
  <c r="F4" i="7" s="1"/>
  <c r="C24" i="7"/>
  <c r="L58" i="3"/>
  <c r="M41" i="3"/>
  <c r="B14" i="7" s="1"/>
  <c r="C14" i="7"/>
  <c r="C20" i="7"/>
  <c r="L54" i="3"/>
  <c r="M43" i="3"/>
  <c r="B13" i="7" s="1"/>
  <c r="C13" i="7"/>
  <c r="L62" i="3"/>
  <c r="L64" i="3"/>
  <c r="L57" i="3"/>
  <c r="B5" i="7" l="1"/>
  <c r="B4" i="7" s="1"/>
  <c r="B3" i="7" s="1"/>
  <c r="L46" i="3"/>
  <c r="J7" i="8"/>
  <c r="L45" i="3"/>
  <c r="M45" i="3" s="1"/>
  <c r="L48" i="3"/>
  <c r="M48" i="3" s="1"/>
  <c r="B16" i="7" s="1"/>
  <c r="K28" i="8" s="1"/>
  <c r="L47" i="3"/>
  <c r="L42" i="3"/>
  <c r="M42" i="3" l="1"/>
  <c r="B9" i="7" s="1"/>
  <c r="C9" i="7"/>
  <c r="C10" i="7"/>
  <c r="M46" i="3"/>
  <c r="B10" i="7" s="1"/>
</calcChain>
</file>

<file path=xl/sharedStrings.xml><?xml version="1.0" encoding="utf-8"?>
<sst xmlns="http://schemas.openxmlformats.org/spreadsheetml/2006/main" count="13147" uniqueCount="2341">
  <si>
    <t>MISP calculator</t>
  </si>
  <si>
    <t xml:space="preserve">MISP Calculator (2019) Guidance Note						</t>
  </si>
  <si>
    <t>Information can be overwritten manually in all green fields</t>
  </si>
  <si>
    <t>What is the MISP calculator?</t>
  </si>
  <si>
    <t xml:space="preserve">How to use the MISP Calculator </t>
  </si>
  <si>
    <t>1. Click on the tab ‘MISP calculator’</t>
  </si>
  <si>
    <t>No country specific data can be provided, if possible, provide site specific estimates, otherwise global constants are used</t>
  </si>
  <si>
    <t>2. Select the country of origin of the target population (This may be different for IDPs, Refugees, or host population)</t>
  </si>
  <si>
    <t>3. Select the national or subnational level of the target population (in some settings you may be able to choose from provincial or municipal level)</t>
  </si>
  <si>
    <t xml:space="preserve">4. Enter the number of persons affected 
</t>
  </si>
  <si>
    <t xml:space="preserve">5. OPTIONAL: Enter any site specific information that you may have
</t>
  </si>
  <si>
    <t>No data avialable</t>
  </si>
  <si>
    <t xml:space="preserve">7. Click on the ‘Visualizations’ tab to see basic graphics on your data that can be used/adapted for advocacy and fundraising 
</t>
  </si>
  <si>
    <t>-</t>
  </si>
  <si>
    <t xml:space="preserve">How is this version of the MISP Calculator (2019) different from previous versions </t>
  </si>
  <si>
    <t xml:space="preserve">This version of the MISP calculator has four major differences compared to previous versions.
1.        The indicators provided are updated based on the revised MISP (2018)
2.        There is a new functionality to allow for country specific data (if it exists) on the affected population to override the global constants if no site specific information is available 
3.        There is now a basic visualization of the data that can be used for advocacy purposes 
4.        The user should re-download the excel based tool every few months as UNFPA data branch will continuously update the national and sub-national data available for the tool to pull from.
</t>
  </si>
  <si>
    <t xml:space="preserve">What data will I recieve from the MISP Calculator </t>
  </si>
  <si>
    <t>Sources</t>
  </si>
  <si>
    <t xml:space="preserve">The MISP calculator works by automatically providing the user with a simple way to access the “best available data” for each population in a country and/or subnational area.  If no quality data on that affected population exists from prior to the emergency the tool defaults to estimated global constants to base the response on. If there is national- or subnational-specific data, the online tool will automatically replace the global constants with the ‘best available data’ (based on available census, survey and other relevant data sources) at the applicable level of administrative boundary (i.e. country, region, province, or municipality). The source of this information can be found in the “sources” box of the tool. 
Additionally, the MISP calculator provides a space for the user to self input any site specific data that may be available on the target population in the green boxes. This data will overwrite global constants and national- or subnational-specific data and replace it as the 'best available data'.
</t>
  </si>
  <si>
    <t xml:space="preserve">What will the MISP Calculator not provide me </t>
  </si>
  <si>
    <t xml:space="preserve">The MISP encompasses a minimum set of lifesaving SRH interventions that must be available from the very onset of every humanitarian emergency and expanded on as soon as the situation allows. The MISP calculator is designed for use at the onset of an emergency where funding, advocacy and programming is targeted at providing the MISP interventions. It is important to remember that the MISP includes the minimum essential services, not the only services that should be provided to affected populations. As soon as possible it is essential to expand on the MISP to a more context specific, comprehensive, SRH response. The MISP calculator will not provide all of the information on indicators beyond those included in the MISP for this component of the response. 
</t>
  </si>
  <si>
    <t>Country</t>
  </si>
  <si>
    <t>Afghanistan</t>
  </si>
  <si>
    <t xml:space="preserve">The MISP calculator is designed to be a supportive tool to help SRH coordinators and programme managers in the earliest phases of an emergency. It will never be 100% accurate or the only programmatic guideline to base all decisions off of. The calculator outputs should be analyzed by SRH coordinators and programme managers together to take decisions about their response. Coordinators and programme managers need to think about their target populations and how the characteristics of that population may limit the applicability of the data provided in the MISP calculator. Particularly it is important to consider how the emergency may have impacted demographics or changed pre-crisis data. 
If there are multiple target populations for the programme (e.g. refugee populations and host population) keep in mind you may need to work with the MISP calculator separately for each population as their indicators may differ significantly. Additionally, it is important to remember that some affected populations around the world are left out of national data collection for political or social reasons; if these groups are included in your programme consider the limitations of the data and make adjustments accordingly. </t>
  </si>
  <si>
    <t xml:space="preserve">The national or subnational data comes from different sources depending on the context. It can come from available census, survey or other data collected by various national or international statistical collection agencies. The source and year of the data is always indicated on the top of the calculator when you choose a country and/or region. The United Nations Population Fund (UNFPA) Population and Data Branch is continuously updating the information that the tool pulls data from; it is important for the user to re-download the tool every few months or for each new response to ensure that you are getting the most updated information available.
</t>
  </si>
  <si>
    <t>ab1</t>
  </si>
  <si>
    <t>Where do the global constants come from and who updates it?</t>
  </si>
  <si>
    <t>ab2</t>
  </si>
  <si>
    <t xml:space="preserve">The global constants are determined based on an expert group assessment of low- and middle-income countries and/or humanitarian and fragile countries’ averages. For more information, please contact the UNFPA Humanitarian Office.  
</t>
  </si>
  <si>
    <r>
      <t xml:space="preserve">UNFPA Humanitarian Office and the UNFPA Population and Development Branch conducted a webinar on how to use the tool which can be found </t>
    </r>
    <r>
      <rPr>
        <u/>
        <sz val="10"/>
        <rFont val="Arial"/>
      </rPr>
      <t>here</t>
    </r>
    <r>
      <rPr>
        <sz val="10"/>
        <color rgb="FF000000"/>
        <rFont val="Arial"/>
      </rPr>
      <t xml:space="preserve">. 
</t>
    </r>
  </si>
  <si>
    <t>ab3</t>
  </si>
  <si>
    <t>National</t>
  </si>
  <si>
    <t>Albania</t>
  </si>
  <si>
    <t>Algeria</t>
  </si>
  <si>
    <t>Angola</t>
  </si>
  <si>
    <t>Antigua and Barbuda</t>
  </si>
  <si>
    <t>Argentina</t>
  </si>
  <si>
    <t>Armenia</t>
  </si>
  <si>
    <t>Aruba</t>
  </si>
  <si>
    <t>Australia</t>
  </si>
  <si>
    <t>Austria</t>
  </si>
  <si>
    <t>Azerbaijan</t>
  </si>
  <si>
    <t>Bahamas</t>
  </si>
  <si>
    <t>Bahrain</t>
  </si>
  <si>
    <t>Region</t>
  </si>
  <si>
    <t>Bangladesh</t>
  </si>
  <si>
    <t>Barbados</t>
  </si>
  <si>
    <t>Belarus</t>
  </si>
  <si>
    <t>Belgium</t>
  </si>
  <si>
    <t>Belize</t>
  </si>
  <si>
    <t>Benin</t>
  </si>
  <si>
    <t>Bhutan</t>
  </si>
  <si>
    <t>Bolivia (Plurinational State of)</t>
  </si>
  <si>
    <t>Bosnia and Herzegovina</t>
  </si>
  <si>
    <t>Botswana</t>
  </si>
  <si>
    <t>Brazil</t>
  </si>
  <si>
    <t>Brunei Darussalam</t>
  </si>
  <si>
    <t>Bulgaria</t>
  </si>
  <si>
    <t>Region/Province/Municipality incorrectly selected, please revise</t>
  </si>
  <si>
    <t>Burkina Faso</t>
  </si>
  <si>
    <t>Burundi</t>
  </si>
  <si>
    <t>Cabo Verde</t>
  </si>
  <si>
    <t>Cambodia</t>
  </si>
  <si>
    <t>Cameroon</t>
  </si>
  <si>
    <t>Canada</t>
  </si>
  <si>
    <t>Central African Republic</t>
  </si>
  <si>
    <t>Chad</t>
  </si>
  <si>
    <t>Chile</t>
  </si>
  <si>
    <t>China</t>
  </si>
  <si>
    <t>China, Hong Kong SAR</t>
  </si>
  <si>
    <t>China, Macao SAR</t>
  </si>
  <si>
    <t>China, Taiwan Province of China</t>
  </si>
  <si>
    <t>Colombia</t>
  </si>
  <si>
    <t>Comoros</t>
  </si>
  <si>
    <t>Congo</t>
  </si>
  <si>
    <t>Costa Rica</t>
  </si>
  <si>
    <t>Côte d'Ivoire</t>
  </si>
  <si>
    <t>Croatia</t>
  </si>
  <si>
    <t>AB 2-3 ID</t>
  </si>
  <si>
    <t>Cuba</t>
  </si>
  <si>
    <t>Curaçao</t>
  </si>
  <si>
    <t>Cyprus</t>
  </si>
  <si>
    <t>Czechia</t>
  </si>
  <si>
    <t>Democratic People's Republic of Korea</t>
  </si>
  <si>
    <t>Democratic Republic of the Congo</t>
  </si>
  <si>
    <t>Kinshasa</t>
  </si>
  <si>
    <t>Bas-Congo</t>
  </si>
  <si>
    <t>Bandundu</t>
  </si>
  <si>
    <t>Equateur</t>
  </si>
  <si>
    <t>Orientale</t>
  </si>
  <si>
    <t>Nord-Kivu</t>
  </si>
  <si>
    <t>Maniema</t>
  </si>
  <si>
    <t>Sud-Kivu</t>
  </si>
  <si>
    <t>Katanga</t>
  </si>
  <si>
    <t>Kasaï Oriental</t>
  </si>
  <si>
    <t>Province</t>
  </si>
  <si>
    <t>Kasaï Occident</t>
  </si>
  <si>
    <t>Denmark</t>
  </si>
  <si>
    <t>Djibouti</t>
  </si>
  <si>
    <t>Dominican Republic</t>
  </si>
  <si>
    <t>Ecuador</t>
  </si>
  <si>
    <t>Egypt</t>
  </si>
  <si>
    <t>El Salvador</t>
  </si>
  <si>
    <t>Equatorial Guinea</t>
  </si>
  <si>
    <t>Eritrea</t>
  </si>
  <si>
    <t>Estonia</t>
  </si>
  <si>
    <t>Ethiopia</t>
  </si>
  <si>
    <t>Fiji</t>
  </si>
  <si>
    <t>Finland</t>
  </si>
  <si>
    <t>France</t>
  </si>
  <si>
    <t>French Guiana</t>
  </si>
  <si>
    <t>French Polynesia</t>
  </si>
  <si>
    <t>Gabon</t>
  </si>
  <si>
    <t>AB1 ID</t>
  </si>
  <si>
    <t>Gambia</t>
  </si>
  <si>
    <t>Georgia</t>
  </si>
  <si>
    <t>Germany</t>
  </si>
  <si>
    <t>Ghana</t>
  </si>
  <si>
    <t>Greece</t>
  </si>
  <si>
    <t>Grenada</t>
  </si>
  <si>
    <t>Guadeloupe</t>
  </si>
  <si>
    <t>Municipality</t>
  </si>
  <si>
    <t>Guam</t>
  </si>
  <si>
    <t>Guatemala</t>
  </si>
  <si>
    <t>Guinea</t>
  </si>
  <si>
    <t>Guinea-Bissau</t>
  </si>
  <si>
    <t>Guyana</t>
  </si>
  <si>
    <t>Haiti</t>
  </si>
  <si>
    <t>Honduras</t>
  </si>
  <si>
    <t>Hungary</t>
  </si>
  <si>
    <t>Iceland</t>
  </si>
  <si>
    <t>India</t>
  </si>
  <si>
    <t>Indonesia</t>
  </si>
  <si>
    <t>Iran (Islamic Republic of)</t>
  </si>
  <si>
    <t>Iraq</t>
  </si>
  <si>
    <t>Ireland</t>
  </si>
  <si>
    <t>Israel</t>
  </si>
  <si>
    <t>Italy</t>
  </si>
  <si>
    <t>Affected population</t>
  </si>
  <si>
    <t>Jamaica</t>
  </si>
  <si>
    <t>Japan</t>
  </si>
  <si>
    <t>Jordan</t>
  </si>
  <si>
    <t>Kazakhstan</t>
  </si>
  <si>
    <t>Kenya</t>
  </si>
  <si>
    <t>Kiribati</t>
  </si>
  <si>
    <t>Kuwait</t>
  </si>
  <si>
    <t>Kyrgyzstan</t>
  </si>
  <si>
    <t>Lao People's Democratic Republic</t>
  </si>
  <si>
    <t>Latvia</t>
  </si>
  <si>
    <t>Lebanon</t>
  </si>
  <si>
    <t>Lesotho</t>
  </si>
  <si>
    <t>Liberia</t>
  </si>
  <si>
    <t>Libya</t>
  </si>
  <si>
    <t>Lithuania</t>
  </si>
  <si>
    <t>Luxembourg</t>
  </si>
  <si>
    <t>Madagascar</t>
  </si>
  <si>
    <t>Malawi</t>
  </si>
  <si>
    <t>Malaysia</t>
  </si>
  <si>
    <t>Maldives</t>
  </si>
  <si>
    <t>Mali</t>
  </si>
  <si>
    <t>Malta</t>
  </si>
  <si>
    <t>Martinique</t>
  </si>
  <si>
    <t>Mauritania</t>
  </si>
  <si>
    <t>Mauritius</t>
  </si>
  <si>
    <t>Mayotte</t>
  </si>
  <si>
    <t>Mexico</t>
  </si>
  <si>
    <t>United Nations Inter-agency Group for Child Mortality Estimation (UN IGME), 2018.</t>
  </si>
  <si>
    <t>Micronesia (Fed. States of)</t>
  </si>
  <si>
    <t>Mongolia</t>
  </si>
  <si>
    <t>Montenegro</t>
  </si>
  <si>
    <t>Morocco</t>
  </si>
  <si>
    <t>Mozambique</t>
  </si>
  <si>
    <t>Myanmar</t>
  </si>
  <si>
    <t>Namibia</t>
  </si>
  <si>
    <t>Nepal</t>
  </si>
  <si>
    <t>Basic statistics</t>
  </si>
  <si>
    <t>Netherlands</t>
  </si>
  <si>
    <t>New Caledonia</t>
  </si>
  <si>
    <t>Global constants (default)</t>
  </si>
  <si>
    <t>New Zealand</t>
  </si>
  <si>
    <t>Nicaragua</t>
  </si>
  <si>
    <t>Niger</t>
  </si>
  <si>
    <t>Nigeria</t>
  </si>
  <si>
    <t>Norway</t>
  </si>
  <si>
    <t>Country data</t>
  </si>
  <si>
    <t>Oman</t>
  </si>
  <si>
    <t>Pakistan</t>
  </si>
  <si>
    <t>Panama</t>
  </si>
  <si>
    <t>Site specific data</t>
  </si>
  <si>
    <t>Papua New Guinea</t>
  </si>
  <si>
    <t>Paraguay</t>
  </si>
  <si>
    <t>Best available data</t>
  </si>
  <si>
    <t>Peru</t>
  </si>
  <si>
    <t>Philippines</t>
  </si>
  <si>
    <t>Trends in Maternal Mortality: 1990 to 2015, WHO, UNICEF, UNFPA, World Bank Group, UNFPA, 2015</t>
  </si>
  <si>
    <t>Region I (Ilocos Region)</t>
  </si>
  <si>
    <t>Ilocos Norte</t>
  </si>
  <si>
    <t>Adams</t>
  </si>
  <si>
    <t>Bacarra</t>
  </si>
  <si>
    <t>Badoc</t>
  </si>
  <si>
    <t>Bangui</t>
  </si>
  <si>
    <t>City of Batac</t>
  </si>
  <si>
    <t>Burgos</t>
  </si>
  <si>
    <t>Carasi</t>
  </si>
  <si>
    <t>Currimao</t>
  </si>
  <si>
    <t>Percentage of women of reproductive age (WRA)</t>
  </si>
  <si>
    <t>Dingras</t>
  </si>
  <si>
    <t>Dumalneg</t>
  </si>
  <si>
    <t>Banna (Espiritu)</t>
  </si>
  <si>
    <t>Laoag City (Capital)</t>
  </si>
  <si>
    <t>Marcos</t>
  </si>
  <si>
    <t>Nueva Era</t>
  </si>
  <si>
    <t>Pagudpud</t>
  </si>
  <si>
    <t>Paoay</t>
  </si>
  <si>
    <t>Pasuquin</t>
  </si>
  <si>
    <t>Piddig</t>
  </si>
  <si>
    <t>Pinili</t>
  </si>
  <si>
    <t>San Nicolas</t>
  </si>
  <si>
    <t>Sarrat</t>
  </si>
  <si>
    <t>Solsona</t>
  </si>
  <si>
    <t>Vintar</t>
  </si>
  <si>
    <t>Ilocos Sur</t>
  </si>
  <si>
    <t>Alilem</t>
  </si>
  <si>
    <t>Banayoyo</t>
  </si>
  <si>
    <t>Bantay</t>
  </si>
  <si>
    <t>Cabugao</t>
  </si>
  <si>
    <t>City of Candon</t>
  </si>
  <si>
    <t>Caoayan</t>
  </si>
  <si>
    <t>Cervantes</t>
  </si>
  <si>
    <t>Galimuyod</t>
  </si>
  <si>
    <t>Gregorio Del Pilar (Concepcion)</t>
  </si>
  <si>
    <t>Lidlidda</t>
  </si>
  <si>
    <t>Magsingal</t>
  </si>
  <si>
    <t>Nagbukel</t>
  </si>
  <si>
    <t>Narvacan</t>
  </si>
  <si>
    <t>Quirino (Angkaki)</t>
  </si>
  <si>
    <t>Percentage of adult population (18+)</t>
  </si>
  <si>
    <t>Salcedo (Baugen)</t>
  </si>
  <si>
    <t>San Emilio</t>
  </si>
  <si>
    <t>San Esteban</t>
  </si>
  <si>
    <t>San Ildefonso</t>
  </si>
  <si>
    <t>San Juan (Lapog)</t>
  </si>
  <si>
    <t>San Vicente</t>
  </si>
  <si>
    <t>Santa</t>
  </si>
  <si>
    <t>Santa Catalina</t>
  </si>
  <si>
    <t>Santa Cruz</t>
  </si>
  <si>
    <t>Santa Lucia</t>
  </si>
  <si>
    <t>Santa Maria</t>
  </si>
  <si>
    <t>Santiago</t>
  </si>
  <si>
    <t>Santo Domingo</t>
  </si>
  <si>
    <t>Sigay</t>
  </si>
  <si>
    <t>Sinait</t>
  </si>
  <si>
    <t>Sugpon</t>
  </si>
  <si>
    <t>Suyo</t>
  </si>
  <si>
    <t>Tagudin</t>
  </si>
  <si>
    <t>City of Vigan (Capital)</t>
  </si>
  <si>
    <t>La Union</t>
  </si>
  <si>
    <t>Agoo</t>
  </si>
  <si>
    <t>Aringay</t>
  </si>
  <si>
    <t>Bacnotan</t>
  </si>
  <si>
    <t>Bagulin</t>
  </si>
  <si>
    <t>Balaoan</t>
  </si>
  <si>
    <t>Bangar</t>
  </si>
  <si>
    <t>Bauang</t>
  </si>
  <si>
    <t>Caba</t>
  </si>
  <si>
    <t>Luna</t>
  </si>
  <si>
    <t>Naguilian</t>
  </si>
  <si>
    <t>Pugo</t>
  </si>
  <si>
    <t>Percentage of young adolescent girls (10-14)</t>
  </si>
  <si>
    <t>Rosario</t>
  </si>
  <si>
    <t>City of San Fernando (Capital)</t>
  </si>
  <si>
    <t>San Gabriel</t>
  </si>
  <si>
    <t>San Juan</t>
  </si>
  <si>
    <t>Santo Tomas</t>
  </si>
  <si>
    <t>Santol</t>
  </si>
  <si>
    <t>Sudipen</t>
  </si>
  <si>
    <t>Tubao</t>
  </si>
  <si>
    <t>Pangasinan</t>
  </si>
  <si>
    <t>Agno</t>
  </si>
  <si>
    <t>Aguilar</t>
  </si>
  <si>
    <t>City of Alaminos</t>
  </si>
  <si>
    <t>Alcala</t>
  </si>
  <si>
    <t>Anda</t>
  </si>
  <si>
    <t>Asingan</t>
  </si>
  <si>
    <t>Balungao</t>
  </si>
  <si>
    <t>Bani</t>
  </si>
  <si>
    <t>Basista</t>
  </si>
  <si>
    <t>Bautista</t>
  </si>
  <si>
    <t>Bayambang</t>
  </si>
  <si>
    <t>Binalonan</t>
  </si>
  <si>
    <t>Binmaley</t>
  </si>
  <si>
    <t>Bolinao</t>
  </si>
  <si>
    <t>Bugallon</t>
  </si>
  <si>
    <t>Calasiao</t>
  </si>
  <si>
    <t>Dagupan City</t>
  </si>
  <si>
    <t>Percentage of all adolescent girls (10-19)</t>
  </si>
  <si>
    <t>Dasol</t>
  </si>
  <si>
    <t>Infanta</t>
  </si>
  <si>
    <t>Labrador</t>
  </si>
  <si>
    <t>Lingayen (Capital)</t>
  </si>
  <si>
    <t>Mabini</t>
  </si>
  <si>
    <t>Malasiqui</t>
  </si>
  <si>
    <t>Manaoag</t>
  </si>
  <si>
    <t>Mangaldan</t>
  </si>
  <si>
    <t>Mangatarem</t>
  </si>
  <si>
    <t>Mapandan</t>
  </si>
  <si>
    <t>Natividad</t>
  </si>
  <si>
    <t>Pozorrubio</t>
  </si>
  <si>
    <t>Rosales</t>
  </si>
  <si>
    <t>San Carlos City</t>
  </si>
  <si>
    <t>San Fabian</t>
  </si>
  <si>
    <t>San Jacinto</t>
  </si>
  <si>
    <t>San Manuel</t>
  </si>
  <si>
    <t>San Quintin</t>
  </si>
  <si>
    <t>Santa Barbara</t>
  </si>
  <si>
    <t>Sison</t>
  </si>
  <si>
    <t>Sual</t>
  </si>
  <si>
    <t>Tayug</t>
  </si>
  <si>
    <t>Percentage of adolescents (10-19)</t>
  </si>
  <si>
    <t>Umingan</t>
  </si>
  <si>
    <t>Urbiztondo</t>
  </si>
  <si>
    <t>City of Urdaneta</t>
  </si>
  <si>
    <t>Villasis</t>
  </si>
  <si>
    <t>Laoac</t>
  </si>
  <si>
    <t>Region II (Cagayan Valley)</t>
  </si>
  <si>
    <t>Batanes</t>
  </si>
  <si>
    <t>Basco (Capital)</t>
  </si>
  <si>
    <t>Itbayat</t>
  </si>
  <si>
    <t>Ivana</t>
  </si>
  <si>
    <t>Mahatao</t>
  </si>
  <si>
    <t>Sabtang</t>
  </si>
  <si>
    <t>Uyugan</t>
  </si>
  <si>
    <t>Cagayan</t>
  </si>
  <si>
    <t>Abulug</t>
  </si>
  <si>
    <t>Allacapan</t>
  </si>
  <si>
    <t>Amulung</t>
  </si>
  <si>
    <t>Aparri</t>
  </si>
  <si>
    <t>Baggao</t>
  </si>
  <si>
    <t>Ballesteros</t>
  </si>
  <si>
    <t>Buguey</t>
  </si>
  <si>
    <t>Calayan</t>
  </si>
  <si>
    <t>Camalaniugan</t>
  </si>
  <si>
    <t>Claveria</t>
  </si>
  <si>
    <t>Enrile</t>
  </si>
  <si>
    <t>Gattaran</t>
  </si>
  <si>
    <t>Gonzaga</t>
  </si>
  <si>
    <t>Iguig</t>
  </si>
  <si>
    <t>Lal-Lo</t>
  </si>
  <si>
    <t>Lasam</t>
  </si>
  <si>
    <t>Pamplona</t>
  </si>
  <si>
    <t>Peñablanca</t>
  </si>
  <si>
    <t>Piat</t>
  </si>
  <si>
    <t>Rizal</t>
  </si>
  <si>
    <t>Percentage of adult men (18+)</t>
  </si>
  <si>
    <t>Sanchez-Mira</t>
  </si>
  <si>
    <t>Santa Ana</t>
  </si>
  <si>
    <t>Santa Praxedes</t>
  </si>
  <si>
    <t>Santa Teresita</t>
  </si>
  <si>
    <t>Santo Niño (Faire)</t>
  </si>
  <si>
    <t>Solana</t>
  </si>
  <si>
    <t>Tuao</t>
  </si>
  <si>
    <t>Tuguegarao City (Capital)</t>
  </si>
  <si>
    <t>Isabela</t>
  </si>
  <si>
    <t>Alicia</t>
  </si>
  <si>
    <t>Angadanan</t>
  </si>
  <si>
    <t>Aurora</t>
  </si>
  <si>
    <t>Benito Soliven</t>
  </si>
  <si>
    <t>Cabagan</t>
  </si>
  <si>
    <t>Cabatuan</t>
  </si>
  <si>
    <t>City of Cauayan</t>
  </si>
  <si>
    <t>Cordon</t>
  </si>
  <si>
    <t>Dinapigue</t>
  </si>
  <si>
    <t>Divilacan</t>
  </si>
  <si>
    <t>Echague</t>
  </si>
  <si>
    <t>Gamu</t>
  </si>
  <si>
    <t>Ilagan City (Capital)</t>
  </si>
  <si>
    <t>Jones</t>
  </si>
  <si>
    <t>Maconacon</t>
  </si>
  <si>
    <t>Delfin Albano (Magsaysay)</t>
  </si>
  <si>
    <t>Mallig</t>
  </si>
  <si>
    <t>Palanan</t>
  </si>
  <si>
    <t>Quezon</t>
  </si>
  <si>
    <t>Quirino</t>
  </si>
  <si>
    <t>Crude birth rate (per 1,000 population)</t>
  </si>
  <si>
    <t>Ramon</t>
  </si>
  <si>
    <t>Reina Mercedes</t>
  </si>
  <si>
    <t>Roxas</t>
  </si>
  <si>
    <t>San Agustin</t>
  </si>
  <si>
    <t>San Guillermo</t>
  </si>
  <si>
    <t>San Isidro</t>
  </si>
  <si>
    <t>San Mariano</t>
  </si>
  <si>
    <t>San Mateo</t>
  </si>
  <si>
    <t>San Pablo</t>
  </si>
  <si>
    <t>City of Santiago</t>
  </si>
  <si>
    <t>Tumauini</t>
  </si>
  <si>
    <t>Nueva Vizcaya</t>
  </si>
  <si>
    <t>Ambaguio</t>
  </si>
  <si>
    <t>Aritao</t>
  </si>
  <si>
    <t>Bagabag</t>
  </si>
  <si>
    <t>Bambang</t>
  </si>
  <si>
    <t>Bayombong (Capital)</t>
  </si>
  <si>
    <t>Diadi</t>
  </si>
  <si>
    <t>Dupax Del Norte</t>
  </si>
  <si>
    <t>Dupax Del Sur</t>
  </si>
  <si>
    <t>Kasibu</t>
  </si>
  <si>
    <t>Kayapa</t>
  </si>
  <si>
    <t>Santa Fe</t>
  </si>
  <si>
    <t>Solano</t>
  </si>
  <si>
    <t>Villaverde</t>
  </si>
  <si>
    <t>Alfonso Castaneda</t>
  </si>
  <si>
    <t>Aglipay</t>
  </si>
  <si>
    <t>Cabarroguis (Capital)</t>
  </si>
  <si>
    <t>Diffun</t>
  </si>
  <si>
    <t>Maddela</t>
  </si>
  <si>
    <t>Saguday</t>
  </si>
  <si>
    <t>Nagtipunan</t>
  </si>
  <si>
    <t>Region III (Central Luzon)</t>
  </si>
  <si>
    <t>Bataan</t>
  </si>
  <si>
    <t>Abucay</t>
  </si>
  <si>
    <t>Bagac</t>
  </si>
  <si>
    <t>City of Balanga (Capital)</t>
  </si>
  <si>
    <t>Dinalupihan</t>
  </si>
  <si>
    <t>Hermosa</t>
  </si>
  <si>
    <t>Limay</t>
  </si>
  <si>
    <t>Mariveles</t>
  </si>
  <si>
    <t>Morong</t>
  </si>
  <si>
    <t>Orani</t>
  </si>
  <si>
    <t>STI prevalence</t>
  </si>
  <si>
    <t>Orion</t>
  </si>
  <si>
    <t>Pilar</t>
  </si>
  <si>
    <t>Samal</t>
  </si>
  <si>
    <t>Bulacan</t>
  </si>
  <si>
    <t>Angat</t>
  </si>
  <si>
    <t>Balagtas (Bigaa)</t>
  </si>
  <si>
    <t>Baliuag</t>
  </si>
  <si>
    <t>Bocaue</t>
  </si>
  <si>
    <t>Bustos</t>
  </si>
  <si>
    <t>Calumpit</t>
  </si>
  <si>
    <t>Guiguinto</t>
  </si>
  <si>
    <t>Hagonoy</t>
  </si>
  <si>
    <t>City of Malolos (Capital)</t>
  </si>
  <si>
    <t>Marilao</t>
  </si>
  <si>
    <t>City of Meycauayan</t>
  </si>
  <si>
    <t>Norzagaray</t>
  </si>
  <si>
    <t>Obando</t>
  </si>
  <si>
    <t>Pandi</t>
  </si>
  <si>
    <t>Paombong</t>
  </si>
  <si>
    <t>Plaridel</t>
  </si>
  <si>
    <t>Pulilan</t>
  </si>
  <si>
    <t>City of San Jose Del Monte</t>
  </si>
  <si>
    <t>San Miguel</t>
  </si>
  <si>
    <t>San Rafael</t>
  </si>
  <si>
    <t>Doña Remedios Trinidad</t>
  </si>
  <si>
    <t>Nueva Ecija</t>
  </si>
  <si>
    <t>Aliaga</t>
  </si>
  <si>
    <t>Neonatal mortality rate (deaths per 1,000 live births)</t>
  </si>
  <si>
    <t>Bongabon</t>
  </si>
  <si>
    <t>Cabanatuan City</t>
  </si>
  <si>
    <t>Cabiao</t>
  </si>
  <si>
    <t>Carranglan</t>
  </si>
  <si>
    <t>Cuyapo</t>
  </si>
  <si>
    <t>Gabaldon (Bitulok &amp; Sabani)</t>
  </si>
  <si>
    <t>City of Gapan</t>
  </si>
  <si>
    <t>General Mamerto Natividad</t>
  </si>
  <si>
    <t>General Tinio (Papaya)</t>
  </si>
  <si>
    <t>Guimba</t>
  </si>
  <si>
    <t>Jaen</t>
  </si>
  <si>
    <t>Laur</t>
  </si>
  <si>
    <t>Licab</t>
  </si>
  <si>
    <t>Llanera</t>
  </si>
  <si>
    <t>Lupao</t>
  </si>
  <si>
    <t>Science City of Muñoz</t>
  </si>
  <si>
    <t>Nampicuan</t>
  </si>
  <si>
    <t>Palayan City (Capital)</t>
  </si>
  <si>
    <t>Pantabangan</t>
  </si>
  <si>
    <t>Peñaranda</t>
  </si>
  <si>
    <t>San Antonio</t>
  </si>
  <si>
    <t>San Jose City</t>
  </si>
  <si>
    <t>San Leonardo</t>
  </si>
  <si>
    <t>Santa Rosa</t>
  </si>
  <si>
    <t>Talavera</t>
  </si>
  <si>
    <t>Talugtug</t>
  </si>
  <si>
    <t>Zaragoza</t>
  </si>
  <si>
    <t>Pampanga</t>
  </si>
  <si>
    <t>Angeles City</t>
  </si>
  <si>
    <t>Apalit</t>
  </si>
  <si>
    <t>Arayat</t>
  </si>
  <si>
    <t>Bacolor</t>
  </si>
  <si>
    <t>Candaba</t>
  </si>
  <si>
    <t>Floridablanca</t>
  </si>
  <si>
    <t>Guagua</t>
  </si>
  <si>
    <t>Lubao</t>
  </si>
  <si>
    <t>Mabalacat City</t>
  </si>
  <si>
    <t>Macabebe</t>
  </si>
  <si>
    <t>Magalang</t>
  </si>
  <si>
    <t>Masantol</t>
  </si>
  <si>
    <t>Minalin</t>
  </si>
  <si>
    <t>Porac</t>
  </si>
  <si>
    <t>San Luis</t>
  </si>
  <si>
    <t>San Simon</t>
  </si>
  <si>
    <t>Santa Rita</t>
  </si>
  <si>
    <t>Sasmuan (Sexmoan)</t>
  </si>
  <si>
    <t>Tarlac</t>
  </si>
  <si>
    <t>Anao</t>
  </si>
  <si>
    <t>Bamban</t>
  </si>
  <si>
    <t>Camiling</t>
  </si>
  <si>
    <t>Maternal mortality ratio (deaths per 100,000 live births)</t>
  </si>
  <si>
    <t>Capas</t>
  </si>
  <si>
    <t>Concepcion</t>
  </si>
  <si>
    <t>Gerona</t>
  </si>
  <si>
    <t>La Paz</t>
  </si>
  <si>
    <t>Mayantoc</t>
  </si>
  <si>
    <t>Moncada</t>
  </si>
  <si>
    <t>Paniqui</t>
  </si>
  <si>
    <t>Pura</t>
  </si>
  <si>
    <t>Ramos</t>
  </si>
  <si>
    <t>San Clemente</t>
  </si>
  <si>
    <t>Santa Ignacia</t>
  </si>
  <si>
    <t>City of Tarlac (Capital)</t>
  </si>
  <si>
    <t>Victoria</t>
  </si>
  <si>
    <t>San Jose</t>
  </si>
  <si>
    <t>Zambales</t>
  </si>
  <si>
    <t>Botolan</t>
  </si>
  <si>
    <t>Cabangan</t>
  </si>
  <si>
    <t>Candelaria</t>
  </si>
  <si>
    <t>Castillejos</t>
  </si>
  <si>
    <t>Iba (Capital)</t>
  </si>
  <si>
    <t>Masinloc</t>
  </si>
  <si>
    <t>Olongapo City</t>
  </si>
  <si>
    <t>Palauig</t>
  </si>
  <si>
    <t>San Felipe</t>
  </si>
  <si>
    <t>San Marcelino</t>
  </si>
  <si>
    <t>San Narciso</t>
  </si>
  <si>
    <t>Subic</t>
  </si>
  <si>
    <t>Baler (Capital)</t>
  </si>
  <si>
    <t>Casiguran</t>
  </si>
  <si>
    <t>Dilasag</t>
  </si>
  <si>
    <t>Dinalungan</t>
  </si>
  <si>
    <t>Dingalan</t>
  </si>
  <si>
    <t>Dipaculao</t>
  </si>
  <si>
    <t>Maria Aurora</t>
  </si>
  <si>
    <t>Region IV-A (CALABARZON)</t>
  </si>
  <si>
    <t>Batangas</t>
  </si>
  <si>
    <t>Agoncillo</t>
  </si>
  <si>
    <t>Alitagtag</t>
  </si>
  <si>
    <t>Balayan</t>
  </si>
  <si>
    <t>Balete</t>
  </si>
  <si>
    <t>Batangas City (Capital)</t>
  </si>
  <si>
    <t>Bauan</t>
  </si>
  <si>
    <t>Calaca</t>
  </si>
  <si>
    <t>Calatagan</t>
  </si>
  <si>
    <t>Cuenca</t>
  </si>
  <si>
    <t>Ibaan</t>
  </si>
  <si>
    <t>Laurel</t>
  </si>
  <si>
    <t>Lemery</t>
  </si>
  <si>
    <t>Lian</t>
  </si>
  <si>
    <t>Lipa City</t>
  </si>
  <si>
    <t>Lobo</t>
  </si>
  <si>
    <t>Malvar</t>
  </si>
  <si>
    <t>Mataasnakahoy</t>
  </si>
  <si>
    <t>Nasugbu</t>
  </si>
  <si>
    <t>Padre Garcia</t>
  </si>
  <si>
    <t>San Pascual</t>
  </si>
  <si>
    <t>Estimates based on global constants</t>
  </si>
  <si>
    <t>Taal</t>
  </si>
  <si>
    <t>Talisay</t>
  </si>
  <si>
    <t>City of Tanauan</t>
  </si>
  <si>
    <t>Taysan</t>
  </si>
  <si>
    <t>Tingloy</t>
  </si>
  <si>
    <t>Tuy</t>
  </si>
  <si>
    <t>Country estimates</t>
  </si>
  <si>
    <t>Cavite</t>
  </si>
  <si>
    <t>Alfonso</t>
  </si>
  <si>
    <t>Amadeo</t>
  </si>
  <si>
    <t>Bacoor City</t>
  </si>
  <si>
    <t>Carmona</t>
  </si>
  <si>
    <t>Site specific estimates</t>
  </si>
  <si>
    <t>Cavite City</t>
  </si>
  <si>
    <t>City of Dasmariñas</t>
  </si>
  <si>
    <t>General Emilio Aguinaldo</t>
  </si>
  <si>
    <t>City of General Trias</t>
  </si>
  <si>
    <t>Imus City</t>
  </si>
  <si>
    <t>Indang</t>
  </si>
  <si>
    <t>Kawit</t>
  </si>
  <si>
    <t>Magallanes</t>
  </si>
  <si>
    <t>Maragondon</t>
  </si>
  <si>
    <t>Mendez (Mendez-Nuñez)</t>
  </si>
  <si>
    <t>Best available estimates</t>
  </si>
  <si>
    <t>Naic</t>
  </si>
  <si>
    <t>Noveleta</t>
  </si>
  <si>
    <t>Silang</t>
  </si>
  <si>
    <t>Tagaytay City</t>
  </si>
  <si>
    <t>Tanza</t>
  </si>
  <si>
    <t>Ternate</t>
  </si>
  <si>
    <t>Trece Martires City (Capital)</t>
  </si>
  <si>
    <t>Gen. Mariano Alvarez</t>
  </si>
  <si>
    <t>Laguna</t>
  </si>
  <si>
    <t>Alaminos</t>
  </si>
  <si>
    <t>Bay</t>
  </si>
  <si>
    <t>City of Biñan</t>
  </si>
  <si>
    <t>Cabuyao City</t>
  </si>
  <si>
    <t>City of Calamba</t>
  </si>
  <si>
    <t>Calauan</t>
  </si>
  <si>
    <t>Units</t>
  </si>
  <si>
    <t>Cavinti</t>
  </si>
  <si>
    <t>Famy</t>
  </si>
  <si>
    <t>Kalayaan</t>
  </si>
  <si>
    <t>Liliw</t>
  </si>
  <si>
    <t>Los Baños</t>
  </si>
  <si>
    <t>Luisiana</t>
  </si>
  <si>
    <t>Lumban</t>
  </si>
  <si>
    <t>Number of women of reproductive age (WRA)</t>
  </si>
  <si>
    <t>Mabitac</t>
  </si>
  <si>
    <t>Magdalena</t>
  </si>
  <si>
    <t>Majayjay</t>
  </si>
  <si>
    <t>Nagcarlan</t>
  </si>
  <si>
    <t>Paete</t>
  </si>
  <si>
    <t>Pagsanjan</t>
  </si>
  <si>
    <t>Pakil</t>
  </si>
  <si>
    <t>Pangil</t>
  </si>
  <si>
    <t>Pila</t>
  </si>
  <si>
    <t>San Pablo City</t>
  </si>
  <si>
    <t>City of San Pedro</t>
  </si>
  <si>
    <t>Santa Cruz (Capital)</t>
  </si>
  <si>
    <t>City of Santa Rosa</t>
  </si>
  <si>
    <t>Siniloan</t>
  </si>
  <si>
    <t>Agdangan</t>
  </si>
  <si>
    <t>Alabat</t>
  </si>
  <si>
    <t>Atimonan</t>
  </si>
  <si>
    <t>Buenavista</t>
  </si>
  <si>
    <t>Burdeos</t>
  </si>
  <si>
    <t>Calauag</t>
  </si>
  <si>
    <t>Catanauan</t>
  </si>
  <si>
    <t>Dolores</t>
  </si>
  <si>
    <t>General Luna</t>
  </si>
  <si>
    <t>General Nakar</t>
  </si>
  <si>
    <t>Guinayangan</t>
  </si>
  <si>
    <t>Gumaca</t>
  </si>
  <si>
    <t>Jomalig</t>
  </si>
  <si>
    <t>Lopez</t>
  </si>
  <si>
    <t>Lucban</t>
  </si>
  <si>
    <t>Lucena City (Capital)</t>
  </si>
  <si>
    <t>Macalelon</t>
  </si>
  <si>
    <t>Mauban</t>
  </si>
  <si>
    <t>Mulanay</t>
  </si>
  <si>
    <t>Padre Burgos</t>
  </si>
  <si>
    <t>Pagbilao</t>
  </si>
  <si>
    <t>Panukulan</t>
  </si>
  <si>
    <t>Patnanungan</t>
  </si>
  <si>
    <t>Perez</t>
  </si>
  <si>
    <t>Women of reproductive age</t>
  </si>
  <si>
    <t>Pitogo</t>
  </si>
  <si>
    <t>Polillo</t>
  </si>
  <si>
    <t>Real</t>
  </si>
  <si>
    <t>Sampaloc</t>
  </si>
  <si>
    <t>San Andres</t>
  </si>
  <si>
    <t>Number of adult population (18+)</t>
  </si>
  <si>
    <t>San Francisco (Aurora)</t>
  </si>
  <si>
    <t>Sariaya</t>
  </si>
  <si>
    <t>Tagkawayan</t>
  </si>
  <si>
    <t>City of Tayabas</t>
  </si>
  <si>
    <t>Tiaong</t>
  </si>
  <si>
    <t>Unisan</t>
  </si>
  <si>
    <t>Angono</t>
  </si>
  <si>
    <t>City of Antipolo</t>
  </si>
  <si>
    <t>Baras</t>
  </si>
  <si>
    <t>Binangonan</t>
  </si>
  <si>
    <t>Cainta</t>
  </si>
  <si>
    <t>Cardona</t>
  </si>
  <si>
    <t>Jala-Jala</t>
  </si>
  <si>
    <t>Rodriguez (Montalban)</t>
  </si>
  <si>
    <t>Pililla</t>
  </si>
  <si>
    <t>Tanay</t>
  </si>
  <si>
    <t>Taytay</t>
  </si>
  <si>
    <t>Teresa</t>
  </si>
  <si>
    <t>Region V (Bicol Region)</t>
  </si>
  <si>
    <t>Albay</t>
  </si>
  <si>
    <t>Bacacay</t>
  </si>
  <si>
    <t>Camalig</t>
  </si>
  <si>
    <t>Daraga (Locsin)</t>
  </si>
  <si>
    <t>Guinobatan</t>
  </si>
  <si>
    <t>Jovellar</t>
  </si>
  <si>
    <t>Legazpi City (Capital)</t>
  </si>
  <si>
    <t>Libon</t>
  </si>
  <si>
    <t>City of Ligao</t>
  </si>
  <si>
    <t>Malilipot</t>
  </si>
  <si>
    <t>Malinao</t>
  </si>
  <si>
    <t>Manito</t>
  </si>
  <si>
    <t>Oas</t>
  </si>
  <si>
    <t>Pio Duran</t>
  </si>
  <si>
    <t>Polangui</t>
  </si>
  <si>
    <t>Rapu-Rapu</t>
  </si>
  <si>
    <t>Santo Domingo (Libog)</t>
  </si>
  <si>
    <t>City of Tabaco</t>
  </si>
  <si>
    <t>Adults</t>
  </si>
  <si>
    <t>Tiwi</t>
  </si>
  <si>
    <t>Camarines Norte</t>
  </si>
  <si>
    <t>Basud</t>
  </si>
  <si>
    <t>Capalonga</t>
  </si>
  <si>
    <t>Daet (Capital)</t>
  </si>
  <si>
    <t>San Lorenzo Ruiz (Imelda)</t>
  </si>
  <si>
    <t>Jose Panganiban</t>
  </si>
  <si>
    <t>Labo</t>
  </si>
  <si>
    <t>Number of young adolescent girls (10-14)</t>
  </si>
  <si>
    <t>Mercedes</t>
  </si>
  <si>
    <t>Paracale</t>
  </si>
  <si>
    <t>Santa Elena</t>
  </si>
  <si>
    <t>Vinzons</t>
  </si>
  <si>
    <t>Camarines Sur</t>
  </si>
  <si>
    <t>Baao</t>
  </si>
  <si>
    <t>Balatan</t>
  </si>
  <si>
    <t>Bato</t>
  </si>
  <si>
    <t>Bombon</t>
  </si>
  <si>
    <t>Buhi</t>
  </si>
  <si>
    <t>Bula</t>
  </si>
  <si>
    <t>Cabusao</t>
  </si>
  <si>
    <t>Calabanga</t>
  </si>
  <si>
    <t>Camaligan</t>
  </si>
  <si>
    <t>Canaman</t>
  </si>
  <si>
    <t>Caramoan</t>
  </si>
  <si>
    <t>Del Gallego</t>
  </si>
  <si>
    <t>Gainza</t>
  </si>
  <si>
    <t>Garchitorena</t>
  </si>
  <si>
    <t>Goa</t>
  </si>
  <si>
    <t>Iriga City</t>
  </si>
  <si>
    <t>Lagonoy</t>
  </si>
  <si>
    <t>Libmanan</t>
  </si>
  <si>
    <t>Young adolescent girls (10-14)</t>
  </si>
  <si>
    <t>Lupi</t>
  </si>
  <si>
    <t>Magarao</t>
  </si>
  <si>
    <t>Number of all adolescent girls (10-19)</t>
  </si>
  <si>
    <t>Milaor</t>
  </si>
  <si>
    <t>Minalabac</t>
  </si>
  <si>
    <t>Nabua</t>
  </si>
  <si>
    <t>Naga City</t>
  </si>
  <si>
    <t>Ocampo</t>
  </si>
  <si>
    <t>Pasacao</t>
  </si>
  <si>
    <t>Pili (Capital)</t>
  </si>
  <si>
    <t>Presentacion (Parubcan)</t>
  </si>
  <si>
    <t>Ragay</t>
  </si>
  <si>
    <t>Sagñay</t>
  </si>
  <si>
    <t>San Fernando</t>
  </si>
  <si>
    <t>Sipocot</t>
  </si>
  <si>
    <t>Siruma</t>
  </si>
  <si>
    <t>Tigaon</t>
  </si>
  <si>
    <t>Tinambac</t>
  </si>
  <si>
    <t>Catanduanes</t>
  </si>
  <si>
    <t>Bagamanoc</t>
  </si>
  <si>
    <t>Adolescent girls (10-19)</t>
  </si>
  <si>
    <t>Caramoran</t>
  </si>
  <si>
    <t>Gigmoto</t>
  </si>
  <si>
    <t>Number of adolescents (10-19)</t>
  </si>
  <si>
    <t>Pandan</t>
  </si>
  <si>
    <t>Panganiban (Payo)</t>
  </si>
  <si>
    <t>San Andres (Calolbon)</t>
  </si>
  <si>
    <t>Viga</t>
  </si>
  <si>
    <t>Virac (Capital)</t>
  </si>
  <si>
    <t>Masbate</t>
  </si>
  <si>
    <t>Aroroy</t>
  </si>
  <si>
    <t>Baleno</t>
  </si>
  <si>
    <t>Balud</t>
  </si>
  <si>
    <t>Batuan</t>
  </si>
  <si>
    <t>Cataingan</t>
  </si>
  <si>
    <t>Cawayan</t>
  </si>
  <si>
    <t>Dimasalang</t>
  </si>
  <si>
    <t>Esperanza</t>
  </si>
  <si>
    <t>Mandaon</t>
  </si>
  <si>
    <t>City of Masbate (Capital)</t>
  </si>
  <si>
    <t>Milagros</t>
  </si>
  <si>
    <t>Mobo</t>
  </si>
  <si>
    <t>Monreal</t>
  </si>
  <si>
    <t>Adolescents (10-19)</t>
  </si>
  <si>
    <t>Palanas</t>
  </si>
  <si>
    <t>Pio V. Corpuz (Limbuhan)</t>
  </si>
  <si>
    <t>Placer</t>
  </si>
  <si>
    <t>Number of adult men (18+)</t>
  </si>
  <si>
    <t>Uson</t>
  </si>
  <si>
    <t>Sorsogon</t>
  </si>
  <si>
    <t>Barcelona</t>
  </si>
  <si>
    <t>Bulan</t>
  </si>
  <si>
    <t>Bulusan</t>
  </si>
  <si>
    <t>Castilla</t>
  </si>
  <si>
    <t>Donsol</t>
  </si>
  <si>
    <t>Gubat</t>
  </si>
  <si>
    <t>Irosin</t>
  </si>
  <si>
    <t>Juban</t>
  </si>
  <si>
    <t>Matnog</t>
  </si>
  <si>
    <t>Prieto Diaz</t>
  </si>
  <si>
    <t>Santa Magdalena</t>
  </si>
  <si>
    <t>City of Sorsogon (Capital)</t>
  </si>
  <si>
    <t>Region VI (Western Visayas)</t>
  </si>
  <si>
    <t>Aklan</t>
  </si>
  <si>
    <t>Adult men</t>
  </si>
  <si>
    <t>Altavas</t>
  </si>
  <si>
    <t>Banga</t>
  </si>
  <si>
    <t>Batan</t>
  </si>
  <si>
    <t>Number of live births in the next 12 months</t>
  </si>
  <si>
    <t>Buruanga</t>
  </si>
  <si>
    <t>Ibajay</t>
  </si>
  <si>
    <t>Kalibo (Capital)</t>
  </si>
  <si>
    <t>Lezo</t>
  </si>
  <si>
    <t>Libacao</t>
  </si>
  <si>
    <t>Madalag</t>
  </si>
  <si>
    <t>Makato</t>
  </si>
  <si>
    <t>Malay</t>
  </si>
  <si>
    <t>Nabas</t>
  </si>
  <si>
    <t>New Washington</t>
  </si>
  <si>
    <t>Numancia</t>
  </si>
  <si>
    <t>Tangalan</t>
  </si>
  <si>
    <t>Antique</t>
  </si>
  <si>
    <t>Anini-Y</t>
  </si>
  <si>
    <t>Barbaza</t>
  </si>
  <si>
    <t>Belison</t>
  </si>
  <si>
    <t>Bugasong</t>
  </si>
  <si>
    <t>Caluya</t>
  </si>
  <si>
    <t>Culasi</t>
  </si>
  <si>
    <t>Tobias Fornier (Dao)</t>
  </si>
  <si>
    <t>Hamtic</t>
  </si>
  <si>
    <t>Laua-An</t>
  </si>
  <si>
    <t>Libertad</t>
  </si>
  <si>
    <t>Patnongon</t>
  </si>
  <si>
    <t>San Jose (Capital)</t>
  </si>
  <si>
    <t>San Remigio</t>
  </si>
  <si>
    <t>Live births in the next 12 months</t>
  </si>
  <si>
    <t>Sebaste</t>
  </si>
  <si>
    <t>Sibalom</t>
  </si>
  <si>
    <t>Tibiao</t>
  </si>
  <si>
    <t>Valderrama</t>
  </si>
  <si>
    <t>Capiz</t>
  </si>
  <si>
    <t>Cuartero</t>
  </si>
  <si>
    <t>Dao</t>
  </si>
  <si>
    <t>Dumalag</t>
  </si>
  <si>
    <t>Number of live births in the next month</t>
  </si>
  <si>
    <t>Dumarao</t>
  </si>
  <si>
    <t>Ivisan</t>
  </si>
  <si>
    <t>Jamindan</t>
  </si>
  <si>
    <t>Ma-Ayon</t>
  </si>
  <si>
    <t>Mambusao</t>
  </si>
  <si>
    <t>Panay</t>
  </si>
  <si>
    <t>Panitan</t>
  </si>
  <si>
    <t>Pontevedra</t>
  </si>
  <si>
    <t>President Roxas</t>
  </si>
  <si>
    <t>Roxas City (Capital)</t>
  </si>
  <si>
    <t>Sapi-An</t>
  </si>
  <si>
    <t>Sigma</t>
  </si>
  <si>
    <t>Tapaz</t>
  </si>
  <si>
    <t>Iloilo</t>
  </si>
  <si>
    <t>Ajuy</t>
  </si>
  <si>
    <t>Alimodian</t>
  </si>
  <si>
    <t>Anilao</t>
  </si>
  <si>
    <t>Badiangan</t>
  </si>
  <si>
    <t>Balasan</t>
  </si>
  <si>
    <t>Banate</t>
  </si>
  <si>
    <t>Barotac Nuevo</t>
  </si>
  <si>
    <t>Barotac Viejo</t>
  </si>
  <si>
    <t>Batad</t>
  </si>
  <si>
    <t>Bingawan</t>
  </si>
  <si>
    <t>Calinog</t>
  </si>
  <si>
    <t>Carles</t>
  </si>
  <si>
    <t>Dingle</t>
  </si>
  <si>
    <t>Dueñas</t>
  </si>
  <si>
    <t>Dumangas</t>
  </si>
  <si>
    <t>Estancia</t>
  </si>
  <si>
    <t>Live births in the next month</t>
  </si>
  <si>
    <t>Guimbal</t>
  </si>
  <si>
    <t>Igbaras</t>
  </si>
  <si>
    <t>Iloilo City (Capital)</t>
  </si>
  <si>
    <t>Number of currently pregnant women</t>
  </si>
  <si>
    <t>Janiuay</t>
  </si>
  <si>
    <t>Lambunao</t>
  </si>
  <si>
    <t>Leganes</t>
  </si>
  <si>
    <t>Leon</t>
  </si>
  <si>
    <t>Maasin</t>
  </si>
  <si>
    <t>Miagao</t>
  </si>
  <si>
    <t>Mina</t>
  </si>
  <si>
    <t>New Lucena</t>
  </si>
  <si>
    <t>Oton</t>
  </si>
  <si>
    <t>City of Passi</t>
  </si>
  <si>
    <t>Pavia</t>
  </si>
  <si>
    <t>Pototan</t>
  </si>
  <si>
    <t>San Dionisio</t>
  </si>
  <si>
    <t>San Enrique</t>
  </si>
  <si>
    <t>San Joaquin</t>
  </si>
  <si>
    <t>Sara</t>
  </si>
  <si>
    <t>Tigbauan</t>
  </si>
  <si>
    <t>Currently pregnant women</t>
  </si>
  <si>
    <t>Tubungan</t>
  </si>
  <si>
    <t>Zarraga</t>
  </si>
  <si>
    <t>Number of adults living with an STI</t>
  </si>
  <si>
    <t>Guimaras</t>
  </si>
  <si>
    <t>Jordan (Capital)</t>
  </si>
  <si>
    <t>Nueva Valencia</t>
  </si>
  <si>
    <t>San Lorenzo</t>
  </si>
  <si>
    <t>Sibunag</t>
  </si>
  <si>
    <t>Region VII (Central Visayas)</t>
  </si>
  <si>
    <t>Bohol</t>
  </si>
  <si>
    <t>Alburquerque</t>
  </si>
  <si>
    <t>Antequera</t>
  </si>
  <si>
    <t>Baclayon</t>
  </si>
  <si>
    <t>Balilihan</t>
  </si>
  <si>
    <t>Bilar</t>
  </si>
  <si>
    <t>Calape</t>
  </si>
  <si>
    <t>Candijay</t>
  </si>
  <si>
    <t>Carmen</t>
  </si>
  <si>
    <t>Catigbian</t>
  </si>
  <si>
    <t>Clarin</t>
  </si>
  <si>
    <t>Corella</t>
  </si>
  <si>
    <t>Cortes</t>
  </si>
  <si>
    <t>Dagohoy</t>
  </si>
  <si>
    <t>Danao</t>
  </si>
  <si>
    <t>Dauis</t>
  </si>
  <si>
    <t>Dimiao</t>
  </si>
  <si>
    <t>Duero</t>
  </si>
  <si>
    <t>Garcia Hernandez</t>
  </si>
  <si>
    <t>Guindulman</t>
  </si>
  <si>
    <t>Inabanga</t>
  </si>
  <si>
    <t>Jagna</t>
  </si>
  <si>
    <t>Getafe</t>
  </si>
  <si>
    <t>Lila</t>
  </si>
  <si>
    <t>Loay</t>
  </si>
  <si>
    <t>Loboc</t>
  </si>
  <si>
    <t>Loon</t>
  </si>
  <si>
    <t>Maribojoc</t>
  </si>
  <si>
    <t>Panglao</t>
  </si>
  <si>
    <t>Adults living with an STI</t>
  </si>
  <si>
    <t>Pres. Carlos P. Garcia (Pitogo)</t>
  </si>
  <si>
    <t>Sagbayan (Borja)</t>
  </si>
  <si>
    <t>Sevilla</t>
  </si>
  <si>
    <t>Sierra Bullones</t>
  </si>
  <si>
    <t>Sikatuna</t>
  </si>
  <si>
    <t>Tagbilaran City (Capital)</t>
  </si>
  <si>
    <t>Talibon</t>
  </si>
  <si>
    <t>Trinidad</t>
  </si>
  <si>
    <t>Tubigon</t>
  </si>
  <si>
    <t>Ubay</t>
  </si>
  <si>
    <t>Valencia</t>
  </si>
  <si>
    <t>Bien Unido</t>
  </si>
  <si>
    <t>Cebu</t>
  </si>
  <si>
    <t>Alcantara</t>
  </si>
  <si>
    <t>Alcoy</t>
  </si>
  <si>
    <t>Alegria</t>
  </si>
  <si>
    <t>Aloguinsan</t>
  </si>
  <si>
    <t>Argao</t>
  </si>
  <si>
    <t>Asturias</t>
  </si>
  <si>
    <t>Badian</t>
  </si>
  <si>
    <t>Balamban</t>
  </si>
  <si>
    <t>Bantayan</t>
  </si>
  <si>
    <t>Barili</t>
  </si>
  <si>
    <t>City of Bogo</t>
  </si>
  <si>
    <t>Boljoon</t>
  </si>
  <si>
    <t>Maternal and newborn  health</t>
  </si>
  <si>
    <t>Borbon</t>
  </si>
  <si>
    <t>City of Carcar</t>
  </si>
  <si>
    <t>Catmon</t>
  </si>
  <si>
    <t>Cebu City (Capital)</t>
  </si>
  <si>
    <t>Compostela</t>
  </si>
  <si>
    <t>Consolacion</t>
  </si>
  <si>
    <t>Cordova</t>
  </si>
  <si>
    <t>Daanbantayan</t>
  </si>
  <si>
    <t>Dalaguete</t>
  </si>
  <si>
    <t>Danao City</t>
  </si>
  <si>
    <t>Dumanjug</t>
  </si>
  <si>
    <t>Ginatilan</t>
  </si>
  <si>
    <t>Lapu-Lapu City (Opon)</t>
  </si>
  <si>
    <t>Liloan</t>
  </si>
  <si>
    <t>Madridejos</t>
  </si>
  <si>
    <t>Malabuyoc</t>
  </si>
  <si>
    <t>Mandaue City</t>
  </si>
  <si>
    <t>Medellin</t>
  </si>
  <si>
    <t>Minglanilla</t>
  </si>
  <si>
    <t>Moalboal</t>
  </si>
  <si>
    <t>City of Naga</t>
  </si>
  <si>
    <t>Oslob</t>
  </si>
  <si>
    <t>Pinamungahan</t>
  </si>
  <si>
    <t>Poro</t>
  </si>
  <si>
    <t>Ronda</t>
  </si>
  <si>
    <t>Samboan</t>
  </si>
  <si>
    <t>San Francisco</t>
  </si>
  <si>
    <t>Santander</t>
  </si>
  <si>
    <t>Sibonga</t>
  </si>
  <si>
    <t>Sogod</t>
  </si>
  <si>
    <t>Tabogon</t>
  </si>
  <si>
    <t>Tabuelan</t>
  </si>
  <si>
    <t>City of Talisay</t>
  </si>
  <si>
    <t>Toledo City</t>
  </si>
  <si>
    <t>Tuburan</t>
  </si>
  <si>
    <t>Tudela</t>
  </si>
  <si>
    <t>Siquijor</t>
  </si>
  <si>
    <t>Enrique Villanueva</t>
  </si>
  <si>
    <t>Larena</t>
  </si>
  <si>
    <t>Lazi</t>
  </si>
  <si>
    <t>Maria</t>
  </si>
  <si>
    <t>Siquijor (Capital)</t>
  </si>
  <si>
    <t>Region VIII (Eastern Visayas)</t>
  </si>
  <si>
    <t>Eastern Samar</t>
  </si>
  <si>
    <t>Arteche</t>
  </si>
  <si>
    <t>Balangiga</t>
  </si>
  <si>
    <t>Balangkayan</t>
  </si>
  <si>
    <t>City of Borongan (Capital)</t>
  </si>
  <si>
    <t>Can-Avid</t>
  </si>
  <si>
    <t>General Macarthur</t>
  </si>
  <si>
    <t>Giporlos</t>
  </si>
  <si>
    <t>Guiuan</t>
  </si>
  <si>
    <t>Hernani</t>
  </si>
  <si>
    <t>Jipapad</t>
  </si>
  <si>
    <t>next 3 months</t>
  </si>
  <si>
    <t>Lawaan</t>
  </si>
  <si>
    <t>Llorente</t>
  </si>
  <si>
    <t>Maslog</t>
  </si>
  <si>
    <t>Maydolong</t>
  </si>
  <si>
    <t>next month</t>
  </si>
  <si>
    <t>Oras</t>
  </si>
  <si>
    <t>Quinapondan</t>
  </si>
  <si>
    <t>Salcedo</t>
  </si>
  <si>
    <t>San Julian</t>
  </si>
  <si>
    <t>San Policarpo</t>
  </si>
  <si>
    <t>Sulat</t>
  </si>
  <si>
    <t>Taft</t>
  </si>
  <si>
    <t xml:space="preserve">Number of pregnancies that end in miscarriage or unsafe abortion (estimated as an additional percentage of live births) </t>
  </si>
  <si>
    <t>Leyte</t>
  </si>
  <si>
    <t>Abuyog</t>
  </si>
  <si>
    <t>Alangalang</t>
  </si>
  <si>
    <t>Albuera</t>
  </si>
  <si>
    <t>Babatngon</t>
  </si>
  <si>
    <t>Barugo</t>
  </si>
  <si>
    <t>City of Baybay</t>
  </si>
  <si>
    <t>Burauen</t>
  </si>
  <si>
    <t>Calubian</t>
  </si>
  <si>
    <t>Capoocan</t>
  </si>
  <si>
    <t>Carigara</t>
  </si>
  <si>
    <t>Dagami</t>
  </si>
  <si>
    <t>Dulag</t>
  </si>
  <si>
    <t>Hilongos</t>
  </si>
  <si>
    <t>Hindang</t>
  </si>
  <si>
    <t>Inopacan</t>
  </si>
  <si>
    <t>Isabel</t>
  </si>
  <si>
    <t>Jaro</t>
  </si>
  <si>
    <t>Javier (Bugho)</t>
  </si>
  <si>
    <t>Julita</t>
  </si>
  <si>
    <t>Kananga</t>
  </si>
  <si>
    <t>Macarthur</t>
  </si>
  <si>
    <t>Mahaplag</t>
  </si>
  <si>
    <t>Matag-Ob</t>
  </si>
  <si>
    <t>Matalom</t>
  </si>
  <si>
    <t>Mayorga</t>
  </si>
  <si>
    <t>Merida</t>
  </si>
  <si>
    <t>Ormoc City</t>
  </si>
  <si>
    <t>Palo</t>
  </si>
  <si>
    <t>Palompon</t>
  </si>
  <si>
    <t>Pastrana</t>
  </si>
  <si>
    <t>Tabango</t>
  </si>
  <si>
    <t>Tabontabon</t>
  </si>
  <si>
    <t>Tacloban City (Capital)</t>
  </si>
  <si>
    <t>Tanauan</t>
  </si>
  <si>
    <t>Tolosa</t>
  </si>
  <si>
    <t>Tunga</t>
  </si>
  <si>
    <t>Villaba</t>
  </si>
  <si>
    <t>Northern Samar</t>
  </si>
  <si>
    <t>Allen</t>
  </si>
  <si>
    <t>Biri</t>
  </si>
  <si>
    <t>Bobon</t>
  </si>
  <si>
    <t>Capul</t>
  </si>
  <si>
    <t>Catarman (Capital)</t>
  </si>
  <si>
    <t>Catubig</t>
  </si>
  <si>
    <t>Gamay</t>
  </si>
  <si>
    <t>Laoang</t>
  </si>
  <si>
    <t>Lapinig</t>
  </si>
  <si>
    <t>Pregnancies that end in miscarriage or unsafe abortion</t>
  </si>
  <si>
    <t>Las Navas</t>
  </si>
  <si>
    <t>Lavezares</t>
  </si>
  <si>
    <t>Mapanas</t>
  </si>
  <si>
    <t>Mondragon</t>
  </si>
  <si>
    <t>Palapag</t>
  </si>
  <si>
    <t>Pambujan</t>
  </si>
  <si>
    <t>Number of still births</t>
  </si>
  <si>
    <t>San Roque</t>
  </si>
  <si>
    <t>Silvino Lobos</t>
  </si>
  <si>
    <t>Lope De Vega</t>
  </si>
  <si>
    <t>Samar (Western Samar)</t>
  </si>
  <si>
    <t>Almagro</t>
  </si>
  <si>
    <t>Basey</t>
  </si>
  <si>
    <t>Calbayog City</t>
  </si>
  <si>
    <t>Calbiga</t>
  </si>
  <si>
    <t>City of Catbalogan (Capital)</t>
  </si>
  <si>
    <t>Daram</t>
  </si>
  <si>
    <t>Gandara</t>
  </si>
  <si>
    <t>Hinabangan</t>
  </si>
  <si>
    <t>Jiabong</t>
  </si>
  <si>
    <t>Marabut</t>
  </si>
  <si>
    <t>Matuguinao</t>
  </si>
  <si>
    <t>Motiong</t>
  </si>
  <si>
    <t>Pinabacdao</t>
  </si>
  <si>
    <t>San Jose De Buan</t>
  </si>
  <si>
    <t>San Sebastian</t>
  </si>
  <si>
    <t>Santa Margarita</t>
  </si>
  <si>
    <t>Santo Niño</t>
  </si>
  <si>
    <t>Talalora</t>
  </si>
  <si>
    <t>Tarangnan</t>
  </si>
  <si>
    <t>Villareal</t>
  </si>
  <si>
    <t>Paranas (Wright)</t>
  </si>
  <si>
    <t>Zumarraga</t>
  </si>
  <si>
    <t>Tagapul-An</t>
  </si>
  <si>
    <t>San Jorge</t>
  </si>
  <si>
    <t>Pagsanghan</t>
  </si>
  <si>
    <t>Southern Leyte</t>
  </si>
  <si>
    <t>Anahawan</t>
  </si>
  <si>
    <t>Bontoc</t>
  </si>
  <si>
    <t>Hinunangan</t>
  </si>
  <si>
    <t>Hinundayan</t>
  </si>
  <si>
    <t>Libagon</t>
  </si>
  <si>
    <t>City of Maasin (Capital)</t>
  </si>
  <si>
    <t>Macrohon</t>
  </si>
  <si>
    <t>Malitbog</t>
  </si>
  <si>
    <t>Stillbirths</t>
  </si>
  <si>
    <t>Pintuyan</t>
  </si>
  <si>
    <t>Saint Bernard</t>
  </si>
  <si>
    <t>San Juan (Cabalian)</t>
  </si>
  <si>
    <t>San Ricardo</t>
  </si>
  <si>
    <t>Number of currently pregnant women who will experience complications</t>
  </si>
  <si>
    <t>Silago</t>
  </si>
  <si>
    <t>Tomas Oppus</t>
  </si>
  <si>
    <t>Limasawa</t>
  </si>
  <si>
    <t>Biliran</t>
  </si>
  <si>
    <t>Almeria</t>
  </si>
  <si>
    <t>Cabucgayan</t>
  </si>
  <si>
    <t>Caibiran</t>
  </si>
  <si>
    <t>Culaba</t>
  </si>
  <si>
    <t>Kawayan</t>
  </si>
  <si>
    <t>Maripipi</t>
  </si>
  <si>
    <t>Naval (Capital)</t>
  </si>
  <si>
    <t>Region IX (Zamboanga Peninsula)</t>
  </si>
  <si>
    <t>Zamboanga del Norte</t>
  </si>
  <si>
    <t>Dapitan City</t>
  </si>
  <si>
    <t>Dipolog City (Capital)</t>
  </si>
  <si>
    <t>Katipunan</t>
  </si>
  <si>
    <t>La Libertad</t>
  </si>
  <si>
    <t>Labason</t>
  </si>
  <si>
    <t>Liloy</t>
  </si>
  <si>
    <t>Manukan</t>
  </si>
  <si>
    <t>Mutia</t>
  </si>
  <si>
    <t>Piñan (New Piñan)</t>
  </si>
  <si>
    <t>Polanco</t>
  </si>
  <si>
    <t>Pres. Manuel A. Roxas</t>
  </si>
  <si>
    <t>Salug</t>
  </si>
  <si>
    <t>Sergio Osmeña Sr.</t>
  </si>
  <si>
    <t>Siayan</t>
  </si>
  <si>
    <t>Sibuco</t>
  </si>
  <si>
    <t>Sibutad</t>
  </si>
  <si>
    <t>Sindangan</t>
  </si>
  <si>
    <t>Siocon</t>
  </si>
  <si>
    <t>Sirawai</t>
  </si>
  <si>
    <t>Tampilisan</t>
  </si>
  <si>
    <t>Jose Dalman (Ponot)</t>
  </si>
  <si>
    <t>Gutalac</t>
  </si>
  <si>
    <t>Baliguian</t>
  </si>
  <si>
    <t>Godod</t>
  </si>
  <si>
    <t>Bacungan (Leon T. Postigo)</t>
  </si>
  <si>
    <t>Kalawit</t>
  </si>
  <si>
    <t>Zamboanga del Sur</t>
  </si>
  <si>
    <t>Bayog</t>
  </si>
  <si>
    <t>Dimataling</t>
  </si>
  <si>
    <t>Currently pregnant women who will experience complications</t>
  </si>
  <si>
    <t>Dinas</t>
  </si>
  <si>
    <t>Dumalinao</t>
  </si>
  <si>
    <t>Dumingag</t>
  </si>
  <si>
    <t>Number of newborns who will experience complications</t>
  </si>
  <si>
    <t>Kumalarang</t>
  </si>
  <si>
    <t>Labangan</t>
  </si>
  <si>
    <t>Lapuyan</t>
  </si>
  <si>
    <t>Mahayag</t>
  </si>
  <si>
    <t>Margosatubig</t>
  </si>
  <si>
    <t>Midsalip</t>
  </si>
  <si>
    <t>Molave</t>
  </si>
  <si>
    <t>Pagadian City (Capital)</t>
  </si>
  <si>
    <t>Ramon Magsaysay (Liargo)</t>
  </si>
  <si>
    <t>Tabina</t>
  </si>
  <si>
    <t>Tambulig</t>
  </si>
  <si>
    <t>Tukuran</t>
  </si>
  <si>
    <t>Zamboanga City</t>
  </si>
  <si>
    <t>Lakewood</t>
  </si>
  <si>
    <t>Josefina</t>
  </si>
  <si>
    <t>Sominot (Don Mariano Marcos)</t>
  </si>
  <si>
    <t>Vincenzo A. Sagun</t>
  </si>
  <si>
    <t>Guipos</t>
  </si>
  <si>
    <t>Tigbao</t>
  </si>
  <si>
    <t>Zamboanga Sibugay</t>
  </si>
  <si>
    <t>Buug</t>
  </si>
  <si>
    <t>Diplahan</t>
  </si>
  <si>
    <t>Imelda</t>
  </si>
  <si>
    <t>Ipil (Capital)</t>
  </si>
  <si>
    <t>Kabasalan</t>
  </si>
  <si>
    <t>Mabuhay</t>
  </si>
  <si>
    <t>Malangas</t>
  </si>
  <si>
    <t>Naga</t>
  </si>
  <si>
    <t>Olutanga</t>
  </si>
  <si>
    <t>Payao</t>
  </si>
  <si>
    <t>Roseller Lim</t>
  </si>
  <si>
    <t>Newborns who will experience complications</t>
  </si>
  <si>
    <t>Siay</t>
  </si>
  <si>
    <t>Talusan</t>
  </si>
  <si>
    <t>Titay</t>
  </si>
  <si>
    <t>Number of newborns weighing less than 2,500 g</t>
  </si>
  <si>
    <t>Tungawan</t>
  </si>
  <si>
    <t>City of Isabela (NOT A PROVINCE)</t>
  </si>
  <si>
    <t>City of Isabela</t>
  </si>
  <si>
    <t>Region X (Northern Mindanao)</t>
  </si>
  <si>
    <t>Bukidnon</t>
  </si>
  <si>
    <t>Baungon</t>
  </si>
  <si>
    <t>Damulog</t>
  </si>
  <si>
    <t>Dangcagan</t>
  </si>
  <si>
    <t>Don Carlos</t>
  </si>
  <si>
    <t>Impasug-Ong</t>
  </si>
  <si>
    <t>Kadingilan</t>
  </si>
  <si>
    <t>Kalilangan</t>
  </si>
  <si>
    <t>Kibawe</t>
  </si>
  <si>
    <t>Kitaotao</t>
  </si>
  <si>
    <t>Lantapan</t>
  </si>
  <si>
    <t>Libona</t>
  </si>
  <si>
    <t>City of Malaybalay (Capital)</t>
  </si>
  <si>
    <t>Manolo Fortich</t>
  </si>
  <si>
    <t>Maramag</t>
  </si>
  <si>
    <t>Pangantucan</t>
  </si>
  <si>
    <t>Sumilao</t>
  </si>
  <si>
    <t>Talakag</t>
  </si>
  <si>
    <t>City of Valencia</t>
  </si>
  <si>
    <t>Cabanglasan</t>
  </si>
  <si>
    <t>Camiguin</t>
  </si>
  <si>
    <t>Catarman</t>
  </si>
  <si>
    <t>Guinsiliban</t>
  </si>
  <si>
    <t>Mahinog</t>
  </si>
  <si>
    <t>Mambajao (Capital)</t>
  </si>
  <si>
    <t>Sagay</t>
  </si>
  <si>
    <t>Lanao del Norte</t>
  </si>
  <si>
    <t>Bacolod</t>
  </si>
  <si>
    <t>Baloi</t>
  </si>
  <si>
    <t>Baroy</t>
  </si>
  <si>
    <t>Iligan City</t>
  </si>
  <si>
    <t>Kapatagan</t>
  </si>
  <si>
    <t>Sultan Naga Dimaporo (Karomatan)</t>
  </si>
  <si>
    <t>Kauswagan</t>
  </si>
  <si>
    <t>Kolambugan</t>
  </si>
  <si>
    <t>Lala</t>
  </si>
  <si>
    <t>Linamon</t>
  </si>
  <si>
    <t>Magsaysay</t>
  </si>
  <si>
    <t>Maigo</t>
  </si>
  <si>
    <t>Matungao</t>
  </si>
  <si>
    <t>Munai</t>
  </si>
  <si>
    <t>Nunungan</t>
  </si>
  <si>
    <t>Pantao Ragat</t>
  </si>
  <si>
    <t>Poona Piagapo</t>
  </si>
  <si>
    <t>Salvador</t>
  </si>
  <si>
    <t>Sapad</t>
  </si>
  <si>
    <t>Tagoloan</t>
  </si>
  <si>
    <t>Tangcal</t>
  </si>
  <si>
    <t>Tubod (Capital)</t>
  </si>
  <si>
    <t>Pantar</t>
  </si>
  <si>
    <t>Misamis Occidental</t>
  </si>
  <si>
    <t>Aloran</t>
  </si>
  <si>
    <t>Baliangao</t>
  </si>
  <si>
    <t>Bonifacio</t>
  </si>
  <si>
    <t>Babies who will weigh less than 2,500 g at birth</t>
  </si>
  <si>
    <t>Calamba</t>
  </si>
  <si>
    <t>Number of currently pregnant women who will have access and be able to give birth in a health center</t>
  </si>
  <si>
    <t>Jimenez</t>
  </si>
  <si>
    <t>Lopez Jaena</t>
  </si>
  <si>
    <t>Oroquieta City (Capital)</t>
  </si>
  <si>
    <t>Ozamis City</t>
  </si>
  <si>
    <t>Panaon</t>
  </si>
  <si>
    <t>Sapang Dalaga</t>
  </si>
  <si>
    <t>Sinacaban</t>
  </si>
  <si>
    <t>Tangub City</t>
  </si>
  <si>
    <t>Don Victoriano Chiongbian (Don Mariano Marcos)</t>
  </si>
  <si>
    <t>Misamis Oriental</t>
  </si>
  <si>
    <t>Alubijid</t>
  </si>
  <si>
    <t>Balingasag</t>
  </si>
  <si>
    <t>Balingoan</t>
  </si>
  <si>
    <t>Binuangan</t>
  </si>
  <si>
    <t>Cagayan De Oro City (Capital)</t>
  </si>
  <si>
    <t>City of El Salvador</t>
  </si>
  <si>
    <t>Gingoog City</t>
  </si>
  <si>
    <t>Gitagum</t>
  </si>
  <si>
    <t>Initao</t>
  </si>
  <si>
    <t>Jasaan</t>
  </si>
  <si>
    <t>Kinoguitan</t>
  </si>
  <si>
    <t>Lagonglong</t>
  </si>
  <si>
    <t>country</t>
  </si>
  <si>
    <t>id</t>
  </si>
  <si>
    <t>level</t>
  </si>
  <si>
    <t>subregion</t>
  </si>
  <si>
    <t>wra</t>
  </si>
  <si>
    <t>ado_f_10-14</t>
  </si>
  <si>
    <t>ado_f_10-19</t>
  </si>
  <si>
    <t>young</t>
  </si>
  <si>
    <t>male18</t>
  </si>
  <si>
    <t>source_dem</t>
  </si>
  <si>
    <t>cbr</t>
  </si>
  <si>
    <t>source_cbr</t>
  </si>
  <si>
    <t>mcpr</t>
  </si>
  <si>
    <t>sterilization_w</t>
  </si>
  <si>
    <t>sterilization_m</t>
  </si>
  <si>
    <t>condom_w</t>
  </si>
  <si>
    <t>pill</t>
  </si>
  <si>
    <t>injectable</t>
  </si>
  <si>
    <t>iud</t>
  </si>
  <si>
    <t>condom_m</t>
  </si>
  <si>
    <t>implant</t>
  </si>
  <si>
    <t>source_fp</t>
  </si>
  <si>
    <t>mmr</t>
  </si>
  <si>
    <t>art</t>
  </si>
  <si>
    <t>hiv</t>
  </si>
  <si>
    <t>source_art</t>
  </si>
  <si>
    <t>birth_wgt_3_years</t>
  </si>
  <si>
    <t>source+birth_wgt</t>
  </si>
  <si>
    <t>ab0</t>
  </si>
  <si>
    <t>United Nations Population Division - World Population Prospect: 2017 Revision</t>
  </si>
  <si>
    <t>DHS 2013-14</t>
  </si>
  <si>
    <t>Laguindingan</t>
  </si>
  <si>
    <t>Lugait</t>
  </si>
  <si>
    <t>Magsaysay (Linugos)</t>
  </si>
  <si>
    <t>Manticao</t>
  </si>
  <si>
    <t>Medina</t>
  </si>
  <si>
    <t>Naawan</t>
  </si>
  <si>
    <t>Opol</t>
  </si>
  <si>
    <t>Salay</t>
  </si>
  <si>
    <t>Sugbongcogon</t>
  </si>
  <si>
    <t>Talisayan</t>
  </si>
  <si>
    <t>Villanueva</t>
  </si>
  <si>
    <t>Region XI (Davao Region)</t>
  </si>
  <si>
    <t>Davao del Norte</t>
  </si>
  <si>
    <t>Asuncion (Saug)</t>
  </si>
  <si>
    <t>Kapalong</t>
  </si>
  <si>
    <t>New Corella</t>
  </si>
  <si>
    <t>Currently pregnant women who will have access and be able to give birth in a health center</t>
  </si>
  <si>
    <t>City of Panabo</t>
  </si>
  <si>
    <t>Island Garden City of Samal</t>
  </si>
  <si>
    <t>City of Tagum (Capital)</t>
  </si>
  <si>
    <t>Talaingod</t>
  </si>
  <si>
    <t>Braulio E. Dujali</t>
  </si>
  <si>
    <t>Davao del Sur</t>
  </si>
  <si>
    <t>Bansalan</t>
  </si>
  <si>
    <t>Davao City</t>
  </si>
  <si>
    <t>City of Digos (Capital)</t>
  </si>
  <si>
    <t>Kiblawan</t>
  </si>
  <si>
    <t>Number of currently pregnant women delivering who will need suturing of vaginal tears</t>
  </si>
  <si>
    <t>Malalag</t>
  </si>
  <si>
    <t>Matanao</t>
  </si>
  <si>
    <t>UNAIDS</t>
  </si>
  <si>
    <t>Padada</t>
  </si>
  <si>
    <t>Sulop</t>
  </si>
  <si>
    <t>Davao Oriental</t>
  </si>
  <si>
    <t>Baganga</t>
  </si>
  <si>
    <t>Banaybanay</t>
  </si>
  <si>
    <t>Boston</t>
  </si>
  <si>
    <t>2013-14 DHS</t>
  </si>
  <si>
    <t>Caraga</t>
  </si>
  <si>
    <t>Cateel</t>
  </si>
  <si>
    <t>Governor Generoso</t>
  </si>
  <si>
    <t>Lupon</t>
  </si>
  <si>
    <t>Manay</t>
  </si>
  <si>
    <t>City of Mati (Capital)</t>
  </si>
  <si>
    <t>Tarragona</t>
  </si>
  <si>
    <t>Compostela Valley</t>
  </si>
  <si>
    <t>Laak (San Vicente)</t>
  </si>
  <si>
    <t>Mabini (Doña Alicia)</t>
  </si>
  <si>
    <t>Maco</t>
  </si>
  <si>
    <t>Maragusan (San Mariano)</t>
  </si>
  <si>
    <t>Mawab</t>
  </si>
  <si>
    <t>Monkayo</t>
  </si>
  <si>
    <t>Montevista</t>
  </si>
  <si>
    <t>Nabunturan (Capital)</t>
  </si>
  <si>
    <t>New Bataan</t>
  </si>
  <si>
    <t>Pantukan</t>
  </si>
  <si>
    <t>Davao Occidental</t>
  </si>
  <si>
    <t>Don Marcelino</t>
  </si>
  <si>
    <t>Jose Abad Santos (Trinidad)</t>
  </si>
  <si>
    <t>Malita</t>
  </si>
  <si>
    <t>Currently pregnant women who will need suturing of vaginal tears</t>
  </si>
  <si>
    <t>Sarangani</t>
  </si>
  <si>
    <t>Region XII (SOCCSKSARGEN)</t>
  </si>
  <si>
    <t>North Cotabato</t>
  </si>
  <si>
    <t>Alamada</t>
  </si>
  <si>
    <t>Number of deliveries requiring a C-section (Min/Max)</t>
  </si>
  <si>
    <t>Kabacan</t>
  </si>
  <si>
    <t>City of Kidapawan (Capital)</t>
  </si>
  <si>
    <t>Libungan</t>
  </si>
  <si>
    <t>Magpet</t>
  </si>
  <si>
    <t>Makilala</t>
  </si>
  <si>
    <t>Matalam</t>
  </si>
  <si>
    <t>Midsayap</t>
  </si>
  <si>
    <t>M'Lang</t>
  </si>
  <si>
    <t>Pigkawayan</t>
  </si>
  <si>
    <t>Pikit</t>
  </si>
  <si>
    <t>Tulunan</t>
  </si>
  <si>
    <t>Antipas</t>
  </si>
  <si>
    <t>Banisilan</t>
  </si>
  <si>
    <t>Aleosan</t>
  </si>
  <si>
    <t>Arakan</t>
  </si>
  <si>
    <t>South Cotabato</t>
  </si>
  <si>
    <t>General Santos City (Dadiangas)</t>
  </si>
  <si>
    <t>City of Koronadal (Capital)</t>
  </si>
  <si>
    <t>Norala</t>
  </si>
  <si>
    <t>Polomolok</t>
  </si>
  <si>
    <t>Surallah</t>
  </si>
  <si>
    <t>Tampakan</t>
  </si>
  <si>
    <t>Tantangan</t>
  </si>
  <si>
    <t>T'Boli</t>
  </si>
  <si>
    <t>Tupi</t>
  </si>
  <si>
    <t>Lake Sebu</t>
  </si>
  <si>
    <t>Sultan Kudarat</t>
  </si>
  <si>
    <t>Bagumbayan</t>
  </si>
  <si>
    <t>Columbio</t>
  </si>
  <si>
    <t>Isulan (Capital)</t>
  </si>
  <si>
    <t>Deliveries requiring a C-section</t>
  </si>
  <si>
    <t>Kalamansig</t>
  </si>
  <si>
    <t>Lebak</t>
  </si>
  <si>
    <t>Lutayan</t>
  </si>
  <si>
    <t>Number of maternal deaths averted if MISP is fully implemented and all pregnant women have access to EmOC services</t>
  </si>
  <si>
    <t>Lambayong (Mariano Marcos)</t>
  </si>
  <si>
    <t>Palimbang</t>
  </si>
  <si>
    <t>President Quirino</t>
  </si>
  <si>
    <t>City of Tacurong</t>
  </si>
  <si>
    <t>Sen. Ninoy Aquino</t>
  </si>
  <si>
    <t>Alabel (Capital)</t>
  </si>
  <si>
    <t>Glan</t>
  </si>
  <si>
    <t>Kiamba</t>
  </si>
  <si>
    <t>Maasim</t>
  </si>
  <si>
    <t>Maitum</t>
  </si>
  <si>
    <t>Malapatan</t>
  </si>
  <si>
    <t>Malungon</t>
  </si>
  <si>
    <t>Cotabato City (NOT A PROVINCE)</t>
  </si>
  <si>
    <t>Cotabato City</t>
  </si>
  <si>
    <t>National Capital Region (NCR)</t>
  </si>
  <si>
    <t>NCR, First District (NOT A PROVINCE)</t>
  </si>
  <si>
    <t>Tondo I / II</t>
  </si>
  <si>
    <t>Binondo</t>
  </si>
  <si>
    <t>Quiapo</t>
  </si>
  <si>
    <t>Ermita</t>
  </si>
  <si>
    <t>Intramuros</t>
  </si>
  <si>
    <t>Malate</t>
  </si>
  <si>
    <t>Paco</t>
  </si>
  <si>
    <t>Pandacan</t>
  </si>
  <si>
    <t>Port Area</t>
  </si>
  <si>
    <t>NCR, Second District (NOT A PROVINCE)</t>
  </si>
  <si>
    <t>City of Mandaluyong</t>
  </si>
  <si>
    <t>City of Marikina</t>
  </si>
  <si>
    <t>City of Pasig</t>
  </si>
  <si>
    <t>Quezon City</t>
  </si>
  <si>
    <t>City of San Juan</t>
  </si>
  <si>
    <t>NCR, Third District (NOT A PROVINCE)</t>
  </si>
  <si>
    <t>Caloocan City</t>
  </si>
  <si>
    <t>City of Malabon</t>
  </si>
  <si>
    <t>City of Navotas</t>
  </si>
  <si>
    <t>City of Valenzuela</t>
  </si>
  <si>
    <t>NCR, Fourth District (NOT A PROVINCE)</t>
  </si>
  <si>
    <t>City of Las Piñas</t>
  </si>
  <si>
    <t>City of Makati</t>
  </si>
  <si>
    <t>City of Muntinlupa</t>
  </si>
  <si>
    <t>City of Parañaque</t>
  </si>
  <si>
    <t>Pasay City</t>
  </si>
  <si>
    <t>Pateros</t>
  </si>
  <si>
    <t>Taguig City</t>
  </si>
  <si>
    <t>Cordillera Administrative Region (CAR)</t>
  </si>
  <si>
    <t>Abra</t>
  </si>
  <si>
    <t>Bangued (Capital)</t>
  </si>
  <si>
    <t>Boliney</t>
  </si>
  <si>
    <t>Bucay</t>
  </si>
  <si>
    <t>Bucloc</t>
  </si>
  <si>
    <t>Daguioman</t>
  </si>
  <si>
    <t>Maternal deaths averted</t>
  </si>
  <si>
    <t>Danglas</t>
  </si>
  <si>
    <t>Lacub</t>
  </si>
  <si>
    <t>Lagangilang</t>
  </si>
  <si>
    <t>Lagayan</t>
  </si>
  <si>
    <t>Langiden</t>
  </si>
  <si>
    <t>Licuan-Baay (Licuan)</t>
  </si>
  <si>
    <t>Luba</t>
  </si>
  <si>
    <t>Malibcong</t>
  </si>
  <si>
    <t>Access to Sexual and Reproductive Health</t>
  </si>
  <si>
    <t>Manabo</t>
  </si>
  <si>
    <t>Peñarrubia</t>
  </si>
  <si>
    <t>Pidigan</t>
  </si>
  <si>
    <t>Sallapadan</t>
  </si>
  <si>
    <t>Tayum</t>
  </si>
  <si>
    <t>Tineg</t>
  </si>
  <si>
    <t>Tubo</t>
  </si>
  <si>
    <t>Site specific</t>
  </si>
  <si>
    <t>Villaviciosa</t>
  </si>
  <si>
    <t>Benguet</t>
  </si>
  <si>
    <t>Atok</t>
  </si>
  <si>
    <t>Baguio City</t>
  </si>
  <si>
    <t>Bakun</t>
  </si>
  <si>
    <t>Bokod</t>
  </si>
  <si>
    <t>Buguias</t>
  </si>
  <si>
    <t>Itogon</t>
  </si>
  <si>
    <t>Kabayan</t>
  </si>
  <si>
    <t>Syria</t>
  </si>
  <si>
    <t>Kapangan</t>
  </si>
  <si>
    <t>Kibungan</t>
  </si>
  <si>
    <t>La Trinidad (Capital)</t>
  </si>
  <si>
    <t>Mankayan</t>
  </si>
  <si>
    <t>Sablan</t>
  </si>
  <si>
    <t>Tuba</t>
  </si>
  <si>
    <t>Tublay</t>
  </si>
  <si>
    <t>Ifugao</t>
  </si>
  <si>
    <t>Banaue</t>
  </si>
  <si>
    <t>Hungduan</t>
  </si>
  <si>
    <t>Kiangan</t>
  </si>
  <si>
    <t>Lagawe (Capital)</t>
  </si>
  <si>
    <t>Lamut</t>
  </si>
  <si>
    <t>Mayoyao</t>
  </si>
  <si>
    <t>Alfonso Lista (Potia)</t>
  </si>
  <si>
    <t>Aguinaldo</t>
  </si>
  <si>
    <t>Hingyon</t>
  </si>
  <si>
    <t>Tinoc</t>
  </si>
  <si>
    <t>Asipulo</t>
  </si>
  <si>
    <t>Kalinga</t>
  </si>
  <si>
    <t>Balbalan</t>
  </si>
  <si>
    <t>Lubuagan</t>
  </si>
  <si>
    <t>Pasil</t>
  </si>
  <si>
    <t>UN Population Division - World Contraceptive Use 2018</t>
  </si>
  <si>
    <t>Pinukpuk</t>
  </si>
  <si>
    <t>Rizal (Liwan)</t>
  </si>
  <si>
    <t>City of Tabuk (Capital)</t>
  </si>
  <si>
    <t>Tanudan</t>
  </si>
  <si>
    <t xml:space="preserve">Number of sexually active men in the population </t>
  </si>
  <si>
    <t>Tinglayan</t>
  </si>
  <si>
    <t>Mountain Province</t>
  </si>
  <si>
    <t>Barlig</t>
  </si>
  <si>
    <t>Bauko</t>
  </si>
  <si>
    <t>Besao</t>
  </si>
  <si>
    <t>Bontoc (Capital)</t>
  </si>
  <si>
    <t>Natonin</t>
  </si>
  <si>
    <t>Paracelis</t>
  </si>
  <si>
    <t>Aleppo Governorate</t>
  </si>
  <si>
    <t>Sabangan</t>
  </si>
  <si>
    <t>Sadanga</t>
  </si>
  <si>
    <t>Sagada</t>
  </si>
  <si>
    <t>Tadian</t>
  </si>
  <si>
    <t>Apayao</t>
  </si>
  <si>
    <t>Calanasan (Bayag)</t>
  </si>
  <si>
    <t>Conner</t>
  </si>
  <si>
    <t>Flora</t>
  </si>
  <si>
    <t>Kabugao (Capital)</t>
  </si>
  <si>
    <t>Pudtol</t>
  </si>
  <si>
    <t>Santa Marcela</t>
  </si>
  <si>
    <t>Autonomous Region In Muslim Mindanao (ARMM)</t>
  </si>
  <si>
    <t>Basilan</t>
  </si>
  <si>
    <t>City of Lamitan</t>
  </si>
  <si>
    <t>Lantawan</t>
  </si>
  <si>
    <t>Maluso</t>
  </si>
  <si>
    <t>Damascus Governorate</t>
  </si>
  <si>
    <t>Sumisip</t>
  </si>
  <si>
    <t>Tipo-Tipo</t>
  </si>
  <si>
    <t>Akbar</t>
  </si>
  <si>
    <t>Al-Barka</t>
  </si>
  <si>
    <t>Hadji Mohammad Ajul</t>
  </si>
  <si>
    <t>Ungkaya Pukan</t>
  </si>
  <si>
    <t>Daraa Governorate</t>
  </si>
  <si>
    <t>Hadji Muhtamad</t>
  </si>
  <si>
    <t>Tabuan-Lasa</t>
  </si>
  <si>
    <t>Lanao del Sur</t>
  </si>
  <si>
    <t>Bacolod-Kalawi (Bacolod Grande)</t>
  </si>
  <si>
    <t>Balabagan</t>
  </si>
  <si>
    <t>Sexually active men</t>
  </si>
  <si>
    <t>Balindong (Watu)</t>
  </si>
  <si>
    <t>Hama Governorate</t>
  </si>
  <si>
    <t>Bayang</t>
  </si>
  <si>
    <t>Binidayan</t>
  </si>
  <si>
    <t>Bubong</t>
  </si>
  <si>
    <t xml:space="preserve">Number of sexually active men who use condoms </t>
  </si>
  <si>
    <t>Butig</t>
  </si>
  <si>
    <t>Ganassi</t>
  </si>
  <si>
    <t>Al-Hasakah Governorate</t>
  </si>
  <si>
    <t>Kapai</t>
  </si>
  <si>
    <t>Lumba-Bayabao (Maguing)</t>
  </si>
  <si>
    <t>Lumbatan</t>
  </si>
  <si>
    <t>Madalum</t>
  </si>
  <si>
    <t>Madamba</t>
  </si>
  <si>
    <t>Homs Governorate</t>
  </si>
  <si>
    <t>Malabang</t>
  </si>
  <si>
    <t>Marantao</t>
  </si>
  <si>
    <t>Marawi City (Capital)</t>
  </si>
  <si>
    <t>Masiu</t>
  </si>
  <si>
    <t>Mulondo</t>
  </si>
  <si>
    <t>Idlib Governorate</t>
  </si>
  <si>
    <t>Pagayawan (Tatarikan)</t>
  </si>
  <si>
    <t>Piagapo</t>
  </si>
  <si>
    <t>Poona Bayabao (Gata)</t>
  </si>
  <si>
    <t>Pualas</t>
  </si>
  <si>
    <t>Ditsaan-Ramain</t>
  </si>
  <si>
    <t>Saguiaran</t>
  </si>
  <si>
    <t>Latakia Governorate</t>
  </si>
  <si>
    <t>Tamparan</t>
  </si>
  <si>
    <t>Taraka</t>
  </si>
  <si>
    <t>Tubaran</t>
  </si>
  <si>
    <t>Tugaya</t>
  </si>
  <si>
    <t>Wao</t>
  </si>
  <si>
    <t>Marogong</t>
  </si>
  <si>
    <t>Quneitra Governorate</t>
  </si>
  <si>
    <t>Calanogas</t>
  </si>
  <si>
    <t>Buadiposo-Buntong</t>
  </si>
  <si>
    <t>Maguing</t>
  </si>
  <si>
    <t>Picong (Sultan Gumander)</t>
  </si>
  <si>
    <t>Lumbayanague</t>
  </si>
  <si>
    <t>Bumbaran</t>
  </si>
  <si>
    <t>Sexually active men who use condoms</t>
  </si>
  <si>
    <t>Raqqa Governorate</t>
  </si>
  <si>
    <t>Tagoloan II</t>
  </si>
  <si>
    <t>Sultan Dumalondong</t>
  </si>
  <si>
    <t>Lumbaca-Unayan</t>
  </si>
  <si>
    <t>Maguindanao</t>
  </si>
  <si>
    <t>Ampatuan</t>
  </si>
  <si>
    <t xml:space="preserve">Number of WRA who use modern contraceptives </t>
  </si>
  <si>
    <t>Buldon</t>
  </si>
  <si>
    <t>Rif Dimashq Governorate</t>
  </si>
  <si>
    <t>Buluan</t>
  </si>
  <si>
    <t>Datu Paglas</t>
  </si>
  <si>
    <t>Datu Piang</t>
  </si>
  <si>
    <t>Datu Odin Sinsuat (Dinaig)</t>
  </si>
  <si>
    <t>Shariff Aguak (Maganoy) (Capital)</t>
  </si>
  <si>
    <t>Matanog</t>
  </si>
  <si>
    <t>Pagalungan</t>
  </si>
  <si>
    <t>As-Suwayda Governorate</t>
  </si>
  <si>
    <t>Parang</t>
  </si>
  <si>
    <t>Sultan Kudarat (Nuling)</t>
  </si>
  <si>
    <t>Sultan Sa Barongis (Lambayong)</t>
  </si>
  <si>
    <t>Kabuntalan (Tumbao)</t>
  </si>
  <si>
    <t>Upi</t>
  </si>
  <si>
    <t>Talayan</t>
  </si>
  <si>
    <t>Tartus Governorate</t>
  </si>
  <si>
    <t>South Upi</t>
  </si>
  <si>
    <t>Barira</t>
  </si>
  <si>
    <t>Gen. S.K. Pendatun</t>
  </si>
  <si>
    <t>Mamasapano</t>
  </si>
  <si>
    <t>Talitay</t>
  </si>
  <si>
    <t>Pagagawan</t>
  </si>
  <si>
    <t>Paglat</t>
  </si>
  <si>
    <t>Sultan Mastura</t>
  </si>
  <si>
    <t>Guindulungan</t>
  </si>
  <si>
    <t>Datu Saudi-Ampatuan</t>
  </si>
  <si>
    <t>Datu Unsay</t>
  </si>
  <si>
    <t>Datu Abdullah Sangki</t>
  </si>
  <si>
    <t>Rajah Buayan</t>
  </si>
  <si>
    <t>Datu Blah T. Sinsuat</t>
  </si>
  <si>
    <t>Datu Anggal Midtimbang</t>
  </si>
  <si>
    <t>Mangudadatu</t>
  </si>
  <si>
    <t>Pandag</t>
  </si>
  <si>
    <t>Northern Kabuntalan</t>
  </si>
  <si>
    <t>Datu Hoffer Ampatuan</t>
  </si>
  <si>
    <t>Common Operational Dataset, Sep 2017</t>
  </si>
  <si>
    <t>Datu Salibo</t>
  </si>
  <si>
    <t>DHS 2013</t>
  </si>
  <si>
    <t>Shariff Saydona Mustapha</t>
  </si>
  <si>
    <t>Sulu</t>
  </si>
  <si>
    <t>Indanan</t>
  </si>
  <si>
    <t>Jolo (Capital)</t>
  </si>
  <si>
    <t>Kalingalan Caluang</t>
  </si>
  <si>
    <t>Luuk</t>
  </si>
  <si>
    <t>Maimbung</t>
  </si>
  <si>
    <t>Hadji Panglima Tahil (Marunggas)</t>
  </si>
  <si>
    <t>Old Panamao</t>
  </si>
  <si>
    <t>Pangutaran</t>
  </si>
  <si>
    <t>Pata</t>
  </si>
  <si>
    <t>Patikul</t>
  </si>
  <si>
    <t>Siasi</t>
  </si>
  <si>
    <t>Talipao</t>
  </si>
  <si>
    <t>Tapul</t>
  </si>
  <si>
    <t>Tongkil</t>
  </si>
  <si>
    <t>DHS 2014</t>
  </si>
  <si>
    <t>Panglima Estino (New Panamao)</t>
  </si>
  <si>
    <t>Lugus</t>
  </si>
  <si>
    <t>Pandami</t>
  </si>
  <si>
    <t>WRA who use modern contraceptives</t>
  </si>
  <si>
    <t>Omar</t>
  </si>
  <si>
    <t>DHS 2015</t>
  </si>
  <si>
    <t>Tawi-tawi</t>
  </si>
  <si>
    <t>Panglima Sugala (Balimbing)</t>
  </si>
  <si>
    <t>Bongao (Capital)</t>
  </si>
  <si>
    <t xml:space="preserve">Number of WRA who use female condoms </t>
  </si>
  <si>
    <t>Mapun (Cagayan De Tawi-Tawi)</t>
  </si>
  <si>
    <t>Simunul</t>
  </si>
  <si>
    <t>Sitangkai</t>
  </si>
  <si>
    <t>DHS 2016</t>
  </si>
  <si>
    <t>South Ubian</t>
  </si>
  <si>
    <t>Tandubas</t>
  </si>
  <si>
    <t>Turtle Islands</t>
  </si>
  <si>
    <t>Languyan</t>
  </si>
  <si>
    <t>DHS 2017</t>
  </si>
  <si>
    <t>Sapa-Sapa</t>
  </si>
  <si>
    <t>Sibutu</t>
  </si>
  <si>
    <t>Region XIII (Caraga)</t>
  </si>
  <si>
    <t>Agusan del Norte</t>
  </si>
  <si>
    <t>Butuan City (Capital)</t>
  </si>
  <si>
    <t>City of Cabadbaran</t>
  </si>
  <si>
    <t>DHS 2018</t>
  </si>
  <si>
    <t>Jabonga</t>
  </si>
  <si>
    <t>Kitcharao</t>
  </si>
  <si>
    <t>Las Nieves</t>
  </si>
  <si>
    <t>DHS 2019</t>
  </si>
  <si>
    <t>Nasipit</t>
  </si>
  <si>
    <t>Tubay</t>
  </si>
  <si>
    <t>Remedios T. Romualdez</t>
  </si>
  <si>
    <t>Agusan del Sur</t>
  </si>
  <si>
    <t>City of Bayugan</t>
  </si>
  <si>
    <t>Bunawan</t>
  </si>
  <si>
    <t>DHS 2020</t>
  </si>
  <si>
    <t>Loreto</t>
  </si>
  <si>
    <t>Prosperidad (Capital)</t>
  </si>
  <si>
    <t>Region IV-B (MIMAROPA)</t>
  </si>
  <si>
    <t>DHS 2021</t>
  </si>
  <si>
    <t>Santa Josefa</t>
  </si>
  <si>
    <t>WRA who use female condoms</t>
  </si>
  <si>
    <t>Talacogon</t>
  </si>
  <si>
    <t>Trento</t>
  </si>
  <si>
    <t>Veruela</t>
  </si>
  <si>
    <t>DHS 2022</t>
  </si>
  <si>
    <t>Number of WRA who use an implant</t>
  </si>
  <si>
    <t>Sibagat</t>
  </si>
  <si>
    <t>Surigao del Norte</t>
  </si>
  <si>
    <t>Bacuag</t>
  </si>
  <si>
    <t>Claver</t>
  </si>
  <si>
    <t>Dapa</t>
  </si>
  <si>
    <t>Del Carmen</t>
  </si>
  <si>
    <t>Gigaquit</t>
  </si>
  <si>
    <t>Mainit</t>
  </si>
  <si>
    <t>DHS 2023</t>
  </si>
  <si>
    <t>Malimono</t>
  </si>
  <si>
    <t>San Benito</t>
  </si>
  <si>
    <t>San Francisco (Anao-Aon)</t>
  </si>
  <si>
    <t>DHS 2024</t>
  </si>
  <si>
    <t>Santa Monica (Sapao)</t>
  </si>
  <si>
    <t>Socorro</t>
  </si>
  <si>
    <t>Surigao City (Capital)</t>
  </si>
  <si>
    <t>Tagana-An</t>
  </si>
  <si>
    <t>Tubod</t>
  </si>
  <si>
    <t>DHS 2025</t>
  </si>
  <si>
    <t>Surigao del Sur</t>
  </si>
  <si>
    <t>Barobo</t>
  </si>
  <si>
    <t>Bayabas</t>
  </si>
  <si>
    <t>City of Bislig</t>
  </si>
  <si>
    <t>Cagwait</t>
  </si>
  <si>
    <t>Cantilan</t>
  </si>
  <si>
    <t>DHS 2026</t>
  </si>
  <si>
    <t>Carrascal</t>
  </si>
  <si>
    <t>Hinatuan</t>
  </si>
  <si>
    <t>Lanuza</t>
  </si>
  <si>
    <t>WRA who use an implant</t>
  </si>
  <si>
    <t>Lianga</t>
  </si>
  <si>
    <t>DHS 2027</t>
  </si>
  <si>
    <t>Lingig</t>
  </si>
  <si>
    <t>Madrid</t>
  </si>
  <si>
    <t xml:space="preserve">Number of WRA who use combined oral contraceptive pills </t>
  </si>
  <si>
    <t>Marihatag</t>
  </si>
  <si>
    <t>DHS 2028</t>
  </si>
  <si>
    <t>Tagbina</t>
  </si>
  <si>
    <t>Tago</t>
  </si>
  <si>
    <t>DHS 2029</t>
  </si>
  <si>
    <t>City of Tandag (Capital)</t>
  </si>
  <si>
    <t>Dinagat Islands</t>
  </si>
  <si>
    <t>Basilisa (Rizal)</t>
  </si>
  <si>
    <t>Cagdianao</t>
  </si>
  <si>
    <t>Dinagat</t>
  </si>
  <si>
    <t>Libjo (Albor)</t>
  </si>
  <si>
    <t>DHS 2030</t>
  </si>
  <si>
    <t>Tubajon</t>
  </si>
  <si>
    <t>Marinduque</t>
  </si>
  <si>
    <t>Boac (Capital)</t>
  </si>
  <si>
    <t>Gasan</t>
  </si>
  <si>
    <t>Mogpog</t>
  </si>
  <si>
    <t>Torrijos</t>
  </si>
  <si>
    <t>Occidental Mindoro</t>
  </si>
  <si>
    <t>Abra de Ilog</t>
  </si>
  <si>
    <t>Calintaan</t>
  </si>
  <si>
    <t>Looc</t>
  </si>
  <si>
    <t>Lubang</t>
  </si>
  <si>
    <t>WRA who use combined oral contraceptive pills</t>
  </si>
  <si>
    <t>Mamburao (Capital)</t>
  </si>
  <si>
    <t xml:space="preserve">Number of WRA who use injectable contraception </t>
  </si>
  <si>
    <t>Paluan</t>
  </si>
  <si>
    <t>Sablayan</t>
  </si>
  <si>
    <t>Oriental Mindoro</t>
  </si>
  <si>
    <t>Baco</t>
  </si>
  <si>
    <t>Bansud</t>
  </si>
  <si>
    <t>Bongabong</t>
  </si>
  <si>
    <t>Bulalacao (San Pedro)</t>
  </si>
  <si>
    <t>City of Calapan (Capital)</t>
  </si>
  <si>
    <t>Gloria</t>
  </si>
  <si>
    <t>Mansalay</t>
  </si>
  <si>
    <t>Naujan</t>
  </si>
  <si>
    <t>Pinamalayan</t>
  </si>
  <si>
    <t>Pola</t>
  </si>
  <si>
    <t>Puerto Galera</t>
  </si>
  <si>
    <t>San Teodoro</t>
  </si>
  <si>
    <t>Palawan</t>
  </si>
  <si>
    <t>Aborlan</t>
  </si>
  <si>
    <t>Agutaya</t>
  </si>
  <si>
    <t>Araceli</t>
  </si>
  <si>
    <t>Balabac</t>
  </si>
  <si>
    <t>Bataraza</t>
  </si>
  <si>
    <t>WRA who use injectable contraception</t>
  </si>
  <si>
    <t>Brooke'S Point</t>
  </si>
  <si>
    <t>Busuanga</t>
  </si>
  <si>
    <t>Cagayancillo</t>
  </si>
  <si>
    <t xml:space="preserve">Number of WRA who use an IUD </t>
  </si>
  <si>
    <t>Coron</t>
  </si>
  <si>
    <t>Cuyo</t>
  </si>
  <si>
    <t>Dumaran</t>
  </si>
  <si>
    <t>El Nido (Bacuit)</t>
  </si>
  <si>
    <t>Linapacan</t>
  </si>
  <si>
    <t>Narra</t>
  </si>
  <si>
    <t>Puerto Princesa City (Capital)</t>
  </si>
  <si>
    <t>Culion</t>
  </si>
  <si>
    <t>Rizal (Marcos)</t>
  </si>
  <si>
    <t>Sofronio Española</t>
  </si>
  <si>
    <t>Romblon</t>
  </si>
  <si>
    <t>WRA who use an IUD</t>
  </si>
  <si>
    <t>Banton</t>
  </si>
  <si>
    <t>Cajidiocan</t>
  </si>
  <si>
    <t>Calatrava</t>
  </si>
  <si>
    <t>Number of people living with HIV</t>
  </si>
  <si>
    <t>Corcuera</t>
  </si>
  <si>
    <t>Magdiwang</t>
  </si>
  <si>
    <t>Odiongan</t>
  </si>
  <si>
    <t>Romblon (Capital)</t>
  </si>
  <si>
    <t>Ferrol</t>
  </si>
  <si>
    <t>Santa Maria (Imelda)</t>
  </si>
  <si>
    <t>Negros Occidental</t>
  </si>
  <si>
    <t>Bacolod City (Capital)</t>
  </si>
  <si>
    <t>Bago City</t>
  </si>
  <si>
    <t>Binalbagan</t>
  </si>
  <si>
    <t>Cadiz City</t>
  </si>
  <si>
    <t>Candoni</t>
  </si>
  <si>
    <t>Cauayan</t>
  </si>
  <si>
    <t>Enrique B. Magalona (Saravia)</t>
  </si>
  <si>
    <t>City of Escalante</t>
  </si>
  <si>
    <t>City of Himamaylan</t>
  </si>
  <si>
    <t>Hinigaran</t>
  </si>
  <si>
    <t>Hinoba-An (Asia)</t>
  </si>
  <si>
    <t>Ilog</t>
  </si>
  <si>
    <t>City of Kabankalan</t>
  </si>
  <si>
    <t>La Carlota City</t>
  </si>
  <si>
    <t>La Castellana</t>
  </si>
  <si>
    <t>Manapla</t>
  </si>
  <si>
    <t>Moises Padilla (Magallon)</t>
  </si>
  <si>
    <t>Murcia</t>
  </si>
  <si>
    <t>Pulupandan</t>
  </si>
  <si>
    <t>Sagay City</t>
  </si>
  <si>
    <t>Silay City</t>
  </si>
  <si>
    <t>City of Sipalay</t>
  </si>
  <si>
    <t>Toboso</t>
  </si>
  <si>
    <t>Valladolid</t>
  </si>
  <si>
    <t>City of Victorias</t>
  </si>
  <si>
    <t>Salvador Benedicto</t>
  </si>
  <si>
    <t>People living with HIV</t>
  </si>
  <si>
    <t>Negros Oriental</t>
  </si>
  <si>
    <t>Amlan (Ayuquitan)</t>
  </si>
  <si>
    <t>Ayungon</t>
  </si>
  <si>
    <t>Bacong</t>
  </si>
  <si>
    <t>Number of people living with HIV, receiving ART</t>
  </si>
  <si>
    <t>Bais City</t>
  </si>
  <si>
    <t>Basay</t>
  </si>
  <si>
    <t>City of Bayawan (Tulong)</t>
  </si>
  <si>
    <t>Bindoy (Payabon)</t>
  </si>
  <si>
    <t>Canlaon City</t>
  </si>
  <si>
    <t>Dauin</t>
  </si>
  <si>
    <t>Dumaguete City (Capital)</t>
  </si>
  <si>
    <t>City of Guihulngan</t>
  </si>
  <si>
    <t>Jimalalud</t>
  </si>
  <si>
    <t>Mabinay</t>
  </si>
  <si>
    <t>Manjuyod</t>
  </si>
  <si>
    <t>Siaton</t>
  </si>
  <si>
    <t>Sibulan</t>
  </si>
  <si>
    <t>City of Tanjay</t>
  </si>
  <si>
    <t>Tayasan</t>
  </si>
  <si>
    <t>Valencia (Luzurriaga)</t>
  </si>
  <si>
    <t>Vallehermoso</t>
  </si>
  <si>
    <t>Zamboanguita</t>
  </si>
  <si>
    <t>Poland</t>
  </si>
  <si>
    <t>Portugal</t>
  </si>
  <si>
    <t>Puerto Rico</t>
  </si>
  <si>
    <t>Qatar</t>
  </si>
  <si>
    <t>Republic of Korea</t>
  </si>
  <si>
    <t>Republic of Moldova</t>
  </si>
  <si>
    <t>Réunion</t>
  </si>
  <si>
    <t>People living with HIV, receiving ART</t>
  </si>
  <si>
    <t>Romania</t>
  </si>
  <si>
    <t>Russian Federation</t>
  </si>
  <si>
    <t>Rwanda</t>
  </si>
  <si>
    <t>Saint Lucia</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</si>
  <si>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</si>
  <si>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</si>
  <si>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</si>
  <si>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</si>
  <si>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</si>
  <si>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</si>
  <si>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</si>
  <si>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</si>
  <si>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</si>
  <si>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</si>
  <si>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</si>
  <si>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</si>
  <si>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</si>
  <si>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</si>
  <si>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</si>
  <si>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</si>
  <si>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</si>
  <si>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</si>
  <si>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</si>
  <si>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</si>
  <si>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Swaziland</t>
  </si>
  <si>
    <t>Sweden</t>
  </si>
  <si>
    <t>Switzerland</t>
  </si>
  <si>
    <t>Tajikistan</t>
  </si>
  <si>
    <t>TFYR Macedonia</t>
  </si>
  <si>
    <t>Thailand</t>
  </si>
  <si>
    <t>Timor-Leste</t>
  </si>
  <si>
    <t>Togo</t>
  </si>
  <si>
    <t>Tonga</t>
  </si>
  <si>
    <t>Trinidad and Tobago</t>
  </si>
  <si>
    <t>Tunisia</t>
  </si>
  <si>
    <t>Turkey</t>
  </si>
  <si>
    <t>Turkmenistan</t>
  </si>
  <si>
    <t>Uganda</t>
  </si>
  <si>
    <t>Ukraine</t>
  </si>
  <si>
    <t>United Arab Emirates</t>
  </si>
  <si>
    <t>United Kingdom</t>
  </si>
  <si>
    <t>United Republic of Tanzania</t>
  </si>
  <si>
    <t>United States of America</t>
  </si>
  <si>
    <t>United States Virgin Islands</t>
  </si>
  <si>
    <t>Uruguay</t>
  </si>
  <si>
    <t>Uzbekistan</t>
  </si>
  <si>
    <t>Vanuatu</t>
  </si>
  <si>
    <t>Venezuela (Bolivarian Republic of)</t>
  </si>
  <si>
    <t>Viet Nam</t>
  </si>
  <si>
    <t>Western Sahara</t>
  </si>
  <si>
    <t>Yemen</t>
  </si>
  <si>
    <t>Zambia</t>
  </si>
  <si>
    <t>Zimbabwe</t>
  </si>
  <si>
    <t>ISO</t>
  </si>
  <si>
    <t>WAR, percent, 2019</t>
  </si>
  <si>
    <t>Young adolescent girls (10-14), in percent</t>
  </si>
  <si>
    <t>All adolescent girls (10-19), in percent</t>
  </si>
  <si>
    <t>Adolescents (10-19), in percent</t>
  </si>
  <si>
    <t>Adult male population, 2019</t>
  </si>
  <si>
    <t>Crude birth rate (births per 1,000 population), 2019</t>
  </si>
  <si>
    <t>MMR, 2015</t>
  </si>
  <si>
    <t>mPDS, 2019</t>
  </si>
  <si>
    <t>Prevalence of HIV, adults 15-49, 2017</t>
  </si>
  <si>
    <t>People with HIV receiving ART, all ages, 2017</t>
  </si>
  <si>
    <t>Adult population (18+), 2019</t>
  </si>
  <si>
    <t>STI prevalence, 2017</t>
  </si>
  <si>
    <t>Neonatal mortality rate, 2017</t>
  </si>
  <si>
    <t>AF</t>
  </si>
  <si>
    <t>AL</t>
  </si>
  <si>
    <t>DZ</t>
  </si>
  <si>
    <t>AO</t>
  </si>
  <si>
    <t>AG</t>
  </si>
  <si>
    <t>AR</t>
  </si>
  <si>
    <t>AM</t>
  </si>
  <si>
    <t>AW</t>
  </si>
  <si>
    <t>AU</t>
  </si>
  <si>
    <t>AT</t>
  </si>
  <si>
    <t>AZ</t>
  </si>
  <si>
    <t>BS</t>
  </si>
  <si>
    <t>BH</t>
  </si>
  <si>
    <t>BD</t>
  </si>
  <si>
    <t>BB</t>
  </si>
  <si>
    <t>BY</t>
  </si>
  <si>
    <t>BE</t>
  </si>
  <si>
    <t>BZ</t>
  </si>
  <si>
    <t>BJ</t>
  </si>
  <si>
    <t>BT</t>
  </si>
  <si>
    <t>BO</t>
  </si>
  <si>
    <t>BA</t>
  </si>
  <si>
    <t>BW</t>
  </si>
  <si>
    <t>BR</t>
  </si>
  <si>
    <t>BN</t>
  </si>
  <si>
    <t>BG</t>
  </si>
  <si>
    <t>BF</t>
  </si>
  <si>
    <t>BI</t>
  </si>
  <si>
    <t>CV</t>
  </si>
  <si>
    <t>KH</t>
  </si>
  <si>
    <t>CM</t>
  </si>
  <si>
    <t>CA</t>
  </si>
  <si>
    <t>CF</t>
  </si>
  <si>
    <t>TD</t>
  </si>
  <si>
    <t>CL</t>
  </si>
  <si>
    <t>CN</t>
  </si>
  <si>
    <t>HK</t>
  </si>
  <si>
    <t>MO</t>
  </si>
  <si>
    <t>TW</t>
  </si>
  <si>
    <t>CO</t>
  </si>
  <si>
    <t>KM</t>
  </si>
  <si>
    <t>CG</t>
  </si>
  <si>
    <t>CR</t>
  </si>
  <si>
    <t>CI</t>
  </si>
  <si>
    <t>HR</t>
  </si>
  <si>
    <t>CU</t>
  </si>
  <si>
    <t>CW</t>
  </si>
  <si>
    <t>CY</t>
  </si>
  <si>
    <t>CZ</t>
  </si>
  <si>
    <t>KP</t>
  </si>
  <si>
    <t>CD</t>
  </si>
  <si>
    <t>DK</t>
  </si>
  <si>
    <t>DJ</t>
  </si>
  <si>
    <t>DO</t>
  </si>
  <si>
    <t>EC</t>
  </si>
  <si>
    <t>EG</t>
  </si>
  <si>
    <t>SV</t>
  </si>
  <si>
    <t>GQ</t>
  </si>
  <si>
    <t>ER</t>
  </si>
  <si>
    <t>EE</t>
  </si>
  <si>
    <t>ET</t>
  </si>
  <si>
    <t>FJ</t>
  </si>
  <si>
    <t>FI</t>
  </si>
  <si>
    <t>FR</t>
  </si>
  <si>
    <t>GF</t>
  </si>
  <si>
    <t>PF</t>
  </si>
  <si>
    <t>GA</t>
  </si>
  <si>
    <t>GM</t>
  </si>
  <si>
    <t>GE</t>
  </si>
  <si>
    <t>DE</t>
  </si>
  <si>
    <t>GH</t>
  </si>
  <si>
    <t>GR</t>
  </si>
  <si>
    <t>GD</t>
  </si>
  <si>
    <t>GP</t>
  </si>
  <si>
    <t>GU</t>
  </si>
  <si>
    <t>GT</t>
  </si>
  <si>
    <t>GN</t>
  </si>
  <si>
    <t>GW</t>
  </si>
  <si>
    <t>GY</t>
  </si>
  <si>
    <t>HT</t>
  </si>
  <si>
    <t>HN</t>
  </si>
  <si>
    <t>HU</t>
  </si>
  <si>
    <t>IS</t>
  </si>
  <si>
    <t>IN</t>
  </si>
  <si>
    <t>ID</t>
  </si>
  <si>
    <t>IR</t>
  </si>
  <si>
    <t>IQ</t>
  </si>
  <si>
    <t>IE</t>
  </si>
  <si>
    <t>IL</t>
  </si>
  <si>
    <t>IT</t>
  </si>
  <si>
    <t>JM</t>
  </si>
  <si>
    <t>JP</t>
  </si>
  <si>
    <t>JO</t>
  </si>
  <si>
    <t>KZ</t>
  </si>
  <si>
    <t>KE</t>
  </si>
  <si>
    <t>KI</t>
  </si>
  <si>
    <t>KW</t>
  </si>
  <si>
    <t>KG</t>
  </si>
  <si>
    <t>LA</t>
  </si>
  <si>
    <t>LV</t>
  </si>
  <si>
    <t>LB</t>
  </si>
  <si>
    <t>LS</t>
  </si>
  <si>
    <t>LR</t>
  </si>
  <si>
    <t>LY</t>
  </si>
  <si>
    <t>LT</t>
  </si>
  <si>
    <t>LU</t>
  </si>
  <si>
    <t>MG</t>
  </si>
  <si>
    <t>MW</t>
  </si>
  <si>
    <t>MY</t>
  </si>
  <si>
    <t>MV</t>
  </si>
  <si>
    <t>ML</t>
  </si>
  <si>
    <t>MT</t>
  </si>
  <si>
    <t>MQ</t>
  </si>
  <si>
    <t>MR</t>
  </si>
  <si>
    <t>MU</t>
  </si>
  <si>
    <t>YT</t>
  </si>
  <si>
    <t>MX</t>
  </si>
  <si>
    <t>FM</t>
  </si>
  <si>
    <t>MN</t>
  </si>
  <si>
    <t>ME</t>
  </si>
  <si>
    <t>MA</t>
  </si>
  <si>
    <t>MZ</t>
  </si>
  <si>
    <t>MM</t>
  </si>
  <si>
    <t>NA</t>
  </si>
  <si>
    <t>NP</t>
  </si>
  <si>
    <t>NL</t>
  </si>
  <si>
    <t>NC</t>
  </si>
  <si>
    <t>NZ</t>
  </si>
  <si>
    <t>NI</t>
  </si>
  <si>
    <t>NE</t>
  </si>
  <si>
    <t>NG</t>
  </si>
  <si>
    <t>NO</t>
  </si>
  <si>
    <t>OM</t>
  </si>
  <si>
    <t>PK</t>
  </si>
  <si>
    <t>PA</t>
  </si>
  <si>
    <t>PG</t>
  </si>
  <si>
    <t>PY</t>
  </si>
  <si>
    <t>PE</t>
  </si>
  <si>
    <t>PH</t>
  </si>
  <si>
    <t>PL</t>
  </si>
  <si>
    <t>PT</t>
  </si>
  <si>
    <t>PR</t>
  </si>
  <si>
    <t>QA</t>
  </si>
  <si>
    <t>KR</t>
  </si>
  <si>
    <t>MD</t>
  </si>
  <si>
    <t>RE</t>
  </si>
  <si>
    <t>RO</t>
  </si>
  <si>
    <t>RU</t>
  </si>
  <si>
    <t>RW</t>
  </si>
  <si>
    <t>LC</t>
  </si>
  <si>
    <t>VC</t>
  </si>
  <si>
    <t>WS</t>
  </si>
  <si>
    <t>ST</t>
  </si>
  <si>
    <t>SA</t>
  </si>
  <si>
    <t>SN</t>
  </si>
  <si>
    <t>RS</t>
  </si>
  <si>
    <t>SC</t>
  </si>
  <si>
    <t>SL</t>
  </si>
  <si>
    <t>SG</t>
  </si>
  <si>
    <t>SK</t>
  </si>
  <si>
    <t>SI</t>
  </si>
  <si>
    <t>SB</t>
  </si>
  <si>
    <t>SO</t>
  </si>
  <si>
    <t>ZA</t>
  </si>
  <si>
    <t>SS</t>
  </si>
  <si>
    <t>ES</t>
  </si>
  <si>
    <t>LK</t>
  </si>
  <si>
    <t>PS</t>
  </si>
  <si>
    <t>SD</t>
  </si>
  <si>
    <t>SR</t>
  </si>
  <si>
    <t>SZ</t>
  </si>
  <si>
    <t>SE</t>
  </si>
  <si>
    <t>CH</t>
  </si>
  <si>
    <t>SY</t>
  </si>
  <si>
    <t>TJ</t>
  </si>
  <si>
    <t>MK</t>
  </si>
  <si>
    <t>TH</t>
  </si>
  <si>
    <t>TP</t>
  </si>
  <si>
    <t>TG</t>
  </si>
  <si>
    <t>TO</t>
  </si>
  <si>
    <t>TT</t>
  </si>
  <si>
    <t>TN</t>
  </si>
  <si>
    <t>TR</t>
  </si>
  <si>
    <t>TM</t>
  </si>
  <si>
    <t>UG</t>
  </si>
  <si>
    <t>UA</t>
  </si>
  <si>
    <t>AE</t>
  </si>
  <si>
    <t>GB</t>
  </si>
  <si>
    <t>TZ</t>
  </si>
  <si>
    <t>US</t>
  </si>
  <si>
    <t>VI</t>
  </si>
  <si>
    <t>UY</t>
  </si>
  <si>
    <t>UZ</t>
  </si>
  <si>
    <t>VU</t>
  </si>
  <si>
    <t>VE</t>
  </si>
  <si>
    <t>VN</t>
  </si>
  <si>
    <t>EH</t>
  </si>
  <si>
    <t>YE</t>
  </si>
  <si>
    <t>ZM</t>
  </si>
  <si>
    <t>ZW</t>
  </si>
  <si>
    <t>Figure 1</t>
  </si>
  <si>
    <t>Number of newborns who are estimated to experience complications</t>
  </si>
  <si>
    <t>Currently pregnant women who are estimated to need suturing of vaginal tears</t>
  </si>
  <si>
    <t>Figure 4</t>
  </si>
  <si>
    <t>Female condoms</t>
  </si>
  <si>
    <t>Implant</t>
  </si>
  <si>
    <t>Pill</t>
  </si>
  <si>
    <t>Injectable</t>
  </si>
  <si>
    <t>IUD</t>
  </si>
  <si>
    <t>Figure 5</t>
  </si>
  <si>
    <t>ART</t>
  </si>
  <si>
    <t>Receiving ART</t>
  </si>
  <si>
    <t>Do not receive ART</t>
  </si>
  <si>
    <t>Demographic profile of affected population:</t>
  </si>
  <si>
    <t>260/779</t>
  </si>
  <si>
    <t>Total population affected</t>
  </si>
  <si>
    <t>Adolescent girls (15-19)</t>
  </si>
  <si>
    <t>Adolescent boys</t>
  </si>
  <si>
    <t>Figure 1b</t>
  </si>
  <si>
    <t>Figure 1a</t>
  </si>
  <si>
    <t>Next 3 months</t>
  </si>
  <si>
    <t>Next month</t>
  </si>
  <si>
    <t>Live births</t>
  </si>
  <si>
    <t>Adolescent girls (10-14)</t>
  </si>
  <si>
    <t>3 months</t>
  </si>
  <si>
    <t>1 month</t>
  </si>
  <si>
    <t>Figure 2</t>
  </si>
  <si>
    <t>Text</t>
  </si>
  <si>
    <t>Use of modern contraceptives</t>
  </si>
  <si>
    <t>Method Mix</t>
  </si>
  <si>
    <t>Adolescent boys (10-19)</t>
  </si>
  <si>
    <t>Maternal and newborn health needs in the next month</t>
  </si>
  <si>
    <t>Nr of people living with HIV/AIDS</t>
  </si>
  <si>
    <r>
      <t xml:space="preserve">For more information on the functionality of the MISP calculator, please refer to the </t>
    </r>
    <r>
      <rPr>
        <sz val="14"/>
        <color rgb="FF0000FF"/>
        <rFont val="Calibri"/>
        <family val="2"/>
        <scheme val="minor"/>
      </rPr>
      <t>Guidance note.</t>
    </r>
  </si>
  <si>
    <t>ADMIN1</t>
  </si>
  <si>
    <t>ADMIN2</t>
  </si>
  <si>
    <t>ADMIN3</t>
  </si>
  <si>
    <t>ADMIN0</t>
  </si>
  <si>
    <t>Access to sexual and reproductive health</t>
  </si>
  <si>
    <t>39.2</t>
  </si>
  <si>
    <t>6.1</t>
  </si>
  <si>
    <t>14.9</t>
  </si>
  <si>
    <t>29.1</t>
  </si>
  <si>
    <t>3.8</t>
  </si>
  <si>
    <t>5.9</t>
  </si>
  <si>
    <t>6.7</t>
  </si>
  <si>
    <t>2.1</t>
  </si>
  <si>
    <t>2.2</t>
  </si>
  <si>
    <t>11.8</t>
  </si>
  <si>
    <t>4</t>
  </si>
  <si>
    <t>3.1</t>
  </si>
  <si>
    <t>18.4</t>
  </si>
  <si>
    <t>8.1</t>
  </si>
  <si>
    <t>1.5</t>
  </si>
  <si>
    <t>8.8</t>
  </si>
  <si>
    <t>32.7</t>
  </si>
  <si>
    <t>16.9</t>
  </si>
  <si>
    <t>18.5</t>
  </si>
  <si>
    <t>25.4</t>
  </si>
  <si>
    <t>8.5</t>
  </si>
  <si>
    <t>4.7</t>
  </si>
  <si>
    <t>3.7</t>
  </si>
  <si>
    <t>22.1</t>
  </si>
  <si>
    <t>10.4</t>
  </si>
  <si>
    <t>25.5</t>
  </si>
  <si>
    <t>3.5</t>
  </si>
  <si>
    <t>18.9</t>
  </si>
  <si>
    <t>41.5</t>
  </si>
  <si>
    <t>11.6</t>
  </si>
  <si>
    <t>34.8</t>
  </si>
  <si>
    <t>5</t>
  </si>
  <si>
    <t>8</t>
  </si>
  <si>
    <t>31.7</t>
  </si>
  <si>
    <t>19.4</t>
  </si>
  <si>
    <t>33.5</t>
  </si>
  <si>
    <t>2.9</t>
  </si>
  <si>
    <t>1.6</t>
  </si>
  <si>
    <t>1.7</t>
  </si>
  <si>
    <t>10</t>
  </si>
  <si>
    <t>28.9</t>
  </si>
  <si>
    <t>32.4</t>
  </si>
  <si>
    <t>20.1</t>
  </si>
  <si>
    <t>4.5</t>
  </si>
  <si>
    <t>7.5</t>
  </si>
  <si>
    <t>7.1</t>
  </si>
  <si>
    <t>30.9</t>
  </si>
  <si>
    <t>17.8</t>
  </si>
  <si>
    <t>1.2</t>
  </si>
  <si>
    <t>10.6</t>
  </si>
  <si>
    <t>1.8</t>
  </si>
  <si>
    <t>2.4</t>
  </si>
  <si>
    <t>21.5</t>
  </si>
  <si>
    <t>27.6</t>
  </si>
  <si>
    <t>24.2</t>
  </si>
  <si>
    <t>3</t>
  </si>
  <si>
    <t>10.9</t>
  </si>
  <si>
    <t>12.9</t>
  </si>
  <si>
    <t>24.1</t>
  </si>
  <si>
    <t>37.3</t>
  </si>
  <si>
    <t>28.3</t>
  </si>
  <si>
    <t>1</t>
  </si>
  <si>
    <t>24</t>
  </si>
  <si>
    <t>12.4</t>
  </si>
  <si>
    <t>9.1</t>
  </si>
  <si>
    <t>17.1</t>
  </si>
  <si>
    <t>2</t>
  </si>
  <si>
    <t>10.8</t>
  </si>
  <si>
    <t>0.9</t>
  </si>
  <si>
    <t>10.1</t>
  </si>
  <si>
    <t>5.3</t>
  </si>
  <si>
    <t>20.9</t>
  </si>
  <si>
    <t>23</t>
  </si>
  <si>
    <t>4.3</t>
  </si>
  <si>
    <t>10.7</t>
  </si>
  <si>
    <t>28.2</t>
  </si>
  <si>
    <t>9.6</t>
  </si>
  <si>
    <t>37.9</t>
  </si>
  <si>
    <t>25.1</t>
  </si>
  <si>
    <t>6.5</t>
  </si>
  <si>
    <t>22.7</t>
  </si>
  <si>
    <t>35.4</t>
  </si>
  <si>
    <t>4.4</t>
  </si>
  <si>
    <t>33.8</t>
  </si>
  <si>
    <t>7.9</t>
  </si>
  <si>
    <t>7.6</t>
  </si>
  <si>
    <t>16.5</t>
  </si>
  <si>
    <t>2.3</t>
  </si>
  <si>
    <t>14.4</t>
  </si>
  <si>
    <t>26.9</t>
  </si>
  <si>
    <t>17.5</t>
  </si>
  <si>
    <t>20.7</t>
  </si>
  <si>
    <t>26</t>
  </si>
  <si>
    <t>32.9</t>
  </si>
  <si>
    <t>3.6</t>
  </si>
  <si>
    <t>5.1</t>
  </si>
  <si>
    <t>44.2</t>
  </si>
  <si>
    <t>8.9</t>
  </si>
  <si>
    <t>23.7</t>
  </si>
  <si>
    <t>11.1</t>
  </si>
  <si>
    <t>7.3</t>
  </si>
  <si>
    <t>13.6</t>
  </si>
  <si>
    <t>3.3</t>
  </si>
  <si>
    <t>16.4</t>
  </si>
  <si>
    <t>8.6</t>
  </si>
  <si>
    <t>3.9</t>
  </si>
  <si>
    <t>20.5</t>
  </si>
  <si>
    <t>1.1</t>
  </si>
  <si>
    <t>2.8</t>
  </si>
  <si>
    <t>38.5</t>
  </si>
  <si>
    <t>39.6</t>
  </si>
  <si>
    <t>5.8</t>
  </si>
  <si>
    <t>11.3</t>
  </si>
  <si>
    <t>29.5</t>
  </si>
  <si>
    <t>10.2</t>
  </si>
  <si>
    <t>17.4</t>
  </si>
  <si>
    <t>8.7</t>
  </si>
  <si>
    <t>14.5</t>
  </si>
  <si>
    <t>10.5</t>
  </si>
  <si>
    <t>16.6</t>
  </si>
  <si>
    <t>21.3</t>
  </si>
  <si>
    <t>20.2</t>
  </si>
  <si>
    <t>5.2</t>
  </si>
  <si>
    <t>2.6</t>
  </si>
  <si>
    <t>21.1</t>
  </si>
  <si>
    <t>4.6</t>
  </si>
  <si>
    <t>12.1</t>
  </si>
  <si>
    <t>19.8</t>
  </si>
  <si>
    <t>27</t>
  </si>
  <si>
    <t>22.2</t>
  </si>
  <si>
    <t>22.4</t>
  </si>
  <si>
    <t>People seeking care for STI syndroms</t>
  </si>
  <si>
    <t>Abortion</t>
  </si>
  <si>
    <t>Prohibited</t>
  </si>
  <si>
    <t>Abortions per 1,000 women of reproductive age</t>
  </si>
  <si>
    <t>To save the woman's life</t>
  </si>
  <si>
    <t>To preserve health</t>
  </si>
  <si>
    <t>Broad Social or Economic Grounds</t>
  </si>
  <si>
    <t>Broad Social or Economic Grounds (not Northern Ireland)</t>
  </si>
  <si>
    <t>On request</t>
  </si>
  <si>
    <t>Status of abortion legislation</t>
  </si>
  <si>
    <t>Center for Reproductive Rights, The World's Abortion Laws, 2019</t>
  </si>
  <si>
    <t>Number of cases of sexual violence who will seek care</t>
  </si>
  <si>
    <t>Number of people who will seek care for STI syndroms</t>
  </si>
  <si>
    <t>Safe induced abortion rate</t>
  </si>
  <si>
    <t xml:space="preserve">At the very onset of an acute humanitarian emergency, data on the affected population can range significantly depending on the quality of the information available before the emergency and based on the known demographic mix of the target population. The Minimum Initial Services Package for SRH in Humanitarian Settings (MISP) Calculator is a tool that can help coordinators and programme managers determine affected population demographics for advocacy, fundraising and programming at the very onset of an emergency.                                                                                                                                                                                                                         The MISP calculator ONLY requires from the user affected population numbers. The MISP calculator works by automatically providing the user with a simple way to access the ‘best available data’ for each population in a country and/or subnational area.  If no quality data on that affected population exists from prior to the emergency the tool defaults to estimated global constants to base the response on. Additionally, the MISP calculator provides a space for the user to self input any site specific data that may be available on the target population.  </t>
  </si>
  <si>
    <t xml:space="preserve">6. Data will be calculated for MISP-related indicators including maternal and newborn health, contraceptives, sexual violence, HIV and other STIs </t>
  </si>
  <si>
    <t>Where does the national or subnational data come from and who updates it?</t>
  </si>
  <si>
    <t>Who can help me use the tool or answer any other questions that I have?</t>
  </si>
  <si>
    <t xml:space="preserve">Depending on the country you are operating in, the UNFPA regional humanitarian adivsor can provide support on the use of the MISP calculator. Additionally please feel free to reach out to Humanitarian-SRHSupplies@unfpa.org for support from global UNFPA Humanitarian Office colleagues.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</si>
</sst>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4">
    <font>
      <sz val="10"/>
      <color rgb="FF000000"/>
      <name val="Arial"/>
    </font>
    <font>
      <sz val="12"/>
      <name val="Calibri"/>
    </font>
    <font>
      <b/>
      <sz val="60"/>
      <color rgb="FFFFFFFF"/>
      <name val="Calibri"/>
    </font>
    <font>
      <b/>
      <sz val="14"/>
      <name val="Calibri"/>
    </font>
    <font>
      <sz val="14"/>
      <name val="Calibri"/>
    </font>
    <font>
      <b/>
      <sz val="12"/>
      <color rgb="FF000000"/>
      <name val="Calibri"/>
    </font>
    <font>
      <sz val="11"/>
      <name val="Calibri"/>
    </font>
    <font>
      <sz val="10"/>
      <name val="Arial"/>
    </font>
    <font>
      <b/>
      <sz val="12"/>
      <name val="Calibri"/>
    </font>
    <font>
      <sz val="10"/>
      <name val="Calibri"/>
    </font>
    <font>
      <i/>
      <sz val="11"/>
      <name val="Calibri"/>
    </font>
    <font>
      <b/>
      <i/>
      <sz val="24"/>
      <color rgb="FF000000"/>
      <name val="Calibri"/>
    </font>
    <font>
      <sz val="11"/>
      <color rgb="FF000000"/>
      <name val="Calibri"/>
    </font>
    <font>
      <i/>
      <sz val="12"/>
      <color rgb="FF000000"/>
      <name val="Calibri"/>
    </font>
    <font>
      <sz val="9"/>
      <color rgb="FF000000"/>
      <name val="Arial"/>
    </font>
    <font>
      <b/>
      <sz val="14"/>
      <color rgb="FF666666"/>
      <name val="Calibri"/>
    </font>
    <font>
      <sz val="11"/>
      <color rgb="FF434343"/>
      <name val="Inconsolata"/>
    </font>
    <font>
      <sz val="12"/>
      <color rgb="FF000000"/>
      <name val="Calibri"/>
    </font>
    <font>
      <sz val="12"/>
      <color rgb="FF434343"/>
      <name val="Calibri"/>
    </font>
    <font>
      <i/>
      <sz val="12"/>
      <name val="Calibri"/>
    </font>
    <font>
      <sz val="12"/>
      <color rgb="FFFF0000"/>
      <name val="Calibri"/>
    </font>
    <font>
      <b/>
      <sz val="10"/>
      <name val="Arial"/>
    </font>
    <font>
      <sz val="10"/>
      <name val="Arial"/>
    </font>
    <font>
      <b/>
      <sz val="12"/>
      <color rgb="FF134F5C"/>
      <name val="Arial"/>
    </font>
    <font>
      <b/>
      <sz val="36"/>
      <color rgb="FF134F5C"/>
      <name val="Arial"/>
    </font>
    <font>
      <b/>
      <sz val="14"/>
      <color rgb="FF134F5C"/>
      <name val="Arial"/>
    </font>
    <font>
      <u/>
      <sz val="10"/>
      <name val="Arial"/>
    </font>
    <font>
      <b/>
      <sz val="26"/>
      <color rgb="FF134F5C"/>
      <name val="Arial"/>
      <family val="2"/>
    </font>
    <font>
      <sz val="26"/>
      <color rgb="FF000000"/>
      <name val="Arial"/>
      <family val="2"/>
    </font>
    <font>
      <sz val="26"/>
      <color rgb="FF134F5C"/>
      <name val="Arial"/>
      <family val="2"/>
    </font>
    <font>
      <sz val="10"/>
      <color rgb="FF006666"/>
      <name val="Arial"/>
      <family val="2"/>
    </font>
    <font>
      <sz val="18"/>
      <color rgb="FF006666"/>
      <name val="Arial"/>
      <family val="2"/>
    </font>
    <font>
      <b/>
      <sz val="10"/>
      <color theme="0"/>
      <name val="Arial"/>
      <family val="2"/>
    </font>
    <font>
      <sz val="12"/>
      <color rgb="FF000000"/>
      <name val="Calibri"/>
      <family val="2"/>
    </font>
    <font>
      <sz val="12"/>
      <name val="Calibri"/>
      <family val="2"/>
    </font>
    <font>
      <sz val="10"/>
      <color theme="0"/>
      <name val="Arial"/>
      <family val="2"/>
    </font>
    <font>
      <b/>
      <sz val="26"/>
      <color rgb="FF006666"/>
      <name val="Arial"/>
      <family val="2"/>
    </font>
    <font>
      <b/>
      <sz val="12"/>
      <name val="Calibri"/>
      <family val="2"/>
    </font>
    <font>
      <sz val="18"/>
      <color rgb="FF000000"/>
      <name val="Arial"/>
      <family val="2"/>
    </font>
    <font>
      <b/>
      <sz val="12"/>
      <color rgb="FF134F5C"/>
      <name val="Arial"/>
      <family val="2"/>
    </font>
    <font>
      <b/>
      <sz val="14"/>
      <color theme="0"/>
      <name val="Arial"/>
      <family val="2"/>
    </font>
    <font>
      <b/>
      <sz val="14"/>
      <color theme="1"/>
      <name val="Arial"/>
      <family val="2"/>
    </font>
    <font>
      <sz val="20"/>
      <color rgb="FF006666"/>
      <name val="Arial"/>
      <family val="2"/>
    </font>
    <font>
      <sz val="14"/>
      <color rgb="FF0000FF"/>
      <name val="Calibri"/>
      <family val="2"/>
      <scheme val="minor"/>
    </font>
    <font>
      <sz val="14"/>
      <name val="Calibri"/>
      <family val="2"/>
      <scheme val="minor"/>
    </font>
    <font>
      <sz val="11"/>
      <color rgb="FF000000"/>
      <name val="Arial"/>
      <family val="2"/>
    </font>
    <font>
      <sz val="11"/>
      <name val="Arial"/>
      <family val="2"/>
    </font>
    <font>
      <i/>
      <sz val="20"/>
      <name val="Arial"/>
      <family val="2"/>
    </font>
    <font>
      <sz val="20"/>
      <color rgb="FF000000"/>
      <name val="Arial"/>
      <family val="2"/>
    </font>
    <font>
      <b/>
      <sz val="9"/>
      <color rgb="FF000000"/>
      <name val="Arial"/>
      <family val="2"/>
    </font>
    <font>
      <sz val="9"/>
      <color rgb="FF000000"/>
      <name val="Arial"/>
      <family val="2"/>
    </font>
    <font>
      <sz val="9"/>
      <name val="Arial"/>
      <family val="2"/>
    </font>
    <font>
      <sz val="10"/>
      <name val="Arial"/>
      <family val="2"/>
    </font>
    <font>
      <i/>
      <sz val="12"/>
      <name val="Calibri"/>
      <family val="2"/>
    </font>
  </fonts>
  <fills count="33">
    <fill>
      <patternFill patternType="none"/>
    </fill>
    <fill>
      <patternFill patternType="gray125"/>
    </fill>
    <fill>
      <patternFill patternType="solid">
        <fgColor rgb="FF666666"/>
        <bgColor rgb="FF666666"/>
      </patternFill>
    </fill>
    <fill>
      <patternFill patternType="solid">
        <fgColor rgb="FFD9EAD3"/>
        <bgColor rgb="FFD9EAD3"/>
      </patternFill>
    </fill>
    <fill>
      <patternFill patternType="solid">
        <fgColor rgb="FFD0E0E3"/>
        <bgColor rgb="FFD0E0E3"/>
      </patternFill>
    </fill>
    <fill>
      <patternFill patternType="solid">
        <fgColor rgb="FF134F5C"/>
        <bgColor rgb="FF134F5C"/>
      </patternFill>
    </fill>
    <fill>
      <patternFill patternType="solid">
        <fgColor rgb="FFFFFFFF"/>
        <bgColor rgb="FFFFFFFF"/>
      </patternFill>
    </fill>
    <fill>
      <patternFill patternType="solid">
        <fgColor rgb="FF1C4587"/>
        <bgColor rgb="FF1C4587"/>
      </patternFill>
    </fill>
    <fill>
      <patternFill patternType="solid">
        <fgColor rgb="FF5B95F9"/>
        <bgColor rgb="FF5B95F9"/>
      </patternFill>
    </fill>
    <fill>
      <patternFill patternType="solid">
        <fgColor rgb="FFE8F0FE"/>
        <bgColor rgb="FFE8F0FE"/>
      </patternFill>
    </fill>
    <fill>
      <patternFill patternType="solid">
        <fgColor rgb="FFBDBDBD"/>
        <bgColor rgb="FFBDBDBD"/>
      </patternFill>
    </fill>
    <fill>
      <patternFill patternType="solid">
        <fgColor rgb="FFF3F3F3"/>
        <bgColor rgb="FFF3F3F3"/>
      </patternFill>
    </fill>
    <fill>
      <patternFill patternType="solid">
        <fgColor rgb="FFFFFF00"/>
        <bgColor rgb="FFFFFF00"/>
      </patternFill>
    </fill>
    <fill>
      <patternFill patternType="solid">
        <fgColor rgb="FFCAF9E2"/>
        <bgColor rgb="FFCAF9E2"/>
      </patternFill>
    </fill>
    <fill>
      <patternFill patternType="solid">
        <fgColor rgb="FF99CCFF"/>
        <bgColor rgb="FF99CCFF"/>
      </patternFill>
    </fill>
    <fill>
      <patternFill patternType="solid">
        <fgColor rgb="FFCCCCCC"/>
        <bgColor rgb="FFCCCCCC"/>
      </patternFill>
    </fill>
    <fill>
      <patternFill patternType="solid">
        <fgColor theme="2" tint="-9.9978637043366805E-2"/>
        <bgColor indexed="64"/>
      </patternFill>
    </fill>
    <fill>
      <patternFill patternType="solid">
        <fgColor theme="1" tint="0.499984740745262"/>
        <bgColor indexed="64"/>
      </patternFill>
    </fill>
    <fill>
      <patternFill patternType="solid">
        <fgColor theme="0"/>
        <bgColor rgb="FFD0E0E3"/>
      </patternFill>
    </fill>
    <fill>
      <patternFill patternType="solid">
        <fgColor theme="7" tint="0.59999389629810485"/>
        <bgColor indexed="64"/>
      </patternFill>
    </fill>
    <fill>
      <patternFill patternType="solid">
        <fgColor rgb="FF006666"/>
        <bgColor indexed="64"/>
      </patternFill>
    </fill>
    <fill>
      <patternFill patternType="solid">
        <fgColor rgb="FF009999"/>
        <bgColor indexed="64"/>
      </patternFill>
    </fill>
    <fill>
      <patternFill patternType="solid">
        <fgColor theme="1" tint="0.34998626667073579"/>
        <bgColor indexed="64"/>
      </patternFill>
    </fill>
    <fill>
      <patternFill patternType="solid">
        <fgColor theme="1" tint="0.34998626667073579"/>
        <bgColor rgb="FF434343"/>
      </patternFill>
    </fill>
    <fill>
      <patternFill patternType="solid">
        <fgColor theme="8" tint="-0.249977111117893"/>
        <bgColor rgb="FF073763"/>
      </patternFill>
    </fill>
    <fill>
      <patternFill patternType="solid">
        <fgColor theme="8" tint="-0.249977111117893"/>
        <bgColor rgb="FF1C4587"/>
      </patternFill>
    </fill>
    <fill>
      <patternFill patternType="solid">
        <fgColor theme="0"/>
        <bgColor indexed="64"/>
      </patternFill>
    </fill>
    <fill>
      <patternFill patternType="solid">
        <fgColor theme="0"/>
        <bgColor rgb="FFE8F0FE"/>
      </patternFill>
    </fill>
    <fill>
      <patternFill patternType="solid">
        <fgColor theme="0"/>
        <bgColor rgb="FF666666"/>
      </patternFill>
    </fill>
    <fill>
      <patternFill patternType="solid">
        <fgColor theme="2" tint="-0.499984740745262"/>
        <bgColor rgb="FF666666"/>
      </patternFill>
    </fill>
    <fill>
      <patternFill patternType="solid">
        <fgColor theme="5" tint="0.79998168889431442"/>
        <bgColor indexed="64"/>
      </patternFill>
    </fill>
    <fill>
      <patternFill patternType="solid">
        <fgColor theme="2"/>
        <bgColor indexed="64"/>
      </patternFill>
    </fill>
    <fill>
      <patternFill patternType="solid">
        <fgColor theme="2" tint="-0.499984740745262"/>
        <bgColor indexed="64"/>
      </patternFill>
    </fill>
  </fills>
  <borders count="94">
    <border>
      <left/>
      <right/>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666666"/>
      </left>
      <right/>
      <top/>
      <bottom/>
      <diagonal/>
    </border>
    <border>
      <left style="medium">
        <color rgb="FF1C4587"/>
      </left>
      <right/>
      <top style="medium">
        <color rgb="FF1C4587"/>
      </top>
      <bottom/>
      <diagonal/>
    </border>
    <border>
      <left/>
      <right/>
      <top style="medium">
        <color rgb="FF1C4587"/>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1C4587"/>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1C4587"/>
      </right>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medium">
        <color rgb="FF000000"/>
      </top>
      <bottom style="medium">
        <color rgb="FF000000"/>
      </bottom>
      <diagonal/>
    </border>
    <border>
      <left style="medium">
        <color rgb="FF1C4587"/>
      </left>
      <right/>
      <top/>
      <bottom style="medium">
        <color rgb="FF0000FF"/>
      </bottom>
      <diagonal/>
    </border>
    <border>
      <left/>
      <right/>
      <top/>
      <bottom style="medium">
        <color rgb="FF0000FF"/>
      </bottom>
      <diagonal/>
    </border>
    <border>
      <left style="medium">
        <color rgb="FF1C4587"/>
      </left>
      <right/>
      <top/>
      <bottom style="medium">
        <color rgb="FF1C4587"/>
      </bottom>
      <diagonal/>
    </border>
    <border>
      <left style="medium">
        <color rgb="FF0000FF"/>
      </left>
      <right/>
      <top/>
      <bottom style="medium">
        <color rgb="FF1C4587"/>
      </bottom>
      <diagonal/>
    </border>
    <border>
      <left/>
      <right/>
      <top/>
      <bottom style="medium">
        <color rgb="FF1C4587"/>
      </bottom>
      <diagonal/>
    </border>
    <border>
      <left/>
      <right style="medium">
        <color rgb="FF0000FF"/>
      </right>
      <top/>
      <bottom style="medium">
        <color rgb="FF1C4587"/>
      </bottom>
      <diagonal/>
    </border>
    <border>
      <left/>
      <right style="thin">
        <color rgb="FF000000"/>
      </right>
      <top/>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rgb="FF000000"/>
      </left>
      <right style="thin">
        <color rgb="FF000000"/>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537">
    <xf numFmtId="0" fontId="0" fillId="0" borderId="0" xfId="0" applyFont="1" applyAlignment="1"/>
    <xf numFmtId="0" fontId="1" fillId="2" borderId="0" xfId="0" applyFont="1" applyFill="1"/>
    <xf numFmtId="0" fontId="2" fillId="2" borderId="0" xfId="0" applyFont="1" applyFill="1"/>
    <xf numFmtId="0" fontId="1" fillId="2" borderId="0" xfId="0" applyFont="1" applyFill="1" applyAlignment="1"/>
    <xf numFmtId="0" fontId="4" fillId="0" borderId="0" xfId="0" applyFont="1"/>
    <xf numFmtId="0" fontId="5" fillId="2" borderId="0" xfId="0" applyFont="1" applyFill="1" applyAlignment="1">
      <alignment wrapText="1"/>
    </xf>
    <xf numFmtId="0" fontId="3" fillId="2" borderId="0" xfId="0" applyFont="1" applyFill="1" applyAlignment="1">
      <alignment horizontal="center" vertical="center" wrapText="1"/>
    </xf>
    <xf numFmtId="3" fontId="1" fillId="2" borderId="0" xfId="0" applyNumberFormat="1" applyFont="1" applyFill="1"/>
    <xf numFmtId="0" fontId="5" fillId="3" borderId="1" xfId="0" applyFont="1" applyFill="1" applyBorder="1" applyAlignment="1">
      <alignment vertical="center" wrapText="1"/>
    </xf>
    <xf numFmtId="0" fontId="7" fillId="0" borderId="0" xfId="0" applyFont="1" applyAlignment="1"/>
    <xf numFmtId="0" fontId="4" fillId="0" borderId="0" xfId="0" applyFont="1" applyAlignment="1">
      <alignment vertical="center" wrapText="1"/>
    </xf>
    <xf numFmtId="0" fontId="1" fillId="3" borderId="2" xfId="0" applyFont="1" applyFill="1" applyBorder="1" applyAlignment="1"/>
    <xf numFmtId="0" fontId="8" fillId="2" borderId="0" xfId="0" applyFont="1" applyFill="1" applyAlignment="1"/>
    <xf numFmtId="3" fontId="8" fillId="2" borderId="0" xfId="0" applyNumberFormat="1" applyFont="1" applyFill="1"/>
    <xf numFmtId="0" fontId="5" fillId="4" borderId="1" xfId="0" applyFont="1" applyFill="1" applyBorder="1" applyAlignment="1">
      <alignment wrapText="1"/>
    </xf>
    <xf numFmtId="0" fontId="1" fillId="5" borderId="2" xfId="0" applyFont="1" applyFill="1" applyBorder="1" applyAlignment="1"/>
    <xf numFmtId="0" fontId="9" fillId="0" borderId="0" xfId="0" applyFont="1"/>
    <xf numFmtId="0" fontId="7" fillId="0" borderId="6" xfId="0" applyFont="1" applyBorder="1"/>
    <xf numFmtId="0" fontId="8" fillId="6" borderId="1" xfId="0" applyFont="1" applyFill="1" applyBorder="1" applyAlignment="1">
      <alignment vertical="center"/>
    </xf>
    <xf numFmtId="0" fontId="11" fillId="6" borderId="2" xfId="0" applyFont="1" applyFill="1" applyBorder="1" applyAlignment="1">
      <alignment horizontal="center" vertical="center" wrapText="1"/>
    </xf>
    <xf numFmtId="0" fontId="7" fillId="2" borderId="0" xfId="0" applyFont="1" applyFill="1"/>
    <xf numFmtId="0" fontId="8" fillId="6" borderId="3" xfId="0" applyFont="1" applyFill="1" applyBorder="1" applyAlignment="1"/>
    <xf numFmtId="0" fontId="4" fillId="0" borderId="0" xfId="0" applyFont="1" applyAlignment="1">
      <alignment vertical="top"/>
    </xf>
    <xf numFmtId="0" fontId="1" fillId="6" borderId="9" xfId="0" applyFont="1" applyFill="1" applyBorder="1" applyAlignment="1"/>
    <xf numFmtId="3" fontId="1" fillId="6" borderId="4" xfId="0" applyNumberFormat="1" applyFont="1" applyFill="1" applyBorder="1"/>
    <xf numFmtId="0" fontId="6" fillId="0" borderId="0" xfId="0" applyFont="1" applyAlignment="1">
      <alignment vertical="top"/>
    </xf>
    <xf numFmtId="3" fontId="8" fillId="0" borderId="10" xfId="0" applyNumberFormat="1" applyFont="1" applyBorder="1" applyAlignment="1">
      <alignment horizontal="center"/>
    </xf>
    <xf numFmtId="0" fontId="6" fillId="0" borderId="0" xfId="0" applyFont="1"/>
    <xf numFmtId="0" fontId="1" fillId="0" borderId="0" xfId="0" applyFont="1" applyAlignment="1"/>
    <xf numFmtId="0" fontId="1" fillId="0" borderId="0" xfId="0" applyFont="1" applyAlignment="1"/>
    <xf numFmtId="0" fontId="12" fillId="0" borderId="0" xfId="0" applyFont="1" applyAlignment="1"/>
    <xf numFmtId="10" fontId="13" fillId="2" borderId="0" xfId="0" applyNumberFormat="1" applyFont="1" applyFill="1" applyAlignment="1"/>
    <xf numFmtId="10" fontId="13" fillId="6" borderId="14" xfId="0" applyNumberFormat="1" applyFont="1" applyFill="1" applyBorder="1" applyAlignment="1"/>
    <xf numFmtId="3" fontId="1" fillId="6" borderId="15" xfId="0" applyNumberFormat="1" applyFont="1" applyFill="1" applyBorder="1"/>
    <xf numFmtId="3" fontId="1" fillId="6" borderId="16" xfId="0" applyNumberFormat="1" applyFont="1" applyFill="1" applyBorder="1"/>
    <xf numFmtId="0" fontId="1" fillId="2" borderId="17" xfId="0" applyFont="1" applyFill="1" applyBorder="1" applyAlignment="1"/>
    <xf numFmtId="3" fontId="8" fillId="0" borderId="18" xfId="0" applyNumberFormat="1" applyFont="1" applyBorder="1" applyAlignment="1">
      <alignment horizontal="center"/>
    </xf>
    <xf numFmtId="10" fontId="13" fillId="2" borderId="0" xfId="0" applyNumberFormat="1" applyFont="1" applyFill="1"/>
    <xf numFmtId="10" fontId="13" fillId="6" borderId="5" xfId="0" applyNumberFormat="1" applyFont="1" applyFill="1" applyBorder="1"/>
    <xf numFmtId="3" fontId="1" fillId="6" borderId="0" xfId="0" applyNumberFormat="1" applyFont="1" applyFill="1"/>
    <xf numFmtId="3" fontId="1" fillId="6" borderId="6" xfId="0" applyNumberFormat="1" applyFont="1" applyFill="1" applyBorder="1"/>
    <xf numFmtId="0" fontId="1" fillId="2" borderId="0" xfId="0" applyFont="1" applyFill="1" applyAlignment="1"/>
    <xf numFmtId="0" fontId="18" fillId="2" borderId="22" xfId="0" applyFont="1" applyFill="1" applyBorder="1" applyAlignment="1"/>
    <xf numFmtId="0" fontId="19" fillId="2" borderId="0" xfId="0" applyFont="1" applyFill="1"/>
    <xf numFmtId="0" fontId="19" fillId="0" borderId="5" xfId="0" applyFont="1" applyBorder="1"/>
    <xf numFmtId="0" fontId="5" fillId="0" borderId="23" xfId="0" applyFont="1" applyBorder="1" applyAlignment="1">
      <alignment horizontal="center"/>
    </xf>
    <xf numFmtId="3" fontId="19" fillId="2" borderId="0" xfId="0" applyNumberFormat="1" applyFont="1" applyFill="1"/>
    <xf numFmtId="3" fontId="19" fillId="6" borderId="5" xfId="0" applyNumberFormat="1" applyFont="1" applyFill="1" applyBorder="1"/>
    <xf numFmtId="0" fontId="1" fillId="2" borderId="17" xfId="0" applyFont="1" applyFill="1" applyBorder="1"/>
    <xf numFmtId="0" fontId="19" fillId="6" borderId="5" xfId="0" applyFont="1" applyFill="1" applyBorder="1" applyAlignment="1"/>
    <xf numFmtId="0" fontId="1" fillId="6" borderId="0" xfId="0" applyFont="1" applyFill="1"/>
    <xf numFmtId="0" fontId="1" fillId="6" borderId="6" xfId="0" applyFont="1" applyFill="1" applyBorder="1"/>
    <xf numFmtId="0" fontId="1" fillId="2" borderId="6" xfId="0" applyFont="1" applyFill="1" applyBorder="1"/>
    <xf numFmtId="0" fontId="8" fillId="0" borderId="27" xfId="0" applyFont="1" applyBorder="1" applyAlignment="1"/>
    <xf numFmtId="3" fontId="8" fillId="0" borderId="28" xfId="0" applyNumberFormat="1" applyFont="1" applyBorder="1" applyAlignment="1">
      <alignment horizontal="center"/>
    </xf>
    <xf numFmtId="0" fontId="17" fillId="0" borderId="10" xfId="0" applyFont="1" applyBorder="1" applyAlignment="1"/>
    <xf numFmtId="9" fontId="17" fillId="0" borderId="30" xfId="0" applyNumberFormat="1" applyFont="1" applyBorder="1" applyAlignment="1">
      <alignment horizontal="center"/>
    </xf>
    <xf numFmtId="0" fontId="17" fillId="0" borderId="18" xfId="0" applyFont="1" applyBorder="1" applyAlignment="1"/>
    <xf numFmtId="9" fontId="17" fillId="0" borderId="32" xfId="0" applyNumberFormat="1" applyFont="1" applyBorder="1" applyAlignment="1">
      <alignment horizontal="center"/>
    </xf>
    <xf numFmtId="10" fontId="1" fillId="2" borderId="0" xfId="0" applyNumberFormat="1" applyFont="1" applyFill="1"/>
    <xf numFmtId="10" fontId="1" fillId="0" borderId="0" xfId="0" applyNumberFormat="1" applyFont="1"/>
    <xf numFmtId="9" fontId="17" fillId="0" borderId="32" xfId="0" applyNumberFormat="1" applyFont="1" applyBorder="1" applyAlignment="1">
      <alignment horizontal="center"/>
    </xf>
    <xf numFmtId="0" fontId="17" fillId="0" borderId="18" xfId="0" applyFont="1" applyBorder="1"/>
    <xf numFmtId="1" fontId="17" fillId="0" borderId="32" xfId="0" applyNumberFormat="1" applyFont="1" applyBorder="1" applyAlignment="1">
      <alignment horizontal="center"/>
    </xf>
    <xf numFmtId="0" fontId="17" fillId="6" borderId="33" xfId="0" applyFont="1" applyFill="1" applyBorder="1" applyAlignment="1">
      <alignment wrapText="1"/>
    </xf>
    <xf numFmtId="0" fontId="20" fillId="2" borderId="0" xfId="0" applyFont="1" applyFill="1" applyAlignment="1"/>
    <xf numFmtId="0" fontId="1" fillId="0" borderId="23" xfId="0" applyFont="1" applyBorder="1" applyAlignment="1">
      <alignment wrapText="1"/>
    </xf>
    <xf numFmtId="0" fontId="1" fillId="0" borderId="38" xfId="0" applyFont="1" applyBorder="1" applyAlignment="1">
      <alignment horizontal="center" wrapText="1"/>
    </xf>
    <xf numFmtId="0" fontId="7" fillId="2" borderId="39" xfId="0" applyFont="1" applyFill="1" applyBorder="1"/>
    <xf numFmtId="3" fontId="1" fillId="0" borderId="0" xfId="0" applyNumberFormat="1" applyFont="1"/>
    <xf numFmtId="0" fontId="1" fillId="6" borderId="0" xfId="0" applyFont="1" applyFill="1" applyAlignment="1"/>
    <xf numFmtId="0" fontId="1" fillId="2" borderId="41" xfId="0" applyFont="1" applyFill="1" applyBorder="1"/>
    <xf numFmtId="0" fontId="1" fillId="2" borderId="41" xfId="0" applyFont="1" applyFill="1" applyBorder="1" applyAlignment="1"/>
    <xf numFmtId="0" fontId="8" fillId="0" borderId="42" xfId="0" applyFont="1" applyBorder="1" applyAlignment="1">
      <alignment horizontal="center" vertical="center" wrapText="1"/>
    </xf>
    <xf numFmtId="3" fontId="8" fillId="0" borderId="44" xfId="0" applyNumberFormat="1" applyFont="1" applyBorder="1" applyAlignment="1">
      <alignment horizontal="center" vertical="center" wrapText="1"/>
    </xf>
    <xf numFmtId="3" fontId="8" fillId="2" borderId="0" xfId="0" applyNumberFormat="1" applyFont="1" applyFill="1" applyAlignment="1">
      <alignment horizontal="center" vertical="center" wrapText="1"/>
    </xf>
    <xf numFmtId="3" fontId="8" fillId="8" borderId="2" xfId="0" applyNumberFormat="1" applyFont="1" applyFill="1" applyBorder="1" applyAlignment="1">
      <alignment horizontal="center" vertical="center"/>
    </xf>
    <xf numFmtId="3" fontId="17" fillId="0" borderId="29" xfId="0" applyNumberFormat="1" applyFont="1" applyBorder="1" applyAlignment="1">
      <alignment horizontal="center"/>
    </xf>
    <xf numFmtId="3" fontId="17" fillId="2" borderId="0" xfId="0" applyNumberFormat="1" applyFont="1" applyFill="1" applyAlignment="1">
      <alignment horizontal="center"/>
    </xf>
    <xf numFmtId="0" fontId="17" fillId="6" borderId="48" xfId="0" applyFont="1" applyFill="1" applyBorder="1" applyAlignment="1">
      <alignment vertical="center"/>
    </xf>
    <xf numFmtId="0" fontId="1" fillId="0" borderId="49" xfId="0" applyFont="1" applyBorder="1" applyAlignment="1"/>
    <xf numFmtId="3" fontId="17" fillId="0" borderId="51" xfId="0" applyNumberFormat="1" applyFont="1" applyBorder="1" applyAlignment="1">
      <alignment horizontal="center"/>
    </xf>
    <xf numFmtId="0" fontId="17" fillId="9" borderId="54" xfId="0" applyFont="1" applyFill="1" applyBorder="1" applyAlignment="1">
      <alignment vertical="center"/>
    </xf>
    <xf numFmtId="0" fontId="17" fillId="6" borderId="54" xfId="0" applyFont="1" applyFill="1" applyBorder="1" applyAlignment="1">
      <alignment vertical="center"/>
    </xf>
    <xf numFmtId="0" fontId="1" fillId="6" borderId="49" xfId="0" applyFont="1" applyFill="1" applyBorder="1" applyAlignment="1"/>
    <xf numFmtId="3" fontId="17" fillId="6" borderId="51" xfId="0" applyNumberFormat="1" applyFont="1" applyFill="1" applyBorder="1" applyAlignment="1">
      <alignment horizontal="center"/>
    </xf>
    <xf numFmtId="0" fontId="17" fillId="0" borderId="49" xfId="0" applyFont="1" applyBorder="1" applyAlignment="1"/>
    <xf numFmtId="0" fontId="1" fillId="0" borderId="55" xfId="0" applyFont="1" applyBorder="1" applyAlignment="1">
      <alignment wrapText="1"/>
    </xf>
    <xf numFmtId="3" fontId="1" fillId="0" borderId="38" xfId="0" applyNumberFormat="1" applyFont="1" applyBorder="1" applyAlignment="1">
      <alignment horizontal="center" wrapText="1"/>
    </xf>
    <xf numFmtId="0" fontId="17" fillId="9" borderId="56" xfId="0" applyFont="1" applyFill="1" applyBorder="1" applyAlignment="1">
      <alignment vertical="center"/>
    </xf>
    <xf numFmtId="9" fontId="1" fillId="2" borderId="0" xfId="0" applyNumberFormat="1" applyFont="1" applyFill="1"/>
    <xf numFmtId="0" fontId="5" fillId="2" borderId="6" xfId="0" applyFont="1" applyFill="1" applyBorder="1" applyAlignment="1">
      <alignment wrapText="1"/>
    </xf>
    <xf numFmtId="0" fontId="5" fillId="2" borderId="0" xfId="0" applyFont="1" applyFill="1" applyAlignment="1">
      <alignment horizontal="center" wrapText="1"/>
    </xf>
    <xf numFmtId="0" fontId="5" fillId="2" borderId="0" xfId="0" applyFont="1" applyFill="1" applyAlignment="1">
      <alignment horizontal="center" wrapText="1"/>
    </xf>
    <xf numFmtId="0" fontId="5" fillId="8" borderId="55" xfId="0" applyFont="1" applyFill="1" applyBorder="1" applyAlignment="1">
      <alignment horizontal="center" wrapText="1"/>
    </xf>
    <xf numFmtId="0" fontId="5" fillId="8" borderId="17" xfId="0" applyFont="1" applyFill="1" applyBorder="1" applyAlignment="1">
      <alignment horizontal="center" wrapText="1"/>
    </xf>
    <xf numFmtId="0" fontId="1" fillId="0" borderId="10" xfId="0" applyFont="1" applyBorder="1" applyAlignment="1">
      <alignment wrapText="1"/>
    </xf>
    <xf numFmtId="0" fontId="1" fillId="5" borderId="30" xfId="0" applyFont="1" applyFill="1" applyBorder="1" applyAlignment="1">
      <alignment vertical="center"/>
    </xf>
    <xf numFmtId="3" fontId="1" fillId="2" borderId="0" xfId="0" applyNumberFormat="1" applyFont="1" applyFill="1" applyAlignment="1">
      <alignment horizontal="center" vertical="center" wrapText="1"/>
    </xf>
    <xf numFmtId="3" fontId="1" fillId="9" borderId="30" xfId="0" applyNumberFormat="1" applyFont="1" applyFill="1" applyBorder="1" applyAlignment="1">
      <alignment horizontal="center" vertical="center" wrapText="1"/>
    </xf>
    <xf numFmtId="0" fontId="17" fillId="9" borderId="63" xfId="0" applyFont="1" applyFill="1" applyBorder="1" applyAlignment="1">
      <alignment vertical="center"/>
    </xf>
    <xf numFmtId="0" fontId="1" fillId="2" borderId="0" xfId="0" applyFont="1" applyFill="1" applyAlignment="1">
      <alignment vertical="center"/>
    </xf>
    <xf numFmtId="0" fontId="1" fillId="5" borderId="65" xfId="0" applyFont="1" applyFill="1" applyBorder="1" applyAlignment="1">
      <alignment vertical="center"/>
    </xf>
    <xf numFmtId="3" fontId="1" fillId="6" borderId="65" xfId="0" applyNumberFormat="1" applyFont="1" applyFill="1" applyBorder="1" applyAlignment="1">
      <alignment horizontal="center" vertical="center" wrapText="1"/>
    </xf>
    <xf numFmtId="0" fontId="1" fillId="0" borderId="0" xfId="0" applyFont="1" applyAlignment="1">
      <alignment vertical="center"/>
    </xf>
    <xf numFmtId="0" fontId="1" fillId="5" borderId="32" xfId="0" applyFont="1" applyFill="1" applyBorder="1" applyAlignment="1">
      <alignment vertical="center"/>
    </xf>
    <xf numFmtId="3" fontId="17" fillId="2" borderId="0" xfId="0" applyNumberFormat="1" applyFont="1" applyFill="1" applyAlignment="1">
      <alignment horizontal="center" vertical="center" wrapText="1"/>
    </xf>
    <xf numFmtId="3" fontId="17" fillId="9" borderId="18" xfId="0" applyNumberFormat="1" applyFont="1" applyFill="1" applyBorder="1" applyAlignment="1">
      <alignment horizontal="center" vertical="center" wrapText="1"/>
    </xf>
    <xf numFmtId="3" fontId="1" fillId="9" borderId="32" xfId="0" applyNumberFormat="1" applyFont="1" applyFill="1" applyBorder="1" applyAlignment="1">
      <alignment horizontal="center" vertical="center" wrapText="1"/>
    </xf>
    <xf numFmtId="3" fontId="17" fillId="2" borderId="0" xfId="0" applyNumberFormat="1" applyFont="1" applyFill="1" applyAlignment="1">
      <alignment horizontal="center" vertical="center"/>
    </xf>
    <xf numFmtId="3" fontId="17" fillId="6" borderId="32" xfId="0" applyNumberFormat="1" applyFont="1" applyFill="1" applyBorder="1" applyAlignment="1">
      <alignment horizontal="center" vertical="center"/>
    </xf>
    <xf numFmtId="9" fontId="1" fillId="6" borderId="32" xfId="0" applyNumberFormat="1" applyFont="1" applyFill="1" applyBorder="1" applyAlignment="1">
      <alignment horizontal="center" vertical="center"/>
    </xf>
    <xf numFmtId="0" fontId="1" fillId="0" borderId="18" xfId="0" applyFont="1" applyBorder="1" applyAlignment="1">
      <alignment wrapText="1"/>
    </xf>
    <xf numFmtId="0" fontId="8" fillId="0" borderId="0" xfId="0" applyFont="1" applyAlignment="1"/>
    <xf numFmtId="2" fontId="8" fillId="0" borderId="0" xfId="0" applyNumberFormat="1" applyFont="1" applyAlignment="1"/>
    <xf numFmtId="2" fontId="8" fillId="0" borderId="0" xfId="0" applyNumberFormat="1" applyFont="1" applyAlignment="1"/>
    <xf numFmtId="164" fontId="8" fillId="0" borderId="0" xfId="0" applyNumberFormat="1" applyFont="1" applyAlignment="1"/>
    <xf numFmtId="0" fontId="8" fillId="0" borderId="0" xfId="0" applyFont="1" applyAlignment="1"/>
    <xf numFmtId="0" fontId="21" fillId="0" borderId="0" xfId="0" applyFont="1" applyAlignment="1"/>
    <xf numFmtId="0" fontId="12" fillId="6" borderId="0" xfId="0" applyFont="1" applyFill="1" applyAlignment="1"/>
    <xf numFmtId="2" fontId="12" fillId="0" borderId="0" xfId="0" applyNumberFormat="1" applyFont="1" applyAlignment="1">
      <alignment horizontal="right"/>
    </xf>
    <xf numFmtId="0" fontId="14" fillId="0" borderId="0" xfId="0" applyFont="1" applyAlignment="1">
      <alignment horizontal="right"/>
    </xf>
    <xf numFmtId="2" fontId="1" fillId="0" borderId="0" xfId="0" applyNumberFormat="1" applyFont="1" applyAlignment="1">
      <alignment horizontal="right"/>
    </xf>
    <xf numFmtId="164" fontId="1" fillId="0" borderId="0" xfId="0" applyNumberFormat="1" applyFont="1" applyAlignment="1">
      <alignment horizontal="right"/>
    </xf>
    <xf numFmtId="3" fontId="1" fillId="6" borderId="18" xfId="0" applyNumberFormat="1" applyFont="1" applyFill="1" applyBorder="1" applyAlignment="1">
      <alignment horizontal="center" vertical="center" wrapText="1"/>
    </xf>
    <xf numFmtId="3" fontId="1" fillId="6" borderId="32" xfId="0" applyNumberFormat="1" applyFont="1" applyFill="1" applyBorder="1" applyAlignment="1">
      <alignment horizontal="center" vertical="center" wrapText="1"/>
    </xf>
    <xf numFmtId="0" fontId="1" fillId="0" borderId="0" xfId="0" applyFont="1" applyAlignment="1">
      <alignment horizontal="right"/>
    </xf>
    <xf numFmtId="0" fontId="17" fillId="6" borderId="54" xfId="0" applyFont="1" applyFill="1" applyBorder="1" applyAlignment="1">
      <alignment vertical="center" wrapText="1"/>
    </xf>
    <xf numFmtId="2" fontId="1" fillId="0" borderId="0" xfId="0" applyNumberFormat="1" applyFont="1" applyAlignment="1"/>
    <xf numFmtId="0" fontId="17" fillId="0" borderId="0" xfId="0" applyFont="1" applyAlignment="1">
      <alignment horizontal="right"/>
    </xf>
    <xf numFmtId="0" fontId="1" fillId="0" borderId="18" xfId="0" applyFont="1" applyBorder="1" applyAlignment="1">
      <alignment wrapText="1"/>
    </xf>
    <xf numFmtId="0" fontId="17" fillId="0" borderId="0" xfId="0" applyFont="1" applyAlignment="1">
      <alignment horizontal="right"/>
    </xf>
    <xf numFmtId="0" fontId="1" fillId="0" borderId="0" xfId="0" applyFont="1" applyAlignment="1"/>
    <xf numFmtId="0" fontId="17" fillId="0" borderId="0" xfId="0" applyFont="1" applyAlignment="1"/>
    <xf numFmtId="0" fontId="12" fillId="0" borderId="0" xfId="0" applyFont="1" applyAlignment="1">
      <alignment horizontal="right"/>
    </xf>
    <xf numFmtId="0" fontId="1" fillId="0" borderId="0" xfId="0" applyFont="1" applyAlignment="1">
      <alignment horizontal="center"/>
    </xf>
    <xf numFmtId="3" fontId="1" fillId="9" borderId="18" xfId="0" applyNumberFormat="1" applyFont="1" applyFill="1" applyBorder="1" applyAlignment="1">
      <alignment horizontal="center" vertical="center" wrapText="1"/>
    </xf>
    <xf numFmtId="0" fontId="17" fillId="9" borderId="54" xfId="0" applyFont="1" applyFill="1" applyBorder="1" applyAlignment="1">
      <alignment vertical="center" wrapText="1"/>
    </xf>
    <xf numFmtId="0" fontId="1" fillId="0" borderId="18" xfId="0" applyFont="1" applyBorder="1" applyAlignment="1">
      <alignment vertical="center" wrapText="1"/>
    </xf>
    <xf numFmtId="9" fontId="1" fillId="0" borderId="32" xfId="0" applyNumberFormat="1" applyFont="1" applyBorder="1" applyAlignment="1">
      <alignment horizontal="center" vertical="center" wrapText="1"/>
    </xf>
    <xf numFmtId="0" fontId="12" fillId="12" borderId="0" xfId="0" applyFont="1" applyFill="1" applyAlignment="1"/>
    <xf numFmtId="9" fontId="17" fillId="0" borderId="32" xfId="0" applyNumberFormat="1" applyFont="1" applyBorder="1" applyAlignment="1">
      <alignment horizontal="center" vertical="center" wrapText="1"/>
    </xf>
    <xf numFmtId="0" fontId="12" fillId="12" borderId="0" xfId="0" applyFont="1" applyFill="1" applyAlignment="1"/>
    <xf numFmtId="0" fontId="17" fillId="12" borderId="0" xfId="0" applyFont="1" applyFill="1" applyAlignment="1"/>
    <xf numFmtId="9" fontId="17" fillId="0" borderId="54" xfId="0" applyNumberFormat="1" applyFont="1" applyBorder="1" applyAlignment="1">
      <alignment horizontal="center" vertical="center" wrapText="1"/>
    </xf>
    <xf numFmtId="2" fontId="12" fillId="12" borderId="0" xfId="0" applyNumberFormat="1" applyFont="1" applyFill="1" applyAlignment="1">
      <alignment horizontal="right"/>
    </xf>
    <xf numFmtId="0" fontId="12" fillId="12" borderId="0" xfId="0" applyFont="1" applyFill="1" applyAlignment="1">
      <alignment horizontal="right"/>
    </xf>
    <xf numFmtId="0" fontId="17" fillId="12" borderId="0" xfId="0" applyFont="1" applyFill="1" applyAlignment="1">
      <alignment horizontal="right"/>
    </xf>
    <xf numFmtId="0" fontId="1" fillId="12" borderId="0" xfId="0" applyFont="1" applyFill="1" applyAlignment="1"/>
    <xf numFmtId="2" fontId="1" fillId="12" borderId="0" xfId="0" applyNumberFormat="1" applyFont="1" applyFill="1" applyAlignment="1">
      <alignment horizontal="right"/>
    </xf>
    <xf numFmtId="164" fontId="1" fillId="12" borderId="0" xfId="0" applyNumberFormat="1" applyFont="1" applyFill="1" applyAlignment="1">
      <alignment horizontal="right"/>
    </xf>
    <xf numFmtId="0" fontId="1" fillId="12" borderId="0" xfId="0" applyFont="1" applyFill="1" applyAlignment="1">
      <alignment horizontal="right"/>
    </xf>
    <xf numFmtId="2" fontId="1" fillId="12" borderId="0" xfId="0" applyNumberFormat="1" applyFont="1" applyFill="1" applyAlignment="1"/>
    <xf numFmtId="0" fontId="1" fillId="12" borderId="0" xfId="0" applyFont="1" applyFill="1" applyAlignment="1">
      <alignment horizontal="center"/>
    </xf>
    <xf numFmtId="0" fontId="1" fillId="5" borderId="38" xfId="0" applyFont="1" applyFill="1" applyBorder="1" applyAlignment="1">
      <alignment horizontal="center" vertical="center"/>
    </xf>
    <xf numFmtId="0" fontId="17" fillId="12" borderId="0" xfId="0" applyFont="1" applyFill="1" applyAlignment="1">
      <alignment horizontal="right"/>
    </xf>
    <xf numFmtId="0" fontId="1" fillId="12" borderId="0" xfId="0" applyFont="1" applyFill="1" applyAlignment="1"/>
    <xf numFmtId="0" fontId="7" fillId="12" borderId="0" xfId="0" applyFont="1" applyFill="1"/>
    <xf numFmtId="1" fontId="1" fillId="2" borderId="0" xfId="0" applyNumberFormat="1" applyFont="1" applyFill="1" applyAlignment="1">
      <alignment horizontal="center" vertical="center"/>
    </xf>
    <xf numFmtId="1" fontId="1" fillId="9" borderId="23" xfId="0" applyNumberFormat="1" applyFont="1" applyFill="1" applyBorder="1" applyAlignment="1">
      <alignment horizontal="center" vertical="center"/>
    </xf>
    <xf numFmtId="1" fontId="1" fillId="9" borderId="38" xfId="0" applyNumberFormat="1" applyFont="1" applyFill="1" applyBorder="1" applyAlignment="1">
      <alignment horizontal="center" vertical="center"/>
    </xf>
    <xf numFmtId="0" fontId="1" fillId="9" borderId="56" xfId="0" applyFont="1" applyFill="1" applyBorder="1" applyAlignment="1">
      <alignment vertical="center" wrapText="1"/>
    </xf>
    <xf numFmtId="0" fontId="5" fillId="0" borderId="44" xfId="0" applyFont="1" applyBorder="1" applyAlignment="1">
      <alignment horizontal="center" wrapText="1"/>
    </xf>
    <xf numFmtId="2" fontId="12" fillId="13" borderId="0" xfId="0" applyNumberFormat="1" applyFont="1" applyFill="1" applyAlignment="1">
      <alignment horizontal="right"/>
    </xf>
    <xf numFmtId="2" fontId="1" fillId="0" borderId="0" xfId="0" applyNumberFormat="1" applyFont="1" applyAlignment="1">
      <alignment horizontal="center"/>
    </xf>
    <xf numFmtId="164" fontId="1" fillId="0" borderId="0" xfId="0" applyNumberFormat="1" applyFont="1" applyAlignment="1">
      <alignment horizontal="center"/>
    </xf>
    <xf numFmtId="0" fontId="5" fillId="8" borderId="21" xfId="0" applyFont="1" applyFill="1" applyBorder="1" applyAlignment="1">
      <alignment horizontal="center" vertical="center"/>
    </xf>
    <xf numFmtId="0" fontId="12" fillId="0" borderId="0" xfId="0" applyFont="1" applyAlignment="1">
      <alignment horizontal="right"/>
    </xf>
    <xf numFmtId="0" fontId="17" fillId="0" borderId="49" xfId="0" applyFont="1" applyBorder="1" applyAlignment="1">
      <alignment wrapText="1"/>
    </xf>
    <xf numFmtId="1" fontId="1" fillId="5" borderId="51" xfId="0" applyNumberFormat="1" applyFont="1" applyFill="1" applyBorder="1"/>
    <xf numFmtId="0" fontId="12" fillId="0" borderId="0" xfId="0" applyFont="1" applyAlignment="1"/>
    <xf numFmtId="3" fontId="17" fillId="2" borderId="0" xfId="0" applyNumberFormat="1" applyFont="1" applyFill="1" applyAlignment="1">
      <alignment horizontal="center" wrapText="1"/>
    </xf>
    <xf numFmtId="164" fontId="12" fillId="0" borderId="0" xfId="0" applyNumberFormat="1" applyFont="1" applyAlignment="1">
      <alignment horizontal="right"/>
    </xf>
    <xf numFmtId="0" fontId="17" fillId="6" borderId="52" xfId="0" applyFont="1" applyFill="1" applyBorder="1" applyAlignment="1">
      <alignment vertical="center"/>
    </xf>
    <xf numFmtId="0" fontId="1" fillId="0" borderId="49" xfId="0" applyFont="1" applyBorder="1" applyAlignment="1">
      <alignment wrapText="1"/>
    </xf>
    <xf numFmtId="3" fontId="1" fillId="2" borderId="0" xfId="0" applyNumberFormat="1" applyFont="1" applyFill="1" applyAlignment="1">
      <alignment horizontal="center" wrapText="1"/>
    </xf>
    <xf numFmtId="0" fontId="17" fillId="9" borderId="52" xfId="0" applyFont="1" applyFill="1" applyBorder="1" applyAlignment="1">
      <alignment vertical="center"/>
    </xf>
    <xf numFmtId="0" fontId="1" fillId="0" borderId="49" xfId="0" applyFont="1" applyBorder="1"/>
    <xf numFmtId="2" fontId="12" fillId="0" borderId="0" xfId="0" applyNumberFormat="1" applyFont="1" applyAlignment="1">
      <alignment horizontal="center"/>
    </xf>
    <xf numFmtId="9" fontId="1" fillId="0" borderId="51" xfId="0" applyNumberFormat="1" applyFont="1" applyBorder="1" applyAlignment="1">
      <alignment horizontal="center"/>
    </xf>
    <xf numFmtId="2" fontId="1" fillId="0" borderId="0" xfId="0" applyNumberFormat="1" applyFont="1" applyAlignment="1"/>
    <xf numFmtId="2" fontId="12" fillId="0" borderId="0" xfId="0" applyNumberFormat="1" applyFont="1" applyAlignment="1">
      <alignment horizontal="right"/>
    </xf>
    <xf numFmtId="165" fontId="17" fillId="0" borderId="51" xfId="0" applyNumberFormat="1" applyFont="1" applyBorder="1" applyAlignment="1">
      <alignment horizontal="center" wrapText="1"/>
    </xf>
    <xf numFmtId="9" fontId="17" fillId="0" borderId="51" xfId="0" applyNumberFormat="1" applyFont="1" applyBorder="1" applyAlignment="1">
      <alignment horizontal="center" wrapText="1"/>
    </xf>
    <xf numFmtId="0" fontId="1" fillId="0" borderId="49" xfId="0" applyFont="1" applyBorder="1" applyAlignment="1">
      <alignment wrapText="1"/>
    </xf>
    <xf numFmtId="0" fontId="1" fillId="0" borderId="49" xfId="0" applyFont="1" applyBorder="1" applyAlignment="1">
      <alignment vertical="top" wrapText="1"/>
    </xf>
    <xf numFmtId="3" fontId="1" fillId="2" borderId="0" xfId="0" applyNumberFormat="1" applyFont="1" applyFill="1" applyAlignment="1">
      <alignment horizontal="center"/>
    </xf>
    <xf numFmtId="0" fontId="1" fillId="0" borderId="69" xfId="0" applyFont="1" applyBorder="1" applyAlignment="1"/>
    <xf numFmtId="0" fontId="1" fillId="7" borderId="72" xfId="0" applyFont="1" applyFill="1" applyBorder="1"/>
    <xf numFmtId="0" fontId="1" fillId="7" borderId="72" xfId="0" applyFont="1" applyFill="1" applyBorder="1" applyAlignment="1"/>
    <xf numFmtId="0" fontId="1" fillId="0" borderId="0" xfId="0" applyFont="1"/>
    <xf numFmtId="0" fontId="7" fillId="0" borderId="0" xfId="0" applyFont="1" applyAlignment="1">
      <alignment horizontal="center"/>
    </xf>
    <xf numFmtId="0" fontId="22" fillId="0" borderId="0" xfId="0" applyFont="1"/>
    <xf numFmtId="0" fontId="23" fillId="0" borderId="0" xfId="0" applyFont="1" applyAlignment="1"/>
    <xf numFmtId="3" fontId="7" fillId="0" borderId="0" xfId="0" applyNumberFormat="1" applyFont="1"/>
    <xf numFmtId="10" fontId="7" fillId="0" borderId="0" xfId="0" applyNumberFormat="1" applyFont="1" applyAlignment="1"/>
    <xf numFmtId="9" fontId="7" fillId="0" borderId="0" xfId="0" applyNumberFormat="1" applyFont="1" applyAlignment="1"/>
    <xf numFmtId="0" fontId="1" fillId="0" borderId="0" xfId="0" applyFont="1" applyAlignment="1">
      <alignment wrapText="1"/>
    </xf>
    <xf numFmtId="0" fontId="1" fillId="0" borderId="0" xfId="0" applyFont="1" applyAlignment="1">
      <alignment vertical="top" wrapText="1"/>
    </xf>
    <xf numFmtId="0" fontId="25" fillId="5" borderId="0" xfId="0" applyFont="1" applyFill="1" applyAlignment="1"/>
    <xf numFmtId="0" fontId="0" fillId="0" borderId="0" xfId="0" applyFont="1" applyAlignment="1"/>
    <xf numFmtId="1" fontId="7" fillId="0" borderId="0" xfId="0" applyNumberFormat="1" applyFont="1" applyAlignment="1"/>
    <xf numFmtId="3" fontId="0" fillId="0" borderId="0" xfId="0" applyNumberFormat="1" applyFont="1" applyAlignment="1"/>
    <xf numFmtId="0" fontId="0" fillId="16" borderId="0" xfId="0" applyFont="1" applyFill="1" applyAlignment="1"/>
    <xf numFmtId="3" fontId="0" fillId="16" borderId="0" xfId="0" applyNumberFormat="1" applyFont="1" applyFill="1" applyAlignment="1"/>
    <xf numFmtId="3" fontId="7" fillId="16" borderId="0" xfId="0" applyNumberFormat="1" applyFont="1" applyFill="1"/>
    <xf numFmtId="0" fontId="32" fillId="17" borderId="66" xfId="0" applyFont="1" applyFill="1" applyBorder="1" applyAlignment="1">
      <alignment horizontal="center" wrapText="1"/>
    </xf>
    <xf numFmtId="0" fontId="35" fillId="17" borderId="0" xfId="0" applyFont="1" applyFill="1" applyAlignment="1">
      <alignment horizontal="center"/>
    </xf>
    <xf numFmtId="0" fontId="37" fillId="0" borderId="42" xfId="0" applyFont="1" applyBorder="1" applyAlignment="1">
      <alignment wrapText="1"/>
    </xf>
    <xf numFmtId="0" fontId="36" fillId="18" borderId="0" xfId="0" applyFont="1" applyFill="1" applyAlignment="1">
      <alignment horizontal="center"/>
    </xf>
    <xf numFmtId="3" fontId="38" fillId="0" borderId="75" xfId="0" applyNumberFormat="1" applyFont="1" applyBorder="1" applyAlignment="1">
      <alignment horizontal="center" vertical="center"/>
    </xf>
    <xf numFmtId="0" fontId="39" fillId="0" borderId="0" xfId="0" applyFont="1" applyAlignment="1"/>
    <xf numFmtId="9" fontId="0" fillId="16" borderId="0" xfId="0" applyNumberFormat="1" applyFont="1" applyFill="1" applyAlignment="1"/>
    <xf numFmtId="0" fontId="32" fillId="0" borderId="66" xfId="0" applyFont="1" applyFill="1" applyBorder="1" applyAlignment="1">
      <alignment horizontal="center" wrapText="1"/>
    </xf>
    <xf numFmtId="3" fontId="0" fillId="0" borderId="0" xfId="0" applyNumberFormat="1" applyFont="1" applyFill="1" applyAlignment="1"/>
    <xf numFmtId="0" fontId="0" fillId="0" borderId="0" xfId="0" applyFont="1" applyFill="1" applyAlignment="1"/>
    <xf numFmtId="0" fontId="34" fillId="6" borderId="23" xfId="0" applyFont="1" applyFill="1" applyBorder="1" applyAlignment="1">
      <alignment vertical="center" wrapText="1"/>
    </xf>
    <xf numFmtId="3" fontId="0" fillId="16" borderId="0" xfId="0" applyNumberFormat="1" applyFont="1" applyFill="1" applyAlignment="1">
      <alignment horizontal="right" vertical="center"/>
    </xf>
    <xf numFmtId="0" fontId="0" fillId="22" borderId="0" xfId="0" applyFont="1" applyFill="1" applyAlignment="1"/>
    <xf numFmtId="0" fontId="46" fillId="0" borderId="66" xfId="0" applyFont="1" applyBorder="1" applyAlignment="1"/>
    <xf numFmtId="0" fontId="45" fillId="0" borderId="77" xfId="0" applyFont="1" applyBorder="1" applyAlignment="1"/>
    <xf numFmtId="0" fontId="45" fillId="0" borderId="66" xfId="0" applyFont="1" applyBorder="1" applyAlignment="1"/>
    <xf numFmtId="0" fontId="45" fillId="0" borderId="78" xfId="0" applyFont="1" applyBorder="1" applyAlignment="1"/>
    <xf numFmtId="0" fontId="45" fillId="0" borderId="76" xfId="0" applyFont="1" applyBorder="1" applyAlignment="1">
      <alignment horizontal="left"/>
    </xf>
    <xf numFmtId="0" fontId="45" fillId="0" borderId="76" xfId="0" applyFont="1" applyBorder="1" applyAlignment="1"/>
    <xf numFmtId="0" fontId="46" fillId="0" borderId="76" xfId="0" applyFont="1" applyBorder="1" applyAlignment="1"/>
    <xf numFmtId="0" fontId="45" fillId="6" borderId="76" xfId="0" applyFont="1" applyFill="1" applyBorder="1" applyAlignment="1"/>
    <xf numFmtId="0" fontId="0" fillId="0" borderId="66" xfId="0" applyFont="1" applyBorder="1" applyAlignment="1"/>
    <xf numFmtId="0" fontId="45" fillId="0" borderId="66" xfId="0" applyFont="1" applyBorder="1" applyAlignment="1">
      <alignment horizontal="left"/>
    </xf>
    <xf numFmtId="0" fontId="45" fillId="6" borderId="66" xfId="0" applyFont="1" applyFill="1" applyBorder="1" applyAlignment="1"/>
    <xf numFmtId="0" fontId="45" fillId="0" borderId="79" xfId="0" applyFont="1" applyBorder="1" applyAlignment="1">
      <alignment horizontal="left"/>
    </xf>
    <xf numFmtId="0" fontId="45" fillId="0" borderId="79" xfId="0" applyFont="1" applyBorder="1" applyAlignment="1"/>
    <xf numFmtId="0" fontId="45" fillId="6" borderId="79" xfId="0" applyFont="1" applyFill="1" applyBorder="1" applyAlignment="1"/>
    <xf numFmtId="0" fontId="46" fillId="0" borderId="79" xfId="0" applyFont="1" applyBorder="1" applyAlignment="1"/>
    <xf numFmtId="0" fontId="45" fillId="0" borderId="77" xfId="0" applyFont="1" applyBorder="1" applyAlignment="1">
      <alignment horizontal="left"/>
    </xf>
    <xf numFmtId="0" fontId="45" fillId="0" borderId="78" xfId="0" applyFont="1" applyBorder="1" applyAlignment="1">
      <alignment horizontal="left"/>
    </xf>
    <xf numFmtId="0" fontId="0" fillId="0" borderId="76" xfId="0" applyFont="1" applyBorder="1" applyAlignment="1"/>
    <xf numFmtId="0" fontId="37" fillId="2" borderId="0" xfId="0" applyFont="1" applyFill="1" applyAlignment="1"/>
    <xf numFmtId="164" fontId="1" fillId="6" borderId="36" xfId="0" applyNumberFormat="1" applyFont="1" applyFill="1" applyBorder="1" applyAlignment="1">
      <alignment horizontal="center" wrapText="1"/>
    </xf>
    <xf numFmtId="0" fontId="0" fillId="0" borderId="0" xfId="0" applyFont="1" applyAlignment="1"/>
    <xf numFmtId="3" fontId="1" fillId="24" borderId="0" xfId="0" applyNumberFormat="1" applyFont="1" applyFill="1"/>
    <xf numFmtId="9" fontId="1" fillId="24" borderId="0" xfId="0" applyNumberFormat="1" applyFont="1" applyFill="1"/>
    <xf numFmtId="0" fontId="1" fillId="24" borderId="0" xfId="0" applyFont="1" applyFill="1"/>
    <xf numFmtId="0" fontId="1" fillId="24" borderId="0" xfId="0" applyFont="1" applyFill="1" applyAlignment="1"/>
    <xf numFmtId="0" fontId="1" fillId="24" borderId="0" xfId="0" applyFont="1" applyFill="1" applyAlignment="1">
      <alignment vertical="center"/>
    </xf>
    <xf numFmtId="0" fontId="1" fillId="25" borderId="72" xfId="0" applyFont="1" applyFill="1" applyBorder="1"/>
    <xf numFmtId="0" fontId="1" fillId="24" borderId="45" xfId="0" applyFont="1" applyFill="1" applyBorder="1" applyAlignment="1"/>
    <xf numFmtId="0" fontId="1" fillId="24" borderId="57" xfId="0" applyFont="1" applyFill="1" applyBorder="1" applyAlignment="1"/>
    <xf numFmtId="0" fontId="1" fillId="24" borderId="45" xfId="0" applyFont="1" applyFill="1" applyBorder="1"/>
    <xf numFmtId="0" fontId="1" fillId="24" borderId="57" xfId="0" applyFont="1" applyFill="1" applyBorder="1"/>
    <xf numFmtId="0" fontId="1" fillId="24" borderId="40" xfId="0" applyFont="1" applyFill="1" applyBorder="1" applyAlignment="1"/>
    <xf numFmtId="0" fontId="1" fillId="24" borderId="41" xfId="0" applyFont="1" applyFill="1" applyBorder="1" applyAlignment="1"/>
    <xf numFmtId="0" fontId="1" fillId="24" borderId="41" xfId="0" applyFont="1" applyFill="1" applyBorder="1"/>
    <xf numFmtId="3" fontId="8" fillId="24" borderId="45" xfId="0" applyNumberFormat="1" applyFont="1" applyFill="1" applyBorder="1" applyAlignment="1">
      <alignment horizontal="center" vertical="center" wrapText="1"/>
    </xf>
    <xf numFmtId="3" fontId="17" fillId="24" borderId="45" xfId="0" applyNumberFormat="1" applyFont="1" applyFill="1" applyBorder="1" applyAlignment="1">
      <alignment horizontal="center"/>
    </xf>
    <xf numFmtId="0" fontId="5" fillId="24" borderId="45" xfId="0" applyFont="1" applyFill="1" applyBorder="1" applyAlignment="1">
      <alignment horizontal="center" wrapText="1"/>
    </xf>
    <xf numFmtId="3" fontId="1" fillId="24" borderId="45" xfId="0" applyNumberFormat="1" applyFont="1" applyFill="1" applyBorder="1" applyAlignment="1">
      <alignment horizontal="center" vertical="center" wrapText="1"/>
    </xf>
    <xf numFmtId="3" fontId="17" fillId="24" borderId="45" xfId="0" applyNumberFormat="1" applyFont="1" applyFill="1" applyBorder="1" applyAlignment="1">
      <alignment horizontal="center" vertical="center" wrapText="1"/>
    </xf>
    <xf numFmtId="3" fontId="17" fillId="24" borderId="45" xfId="0" applyNumberFormat="1" applyFont="1" applyFill="1" applyBorder="1" applyAlignment="1">
      <alignment horizontal="center" vertical="center"/>
    </xf>
    <xf numFmtId="1" fontId="1" fillId="24" borderId="45" xfId="0" applyNumberFormat="1" applyFont="1" applyFill="1" applyBorder="1" applyAlignment="1">
      <alignment horizontal="center" vertical="center"/>
    </xf>
    <xf numFmtId="3" fontId="17" fillId="24" borderId="45" xfId="0" applyNumberFormat="1" applyFont="1" applyFill="1" applyBorder="1" applyAlignment="1">
      <alignment horizontal="center" wrapText="1"/>
    </xf>
    <xf numFmtId="3" fontId="1" fillId="24" borderId="45" xfId="0" applyNumberFormat="1" applyFont="1" applyFill="1" applyBorder="1" applyAlignment="1">
      <alignment horizontal="center" wrapText="1"/>
    </xf>
    <xf numFmtId="3" fontId="1" fillId="24" borderId="68" xfId="0" applyNumberFormat="1" applyFont="1" applyFill="1" applyBorder="1" applyAlignment="1">
      <alignment horizontal="center"/>
    </xf>
    <xf numFmtId="0" fontId="1" fillId="24" borderId="70" xfId="0" applyFont="1" applyFill="1" applyBorder="1"/>
    <xf numFmtId="0" fontId="1" fillId="24" borderId="71" xfId="0" applyFont="1" applyFill="1" applyBorder="1"/>
    <xf numFmtId="0" fontId="1" fillId="24" borderId="72" xfId="0" applyFont="1" applyFill="1" applyBorder="1"/>
    <xf numFmtId="0" fontId="1" fillId="24" borderId="73" xfId="0" applyFont="1" applyFill="1" applyBorder="1"/>
    <xf numFmtId="0" fontId="33" fillId="0" borderId="49" xfId="0" applyFont="1" applyFill="1" applyBorder="1" applyAlignment="1">
      <alignment vertical="center" wrapText="1"/>
    </xf>
    <xf numFmtId="0" fontId="17" fillId="0" borderId="18" xfId="0" applyFont="1" applyFill="1" applyBorder="1" applyAlignment="1">
      <alignment wrapText="1"/>
    </xf>
    <xf numFmtId="0" fontId="34" fillId="0" borderId="18" xfId="0" applyFont="1" applyFill="1" applyBorder="1" applyAlignment="1">
      <alignment wrapText="1"/>
    </xf>
    <xf numFmtId="0" fontId="49" fillId="14" borderId="65" xfId="0" applyFont="1" applyFill="1" applyBorder="1" applyAlignment="1">
      <alignment horizontal="center"/>
    </xf>
    <xf numFmtId="0" fontId="49" fillId="14" borderId="51" xfId="0" applyFont="1" applyFill="1" applyBorder="1" applyAlignment="1">
      <alignment horizontal="center"/>
    </xf>
    <xf numFmtId="0" fontId="49" fillId="14" borderId="32" xfId="0" applyFont="1" applyFill="1" applyBorder="1" applyAlignment="1">
      <alignment horizontal="center"/>
    </xf>
    <xf numFmtId="0" fontId="49" fillId="14" borderId="74" xfId="0" applyFont="1" applyFill="1" applyBorder="1" applyAlignment="1">
      <alignment horizontal="center"/>
    </xf>
    <xf numFmtId="0" fontId="50" fillId="0" borderId="0" xfId="0" applyFont="1" applyAlignment="1">
      <alignment horizontal="left"/>
    </xf>
    <xf numFmtId="0" fontId="50" fillId="0" borderId="0" xfId="0" applyFont="1" applyAlignment="1"/>
    <xf numFmtId="0" fontId="50" fillId="0" borderId="0" xfId="0" applyFont="1" applyAlignment="1">
      <alignment horizontal="center"/>
    </xf>
    <xf numFmtId="9" fontId="50" fillId="0" borderId="0" xfId="0" applyNumberFormat="1" applyFont="1" applyAlignment="1">
      <alignment horizontal="center"/>
    </xf>
    <xf numFmtId="0" fontId="51" fillId="0" borderId="0" xfId="0" applyFont="1" applyAlignment="1">
      <alignment horizontal="center"/>
    </xf>
    <xf numFmtId="0" fontId="51" fillId="0" borderId="0" xfId="0" applyFont="1" applyAlignment="1"/>
    <xf numFmtId="2" fontId="50" fillId="0" borderId="0" xfId="0" applyNumberFormat="1" applyFont="1" applyAlignment="1">
      <alignment horizontal="center"/>
    </xf>
    <xf numFmtId="9" fontId="17" fillId="0" borderId="32" xfId="0" applyNumberFormat="1" applyFont="1" applyFill="1" applyBorder="1" applyAlignment="1">
      <alignment horizontal="center"/>
    </xf>
    <xf numFmtId="0" fontId="1" fillId="0" borderId="80" xfId="0" applyFont="1" applyBorder="1" applyAlignment="1">
      <alignment vertical="top" wrapText="1"/>
    </xf>
    <xf numFmtId="0" fontId="1" fillId="2" borderId="66" xfId="0" applyFont="1" applyFill="1" applyBorder="1"/>
    <xf numFmtId="0" fontId="34" fillId="0" borderId="32" xfId="0" applyFont="1" applyBorder="1" applyAlignment="1">
      <alignment vertical="top" wrapText="1"/>
    </xf>
    <xf numFmtId="0" fontId="0" fillId="0" borderId="0" xfId="0" applyFont="1" applyAlignment="1"/>
    <xf numFmtId="0" fontId="0" fillId="0" borderId="0" xfId="0" applyFont="1" applyAlignment="1"/>
    <xf numFmtId="0" fontId="17" fillId="9" borderId="82" xfId="0" applyFont="1" applyFill="1" applyBorder="1" applyAlignment="1">
      <alignment vertical="center"/>
    </xf>
    <xf numFmtId="0" fontId="33" fillId="27" borderId="54" xfId="0" applyFont="1" applyFill="1" applyBorder="1" applyAlignment="1">
      <alignment vertical="center"/>
    </xf>
    <xf numFmtId="0" fontId="33" fillId="9" borderId="54" xfId="0" applyFont="1" applyFill="1" applyBorder="1" applyAlignment="1">
      <alignment vertical="center"/>
    </xf>
    <xf numFmtId="0" fontId="1" fillId="0" borderId="80" xfId="0" applyFont="1" applyBorder="1" applyAlignment="1">
      <alignment wrapText="1"/>
    </xf>
    <xf numFmtId="0" fontId="34" fillId="0" borderId="23" xfId="0" applyFont="1" applyBorder="1" applyAlignment="1">
      <alignment vertical="top" wrapText="1"/>
    </xf>
    <xf numFmtId="1" fontId="1" fillId="5" borderId="37" xfId="0" applyNumberFormat="1" applyFont="1" applyFill="1" applyBorder="1"/>
    <xf numFmtId="0" fontId="34" fillId="0" borderId="18" xfId="0" applyFont="1" applyBorder="1" applyAlignment="1">
      <alignment wrapText="1"/>
    </xf>
    <xf numFmtId="0" fontId="1" fillId="5" borderId="32" xfId="0" applyFont="1" applyFill="1" applyBorder="1"/>
    <xf numFmtId="3" fontId="1" fillId="9" borderId="1" xfId="0" applyNumberFormat="1" applyFont="1" applyFill="1" applyBorder="1" applyAlignment="1">
      <alignment horizontal="left" vertical="center" wrapText="1"/>
    </xf>
    <xf numFmtId="3" fontId="1" fillId="27" borderId="32" xfId="0" applyNumberFormat="1" applyFont="1" applyFill="1" applyBorder="1" applyAlignment="1">
      <alignment horizontal="left" vertical="center" wrapText="1"/>
    </xf>
    <xf numFmtId="0" fontId="7" fillId="6" borderId="66" xfId="0" applyFont="1" applyFill="1" applyBorder="1"/>
    <xf numFmtId="0" fontId="1" fillId="6" borderId="6" xfId="0" applyFont="1" applyFill="1" applyBorder="1" applyAlignment="1"/>
    <xf numFmtId="0" fontId="7" fillId="28" borderId="22" xfId="0" applyFont="1" applyFill="1" applyBorder="1"/>
    <xf numFmtId="0" fontId="1" fillId="28" borderId="8" xfId="0" applyFont="1" applyFill="1" applyBorder="1" applyAlignment="1"/>
    <xf numFmtId="0" fontId="53" fillId="28" borderId="7" xfId="0" applyFont="1" applyFill="1" applyBorder="1" applyAlignment="1"/>
    <xf numFmtId="0" fontId="1" fillId="2" borderId="66" xfId="0" applyFont="1" applyFill="1" applyBorder="1" applyAlignment="1"/>
    <xf numFmtId="0" fontId="7" fillId="2" borderId="5" xfId="0" applyFont="1" applyFill="1" applyBorder="1"/>
    <xf numFmtId="0" fontId="7" fillId="2" borderId="66" xfId="0" applyFont="1" applyFill="1" applyBorder="1"/>
    <xf numFmtId="3" fontId="1" fillId="2" borderId="22" xfId="0" applyNumberFormat="1" applyFont="1" applyFill="1" applyBorder="1"/>
    <xf numFmtId="0" fontId="1" fillId="2" borderId="22" xfId="0" applyFont="1" applyFill="1" applyBorder="1" applyAlignment="1"/>
    <xf numFmtId="0" fontId="7" fillId="2" borderId="5" xfId="0" applyFont="1" applyFill="1" applyBorder="1" applyAlignment="1"/>
    <xf numFmtId="0" fontId="7" fillId="2" borderId="43" xfId="0" applyFont="1" applyFill="1" applyBorder="1" applyAlignment="1"/>
    <xf numFmtId="3" fontId="16" fillId="2" borderId="22" xfId="0" applyNumberFormat="1" applyFont="1" applyFill="1" applyBorder="1" applyAlignment="1"/>
    <xf numFmtId="9" fontId="1" fillId="3" borderId="32" xfId="0" applyNumberFormat="1" applyFont="1" applyFill="1" applyBorder="1" applyAlignment="1" applyProtection="1">
      <alignment horizontal="center" vertical="center"/>
      <protection locked="0"/>
    </xf>
    <xf numFmtId="0" fontId="1" fillId="28" borderId="83" xfId="0" applyFont="1" applyFill="1" applyBorder="1" applyAlignment="1"/>
    <xf numFmtId="3" fontId="1" fillId="28" borderId="84" xfId="0" applyNumberFormat="1" applyFont="1" applyFill="1" applyBorder="1"/>
    <xf numFmtId="3" fontId="8" fillId="28" borderId="84" xfId="0" applyNumberFormat="1" applyFont="1" applyFill="1" applyBorder="1"/>
    <xf numFmtId="3" fontId="8" fillId="28" borderId="85" xfId="0" applyNumberFormat="1" applyFont="1" applyFill="1" applyBorder="1"/>
    <xf numFmtId="0" fontId="0" fillId="0" borderId="0" xfId="0" applyFont="1" applyAlignment="1"/>
    <xf numFmtId="0" fontId="3" fillId="0" borderId="0" xfId="0" applyFont="1" applyAlignment="1"/>
    <xf numFmtId="0" fontId="6" fillId="0" borderId="0" xfId="0" applyFont="1" applyAlignment="1">
      <alignment horizontal="left" vertical="center" wrapText="1"/>
    </xf>
    <xf numFmtId="0" fontId="4" fillId="29" borderId="0" xfId="0" applyFont="1" applyFill="1"/>
    <xf numFmtId="0" fontId="3" fillId="0" borderId="89" xfId="0" applyFont="1" applyBorder="1" applyAlignment="1"/>
    <xf numFmtId="0" fontId="3" fillId="0" borderId="66" xfId="0" applyFont="1" applyBorder="1" applyAlignment="1"/>
    <xf numFmtId="0" fontId="3" fillId="0" borderId="90" xfId="0" applyFont="1" applyBorder="1" applyAlignment="1"/>
    <xf numFmtId="0" fontId="6" fillId="0" borderId="89" xfId="0" applyFont="1" applyBorder="1" applyAlignment="1">
      <alignment vertical="center" wrapText="1"/>
    </xf>
    <xf numFmtId="0" fontId="6" fillId="0" borderId="66" xfId="0" applyFont="1" applyBorder="1" applyAlignment="1">
      <alignment vertical="center" wrapText="1"/>
    </xf>
    <xf numFmtId="0" fontId="6" fillId="0" borderId="90" xfId="0" applyFont="1" applyBorder="1" applyAlignment="1">
      <alignment vertical="center" wrapText="1"/>
    </xf>
    <xf numFmtId="0" fontId="7" fillId="29" borderId="0" xfId="0" applyFont="1" applyFill="1"/>
    <xf numFmtId="0" fontId="4" fillId="29" borderId="0" xfId="0" applyFont="1" applyFill="1" applyAlignment="1">
      <alignment vertical="top"/>
    </xf>
    <xf numFmtId="0" fontId="3" fillId="0" borderId="89" xfId="0" applyFont="1" applyBorder="1" applyAlignment="1">
      <alignment vertical="center" wrapText="1"/>
    </xf>
    <xf numFmtId="0" fontId="3" fillId="0" borderId="66" xfId="0" applyFont="1" applyBorder="1" applyAlignment="1">
      <alignment vertical="center" wrapText="1"/>
    </xf>
    <xf numFmtId="0" fontId="4" fillId="0" borderId="90" xfId="0" applyFont="1" applyBorder="1" applyAlignment="1">
      <alignment vertical="center" wrapText="1"/>
    </xf>
    <xf numFmtId="0" fontId="6" fillId="29" borderId="0" xfId="0" applyFont="1" applyFill="1" applyAlignment="1">
      <alignment vertical="top"/>
    </xf>
    <xf numFmtId="0" fontId="6" fillId="29" borderId="0" xfId="0" applyFont="1" applyFill="1"/>
    <xf numFmtId="0" fontId="4" fillId="0" borderId="89" xfId="0" applyFont="1" applyBorder="1" applyAlignment="1">
      <alignment vertical="center" wrapText="1"/>
    </xf>
    <xf numFmtId="0" fontId="4" fillId="0" borderId="66" xfId="0" applyFont="1" applyBorder="1" applyAlignment="1">
      <alignment vertical="center" wrapText="1"/>
    </xf>
    <xf numFmtId="0" fontId="0" fillId="32" borderId="0" xfId="0" applyFont="1" applyFill="1" applyAlignment="1"/>
    <xf numFmtId="0" fontId="3" fillId="31" borderId="89" xfId="0" applyFont="1" applyFill="1" applyBorder="1" applyAlignment="1">
      <alignment horizontal="left" vertical="center" wrapText="1"/>
    </xf>
    <xf numFmtId="0" fontId="3" fillId="31" borderId="66" xfId="0" applyFont="1" applyFill="1" applyBorder="1" applyAlignment="1">
      <alignment horizontal="left" vertical="center" wrapText="1"/>
    </xf>
    <xf numFmtId="0" fontId="3" fillId="31" borderId="90" xfId="0" applyFont="1" applyFill="1" applyBorder="1" applyAlignment="1">
      <alignment horizontal="left" vertical="center" wrapText="1"/>
    </xf>
    <xf numFmtId="0" fontId="6" fillId="0" borderId="89" xfId="0" applyFont="1" applyBorder="1" applyAlignment="1">
      <alignment vertical="top" wrapText="1"/>
    </xf>
    <xf numFmtId="0" fontId="0" fillId="0" borderId="66" xfId="0" applyFont="1" applyBorder="1" applyAlignment="1"/>
    <xf numFmtId="0" fontId="0" fillId="0" borderId="90" xfId="0" applyFont="1" applyBorder="1" applyAlignment="1"/>
    <xf numFmtId="0" fontId="10" fillId="0" borderId="89" xfId="0" applyFont="1" applyBorder="1" applyAlignment="1">
      <alignment vertical="center" wrapText="1"/>
    </xf>
    <xf numFmtId="0" fontId="0" fillId="0" borderId="89" xfId="0" applyFont="1" applyBorder="1" applyAlignment="1"/>
    <xf numFmtId="0" fontId="0" fillId="0" borderId="91" xfId="0" applyFont="1" applyBorder="1" applyAlignment="1"/>
    <xf numFmtId="0" fontId="0" fillId="0" borderId="92" xfId="0" applyFont="1" applyBorder="1" applyAlignment="1"/>
    <xf numFmtId="0" fontId="0" fillId="0" borderId="93" xfId="0" applyFont="1" applyBorder="1" applyAlignment="1"/>
    <xf numFmtId="0" fontId="3" fillId="31" borderId="89" xfId="0" applyFont="1" applyFill="1" applyBorder="1" applyAlignment="1">
      <alignment vertical="center" wrapText="1"/>
    </xf>
    <xf numFmtId="0" fontId="0" fillId="31" borderId="66" xfId="0" applyFont="1" applyFill="1" applyBorder="1" applyAlignment="1"/>
    <xf numFmtId="0" fontId="0" fillId="31" borderId="90" xfId="0" applyFont="1" applyFill="1" applyBorder="1" applyAlignment="1"/>
    <xf numFmtId="0" fontId="3" fillId="31" borderId="89" xfId="0" applyFont="1" applyFill="1" applyBorder="1" applyAlignment="1">
      <alignment horizontal="left"/>
    </xf>
    <xf numFmtId="0" fontId="3" fillId="31" borderId="66" xfId="0" applyFont="1" applyFill="1" applyBorder="1" applyAlignment="1">
      <alignment horizontal="left"/>
    </xf>
    <xf numFmtId="0" fontId="3" fillId="31" borderId="90" xfId="0" applyFont="1" applyFill="1" applyBorder="1" applyAlignment="1">
      <alignment horizontal="left"/>
    </xf>
    <xf numFmtId="0" fontId="3" fillId="0" borderId="89"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90" xfId="0" applyFont="1" applyBorder="1" applyAlignment="1">
      <alignment horizontal="center" vertical="center" wrapText="1"/>
    </xf>
    <xf numFmtId="0" fontId="10" fillId="0" borderId="89" xfId="0" applyFont="1" applyBorder="1" applyAlignment="1">
      <alignment horizontal="left" vertical="center"/>
    </xf>
    <xf numFmtId="0" fontId="0" fillId="0" borderId="66" xfId="0" applyFont="1" applyBorder="1" applyAlignment="1">
      <alignment horizontal="left"/>
    </xf>
    <xf numFmtId="0" fontId="0" fillId="0" borderId="90" xfId="0" applyFont="1" applyBorder="1" applyAlignment="1">
      <alignment horizontal="left"/>
    </xf>
    <xf numFmtId="0" fontId="6" fillId="0" borderId="89" xfId="0" applyFont="1" applyBorder="1" applyAlignment="1">
      <alignment horizontal="left" vertical="center" wrapText="1"/>
    </xf>
    <xf numFmtId="0" fontId="4" fillId="0" borderId="89" xfId="0" applyFont="1" applyBorder="1" applyAlignment="1">
      <alignment horizontal="left" vertical="center"/>
    </xf>
    <xf numFmtId="0" fontId="3" fillId="31" borderId="89" xfId="0" applyFont="1" applyFill="1" applyBorder="1" applyAlignment="1"/>
    <xf numFmtId="0" fontId="6" fillId="0" borderId="89" xfId="0" applyFont="1" applyBorder="1" applyAlignment="1">
      <alignment horizontal="left"/>
    </xf>
    <xf numFmtId="0" fontId="6" fillId="0" borderId="66" xfId="0" applyFont="1" applyBorder="1" applyAlignment="1">
      <alignment horizontal="left"/>
    </xf>
    <xf numFmtId="0" fontId="6" fillId="0" borderId="90" xfId="0" applyFont="1" applyBorder="1" applyAlignment="1">
      <alignment horizontal="left"/>
    </xf>
    <xf numFmtId="0" fontId="6" fillId="0" borderId="89" xfId="0" applyFont="1" applyBorder="1" applyAlignment="1">
      <alignment horizontal="left" wrapText="1"/>
    </xf>
    <xf numFmtId="0" fontId="6" fillId="0" borderId="89" xfId="0" applyFont="1" applyBorder="1" applyAlignment="1">
      <alignment horizontal="left" vertical="center"/>
    </xf>
    <xf numFmtId="0" fontId="3" fillId="30" borderId="86" xfId="0" applyFont="1" applyFill="1" applyBorder="1" applyAlignment="1">
      <alignment horizontal="center"/>
    </xf>
    <xf numFmtId="0" fontId="0" fillId="30" borderId="87" xfId="0" applyFont="1" applyFill="1" applyBorder="1" applyAlignment="1"/>
    <xf numFmtId="0" fontId="0" fillId="30" borderId="88" xfId="0" applyFont="1" applyFill="1" applyBorder="1" applyAlignment="1"/>
    <xf numFmtId="0" fontId="6" fillId="0" borderId="66" xfId="0" applyFont="1" applyBorder="1" applyAlignment="1">
      <alignment horizontal="left" vertical="center" wrapText="1"/>
    </xf>
    <xf numFmtId="0" fontId="6" fillId="0" borderId="90" xfId="0" applyFont="1" applyBorder="1" applyAlignment="1">
      <alignment horizontal="left" vertical="center" wrapText="1"/>
    </xf>
    <xf numFmtId="0" fontId="34" fillId="0" borderId="24" xfId="0" applyFont="1" applyBorder="1" applyAlignment="1">
      <alignment horizontal="center" wrapText="1"/>
    </xf>
    <xf numFmtId="0" fontId="7" fillId="0" borderId="37" xfId="0" applyFont="1" applyBorder="1"/>
    <xf numFmtId="9" fontId="17" fillId="0" borderId="24" xfId="0" applyNumberFormat="1" applyFont="1" applyBorder="1" applyAlignment="1">
      <alignment horizontal="center"/>
    </xf>
    <xf numFmtId="9" fontId="17" fillId="0" borderId="26" xfId="0" applyNumberFormat="1" applyFont="1" applyBorder="1" applyAlignment="1">
      <alignment horizontal="center"/>
    </xf>
    <xf numFmtId="9" fontId="7" fillId="3" borderId="24" xfId="0" applyNumberFormat="1" applyFont="1" applyFill="1" applyBorder="1" applyAlignment="1" applyProtection="1">
      <alignment horizontal="center"/>
      <protection locked="0"/>
    </xf>
    <xf numFmtId="9" fontId="7" fillId="3" borderId="37" xfId="0" applyNumberFormat="1" applyFont="1" applyFill="1" applyBorder="1" applyAlignment="1" applyProtection="1">
      <alignment horizontal="center"/>
      <protection locked="0"/>
    </xf>
    <xf numFmtId="3" fontId="1" fillId="9" borderId="81" xfId="0" applyNumberFormat="1" applyFont="1" applyFill="1" applyBorder="1" applyAlignment="1">
      <alignment horizontal="center" vertical="center" wrapText="1"/>
    </xf>
    <xf numFmtId="3" fontId="1" fillId="9" borderId="31" xfId="0" applyNumberFormat="1" applyFont="1" applyFill="1" applyBorder="1" applyAlignment="1">
      <alignment horizontal="center" vertical="center" wrapText="1"/>
    </xf>
    <xf numFmtId="9" fontId="1" fillId="0" borderId="32" xfId="0" applyNumberFormat="1" applyFont="1" applyBorder="1" applyAlignment="1">
      <alignment horizontal="left" vertical="center"/>
    </xf>
    <xf numFmtId="9" fontId="1" fillId="0" borderId="54" xfId="0" applyNumberFormat="1" applyFont="1" applyBorder="1" applyAlignment="1">
      <alignment horizontal="left" vertical="center"/>
    </xf>
    <xf numFmtId="3" fontId="34" fillId="27" borderId="32" xfId="0" applyNumberFormat="1" applyFont="1" applyFill="1" applyBorder="1" applyAlignment="1">
      <alignment horizontal="center" vertical="center" wrapText="1"/>
    </xf>
    <xf numFmtId="3" fontId="1" fillId="27" borderId="32" xfId="0" applyNumberFormat="1" applyFont="1" applyFill="1" applyBorder="1" applyAlignment="1">
      <alignment horizontal="center" vertical="center" wrapText="1"/>
    </xf>
    <xf numFmtId="9" fontId="17" fillId="0" borderId="1" xfId="0" applyNumberFormat="1" applyFont="1" applyBorder="1" applyAlignment="1">
      <alignment horizontal="center"/>
    </xf>
    <xf numFmtId="9" fontId="17" fillId="0" borderId="20" xfId="0" applyNumberFormat="1" applyFont="1" applyBorder="1" applyAlignment="1">
      <alignment horizontal="center"/>
    </xf>
    <xf numFmtId="0" fontId="5" fillId="0" borderId="27" xfId="0" applyFont="1" applyBorder="1" applyAlignment="1">
      <alignment vertical="center" wrapText="1"/>
    </xf>
    <xf numFmtId="0" fontId="7" fillId="0" borderId="55" xfId="0" applyFont="1" applyBorder="1"/>
    <xf numFmtId="9" fontId="17" fillId="0" borderId="64" xfId="0" applyNumberFormat="1" applyFont="1" applyFill="1" applyBorder="1" applyAlignment="1">
      <alignment horizontal="center" vertical="center" wrapText="1"/>
    </xf>
    <xf numFmtId="0" fontId="7" fillId="0" borderId="51" xfId="0" applyFont="1" applyFill="1" applyBorder="1"/>
    <xf numFmtId="9" fontId="1" fillId="0" borderId="50" xfId="0" applyNumberFormat="1" applyFont="1" applyBorder="1" applyAlignment="1">
      <alignment horizontal="center"/>
    </xf>
    <xf numFmtId="0" fontId="7" fillId="0" borderId="51" xfId="0" applyFont="1" applyBorder="1"/>
    <xf numFmtId="0" fontId="1" fillId="0" borderId="50" xfId="0" applyFont="1" applyBorder="1" applyAlignment="1">
      <alignment horizontal="center" wrapText="1"/>
    </xf>
    <xf numFmtId="9" fontId="7" fillId="3" borderId="1" xfId="0" applyNumberFormat="1" applyFont="1" applyFill="1" applyBorder="1" applyAlignment="1" applyProtection="1">
      <alignment horizontal="center"/>
      <protection locked="0"/>
    </xf>
    <xf numFmtId="0" fontId="7" fillId="0" borderId="31" xfId="0" applyFont="1" applyBorder="1" applyProtection="1">
      <protection locked="0"/>
    </xf>
    <xf numFmtId="3" fontId="1" fillId="9" borderId="5" xfId="0" applyNumberFormat="1" applyFont="1" applyFill="1" applyBorder="1" applyAlignment="1">
      <alignment horizontal="center" vertical="center" wrapText="1"/>
    </xf>
    <xf numFmtId="0" fontId="7" fillId="9" borderId="74" xfId="0" applyFont="1" applyFill="1" applyBorder="1"/>
    <xf numFmtId="0" fontId="7" fillId="9" borderId="66" xfId="0" applyFont="1" applyFill="1" applyBorder="1"/>
    <xf numFmtId="0" fontId="1" fillId="5" borderId="32" xfId="0" applyFont="1" applyFill="1" applyBorder="1"/>
    <xf numFmtId="0" fontId="7" fillId="0" borderId="32" xfId="0" applyFont="1" applyBorder="1"/>
    <xf numFmtId="9" fontId="17" fillId="0" borderId="50" xfId="0" applyNumberFormat="1" applyFont="1" applyBorder="1" applyAlignment="1">
      <alignment horizontal="center"/>
    </xf>
    <xf numFmtId="0" fontId="7" fillId="0" borderId="52" xfId="0" applyFont="1" applyBorder="1"/>
    <xf numFmtId="9" fontId="17" fillId="0" borderId="32" xfId="0" applyNumberFormat="1" applyFont="1" applyBorder="1" applyAlignment="1">
      <alignment horizontal="center" vertical="center"/>
    </xf>
    <xf numFmtId="0" fontId="7" fillId="0" borderId="54" xfId="0" applyFont="1" applyBorder="1"/>
    <xf numFmtId="3" fontId="1" fillId="6" borderId="53" xfId="0" applyNumberFormat="1" applyFont="1" applyFill="1" applyBorder="1" applyAlignment="1">
      <alignment horizontal="center" vertical="center" wrapText="1"/>
    </xf>
    <xf numFmtId="0" fontId="7" fillId="6" borderId="51" xfId="0" applyFont="1" applyFill="1" applyBorder="1"/>
    <xf numFmtId="165" fontId="17" fillId="0" borderId="50" xfId="0" applyNumberFormat="1" applyFont="1" applyBorder="1" applyAlignment="1">
      <alignment horizontal="center"/>
    </xf>
    <xf numFmtId="3" fontId="1" fillId="9" borderId="53" xfId="0" applyNumberFormat="1" applyFont="1" applyFill="1" applyBorder="1" applyAlignment="1">
      <alignment horizontal="center" vertical="center" wrapText="1"/>
    </xf>
    <xf numFmtId="0" fontId="7" fillId="9" borderId="51" xfId="0" applyFont="1" applyFill="1" applyBorder="1"/>
    <xf numFmtId="9" fontId="7" fillId="3" borderId="11" xfId="0" applyNumberFormat="1" applyFont="1" applyFill="1" applyBorder="1" applyAlignment="1" applyProtection="1">
      <alignment horizontal="center" vertical="center"/>
      <protection locked="0"/>
    </xf>
    <xf numFmtId="0" fontId="7" fillId="0" borderId="29" xfId="0" applyFont="1" applyBorder="1" applyProtection="1">
      <protection locked="0"/>
    </xf>
    <xf numFmtId="9" fontId="7" fillId="3" borderId="1" xfId="0" applyNumberFormat="1" applyFont="1" applyFill="1" applyBorder="1" applyAlignment="1" applyProtection="1">
      <alignment horizontal="center" vertical="center"/>
      <protection locked="0"/>
    </xf>
    <xf numFmtId="9" fontId="1" fillId="0" borderId="1" xfId="0" applyNumberFormat="1" applyFont="1" applyBorder="1" applyAlignment="1">
      <alignment horizontal="center" vertical="center" wrapText="1"/>
    </xf>
    <xf numFmtId="0" fontId="7" fillId="0" borderId="31" xfId="0" applyFont="1" applyBorder="1"/>
    <xf numFmtId="9" fontId="1" fillId="0" borderId="1" xfId="0" applyNumberFormat="1" applyFont="1" applyFill="1" applyBorder="1" applyAlignment="1">
      <alignment horizontal="center" vertical="center" wrapText="1"/>
    </xf>
    <xf numFmtId="0" fontId="7" fillId="0" borderId="31" xfId="0" applyFont="1" applyFill="1" applyBorder="1"/>
    <xf numFmtId="9" fontId="7" fillId="3" borderId="64" xfId="0" applyNumberFormat="1" applyFont="1" applyFill="1" applyBorder="1" applyAlignment="1" applyProtection="1">
      <alignment horizontal="center" vertical="center"/>
      <protection locked="0"/>
    </xf>
    <xf numFmtId="0" fontId="7" fillId="0" borderId="51" xfId="0" applyFont="1" applyBorder="1" applyProtection="1">
      <protection locked="0"/>
    </xf>
    <xf numFmtId="3" fontId="17" fillId="0" borderId="50" xfId="0" applyNumberFormat="1" applyFont="1" applyBorder="1" applyAlignment="1">
      <alignment horizontal="center"/>
    </xf>
    <xf numFmtId="9" fontId="1" fillId="0" borderId="50" xfId="0" applyNumberFormat="1" applyFont="1" applyBorder="1" applyAlignment="1">
      <alignment horizontal="center" wrapText="1"/>
    </xf>
    <xf numFmtId="9" fontId="1" fillId="0" borderId="11" xfId="0" applyNumberFormat="1" applyFont="1" applyBorder="1" applyAlignment="1">
      <alignment horizontal="center" vertical="center" wrapText="1"/>
    </xf>
    <xf numFmtId="0" fontId="7" fillId="0" borderId="29" xfId="0" applyFont="1" applyBorder="1"/>
    <xf numFmtId="0" fontId="5" fillId="0" borderId="43" xfId="0" applyFont="1" applyBorder="1" applyAlignment="1">
      <alignment horizontal="center" wrapText="1"/>
    </xf>
    <xf numFmtId="0" fontId="7" fillId="0" borderId="44" xfId="0" applyFont="1" applyBorder="1"/>
    <xf numFmtId="9" fontId="17" fillId="0" borderId="50" xfId="0" applyNumberFormat="1" applyFont="1" applyBorder="1" applyAlignment="1">
      <alignment horizontal="center" wrapText="1"/>
    </xf>
    <xf numFmtId="9" fontId="1" fillId="6" borderId="24" xfId="0" applyNumberFormat="1" applyFont="1" applyFill="1" applyBorder="1" applyAlignment="1">
      <alignment horizontal="center" vertical="center"/>
    </xf>
    <xf numFmtId="9" fontId="7" fillId="3" borderId="64" xfId="0" applyNumberFormat="1" applyFont="1" applyFill="1" applyBorder="1" applyAlignment="1" applyProtection="1">
      <alignment horizontal="center"/>
      <protection locked="0"/>
    </xf>
    <xf numFmtId="0" fontId="5" fillId="0" borderId="67" xfId="0" applyFont="1" applyBorder="1" applyAlignment="1">
      <alignment horizontal="center" wrapText="1"/>
    </xf>
    <xf numFmtId="9" fontId="17" fillId="0" borderId="1" xfId="0" applyNumberFormat="1" applyFont="1" applyFill="1" applyBorder="1" applyAlignment="1">
      <alignment horizontal="center" vertical="center" wrapText="1"/>
    </xf>
    <xf numFmtId="3" fontId="8" fillId="0" borderId="9" xfId="0" applyNumberFormat="1" applyFont="1" applyBorder="1" applyAlignment="1">
      <alignment horizontal="center"/>
    </xf>
    <xf numFmtId="0" fontId="7" fillId="0" borderId="28" xfId="0" applyFont="1" applyBorder="1"/>
    <xf numFmtId="0" fontId="7" fillId="0" borderId="4" xfId="0" applyFont="1" applyBorder="1"/>
    <xf numFmtId="9" fontId="7" fillId="3" borderId="11" xfId="0" applyNumberFormat="1" applyFont="1" applyFill="1" applyBorder="1" applyAlignment="1" applyProtection="1">
      <alignment horizontal="center"/>
      <protection locked="0"/>
    </xf>
    <xf numFmtId="0" fontId="7" fillId="0" borderId="20" xfId="0" applyFont="1" applyBorder="1"/>
    <xf numFmtId="3" fontId="7" fillId="3" borderId="1" xfId="0" applyNumberFormat="1" applyFont="1" applyFill="1" applyBorder="1" applyAlignment="1" applyProtection="1">
      <alignment horizontal="center"/>
      <protection locked="0"/>
    </xf>
    <xf numFmtId="9" fontId="17" fillId="0" borderId="11" xfId="0" applyNumberFormat="1" applyFont="1" applyBorder="1" applyAlignment="1">
      <alignment horizontal="center"/>
    </xf>
    <xf numFmtId="0" fontId="7" fillId="0" borderId="13" xfId="0" applyFont="1" applyBorder="1"/>
    <xf numFmtId="9" fontId="17" fillId="6" borderId="64" xfId="0" applyNumberFormat="1" applyFont="1" applyFill="1" applyBorder="1" applyAlignment="1">
      <alignment horizontal="center" vertical="center" wrapText="1"/>
    </xf>
    <xf numFmtId="0" fontId="5" fillId="0" borderId="58" xfId="0" applyFont="1" applyBorder="1" applyAlignment="1">
      <alignment horizontal="center" vertical="center" wrapText="1"/>
    </xf>
    <xf numFmtId="0" fontId="7" fillId="0" borderId="61" xfId="0" applyFont="1" applyBorder="1"/>
    <xf numFmtId="0" fontId="7" fillId="0" borderId="8" xfId="0" applyFont="1" applyBorder="1"/>
    <xf numFmtId="9" fontId="17" fillId="0" borderId="11" xfId="0" applyNumberFormat="1" applyFont="1" applyBorder="1" applyAlignment="1">
      <alignment horizontal="center" vertical="center" wrapText="1"/>
    </xf>
    <xf numFmtId="0" fontId="7" fillId="3" borderId="24" xfId="0" applyFont="1" applyFill="1" applyBorder="1" applyAlignment="1" applyProtection="1">
      <alignment horizontal="center"/>
      <protection locked="0"/>
    </xf>
    <xf numFmtId="0" fontId="7" fillId="0" borderId="37" xfId="0" applyFont="1" applyBorder="1" applyProtection="1">
      <protection locked="0"/>
    </xf>
    <xf numFmtId="3" fontId="1" fillId="6" borderId="24" xfId="0" applyNumberFormat="1" applyFont="1" applyFill="1" applyBorder="1" applyAlignment="1">
      <alignment horizontal="center" wrapText="1"/>
    </xf>
    <xf numFmtId="0" fontId="7" fillId="0" borderId="26" xfId="0" applyFont="1" applyBorder="1"/>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3" fontId="37" fillId="0" borderId="11" xfId="0" applyNumberFormat="1" applyFont="1" applyBorder="1" applyAlignment="1" applyProtection="1">
      <alignment horizontal="center"/>
      <protection locked="0"/>
    </xf>
    <xf numFmtId="3" fontId="37" fillId="0" borderId="12" xfId="0" applyNumberFormat="1" applyFont="1" applyBorder="1" applyAlignment="1" applyProtection="1">
      <alignment horizontal="center"/>
      <protection locked="0"/>
    </xf>
    <xf numFmtId="3" fontId="37" fillId="0" borderId="13" xfId="0" applyNumberFormat="1" applyFont="1" applyBorder="1" applyAlignment="1" applyProtection="1">
      <alignment horizontal="center"/>
      <protection locked="0"/>
    </xf>
    <xf numFmtId="3" fontId="5" fillId="0" borderId="1" xfId="0" applyNumberFormat="1" applyFont="1" applyBorder="1" applyAlignment="1" applyProtection="1">
      <alignment horizontal="center"/>
      <protection locked="0"/>
    </xf>
    <xf numFmtId="3" fontId="5" fillId="0" borderId="19"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3" fontId="1" fillId="3" borderId="24" xfId="0" applyNumberFormat="1" applyFont="1" applyFill="1" applyBorder="1" applyAlignment="1" applyProtection="1">
      <alignment horizontal="center"/>
      <protection locked="0"/>
    </xf>
    <xf numFmtId="0" fontId="7" fillId="0" borderId="25" xfId="0" applyFont="1" applyBorder="1" applyProtection="1">
      <protection locked="0"/>
    </xf>
    <xf numFmtId="0" fontId="7" fillId="0" borderId="26" xfId="0" applyFont="1" applyBorder="1" applyProtection="1">
      <protection locked="0"/>
    </xf>
    <xf numFmtId="0" fontId="5" fillId="0" borderId="1"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15" fillId="2" borderId="5" xfId="0" applyFont="1" applyFill="1" applyBorder="1" applyAlignment="1">
      <alignment horizontal="center" vertical="center" wrapText="1"/>
    </xf>
    <xf numFmtId="0" fontId="15" fillId="2" borderId="66" xfId="0" applyFont="1" applyFill="1" applyBorder="1" applyAlignment="1">
      <alignment horizontal="center" vertical="center" wrapText="1"/>
    </xf>
    <xf numFmtId="9" fontId="52" fillId="3" borderId="1" xfId="0" applyNumberFormat="1" applyFont="1" applyFill="1" applyBorder="1" applyAlignment="1" applyProtection="1">
      <alignment horizontal="center"/>
      <protection locked="0"/>
    </xf>
    <xf numFmtId="9" fontId="17" fillId="6" borderId="1" xfId="0" applyNumberFormat="1" applyFont="1" applyFill="1" applyBorder="1" applyAlignment="1">
      <alignment horizontal="center"/>
    </xf>
    <xf numFmtId="3" fontId="17" fillId="6" borderId="53" xfId="0" applyNumberFormat="1" applyFont="1" applyFill="1" applyBorder="1" applyAlignment="1">
      <alignment horizontal="center" vertical="center" wrapText="1"/>
    </xf>
    <xf numFmtId="3" fontId="17" fillId="9" borderId="53" xfId="0" applyNumberFormat="1" applyFont="1" applyFill="1" applyBorder="1" applyAlignment="1">
      <alignment horizontal="center"/>
    </xf>
    <xf numFmtId="0" fontId="7" fillId="9" borderId="52" xfId="0" applyFont="1" applyFill="1" applyBorder="1"/>
    <xf numFmtId="3" fontId="17" fillId="6" borderId="53" xfId="0" applyNumberFormat="1" applyFont="1" applyFill="1" applyBorder="1" applyAlignment="1">
      <alignment horizontal="center"/>
    </xf>
    <xf numFmtId="0" fontId="7" fillId="6" borderId="52" xfId="0" applyFont="1" applyFill="1" applyBorder="1"/>
    <xf numFmtId="3" fontId="17" fillId="6" borderId="50" xfId="0" applyNumberFormat="1" applyFont="1" applyFill="1" applyBorder="1" applyAlignment="1">
      <alignment horizontal="center"/>
    </xf>
    <xf numFmtId="0" fontId="7" fillId="11" borderId="52" xfId="0" applyFont="1" applyFill="1" applyBorder="1"/>
    <xf numFmtId="0" fontId="7" fillId="10" borderId="52" xfId="0" applyFont="1" applyFill="1" applyBorder="1"/>
    <xf numFmtId="9" fontId="17" fillId="0" borderId="1" xfId="0" applyNumberFormat="1" applyFont="1" applyBorder="1" applyAlignment="1">
      <alignment horizontal="center" vertical="center" wrapText="1"/>
    </xf>
    <xf numFmtId="9" fontId="1" fillId="0" borderId="32" xfId="0" applyNumberFormat="1" applyFont="1" applyBorder="1" applyAlignment="1">
      <alignment horizontal="center" vertical="center"/>
    </xf>
    <xf numFmtId="0" fontId="1" fillId="5" borderId="24" xfId="0" applyFont="1" applyFill="1" applyBorder="1" applyAlignment="1">
      <alignment horizontal="center" vertical="center"/>
    </xf>
    <xf numFmtId="9" fontId="1" fillId="26" borderId="19" xfId="0" applyNumberFormat="1" applyFont="1" applyFill="1" applyBorder="1" applyAlignment="1">
      <alignment horizontal="center" wrapText="1"/>
    </xf>
    <xf numFmtId="9" fontId="1" fillId="26" borderId="31" xfId="0" applyNumberFormat="1" applyFont="1" applyFill="1" applyBorder="1" applyAlignment="1">
      <alignment horizontal="center" wrapText="1"/>
    </xf>
    <xf numFmtId="9" fontId="7" fillId="3" borderId="31" xfId="0" applyNumberFormat="1" applyFont="1" applyFill="1" applyBorder="1" applyAlignment="1" applyProtection="1">
      <alignment horizontal="center"/>
      <protection locked="0"/>
    </xf>
    <xf numFmtId="0" fontId="5" fillId="8" borderId="46" xfId="0" applyFont="1" applyFill="1" applyBorder="1" applyAlignment="1">
      <alignment horizontal="center" vertical="center" wrapText="1"/>
    </xf>
    <xf numFmtId="0" fontId="7" fillId="8" borderId="44" xfId="0" applyFont="1" applyFill="1" applyBorder="1"/>
    <xf numFmtId="0" fontId="7" fillId="0" borderId="21" xfId="0" applyFont="1" applyBorder="1"/>
    <xf numFmtId="3" fontId="17" fillId="6" borderId="47" xfId="0" applyNumberFormat="1" applyFont="1" applyFill="1" applyBorder="1" applyAlignment="1">
      <alignment horizontal="center"/>
    </xf>
    <xf numFmtId="0" fontId="7" fillId="6" borderId="13" xfId="0" applyFont="1" applyFill="1" applyBorder="1"/>
    <xf numFmtId="3" fontId="8" fillId="8" borderId="46" xfId="0" applyNumberFormat="1" applyFont="1" applyFill="1" applyBorder="1" applyAlignment="1">
      <alignment horizontal="center" vertical="center" wrapText="1"/>
    </xf>
    <xf numFmtId="0" fontId="7" fillId="8" borderId="21" xfId="0" applyFont="1" applyFill="1" applyBorder="1"/>
    <xf numFmtId="3" fontId="17" fillId="0" borderId="24" xfId="0" applyNumberFormat="1" applyFont="1" applyBorder="1" applyAlignment="1">
      <alignment horizontal="center"/>
    </xf>
    <xf numFmtId="0" fontId="7" fillId="3" borderId="34" xfId="0" applyFont="1" applyFill="1" applyBorder="1" applyAlignment="1" applyProtection="1">
      <alignment horizontal="center"/>
      <protection locked="0"/>
    </xf>
    <xf numFmtId="0" fontId="7" fillId="0" borderId="35" xfId="0" applyFont="1" applyBorder="1" applyProtection="1">
      <protection locked="0"/>
    </xf>
    <xf numFmtId="1" fontId="17" fillId="0" borderId="1" xfId="0" applyNumberFormat="1" applyFont="1" applyBorder="1" applyAlignment="1">
      <alignment horizontal="center"/>
    </xf>
    <xf numFmtId="3" fontId="17" fillId="0" borderId="12" xfId="0" applyNumberFormat="1" applyFont="1" applyBorder="1" applyAlignment="1">
      <alignment horizontal="center"/>
    </xf>
    <xf numFmtId="3" fontId="8" fillId="0" borderId="43" xfId="0" applyNumberFormat="1" applyFont="1" applyBorder="1" applyAlignment="1">
      <alignment horizontal="center" vertical="center" wrapText="1"/>
    </xf>
    <xf numFmtId="3" fontId="17" fillId="6" borderId="12" xfId="0" applyNumberFormat="1" applyFont="1" applyFill="1" applyBorder="1" applyAlignment="1">
      <alignment horizontal="center"/>
    </xf>
    <xf numFmtId="0" fontId="1" fillId="6" borderId="34" xfId="0" applyFont="1" applyFill="1" applyBorder="1" applyAlignment="1">
      <alignment horizontal="center" wrapText="1"/>
    </xf>
    <xf numFmtId="0" fontId="7" fillId="0" borderId="35" xfId="0" applyFont="1" applyBorder="1"/>
    <xf numFmtId="0" fontId="17" fillId="0" borderId="1" xfId="0" applyFont="1" applyBorder="1" applyAlignment="1">
      <alignment horizontal="center"/>
    </xf>
    <xf numFmtId="3" fontId="17" fillId="6" borderId="34" xfId="0" applyNumberFormat="1" applyFont="1" applyFill="1" applyBorder="1" applyAlignment="1">
      <alignment horizontal="center"/>
    </xf>
    <xf numFmtId="0" fontId="7" fillId="0" borderId="16" xfId="0" applyFont="1" applyBorder="1"/>
    <xf numFmtId="0" fontId="1" fillId="6" borderId="24" xfId="0" applyFont="1" applyFill="1" applyBorder="1" applyAlignment="1">
      <alignment horizontal="center" wrapText="1"/>
    </xf>
    <xf numFmtId="3" fontId="17" fillId="9" borderId="7" xfId="0" applyNumberFormat="1" applyFont="1" applyFill="1" applyBorder="1" applyAlignment="1">
      <alignment horizontal="center"/>
    </xf>
    <xf numFmtId="0" fontId="7" fillId="9" borderId="8" xfId="0" applyFont="1" applyFill="1" applyBorder="1"/>
    <xf numFmtId="9" fontId="17" fillId="6" borderId="1" xfId="0" applyNumberFormat="1" applyFont="1" applyFill="1" applyBorder="1" applyAlignment="1">
      <alignment horizontal="center" vertical="center" wrapText="1"/>
    </xf>
    <xf numFmtId="0" fontId="5" fillId="8" borderId="59" xfId="0" applyFont="1" applyFill="1" applyBorder="1" applyAlignment="1">
      <alignment horizontal="center" vertical="center"/>
    </xf>
    <xf numFmtId="0" fontId="7" fillId="6" borderId="62" xfId="0" applyFont="1" applyFill="1" applyBorder="1"/>
    <xf numFmtId="0" fontId="5" fillId="0" borderId="9" xfId="0" applyFont="1" applyBorder="1" applyAlignment="1">
      <alignment horizontal="center" vertical="center" wrapText="1"/>
    </xf>
    <xf numFmtId="0" fontId="7" fillId="0" borderId="17" xfId="0" applyFont="1" applyBorder="1"/>
    <xf numFmtId="0" fontId="7" fillId="0" borderId="60" xfId="0" applyFont="1" applyBorder="1"/>
    <xf numFmtId="0" fontId="5" fillId="8" borderId="47" xfId="0" applyFont="1" applyFill="1" applyBorder="1" applyAlignment="1">
      <alignment horizontal="center" wrapText="1"/>
    </xf>
    <xf numFmtId="0" fontId="7" fillId="8" borderId="29" xfId="0" applyFont="1" applyFill="1" applyBorder="1"/>
    <xf numFmtId="0" fontId="5" fillId="0" borderId="28" xfId="0" applyFont="1" applyBorder="1" applyAlignment="1">
      <alignment horizontal="center" vertical="center" wrapText="1"/>
    </xf>
    <xf numFmtId="0" fontId="32" fillId="17" borderId="66" xfId="0" applyFont="1" applyFill="1" applyBorder="1" applyAlignment="1">
      <alignment horizontal="center"/>
    </xf>
    <xf numFmtId="0" fontId="29" fillId="6" borderId="66" xfId="0" applyFont="1" applyFill="1" applyBorder="1" applyAlignment="1">
      <alignment horizontal="center"/>
    </xf>
    <xf numFmtId="0" fontId="31" fillId="4" borderId="66" xfId="0" applyFont="1" applyFill="1" applyBorder="1" applyAlignment="1">
      <alignment horizontal="center" vertical="center"/>
    </xf>
    <xf numFmtId="0" fontId="0" fillId="0" borderId="0" xfId="0" applyFont="1" applyAlignment="1"/>
    <xf numFmtId="0" fontId="25" fillId="4" borderId="0" xfId="0" applyFont="1" applyFill="1"/>
    <xf numFmtId="0" fontId="31" fillId="4" borderId="0" xfId="0" applyFont="1" applyFill="1" applyAlignment="1">
      <alignment horizontal="center" vertical="center"/>
    </xf>
    <xf numFmtId="0" fontId="30" fillId="0" borderId="0" xfId="0" applyFont="1" applyAlignment="1"/>
    <xf numFmtId="0" fontId="25" fillId="0" borderId="0" xfId="0" applyFont="1" applyAlignment="1">
      <alignment horizontal="center"/>
    </xf>
    <xf numFmtId="0" fontId="36" fillId="18" borderId="0" xfId="0" applyFont="1" applyFill="1" applyAlignment="1">
      <alignment horizontal="center"/>
    </xf>
    <xf numFmtId="0" fontId="27" fillId="6" borderId="0" xfId="0" applyFont="1" applyFill="1" applyAlignment="1">
      <alignment horizontal="center"/>
    </xf>
    <xf numFmtId="0" fontId="28" fillId="0" borderId="0" xfId="0" applyFont="1" applyAlignment="1">
      <alignment horizontal="center"/>
    </xf>
    <xf numFmtId="0" fontId="42" fillId="0" borderId="0" xfId="0" applyFont="1" applyAlignment="1">
      <alignment horizontal="center" vertical="center" wrapText="1"/>
    </xf>
    <xf numFmtId="0" fontId="7" fillId="23" borderId="0" xfId="0" applyFont="1" applyFill="1"/>
    <xf numFmtId="0" fontId="0" fillId="22" borderId="0" xfId="0" applyFont="1" applyFill="1" applyAlignment="1"/>
    <xf numFmtId="0" fontId="7" fillId="15" borderId="0" xfId="0" applyFont="1" applyFill="1"/>
    <xf numFmtId="0" fontId="7" fillId="4" borderId="0" xfId="0" applyFont="1" applyFill="1"/>
    <xf numFmtId="0" fontId="47" fillId="6" borderId="0" xfId="0" applyFont="1" applyFill="1"/>
    <xf numFmtId="0" fontId="48" fillId="0" borderId="0" xfId="0" applyFont="1" applyAlignment="1"/>
    <xf numFmtId="3" fontId="24" fillId="6" borderId="0" xfId="0" applyNumberFormat="1" applyFont="1" applyFill="1"/>
    <xf numFmtId="0" fontId="41" fillId="19" borderId="75" xfId="0" applyFont="1" applyFill="1" applyBorder="1" applyAlignment="1">
      <alignment horizontal="center" vertical="center"/>
    </xf>
    <xf numFmtId="0" fontId="40" fillId="20" borderId="75" xfId="0" applyFont="1" applyFill="1" applyBorder="1" applyAlignment="1">
      <alignment horizontal="center" vertical="center"/>
    </xf>
    <xf numFmtId="0" fontId="40" fillId="21" borderId="75" xfId="0" applyFont="1" applyFill="1" applyBorder="1" applyAlignment="1">
      <alignment horizontal="center" vertical="center"/>
    </xf>
    <xf numFmtId="0" fontId="0" fillId="0" borderId="0" xfId="0" applyFont="1" applyAlignment="1">
      <alignment horizontal="center"/>
    </xf>
    <xf numFmtId="0" fontId="0" fillId="0" borderId="66" xfId="0" applyFont="1" applyBorder="1" applyAlignment="1">
      <alignment horizontal="center"/>
    </xf>
    <xf numFmtId="0" fontId="7" fillId="5" borderId="0" xfId="0" applyFont="1" applyFill="1"/>
  </cellXfs>
  <cellStyles count="1">
    <cellStyle name="Normal" xfId="0" builtinId="0"/>
  </cellStyles>
  <dxfs count="31">
    <dxf>
      <fill>
        <patternFill patternType="solid">
          <fgColor rgb="FFB7E1CD"/>
          <bgColor rgb="FFB7E1CD"/>
        </patternFill>
      </fill>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Arial"/>
        <scheme val="none"/>
      </font>
      <alignment horizontal="left" vertical="bottom"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rgb="FF000000"/>
        <name val="Arial"/>
        <scheme val="none"/>
      </font>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scheme val="none"/>
      </font>
      <alignment horizontal="left" vertical="bottom" textRotation="0" wrapText="0" indent="0" justifyLastLine="0" shrinkToFit="0" readingOrder="0"/>
    </dxf>
    <dxf>
      <font>
        <strike/>
      </font>
      <fill>
        <patternFill patternType="lightGrid">
          <fgColor theme="1"/>
        </patternFill>
      </fill>
    </dxf>
    <dxf>
      <font>
        <strike/>
      </font>
      <fill>
        <patternFill patternType="lightGrid">
          <fgColor theme="1"/>
          <bgColor auto="1"/>
        </patternFill>
      </fill>
      <border>
        <left style="thin">
          <color theme="1"/>
        </left>
        <right style="thin">
          <color theme="1"/>
        </right>
        <top style="thin">
          <color theme="1"/>
        </top>
        <bottom style="thin">
          <color theme="1"/>
        </bottom>
      </border>
    </dxf>
    <dxf>
      <fill>
        <patternFill patternType="solid">
          <fgColor rgb="FFFFFF00"/>
          <bgColor rgb="FFFFFF00"/>
        </patternFill>
      </fill>
    </dxf>
    <dxf>
      <fill>
        <patternFill patternType="solid">
          <fgColor rgb="FFFFFF00"/>
          <bgColor rgb="FFFFFF00"/>
        </patternFill>
      </fill>
    </dxf>
    <dxf>
      <font>
        <color rgb="FFCC0000"/>
      </font>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colors>
    <mruColors>
      <color rgb="FF006666"/>
      <color rgb="FF009999"/>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800" b="1">
                <a:solidFill>
                  <a:srgbClr val="000000"/>
                </a:solidFill>
                <a:latin typeface="Arial"/>
              </a:defRPr>
            </a:pPr>
            <a:r>
              <a:rPr lang="en-US" sz="1800"/>
              <a:t>Women of reproductive age and women who are currently pregnant</a:t>
            </a:r>
          </a:p>
        </c:rich>
      </c:tx>
      <c:layout>
        <c:manualLayout>
          <c:xMode val="edge"/>
          <c:yMode val="edge"/>
          <c:x val="0.12933792216370299"/>
          <c:y val="2.1151586368977699E-2"/>
        </c:manualLayout>
      </c:layout>
      <c:overlay val="0"/>
    </c:title>
    <c:autoTitleDeleted val="0"/>
    <c:plotArea>
      <c:layout>
        <c:manualLayout>
          <c:layoutTarget val="inner"/>
          <c:xMode val="edge"/>
          <c:yMode val="edge"/>
          <c:x val="3.60098034103353E-2"/>
          <c:y val="0.154744302673094"/>
          <c:w val="0.87720776624776198"/>
          <c:h val="0.76430692931891098"/>
        </c:manualLayout>
      </c:layout>
      <c:ofPieChart>
        <c:ofPieType val="bar"/>
        <c:varyColors val="1"/>
        <c:ser>
          <c:idx val="0"/>
          <c:order val="0"/>
          <c:dPt>
            <c:idx val="0"/>
            <c:bubble3D val="0"/>
            <c:spPr>
              <a:solidFill>
                <a:srgbClr val="006666"/>
              </a:solidFill>
            </c:spPr>
            <c:extLst>
              <c:ext xmlns:c16="http://schemas.microsoft.com/office/drawing/2014/chart" uri="{C3380CC4-5D6E-409C-BE32-E72D297353CC}">
                <c16:uniqueId val="{00000001-FEBC-4AE1-A86C-6F9F70B2340B}"/>
              </c:ext>
            </c:extLst>
          </c:dPt>
          <c:dPt>
            <c:idx val="1"/>
            <c:bubble3D val="0"/>
            <c:spPr>
              <a:solidFill>
                <a:srgbClr val="E7FFFF"/>
              </a:solidFill>
            </c:spPr>
            <c:extLst>
              <c:ext xmlns:c16="http://schemas.microsoft.com/office/drawing/2014/chart" uri="{C3380CC4-5D6E-409C-BE32-E72D297353CC}">
                <c16:uniqueId val="{00000003-FEBC-4AE1-A86C-6F9F70B2340B}"/>
              </c:ext>
            </c:extLst>
          </c:dPt>
          <c:dPt>
            <c:idx val="2"/>
            <c:bubble3D val="0"/>
            <c:spPr>
              <a:solidFill>
                <a:schemeClr val="accent4"/>
              </a:solidFill>
            </c:spPr>
            <c:extLst>
              <c:ext xmlns:c16="http://schemas.microsoft.com/office/drawing/2014/chart" uri="{C3380CC4-5D6E-409C-BE32-E72D297353CC}">
                <c16:uniqueId val="{00000005-FEBC-4AE1-A86C-6F9F70B2340B}"/>
              </c:ext>
            </c:extLst>
          </c:dPt>
          <c:dPt>
            <c:idx val="3"/>
            <c:bubble3D val="0"/>
            <c:spPr>
              <a:solidFill>
                <a:schemeClr val="accent4">
                  <a:lumMod val="40000"/>
                  <a:lumOff val="60000"/>
                </a:schemeClr>
              </a:solidFill>
            </c:spPr>
            <c:extLst>
              <c:ext xmlns:c16="http://schemas.microsoft.com/office/drawing/2014/chart" uri="{C3380CC4-5D6E-409C-BE32-E72D297353CC}">
                <c16:uniqueId val="{00000006-FEBC-4AE1-A86C-6F9F70B2340B}"/>
              </c:ext>
            </c:extLst>
          </c:dPt>
          <c:dLbls>
            <c:dLbl>
              <c:idx val="0"/>
              <c:layout>
                <c:manualLayout>
                  <c:x val="0.10828878413609699"/>
                  <c:y val="-1.0331341561028299E-2"/>
                </c:manualLayout>
              </c:layout>
              <c:spPr>
                <a:noFill/>
                <a:ln>
                  <a:noFill/>
                </a:ln>
                <a:effectLst/>
              </c:spPr>
              <c:txPr>
                <a:bodyPr wrap="square" lIns="38100" tIns="19050" rIns="38100" bIns="19050" anchor="ctr">
                  <a:spAutoFit/>
                </a:bodyPr>
                <a:lstStyle/>
                <a:p>
                  <a:pPr>
                    <a:defRPr sz="16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BC-4AE1-A86C-6F9F70B2340B}"/>
                </c:ext>
              </c:extLst>
            </c:dLbl>
            <c:dLbl>
              <c:idx val="1"/>
              <c:delete val="1"/>
              <c:extLst>
                <c:ext xmlns:c15="http://schemas.microsoft.com/office/drawing/2012/chart" uri="{CE6537A1-D6FC-4f65-9D91-7224C49458BB}"/>
                <c:ext xmlns:c16="http://schemas.microsoft.com/office/drawing/2014/chart" uri="{C3380CC4-5D6E-409C-BE32-E72D297353CC}">
                  <c16:uniqueId val="{00000003-FEBC-4AE1-A86C-6F9F70B2340B}"/>
                </c:ext>
              </c:extLst>
            </c:dLbl>
            <c:dLbl>
              <c:idx val="2"/>
              <c:layout>
                <c:manualLayout>
                  <c:x val="-8.7106081938433305E-2"/>
                  <c:y val="-0.20681551116333699"/>
                </c:manualLayout>
              </c:layout>
              <c:tx>
                <c:rich>
                  <a:bodyPr/>
                  <a:lstStyle/>
                  <a:p>
                    <a:fld id="{AAC425CE-D8AF-4F1B-94E5-0AECB4FA5B00}" type="VALUE">
                      <a:rPr lang="en-US"/>
                      <a:pPr/>
                      <a:t>[VALUE]</a:t>
                    </a:fld>
                    <a:r>
                      <a:rPr lang="en-US"/>
                      <a:t> women are currently pregnant</a:t>
                    </a:r>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FEBC-4AE1-A86C-6F9F70B2340B}"/>
                </c:ext>
              </c:extLst>
            </c:dLbl>
            <c:dLbl>
              <c:idx val="3"/>
              <c:layout>
                <c:manualLayout>
                  <c:x val="-0.21062035305787499"/>
                  <c:y val="1.48908248171098E-3"/>
                </c:manualLayout>
              </c:layout>
              <c:tx>
                <c:rich>
                  <a:bodyPr wrap="square" lIns="38100" tIns="19050" rIns="38100" bIns="19050" anchor="ctr">
                    <a:noAutofit/>
                  </a:bodyPr>
                  <a:lstStyle/>
                  <a:p>
                    <a:pPr>
                      <a:defRPr sz="1600">
                        <a:latin typeface="Arial" panose="020B0604020202020204" pitchFamily="34" charset="0"/>
                        <a:cs typeface="Arial" panose="020B0604020202020204" pitchFamily="34" charset="0"/>
                      </a:defRPr>
                    </a:pPr>
                    <a:fld id="{A40AC94E-021A-47A5-98BE-FE42E21C16DE}" type="PERCENTAGE">
                      <a:rPr lang="en-US" sz="1600">
                        <a:latin typeface="Arial" panose="020B0604020202020204" pitchFamily="34" charset="0"/>
                        <a:cs typeface="Arial" panose="020B0604020202020204" pitchFamily="34" charset="0"/>
                      </a:rPr>
                      <a:pPr>
                        <a:defRPr sz="1600">
                          <a:latin typeface="Arial" panose="020B0604020202020204" pitchFamily="34" charset="0"/>
                          <a:cs typeface="Arial" panose="020B0604020202020204" pitchFamily="34" charset="0"/>
                        </a:defRPr>
                      </a:pPr>
                      <a:t>[PERCENTAGE]</a:t>
                    </a:fld>
                    <a:r>
                      <a:rPr lang="en-US" sz="1600">
                        <a:latin typeface="Arial" panose="020B0604020202020204" pitchFamily="34" charset="0"/>
                        <a:cs typeface="Arial" panose="020B0604020202020204" pitchFamily="34" charset="0"/>
                      </a:rPr>
                      <a:t> women of reproductive</a:t>
                    </a:r>
                    <a:r>
                      <a:rPr lang="en-US" sz="1600" baseline="0">
                        <a:latin typeface="Arial" panose="020B0604020202020204" pitchFamily="34" charset="0"/>
                        <a:cs typeface="Arial" panose="020B0604020202020204" pitchFamily="34" charset="0"/>
                      </a:rPr>
                      <a:t> age</a:t>
                    </a:r>
                  </a:p>
                </c:rich>
              </c:tx>
              <c:spPr>
                <a:noFill/>
                <a:ln>
                  <a:noFill/>
                </a:ln>
                <a:effectLst/>
              </c:spPr>
              <c:showLegendKey val="0"/>
              <c:showVal val="0"/>
              <c:showCatName val="0"/>
              <c:showSerName val="0"/>
              <c:showPercent val="1"/>
              <c:showBubbleSize val="0"/>
              <c:extLst>
                <c:ext xmlns:c15="http://schemas.microsoft.com/office/drawing/2012/chart" uri="{CE6537A1-D6FC-4f65-9D91-7224C49458BB}">
                  <c15:layout>
                    <c:manualLayout>
                      <c:w val="0.32464874164976898"/>
                      <c:h val="0.13924349881796699"/>
                    </c:manualLayout>
                  </c15:layout>
                  <c15:dlblFieldTable/>
                  <c15:showDataLabelsRange val="0"/>
                </c:ext>
                <c:ext xmlns:c16="http://schemas.microsoft.com/office/drawing/2014/chart" uri="{C3380CC4-5D6E-409C-BE32-E72D297353CC}">
                  <c16:uniqueId val="{00000006-FEBC-4AE1-A86C-6F9F70B2340B}"/>
                </c:ext>
              </c:extLst>
            </c:dLbl>
            <c:spPr>
              <a:noFill/>
              <a:ln>
                <a:noFill/>
              </a:ln>
              <a:effectLst/>
            </c:spPr>
            <c:txPr>
              <a:bodyPr wrap="square" lIns="38100" tIns="19050" rIns="38100" bIns="19050" anchor="ctr">
                <a:spAutoFit/>
              </a:bodyPr>
              <a:lstStyle/>
              <a:p>
                <a:pPr>
                  <a:defRPr sz="16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val>
            <c:numRef>
              <c:f>'Visualizations - data'!$B$3:$B$5</c:f>
              <c:numCache>
                <c:formatCode>#,##0</c:formatCode>
                <c:ptCount val="3"/>
                <c:pt idx="0">
                  <c:v>375000</c:v>
                </c:pt>
                <c:pt idx="1">
                  <c:v>117425.375</c:v>
                </c:pt>
                <c:pt idx="2">
                  <c:v>7574.625</c:v>
                </c:pt>
              </c:numCache>
            </c:numRef>
          </c:val>
          <c:extLst>
            <c:ext xmlns:c16="http://schemas.microsoft.com/office/drawing/2014/chart" uri="{C3380CC4-5D6E-409C-BE32-E72D297353CC}">
              <c16:uniqueId val="{00000004-FEBC-4AE1-A86C-6F9F70B2340B}"/>
            </c:ext>
          </c:extLst>
        </c:ser>
        <c:dLbls>
          <c:showLegendKey val="0"/>
          <c:showVal val="0"/>
          <c:showCatName val="0"/>
          <c:showSerName val="0"/>
          <c:showPercent val="0"/>
          <c:showBubbleSize val="0"/>
          <c:showLeaderLines val="0"/>
        </c:dLbls>
        <c:gapWidth val="100"/>
        <c:splitType val="cust"/>
        <c:custSplit>
          <c:secondPiePt val="1"/>
          <c:secondPiePt val="2"/>
        </c:custSplit>
        <c:secondPieSize val="75"/>
        <c:serLines/>
      </c:ofPieChart>
    </c:plotArea>
    <c:plotVisOnly val="1"/>
    <c:dispBlanksAs val="zero"/>
    <c:showDLblsOverMax val="1"/>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800" b="1">
                <a:solidFill>
                  <a:srgbClr val="000000"/>
                </a:solidFill>
                <a:latin typeface="Arial"/>
              </a:defRPr>
            </a:pPr>
            <a:r>
              <a:rPr lang="en-US" sz="1800"/>
              <a:t>Break-down</a:t>
            </a:r>
            <a:r>
              <a:rPr lang="en-US" sz="1800" baseline="0"/>
              <a:t> of </a:t>
            </a:r>
            <a:r>
              <a:rPr lang="en-US" sz="1800"/>
              <a:t>adolescents (10-19) of affected population</a:t>
            </a:r>
          </a:p>
        </c:rich>
      </c:tx>
      <c:overlay val="0"/>
    </c:title>
    <c:autoTitleDeleted val="0"/>
    <c:plotArea>
      <c:layout>
        <c:manualLayout>
          <c:layoutTarget val="inner"/>
          <c:xMode val="edge"/>
          <c:yMode val="edge"/>
          <c:x val="0.18230151031534"/>
          <c:y val="0.232863624020548"/>
          <c:w val="0.62982631644547604"/>
          <c:h val="0.69576667757009103"/>
        </c:manualLayout>
      </c:layout>
      <c:doughnutChart>
        <c:varyColors val="1"/>
        <c:ser>
          <c:idx val="0"/>
          <c:order val="0"/>
          <c:dPt>
            <c:idx val="0"/>
            <c:bubble3D val="0"/>
            <c:spPr>
              <a:solidFill>
                <a:schemeClr val="accent4">
                  <a:lumMod val="40000"/>
                  <a:lumOff val="60000"/>
                </a:schemeClr>
              </a:solidFill>
            </c:spPr>
            <c:extLst>
              <c:ext xmlns:c16="http://schemas.microsoft.com/office/drawing/2014/chart" uri="{C3380CC4-5D6E-409C-BE32-E72D297353CC}">
                <c16:uniqueId val="{00000001-A6AC-4B12-A614-553D6FF073FE}"/>
              </c:ext>
            </c:extLst>
          </c:dPt>
          <c:dPt>
            <c:idx val="1"/>
            <c:bubble3D val="0"/>
            <c:spPr>
              <a:solidFill>
                <a:srgbClr val="006666"/>
              </a:solidFill>
            </c:spPr>
            <c:extLst>
              <c:ext xmlns:c16="http://schemas.microsoft.com/office/drawing/2014/chart" uri="{C3380CC4-5D6E-409C-BE32-E72D297353CC}">
                <c16:uniqueId val="{00000003-A6AC-4B12-A614-553D6FF073FE}"/>
              </c:ext>
            </c:extLst>
          </c:dPt>
          <c:dPt>
            <c:idx val="2"/>
            <c:bubble3D val="0"/>
            <c:spPr>
              <a:solidFill>
                <a:srgbClr val="009999"/>
              </a:solidFill>
            </c:spPr>
            <c:extLst>
              <c:ext xmlns:c16="http://schemas.microsoft.com/office/drawing/2014/chart" uri="{C3380CC4-5D6E-409C-BE32-E72D297353CC}">
                <c16:uniqueId val="{00000005-A6AC-4B12-A614-553D6FF073FE}"/>
              </c:ext>
            </c:extLst>
          </c:dPt>
          <c:dLbls>
            <c:dLbl>
              <c:idx val="0"/>
              <c:spPr>
                <a:noFill/>
                <a:ln>
                  <a:noFill/>
                </a:ln>
                <a:effectLst/>
              </c:spPr>
              <c:txPr>
                <a:bodyPr wrap="square" lIns="38100" tIns="19050" rIns="38100" bIns="19050" anchor="ctr">
                  <a:spAutoFit/>
                </a:bodyPr>
                <a:lstStyle/>
                <a:p>
                  <a:pPr>
                    <a:defRPr sz="1600"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A6AC-4B12-A614-553D6FF073FE}"/>
                </c:ext>
              </c:extLst>
            </c:dLbl>
            <c:dLbl>
              <c:idx val="1"/>
              <c:spPr>
                <a:noFill/>
                <a:ln>
                  <a:noFill/>
                </a:ln>
                <a:effectLst/>
              </c:spPr>
              <c:txPr>
                <a:bodyPr wrap="square" lIns="38100" tIns="19050" rIns="38100" bIns="19050" anchor="ctr">
                  <a:spAutoFit/>
                </a:bodyPr>
                <a:lstStyle/>
                <a:p>
                  <a:pPr>
                    <a:defRPr sz="16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3-A6AC-4B12-A614-553D6FF073FE}"/>
                </c:ext>
              </c:extLst>
            </c:dLbl>
            <c:dLbl>
              <c:idx val="2"/>
              <c:spPr>
                <a:noFill/>
                <a:ln>
                  <a:noFill/>
                </a:ln>
                <a:effectLst/>
              </c:spPr>
              <c:txPr>
                <a:bodyPr wrap="square" lIns="38100" tIns="19050" rIns="38100" bIns="19050" anchor="ctr">
                  <a:spAutoFit/>
                </a:bodyPr>
                <a:lstStyle/>
                <a:p>
                  <a:pPr>
                    <a:defRPr sz="16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5-A6AC-4B12-A614-553D6FF073FE}"/>
                </c:ext>
              </c:extLst>
            </c:dLbl>
            <c:spPr>
              <a:noFill/>
              <a:ln>
                <a:noFill/>
              </a:ln>
              <a:effectLst/>
            </c:spPr>
            <c:txPr>
              <a:bodyPr wrap="square" lIns="38100" tIns="19050" rIns="38100" bIns="19050" anchor="ctr">
                <a:spAutoFit/>
              </a:bodyPr>
              <a:lstStyle/>
              <a:p>
                <a:pPr>
                  <a:defRPr sz="1600" b="1">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'Visualizations - data'!$C$3:$C$5</c:f>
              <c:strCache>
                <c:ptCount val="3"/>
                <c:pt idx="0">
                  <c:v>Adolescent boys</c:v>
                </c:pt>
                <c:pt idx="1">
                  <c:v>Adolescent girls (15-19)</c:v>
                </c:pt>
                <c:pt idx="2">
                  <c:v>Adolescent girls (10-14)</c:v>
                </c:pt>
              </c:strCache>
            </c:strRef>
          </c:cat>
          <c:val>
            <c:numRef>
              <c:f>'Visualizations - data'!$D$3:$D$5</c:f>
              <c:numCache>
                <c:formatCode>#,##0</c:formatCode>
                <c:ptCount val="3"/>
                <c:pt idx="0">
                  <c:v>65000</c:v>
                </c:pt>
                <c:pt idx="1">
                  <c:v>30000</c:v>
                </c:pt>
                <c:pt idx="2">
                  <c:v>30000</c:v>
                </c:pt>
              </c:numCache>
            </c:numRef>
          </c:val>
          <c:extLst>
            <c:ext xmlns:c16="http://schemas.microsoft.com/office/drawing/2014/chart" uri="{C3380CC4-5D6E-409C-BE32-E72D297353CC}">
              <c16:uniqueId val="{00000004-A6AC-4B12-A614-553D6FF073FE}"/>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1"/>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0" normalizeH="0" baseline="0">
                <a:solidFill>
                  <a:sysClr val="windowText" lastClr="000000"/>
                </a:solidFill>
                <a:latin typeface="Arial" panose="020B0604020202020204" pitchFamily="34" charset="0"/>
                <a:ea typeface="+mj-ea"/>
                <a:cs typeface="Arial" panose="020B0604020202020204" pitchFamily="34" charset="0"/>
              </a:defRPr>
            </a:pPr>
            <a:r>
              <a:rPr lang="en-US" sz="1800">
                <a:solidFill>
                  <a:sysClr val="windowText" lastClr="000000"/>
                </a:solidFill>
              </a:rPr>
              <a:t>Live births in the next month and in the next 3 months</a:t>
            </a:r>
          </a:p>
        </c:rich>
      </c:tx>
      <c:layout>
        <c:manualLayout>
          <c:xMode val="edge"/>
          <c:yMode val="edge"/>
          <c:x val="0.20390357629877301"/>
          <c:y val="1.4142601971501001E-2"/>
        </c:manualLayout>
      </c:layout>
      <c:overlay val="0"/>
      <c:spPr>
        <a:noFill/>
        <a:ln>
          <a:noFill/>
        </a:ln>
        <a:effectLst/>
      </c:spPr>
      <c:txPr>
        <a:bodyPr rot="0" spcFirstLastPara="1" vertOverflow="ellipsis" vert="horz" wrap="square" anchor="ctr" anchorCtr="1"/>
        <a:lstStyle/>
        <a:p>
          <a:pPr>
            <a:defRPr sz="1800" b="1" i="0" u="none" strike="noStrike" kern="1200" cap="none" spc="0" normalizeH="0" baseline="0">
              <a:solidFill>
                <a:sysClr val="windowText" lastClr="000000"/>
              </a:solidFill>
              <a:latin typeface="Arial" panose="020B0604020202020204" pitchFamily="34" charset="0"/>
              <a:ea typeface="+mj-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9999"/>
              </a:solidFill>
              <a:ln>
                <a:noFill/>
              </a:ln>
              <a:effectLst/>
            </c:spPr>
            <c:extLst>
              <c:ext xmlns:c16="http://schemas.microsoft.com/office/drawing/2014/chart" uri="{C3380CC4-5D6E-409C-BE32-E72D297353CC}">
                <c16:uniqueId val="{00000008-A0F7-4D6F-A534-0F19E13EDB24}"/>
              </c:ext>
            </c:extLst>
          </c:dPt>
          <c:dPt>
            <c:idx val="1"/>
            <c:invertIfNegative val="0"/>
            <c:bubble3D val="0"/>
            <c:spPr>
              <a:solidFill>
                <a:srgbClr val="006666"/>
              </a:solidFill>
              <a:ln>
                <a:noFill/>
              </a:ln>
              <a:effectLst/>
            </c:spPr>
            <c:extLst>
              <c:ext xmlns:c16="http://schemas.microsoft.com/office/drawing/2014/chart" uri="{C3380CC4-5D6E-409C-BE32-E72D297353CC}">
                <c16:uniqueId val="{00000007-A0F7-4D6F-A534-0F19E13EDB24}"/>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F7-4D6F-A534-0F19E13EDB24}"/>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F7-4D6F-A534-0F19E13EDB2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'Visualizations - data'!$E$3:$E$4</c:f>
              <c:strCache>
                <c:ptCount val="2"/>
                <c:pt idx="0">
                  <c:v>Next month</c:v>
                </c:pt>
                <c:pt idx="1">
                  <c:v>Next 3 months</c:v>
                </c:pt>
              </c:strCache>
            </c:strRef>
          </c:cat>
          <c:val>
            <c:numRef>
              <c:f>'Visualizations - data'!$F$3:$F$4</c:f>
              <c:numCache>
                <c:formatCode>#,##0</c:formatCode>
                <c:ptCount val="2"/>
                <c:pt idx="0">
                  <c:v>841.625</c:v>
                </c:pt>
                <c:pt idx="1">
                  <c:v>2524.875</c:v>
                </c:pt>
              </c:numCache>
            </c:numRef>
          </c:val>
          <c:extLst>
            <c:ext xmlns:c16="http://schemas.microsoft.com/office/drawing/2014/chart" uri="{C3380CC4-5D6E-409C-BE32-E72D297353CC}">
              <c16:uniqueId val="{00000006-A0F7-4D6F-A534-0F19E13EDB24}"/>
            </c:ext>
          </c:extLst>
        </c:ser>
        <c:dLbls>
          <c:showLegendKey val="0"/>
          <c:showVal val="0"/>
          <c:showCatName val="0"/>
          <c:showSerName val="0"/>
          <c:showPercent val="0"/>
          <c:showBubbleSize val="0"/>
        </c:dLbls>
        <c:gapWidth val="267"/>
        <c:overlap val="-43"/>
        <c:axId val="2103903952"/>
        <c:axId val="2101555376"/>
      </c:barChart>
      <c:catAx>
        <c:axId val="21039039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555376"/>
        <c:crosses val="autoZero"/>
        <c:auto val="1"/>
        <c:lblAlgn val="ctr"/>
        <c:lblOffset val="100"/>
        <c:noMultiLvlLbl val="0"/>
      </c:catAx>
      <c:valAx>
        <c:axId val="2101555376"/>
        <c:scaling>
          <c:orientation val="minMax"/>
        </c:scaling>
        <c:delete val="0"/>
        <c:axPos val="l"/>
        <c:title>
          <c:tx>
            <c:rich>
              <a:bodyPr rot="-5400000" spcFirstLastPara="1" vertOverflow="ellipsis" vert="horz" wrap="square" anchor="ctr" anchorCtr="1"/>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r>
                  <a:rPr lang="en-US" sz="1050"/>
                  <a:t>Number of live births</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crossAx val="2103903952"/>
        <c:crosses val="autoZero"/>
        <c:crossBetween val="between"/>
        <c:majorUnit val="10000"/>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0.46932720135646799"/>
          <c:y val="2.1424849467346001E-3"/>
          <c:w val="0.510156597681927"/>
          <c:h val="0.904750173691524"/>
        </c:manualLayout>
      </c:layout>
      <c:barChart>
        <c:barDir val="bar"/>
        <c:grouping val="clustered"/>
        <c:varyColors val="1"/>
        <c:ser>
          <c:idx val="0"/>
          <c:order val="0"/>
          <c:tx>
            <c:strRef>
              <c:f>'Visualizations - data'!$B$7</c:f>
              <c:strCache>
                <c:ptCount val="1"/>
                <c:pt idx="0">
                  <c:v>1 month</c:v>
                </c:pt>
              </c:strCache>
            </c:strRef>
          </c:tx>
          <c:spPr>
            <a:solidFill>
              <a:srgbClr val="1C4587"/>
            </a:solidFill>
          </c:spPr>
          <c:invertIfNegative val="1"/>
          <c:dPt>
            <c:idx val="0"/>
            <c:invertIfNegative val="1"/>
            <c:bubble3D val="0"/>
            <c:spPr>
              <a:solidFill>
                <a:schemeClr val="accent4"/>
              </a:solidFill>
            </c:spPr>
            <c:extLst>
              <c:ext xmlns:c16="http://schemas.microsoft.com/office/drawing/2014/chart" uri="{C3380CC4-5D6E-409C-BE32-E72D297353CC}">
                <c16:uniqueId val="{00000006-980B-4FAF-97AD-29466F23E814}"/>
              </c:ext>
            </c:extLst>
          </c:dPt>
          <c:dPt>
            <c:idx val="1"/>
            <c:invertIfNegative val="1"/>
            <c:bubble3D val="0"/>
            <c:spPr>
              <a:solidFill>
                <a:schemeClr val="accent4"/>
              </a:solidFill>
            </c:spPr>
            <c:extLst>
              <c:ext xmlns:c16="http://schemas.microsoft.com/office/drawing/2014/chart" uri="{C3380CC4-5D6E-409C-BE32-E72D297353CC}">
                <c16:uniqueId val="{00000007-980B-4FAF-97AD-29466F23E814}"/>
              </c:ext>
            </c:extLst>
          </c:dPt>
          <c:dPt>
            <c:idx val="2"/>
            <c:invertIfNegative val="1"/>
            <c:bubble3D val="0"/>
            <c:spPr>
              <a:solidFill>
                <a:schemeClr val="accent4"/>
              </a:solidFill>
            </c:spPr>
            <c:extLst>
              <c:ext xmlns:c16="http://schemas.microsoft.com/office/drawing/2014/chart" uri="{C3380CC4-5D6E-409C-BE32-E72D297353CC}">
                <c16:uniqueId val="{00000008-980B-4FAF-97AD-29466F23E814}"/>
              </c:ext>
            </c:extLst>
          </c:dPt>
          <c:dPt>
            <c:idx val="4"/>
            <c:invertIfNegative val="1"/>
            <c:bubble3D val="0"/>
            <c:spPr>
              <a:solidFill>
                <a:srgbClr val="006666"/>
              </a:solidFill>
            </c:spPr>
            <c:extLst>
              <c:ext xmlns:c16="http://schemas.microsoft.com/office/drawing/2014/chart" uri="{C3380CC4-5D6E-409C-BE32-E72D297353CC}">
                <c16:uniqueId val="{00000002-FA67-4275-9A36-C8408E984FA5}"/>
              </c:ext>
            </c:extLst>
          </c:dPt>
          <c:dPt>
            <c:idx val="5"/>
            <c:invertIfNegative val="1"/>
            <c:bubble3D val="0"/>
            <c:spPr>
              <a:solidFill>
                <a:srgbClr val="006666"/>
              </a:solidFill>
            </c:spPr>
            <c:extLst>
              <c:ext xmlns:c16="http://schemas.microsoft.com/office/drawing/2014/chart" uri="{C3380CC4-5D6E-409C-BE32-E72D297353CC}">
                <c16:uniqueId val="{00000003-FA67-4275-9A36-C8408E984FA5}"/>
              </c:ext>
            </c:extLst>
          </c:dPt>
          <c:dPt>
            <c:idx val="6"/>
            <c:invertIfNegative val="1"/>
            <c:bubble3D val="0"/>
            <c:spPr>
              <a:solidFill>
                <a:srgbClr val="006666"/>
              </a:solidFill>
            </c:spPr>
            <c:extLst>
              <c:ext xmlns:c16="http://schemas.microsoft.com/office/drawing/2014/chart" uri="{C3380CC4-5D6E-409C-BE32-E72D297353CC}">
                <c16:uniqueId val="{00000004-FA67-4275-9A36-C8408E984FA5}"/>
              </c:ext>
            </c:extLst>
          </c:dPt>
          <c:dLbls>
            <c:dLbl>
              <c:idx val="3"/>
              <c:delete val="1"/>
              <c:extLst>
                <c:ext xmlns:c15="http://schemas.microsoft.com/office/drawing/2012/chart" uri="{CE6537A1-D6FC-4f65-9D91-7224C49458BB}"/>
                <c:ext xmlns:c16="http://schemas.microsoft.com/office/drawing/2014/chart" uri="{C3380CC4-5D6E-409C-BE32-E72D297353CC}">
                  <c16:uniqueId val="{00000001-FA67-4275-9A36-C8408E984FA5}"/>
                </c:ext>
              </c:extLst>
            </c:dLbl>
            <c:spPr>
              <a:noFill/>
              <a:ln>
                <a:noFill/>
              </a:ln>
              <a:effectLst/>
            </c:spPr>
            <c:txPr>
              <a:bodyPr/>
              <a:lstStyle/>
              <a:p>
                <a:pPr lvl="0">
                  <a:defRPr sz="1600"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'Visualizations - data'!$A$8:$A$14</c:f>
              <c:strCache>
                <c:ptCount val="7"/>
                <c:pt idx="0">
                  <c:v>Pregnancies that end in miscarriage or unsafe abortion</c:v>
                </c:pt>
                <c:pt idx="1">
                  <c:v>Currently pregnant women who will experience complications</c:v>
                </c:pt>
                <c:pt idx="2">
                  <c:v>Currently pregnant women who are estimated to need suturing of vaginal tears</c:v>
                </c:pt>
                <c:pt idx="4">
                  <c:v>Number of newborns weighing less than 2,500 g</c:v>
                </c:pt>
                <c:pt idx="5">
                  <c:v>Number of newborns who are estimated to experience complications</c:v>
                </c:pt>
                <c:pt idx="6">
                  <c:v>Number of still births</c:v>
                </c:pt>
              </c:strCache>
            </c:strRef>
          </c:cat>
          <c:val>
            <c:numRef>
              <c:f>'Visualizations - data'!$B$8:$B$14</c:f>
              <c:numCache>
                <c:formatCode>#,##0</c:formatCode>
                <c:ptCount val="7"/>
                <c:pt idx="0">
                  <c:v>126.24374999999999</c:v>
                </c:pt>
                <c:pt idx="1">
                  <c:v>126.24374999999999</c:v>
                </c:pt>
                <c:pt idx="2">
                  <c:v>126.24374999999999</c:v>
                </c:pt>
                <c:pt idx="4">
                  <c:v>42.081250000000004</c:v>
                </c:pt>
                <c:pt idx="5">
                  <c:v>168.32500000000002</c:v>
                </c:pt>
                <c:pt idx="6">
                  <c:v>19.357375000000001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A67-4275-9A36-C8408E984FA5}"/>
            </c:ext>
          </c:extLst>
        </c:ser>
        <c:dLbls>
          <c:showLegendKey val="0"/>
          <c:showVal val="0"/>
          <c:showCatName val="0"/>
          <c:showSerName val="0"/>
          <c:showPercent val="0"/>
          <c:showBubbleSize val="0"/>
        </c:dLbls>
        <c:gapWidth val="150"/>
        <c:axId val="2103840304"/>
        <c:axId val="2103848400"/>
      </c:barChart>
      <c:catAx>
        <c:axId val="2103840304"/>
        <c:scaling>
          <c:orientation val="maxMin"/>
        </c:scaling>
        <c:delete val="0"/>
        <c:axPos val="l"/>
        <c:numFmt formatCode="General" sourceLinked="1"/>
        <c:majorTickMark val="none"/>
        <c:minorTickMark val="none"/>
        <c:tickLblPos val="nextTo"/>
        <c:txPr>
          <a:bodyPr/>
          <a:lstStyle/>
          <a:p>
            <a:pPr lvl="0">
              <a:defRPr sz="1600" b="0">
                <a:solidFill>
                  <a:srgbClr val="134F5C"/>
                </a:solidFill>
              </a:defRPr>
            </a:pPr>
            <a:endParaRPr lang="en-US"/>
          </a:p>
        </c:txPr>
        <c:crossAx val="2103848400"/>
        <c:crosses val="autoZero"/>
        <c:auto val="1"/>
        <c:lblAlgn val="ctr"/>
        <c:lblOffset val="100"/>
        <c:noMultiLvlLbl val="1"/>
      </c:catAx>
      <c:valAx>
        <c:axId val="2103848400"/>
        <c:scaling>
          <c:orientation val="minMax"/>
        </c:scaling>
        <c:delete val="0"/>
        <c:axPos val="b"/>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n-US"/>
          </a:p>
        </c:txPr>
        <c:crossAx val="2103840304"/>
        <c:crosses val="max"/>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0.208612130245137"/>
          <c:y val="2.68817204301075E-2"/>
          <c:w val="0.28322537510364199"/>
          <c:h val="0.93951655236643805"/>
        </c:manualLayout>
      </c:layout>
      <c:doughnutChart>
        <c:varyColors val="1"/>
        <c:ser>
          <c:idx val="0"/>
          <c:order val="0"/>
          <c:dPt>
            <c:idx val="0"/>
            <c:bubble3D val="0"/>
            <c:spPr>
              <a:solidFill>
                <a:srgbClr val="006666"/>
              </a:solidFill>
            </c:spPr>
            <c:extLst>
              <c:ext xmlns:c16="http://schemas.microsoft.com/office/drawing/2014/chart" uri="{C3380CC4-5D6E-409C-BE32-E72D297353CC}">
                <c16:uniqueId val="{00000001-1D6C-4DBF-BFB0-B530E5EE2737}"/>
              </c:ext>
            </c:extLst>
          </c:dPt>
          <c:dPt>
            <c:idx val="1"/>
            <c:bubble3D val="0"/>
            <c:spPr>
              <a:solidFill>
                <a:srgbClr val="009999"/>
              </a:solidFill>
            </c:spPr>
            <c:extLst>
              <c:ext xmlns:c16="http://schemas.microsoft.com/office/drawing/2014/chart" uri="{C3380CC4-5D6E-409C-BE32-E72D297353CC}">
                <c16:uniqueId val="{00000002-A160-4766-925A-DD6E9270F17A}"/>
              </c:ext>
            </c:extLst>
          </c:dPt>
          <c:dPt>
            <c:idx val="2"/>
            <c:bubble3D val="0"/>
            <c:spPr>
              <a:solidFill>
                <a:srgbClr val="E7FFFF"/>
              </a:solidFill>
            </c:spPr>
            <c:extLst>
              <c:ext xmlns:c16="http://schemas.microsoft.com/office/drawing/2014/chart" uri="{C3380CC4-5D6E-409C-BE32-E72D297353CC}">
                <c16:uniqueId val="{00000003-A160-4766-925A-DD6E9270F17A}"/>
              </c:ext>
            </c:extLst>
          </c:dPt>
          <c:dPt>
            <c:idx val="3"/>
            <c:bubble3D val="0"/>
            <c:spPr>
              <a:solidFill>
                <a:schemeClr val="accent4">
                  <a:lumMod val="20000"/>
                  <a:lumOff val="80000"/>
                </a:schemeClr>
              </a:solidFill>
            </c:spPr>
            <c:extLst>
              <c:ext xmlns:c16="http://schemas.microsoft.com/office/drawing/2014/chart" uri="{C3380CC4-5D6E-409C-BE32-E72D297353CC}">
                <c16:uniqueId val="{00000004-A160-4766-925A-DD6E9270F17A}"/>
              </c:ext>
            </c:extLst>
          </c:dPt>
          <c:dPt>
            <c:idx val="4"/>
            <c:bubble3D val="0"/>
            <c:spPr>
              <a:solidFill>
                <a:schemeClr val="accent4"/>
              </a:solidFill>
            </c:spPr>
            <c:extLst>
              <c:ext xmlns:c16="http://schemas.microsoft.com/office/drawing/2014/chart" uri="{C3380CC4-5D6E-409C-BE32-E72D297353CC}">
                <c16:uniqueId val="{00000005-A160-4766-925A-DD6E9270F17A}"/>
              </c:ext>
            </c:extLst>
          </c:dPt>
          <c:dLbls>
            <c:dLbl>
              <c:idx val="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1D6C-4DBF-BFB0-B530E5EE2737}"/>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'Visualizations - data'!$B$20:$B$24</c:f>
              <c:strCache>
                <c:ptCount val="5"/>
                <c:pt idx="0">
                  <c:v>Female condoms</c:v>
                </c:pt>
                <c:pt idx="1">
                  <c:v>Implant</c:v>
                </c:pt>
                <c:pt idx="2">
                  <c:v>Pill</c:v>
                </c:pt>
                <c:pt idx="3">
                  <c:v>Injectable</c:v>
                </c:pt>
                <c:pt idx="4">
                  <c:v>IUD</c:v>
                </c:pt>
              </c:strCache>
            </c:strRef>
          </c:cat>
          <c:val>
            <c:numRef>
              <c:f>'Visualizations - data'!$C$20:$C$24</c:f>
              <c:numCache>
                <c:formatCode>0%</c:formatCode>
                <c:ptCount val="5"/>
                <c:pt idx="0">
                  <c:v>8.9599999999999985E-2</c:v>
                </c:pt>
                <c:pt idx="1">
                  <c:v>8.9599999999999999E-2</c:v>
                </c:pt>
                <c:pt idx="2">
                  <c:v>0.13439999999999999</c:v>
                </c:pt>
                <c:pt idx="3">
                  <c:v>0.24640000000000001</c:v>
                </c:pt>
                <c:pt idx="4">
                  <c:v>2.24E-2</c:v>
                </c:pt>
              </c:numCache>
            </c:numRef>
          </c:val>
          <c:extLst>
            <c:ext xmlns:c16="http://schemas.microsoft.com/office/drawing/2014/chart" uri="{C3380CC4-5D6E-409C-BE32-E72D297353CC}">
              <c16:uniqueId val="{00000002-1D6C-4DBF-BFB0-B530E5EE273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59144634420470599"/>
          <c:y val="0.126946067225468"/>
          <c:w val="0.24323763151167899"/>
          <c:h val="0.74610744221488501"/>
        </c:manualLayout>
      </c:layout>
      <c:overlay val="0"/>
      <c:txPr>
        <a:bodyPr/>
        <a:lstStyle/>
        <a:p>
          <a:pPr>
            <a:defRPr sz="1600"/>
          </a:pPr>
          <a:endParaRPr lang="en-US"/>
        </a:p>
      </c:txPr>
    </c:legend>
    <c:plotVisOnly val="1"/>
    <c:dispBlanksAs val="zero"/>
    <c:showDLblsOverMax val="1"/>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269505231699598"/>
          <c:y val="0.14502709338752001"/>
          <c:w val="0.23317255437314199"/>
          <c:h val="0.71518796037592103"/>
        </c:manualLayout>
      </c:layout>
      <c:doughnutChart>
        <c:varyColors val="1"/>
        <c:ser>
          <c:idx val="0"/>
          <c:order val="0"/>
          <c:tx>
            <c:v>ART/HIV/AIDS</c:v>
          </c:tx>
          <c:dPt>
            <c:idx val="0"/>
            <c:bubble3D val="0"/>
            <c:spPr>
              <a:solidFill>
                <a:srgbClr val="006666"/>
              </a:solidFill>
            </c:spPr>
            <c:extLst>
              <c:ext xmlns:c16="http://schemas.microsoft.com/office/drawing/2014/chart" uri="{C3380CC4-5D6E-409C-BE32-E72D297353CC}">
                <c16:uniqueId val="{00000000-08E3-4449-A07E-E4A9E1CDB7BF}"/>
              </c:ext>
            </c:extLst>
          </c:dPt>
          <c:dPt>
            <c:idx val="1"/>
            <c:bubble3D val="0"/>
            <c:spPr>
              <a:solidFill>
                <a:schemeClr val="accent4">
                  <a:lumMod val="40000"/>
                  <a:lumOff val="60000"/>
                </a:schemeClr>
              </a:solidFill>
            </c:spPr>
            <c:extLst>
              <c:ext xmlns:c16="http://schemas.microsoft.com/office/drawing/2014/chart" uri="{C3380CC4-5D6E-409C-BE32-E72D297353CC}">
                <c16:uniqueId val="{00000001-08E3-4449-A07E-E4A9E1CDB7BF}"/>
              </c:ext>
            </c:extLst>
          </c:dPt>
          <c:dLbls>
            <c:dLbl>
              <c:idx val="0"/>
              <c:spPr>
                <a:noFill/>
                <a:ln>
                  <a:noFill/>
                </a:ln>
                <a:effectLst/>
              </c:spPr>
              <c:txPr>
                <a:bodyPr wrap="square" lIns="38100" tIns="19050" rIns="38100" bIns="19050" anchor="ctr">
                  <a:spAutoFit/>
                </a:bodyPr>
                <a:lstStyle/>
                <a:p>
                  <a:pPr>
                    <a:defRPr sz="1050" b="1">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E3-4449-A07E-E4A9E1CDB7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'Visualizations - data'!$C$28:$C$29</c:f>
              <c:numCache>
                <c:formatCode>0%</c:formatCode>
                <c:ptCount val="2"/>
                <c:pt idx="0">
                  <c:v>0</c:v>
                </c:pt>
                <c:pt idx="1">
                  <c:v>0</c:v>
                </c:pt>
              </c:numCache>
            </c:numRef>
          </c:val>
          <c:extLst>
            <c:ext xmlns:c16="http://schemas.microsoft.com/office/drawing/2014/chart" uri="{C3380CC4-5D6E-409C-BE32-E72D297353CC}">
              <c16:uniqueId val="{00000003-4692-47A7-9ECA-E4B40AEC09A6}"/>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1"/>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8</xdr:col>
      <xdr:colOff>882650</xdr:colOff>
      <xdr:row>3</xdr:row>
      <xdr:rowOff>234950</xdr:rowOff>
    </xdr:from>
    <xdr:to>
      <xdr:col>16</xdr:col>
      <xdr:colOff>1003721</xdr:colOff>
      <xdr:row>12</xdr:row>
      <xdr:rowOff>13427</xdr:rowOff>
    </xdr:to>
    <xdr:pic>
      <xdr:nvPicPr>
        <xdr:cNvPr id="14" name="Picture 13"/>
        <xdr:cNvPicPr>
          <a:picLocks noChangeAspect="1"/>
        </xdr:cNvPicPr>
      </xdr:nvPicPr>
      <xdr:blipFill>
        <a:blip xmlns:r="http://schemas.openxmlformats.org/officeDocument/2006/relationships" r:embed="rId1"/>
        <a:stretch>
          <a:fillRect/>
        </a:stretch>
      </xdr:blipFill>
      <xdr:spPr>
        <a:xfrm>
          <a:off x="9721850" y="996950"/>
          <a:ext cx="8960271" cy="2915377"/>
        </a:xfrm>
        <a:prstGeom prst="rect">
          <a:avLst/>
        </a:prstGeom>
      </xdr:spPr>
    </xdr:pic>
    <xdr:clientData/>
  </xdr:twoCellAnchor>
  <xdr:twoCellAnchor editAs="oneCell">
    <xdr:from>
      <xdr:col>8</xdr:col>
      <xdr:colOff>598236</xdr:colOff>
      <xdr:row>13</xdr:row>
      <xdr:rowOff>463550</xdr:rowOff>
    </xdr:from>
    <xdr:to>
      <xdr:col>17</xdr:col>
      <xdr:colOff>61645</xdr:colOff>
      <xdr:row>15</xdr:row>
      <xdr:rowOff>86227</xdr:rowOff>
    </xdr:to>
    <xdr:pic>
      <xdr:nvPicPr>
        <xdr:cNvPr id="15" name="Picture 14"/>
        <xdr:cNvPicPr>
          <a:picLocks noChangeAspect="1"/>
        </xdr:cNvPicPr>
      </xdr:nvPicPr>
      <xdr:blipFill rotWithShape="1">
        <a:blip xmlns:r="http://schemas.openxmlformats.org/officeDocument/2006/relationships" r:embed="rId2"/>
        <a:srcRect l="1117" b="2193"/>
        <a:stretch/>
      </xdr:blipFill>
      <xdr:spPr>
        <a:xfrm>
          <a:off x="9437436" y="4108450"/>
          <a:ext cx="9407509" cy="498977"/>
        </a:xfrm>
        <a:prstGeom prst="rect">
          <a:avLst/>
        </a:prstGeom>
      </xdr:spPr>
    </xdr:pic>
    <xdr:clientData/>
  </xdr:twoCellAnchor>
  <xdr:twoCellAnchor editAs="oneCell">
    <xdr:from>
      <xdr:col>8</xdr:col>
      <xdr:colOff>599281</xdr:colOff>
      <xdr:row>13</xdr:row>
      <xdr:rowOff>279125</xdr:rowOff>
    </xdr:from>
    <xdr:to>
      <xdr:col>17</xdr:col>
      <xdr:colOff>20362</xdr:colOff>
      <xdr:row>14</xdr:row>
      <xdr:rowOff>164466</xdr:rowOff>
    </xdr:to>
    <xdr:pic>
      <xdr:nvPicPr>
        <xdr:cNvPr id="16" name="Picture 15"/>
        <xdr:cNvPicPr>
          <a:picLocks noChangeAspect="1"/>
        </xdr:cNvPicPr>
      </xdr:nvPicPr>
      <xdr:blipFill>
        <a:blip xmlns:r="http://schemas.openxmlformats.org/officeDocument/2006/relationships" r:embed="rId3"/>
        <a:stretch>
          <a:fillRect/>
        </a:stretch>
      </xdr:blipFill>
      <xdr:spPr>
        <a:xfrm>
          <a:off x="9438481" y="4076425"/>
          <a:ext cx="9365181" cy="202841"/>
        </a:xfrm>
        <a:prstGeom prst="rect">
          <a:avLst/>
        </a:prstGeom>
      </xdr:spPr>
    </xdr:pic>
    <xdr:clientData/>
  </xdr:twoCellAnchor>
  <xdr:twoCellAnchor>
    <xdr:from>
      <xdr:col>13</xdr:col>
      <xdr:colOff>877756</xdr:colOff>
      <xdr:row>14</xdr:row>
      <xdr:rowOff>144758</xdr:rowOff>
    </xdr:from>
    <xdr:to>
      <xdr:col>14</xdr:col>
      <xdr:colOff>101836</xdr:colOff>
      <xdr:row>14</xdr:row>
      <xdr:rowOff>357957</xdr:rowOff>
    </xdr:to>
    <xdr:sp macro="" textlink="">
      <xdr:nvSpPr>
        <xdr:cNvPr id="17" name="Oval 16"/>
        <xdr:cNvSpPr/>
      </xdr:nvSpPr>
      <xdr:spPr>
        <a:xfrm>
          <a:off x="15241456" y="4259558"/>
          <a:ext cx="328980" cy="21319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712354</xdr:colOff>
      <xdr:row>14</xdr:row>
      <xdr:rowOff>165100</xdr:rowOff>
    </xdr:from>
    <xdr:to>
      <xdr:col>13</xdr:col>
      <xdr:colOff>25400</xdr:colOff>
      <xdr:row>14</xdr:row>
      <xdr:rowOff>363791</xdr:rowOff>
    </xdr:to>
    <xdr:sp macro="" textlink="">
      <xdr:nvSpPr>
        <xdr:cNvPr id="18" name="Oval 17"/>
        <xdr:cNvSpPr/>
      </xdr:nvSpPr>
      <xdr:spPr>
        <a:xfrm flipV="1">
          <a:off x="13971154" y="4279900"/>
          <a:ext cx="417946" cy="19869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858218</xdr:colOff>
      <xdr:row>14</xdr:row>
      <xdr:rowOff>321581</xdr:rowOff>
    </xdr:from>
    <xdr:to>
      <xdr:col>15</xdr:col>
      <xdr:colOff>82298</xdr:colOff>
      <xdr:row>15</xdr:row>
      <xdr:rowOff>115680</xdr:rowOff>
    </xdr:to>
    <xdr:sp macro="" textlink="">
      <xdr:nvSpPr>
        <xdr:cNvPr id="19" name="Oval 18"/>
        <xdr:cNvSpPr/>
      </xdr:nvSpPr>
      <xdr:spPr>
        <a:xfrm>
          <a:off x="16326818" y="4436381"/>
          <a:ext cx="328980" cy="20049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849926</xdr:colOff>
      <xdr:row>15</xdr:row>
      <xdr:rowOff>41029</xdr:rowOff>
    </xdr:from>
    <xdr:to>
      <xdr:col>13</xdr:col>
      <xdr:colOff>73270</xdr:colOff>
      <xdr:row>17</xdr:row>
      <xdr:rowOff>45917</xdr:rowOff>
    </xdr:to>
    <xdr:cxnSp macro="">
      <xdr:nvCxnSpPr>
        <xdr:cNvPr id="25" name="Elbow Connector 24"/>
        <xdr:cNvCxnSpPr/>
      </xdr:nvCxnSpPr>
      <xdr:spPr>
        <a:xfrm rot="16200000" flipH="1">
          <a:off x="13946554" y="4724401"/>
          <a:ext cx="652588" cy="328244"/>
        </a:xfrm>
        <a:prstGeom prst="bentConnector3">
          <a:avLst>
            <a:gd name="adj1" fmla="val 99708"/>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956411</xdr:colOff>
      <xdr:row>15</xdr:row>
      <xdr:rowOff>396630</xdr:rowOff>
    </xdr:from>
    <xdr:to>
      <xdr:col>14</xdr:col>
      <xdr:colOff>179756</xdr:colOff>
      <xdr:row>17</xdr:row>
      <xdr:rowOff>300895</xdr:rowOff>
    </xdr:to>
    <xdr:cxnSp macro="">
      <xdr:nvCxnSpPr>
        <xdr:cNvPr id="26" name="Elbow Connector 25"/>
        <xdr:cNvCxnSpPr/>
      </xdr:nvCxnSpPr>
      <xdr:spPr>
        <a:xfrm rot="16200000" flipH="1">
          <a:off x="15208251" y="5029690"/>
          <a:ext cx="551965" cy="328245"/>
        </a:xfrm>
        <a:prstGeom prst="bentConnector3">
          <a:avLst>
            <a:gd name="adj1" fmla="val 99708"/>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980837</xdr:colOff>
      <xdr:row>15</xdr:row>
      <xdr:rowOff>197341</xdr:rowOff>
    </xdr:from>
    <xdr:to>
      <xdr:col>15</xdr:col>
      <xdr:colOff>204182</xdr:colOff>
      <xdr:row>17</xdr:row>
      <xdr:rowOff>62529</xdr:rowOff>
    </xdr:to>
    <xdr:cxnSp macro="">
      <xdr:nvCxnSpPr>
        <xdr:cNvPr id="27" name="Elbow Connector 26"/>
        <xdr:cNvCxnSpPr/>
      </xdr:nvCxnSpPr>
      <xdr:spPr>
        <a:xfrm rot="16200000" flipH="1">
          <a:off x="16357116" y="4810862"/>
          <a:ext cx="512888" cy="328245"/>
        </a:xfrm>
        <a:prstGeom prst="bentConnector3">
          <a:avLst>
            <a:gd name="adj1" fmla="val 99708"/>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57638</xdr:colOff>
      <xdr:row>15</xdr:row>
      <xdr:rowOff>369278</xdr:rowOff>
    </xdr:from>
    <xdr:to>
      <xdr:col>13</xdr:col>
      <xdr:colOff>785445</xdr:colOff>
      <xdr:row>18</xdr:row>
      <xdr:rowOff>279399</xdr:rowOff>
    </xdr:to>
    <xdr:sp macro="" textlink="">
      <xdr:nvSpPr>
        <xdr:cNvPr id="28" name="TextBox 27"/>
        <xdr:cNvSpPr txBox="1"/>
      </xdr:nvSpPr>
      <xdr:spPr>
        <a:xfrm>
          <a:off x="14421338" y="4890478"/>
          <a:ext cx="727807" cy="862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6666"/>
              </a:solidFill>
            </a:rPr>
            <a:t>Only global constant available</a:t>
          </a:r>
        </a:p>
      </xdr:txBody>
    </xdr:sp>
    <xdr:clientData/>
  </xdr:twoCellAnchor>
  <xdr:twoCellAnchor>
    <xdr:from>
      <xdr:col>14</xdr:col>
      <xdr:colOff>132861</xdr:colOff>
      <xdr:row>16</xdr:row>
      <xdr:rowOff>116256</xdr:rowOff>
    </xdr:from>
    <xdr:to>
      <xdr:col>14</xdr:col>
      <xdr:colOff>860668</xdr:colOff>
      <xdr:row>19</xdr:row>
      <xdr:rowOff>0</xdr:rowOff>
    </xdr:to>
    <xdr:sp macro="" textlink="">
      <xdr:nvSpPr>
        <xdr:cNvPr id="29" name="TextBox 28"/>
        <xdr:cNvSpPr txBox="1"/>
      </xdr:nvSpPr>
      <xdr:spPr>
        <a:xfrm>
          <a:off x="15601461" y="5043856"/>
          <a:ext cx="727807" cy="89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6666"/>
              </a:solidFill>
            </a:rPr>
            <a:t>Country specific data available</a:t>
          </a:r>
        </a:p>
      </xdr:txBody>
    </xdr:sp>
    <xdr:clientData/>
  </xdr:twoCellAnchor>
  <xdr:twoCellAnchor>
    <xdr:from>
      <xdr:col>15</xdr:col>
      <xdr:colOff>175846</xdr:colOff>
      <xdr:row>16</xdr:row>
      <xdr:rowOff>4882</xdr:rowOff>
    </xdr:from>
    <xdr:to>
      <xdr:col>15</xdr:col>
      <xdr:colOff>962270</xdr:colOff>
      <xdr:row>18</xdr:row>
      <xdr:rowOff>431799</xdr:rowOff>
    </xdr:to>
    <xdr:sp macro="" textlink="">
      <xdr:nvSpPr>
        <xdr:cNvPr id="30" name="TextBox 29"/>
        <xdr:cNvSpPr txBox="1"/>
      </xdr:nvSpPr>
      <xdr:spPr>
        <a:xfrm>
          <a:off x="16749346" y="4932482"/>
          <a:ext cx="786424" cy="973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6666"/>
              </a:solidFill>
            </a:rPr>
            <a:t>Site-specific value has been entered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141174</xdr:colOff>
      <xdr:row>0</xdr:row>
      <xdr:rowOff>88900</xdr:rowOff>
    </xdr:from>
    <xdr:to>
      <xdr:col>13</xdr:col>
      <xdr:colOff>4235450</xdr:colOff>
      <xdr:row>3</xdr:row>
      <xdr:rowOff>304800</xdr:rowOff>
    </xdr:to>
    <xdr:pic>
      <xdr:nvPicPr>
        <xdr:cNvPr id="4" name="Picture 3" descr="https://upload.wikimedia.org/wikipedia/commons/thumb/1/14/UNFPA_logo.svg/1024px-UNFPA_logo.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52374" y="88900"/>
          <a:ext cx="4094276" cy="186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38100</xdr:colOff>
      <xdr:row>7</xdr:row>
      <xdr:rowOff>12700</xdr:rowOff>
    </xdr:from>
    <xdr:ext cx="5695950" cy="5372100"/>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9525</xdr:colOff>
      <xdr:row>6</xdr:row>
      <xdr:rowOff>508001</xdr:rowOff>
    </xdr:from>
    <xdr:ext cx="4613275" cy="4118428"/>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9</xdr:col>
      <xdr:colOff>38100</xdr:colOff>
      <xdr:row>7</xdr:row>
      <xdr:rowOff>15874</xdr:rowOff>
    </xdr:from>
    <xdr:ext cx="4546600" cy="5387976"/>
    <xdr:graphicFrame macro="">
      <xdr:nvGraphicFramePr>
        <xdr:cNvPr id="4"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9524</xdr:colOff>
      <xdr:row>27</xdr:row>
      <xdr:rowOff>0</xdr:rowOff>
    </xdr:from>
    <xdr:ext cx="11325226" cy="3454400"/>
    <xdr:graphicFrame macro="">
      <xdr:nvGraphicFramePr>
        <xdr:cNvPr id="6"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0</xdr:col>
      <xdr:colOff>0</xdr:colOff>
      <xdr:row>49</xdr:row>
      <xdr:rowOff>0</xdr:rowOff>
    </xdr:from>
    <xdr:ext cx="7765143" cy="2362200"/>
    <xdr:graphicFrame macro="">
      <xdr:nvGraphicFramePr>
        <xdr:cNvPr id="7"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twoCellAnchor>
    <xdr:from>
      <xdr:col>0</xdr:col>
      <xdr:colOff>12700</xdr:colOff>
      <xdr:row>5</xdr:row>
      <xdr:rowOff>38100</xdr:rowOff>
    </xdr:from>
    <xdr:to>
      <xdr:col>4</xdr:col>
      <xdr:colOff>400050</xdr:colOff>
      <xdr:row>25</xdr:row>
      <xdr:rowOff>38100</xdr:rowOff>
    </xdr:to>
    <xdr:sp macro="" textlink="">
      <xdr:nvSpPr>
        <xdr:cNvPr id="10" name="Rectangle 9"/>
        <xdr:cNvSpPr/>
      </xdr:nvSpPr>
      <xdr:spPr>
        <a:xfrm>
          <a:off x="12700" y="1727200"/>
          <a:ext cx="5708650" cy="6115050"/>
        </a:xfrm>
        <a:prstGeom prst="rect">
          <a:avLst/>
        </a:prstGeom>
        <a:noFill/>
        <a:ln w="254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5</xdr:row>
      <xdr:rowOff>38100</xdr:rowOff>
    </xdr:from>
    <xdr:to>
      <xdr:col>9</xdr:col>
      <xdr:colOff>12700</xdr:colOff>
      <xdr:row>25</xdr:row>
      <xdr:rowOff>38100</xdr:rowOff>
    </xdr:to>
    <xdr:sp macro="" textlink="">
      <xdr:nvSpPr>
        <xdr:cNvPr id="11" name="Rectangle 10"/>
        <xdr:cNvSpPr/>
      </xdr:nvSpPr>
      <xdr:spPr>
        <a:xfrm>
          <a:off x="5727700" y="1727200"/>
          <a:ext cx="4616450" cy="6115050"/>
        </a:xfrm>
        <a:prstGeom prst="rect">
          <a:avLst/>
        </a:prstGeom>
        <a:noFill/>
        <a:ln w="254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12700</xdr:colOff>
      <xdr:row>5</xdr:row>
      <xdr:rowOff>38100</xdr:rowOff>
    </xdr:from>
    <xdr:to>
      <xdr:col>14</xdr:col>
      <xdr:colOff>6350</xdr:colOff>
      <xdr:row>25</xdr:row>
      <xdr:rowOff>38100</xdr:rowOff>
    </xdr:to>
    <xdr:sp macro="" textlink="">
      <xdr:nvSpPr>
        <xdr:cNvPr id="12" name="Rectangle 11"/>
        <xdr:cNvSpPr/>
      </xdr:nvSpPr>
      <xdr:spPr>
        <a:xfrm>
          <a:off x="10344150" y="1727200"/>
          <a:ext cx="4711700" cy="6115050"/>
        </a:xfrm>
        <a:prstGeom prst="rect">
          <a:avLst/>
        </a:prstGeom>
        <a:noFill/>
        <a:ln w="254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1</xdr:colOff>
      <xdr:row>49</xdr:row>
      <xdr:rowOff>0</xdr:rowOff>
    </xdr:from>
    <xdr:ext cx="7289800" cy="2362200"/>
    <xdr:graphicFrame macro="">
      <xdr:nvGraphicFramePr>
        <xdr:cNvPr id="14" name="Chart 13"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wsDr>
</file>

<file path=xl/drawings/drawing4.xml><?xml version="1.0" encoding="utf-8"?>
<c:userShapes xmlns:c="http://schemas.openxmlformats.org/drawingml/2006/chart">
  <cdr:relSizeAnchor xmlns:cdr="http://schemas.openxmlformats.org/drawingml/2006/chartDrawing">
    <cdr:from>
      <cdr:x>0.04908</cdr:x>
      <cdr:y>0.1129</cdr:y>
    </cdr:from>
    <cdr:to>
      <cdr:x>0.26205</cdr:x>
      <cdr:y>0.90765</cdr:y>
    </cdr:to>
    <cdr:sp macro="" textlink="">
      <cdr:nvSpPr>
        <cdr:cNvPr id="2" name="TextBox 1"/>
        <cdr:cNvSpPr txBox="1"/>
      </cdr:nvSpPr>
      <cdr:spPr>
        <a:xfrm xmlns:a="http://schemas.openxmlformats.org/drawingml/2006/main">
          <a:off x="355602" y="266691"/>
          <a:ext cx="1543042" cy="18773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solidFill>
                <a:srgbClr val="006666"/>
              </a:solidFill>
              <a:latin typeface="Arial" panose="020B0604020202020204" pitchFamily="34" charset="0"/>
              <a:cs typeface="Arial" panose="020B0604020202020204" pitchFamily="34" charset="0"/>
            </a:rPr>
            <a:t>Number of people living with HIV, receiving</a:t>
          </a:r>
          <a:r>
            <a:rPr lang="en-US" sz="1800" b="1" baseline="0">
              <a:solidFill>
                <a:srgbClr val="006666"/>
              </a:solidFill>
              <a:latin typeface="Arial" panose="020B0604020202020204" pitchFamily="34" charset="0"/>
              <a:cs typeface="Arial" panose="020B0604020202020204" pitchFamily="34" charset="0"/>
            </a:rPr>
            <a:t> ART</a:t>
          </a:r>
          <a:endParaRPr lang="en-US" sz="1800" b="1">
            <a:solidFill>
              <a:srgbClr val="006666"/>
            </a:solidFill>
            <a:latin typeface="Arial" panose="020B0604020202020204" pitchFamily="34" charset="0"/>
            <a:cs typeface="Arial" panose="020B0604020202020204" pitchFamily="34" charset="0"/>
          </a:endParaRPr>
        </a:p>
      </cdr:txBody>
    </cdr:sp>
  </cdr:relSizeAnchor>
</c:userShapes>
</file>

<file path=xl/tables/table1.xml><?xml version="1.0" encoding="utf-8"?>
<table xmlns="http://schemas.openxmlformats.org/spreadsheetml/2006/main" id="2" name="Table2" displayName="Table2" ref="A1:A201" totalsRowShown="0" headerRowDxfId="24" dataDxfId="22" headerRowBorderDxfId="23" tableBorderDxfId="21" totalsRowBorderDxfId="20">
  <autoFilter ref="A1:A201"/>
  <tableColumns count="1">
    <tableColumn id="1" name="ADMIN0" dataDxfId="19"/>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C1:C43" totalsRowShown="0" headerRowDxfId="18" dataDxfId="16" headerRowBorderDxfId="17" tableBorderDxfId="15" totalsRowBorderDxfId="14">
  <autoFilter ref="C1:C43"/>
  <tableColumns count="1">
    <tableColumn id="1" name="ADMIN1" dataDxfId="13"/>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88" totalsRowShown="0" headerRowDxfId="12" dataDxfId="10" headerRowBorderDxfId="11" tableBorderDxfId="9" totalsRowBorderDxfId="8">
  <autoFilter ref="E1:E88"/>
  <tableColumns count="1">
    <tableColumn id="1" name="ADMIN2" dataDxfId="7"/>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G1:G1445" totalsRowShown="0" headerRowDxfId="6" dataDxfId="4" headerRowBorderDxfId="5" tableBorderDxfId="3" totalsRowBorderDxfId="2">
  <autoFilter ref="G1:G1445"/>
  <tableColumns count="1">
    <tableColumn id="1" name="ADMIN3"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55CC"/>
    <outlinePr summaryBelow="0" summaryRight="0"/>
  </sheetPr>
  <dimension ref="B1:AA1006"/>
  <sheetViews>
    <sheetView tabSelected="1" topLeftCell="A24" workbookViewId="0">
      <selection activeCell="B27" sqref="B27:H27"/>
    </sheetView>
  </sheetViews>
  <sheetFormatPr defaultColWidth="14.453125" defaultRowHeight="15.75" customHeight="1"/>
  <cols>
    <col min="1" max="17" width="14.453125" style="315"/>
    <col min="18" max="27" width="14.453125" style="334"/>
    <col min="28" max="16384" width="14.453125" style="315"/>
  </cols>
  <sheetData>
    <row r="1" spans="2:27" ht="19" thickBot="1">
      <c r="B1" s="316"/>
      <c r="C1" s="316"/>
      <c r="D1" s="316"/>
      <c r="E1" s="316"/>
      <c r="F1" s="316"/>
      <c r="G1" s="316"/>
      <c r="H1" s="316"/>
      <c r="I1" s="316"/>
      <c r="J1" s="316"/>
      <c r="K1" s="316"/>
      <c r="L1" s="316"/>
      <c r="M1" s="316"/>
      <c r="N1" s="4"/>
      <c r="O1" s="4"/>
      <c r="P1" s="4"/>
      <c r="Q1" s="4"/>
      <c r="R1" s="318"/>
      <c r="S1" s="318"/>
      <c r="T1" s="318"/>
      <c r="U1" s="318"/>
      <c r="V1" s="318"/>
      <c r="W1" s="318"/>
      <c r="X1" s="318"/>
      <c r="Y1" s="318"/>
      <c r="Z1" s="318"/>
      <c r="AA1" s="318"/>
    </row>
    <row r="2" spans="2:27" ht="34" customHeight="1">
      <c r="B2" s="366" t="s">
        <v>1</v>
      </c>
      <c r="C2" s="367"/>
      <c r="D2" s="367"/>
      <c r="E2" s="367"/>
      <c r="F2" s="367"/>
      <c r="G2" s="367"/>
      <c r="H2" s="368"/>
      <c r="I2" s="316"/>
      <c r="J2" s="316"/>
      <c r="K2" s="316"/>
      <c r="L2" s="316"/>
      <c r="M2" s="316"/>
      <c r="N2" s="4"/>
      <c r="O2" s="4"/>
      <c r="P2" s="4"/>
      <c r="Q2" s="4"/>
      <c r="R2" s="318"/>
      <c r="S2" s="318"/>
      <c r="T2" s="318"/>
      <c r="U2" s="318"/>
      <c r="V2" s="318"/>
      <c r="W2" s="318"/>
      <c r="X2" s="318"/>
      <c r="Y2" s="318"/>
      <c r="Z2" s="318"/>
      <c r="AA2" s="318"/>
    </row>
    <row r="3" spans="2:27" ht="6" customHeight="1">
      <c r="B3" s="319"/>
      <c r="C3" s="320"/>
      <c r="D3" s="320"/>
      <c r="E3" s="320"/>
      <c r="F3" s="320"/>
      <c r="G3" s="320"/>
      <c r="H3" s="321"/>
      <c r="I3" s="316"/>
      <c r="J3" s="316"/>
      <c r="K3" s="316"/>
      <c r="L3" s="316"/>
      <c r="M3" s="316"/>
      <c r="N3" s="4"/>
      <c r="O3" s="4"/>
      <c r="P3" s="4"/>
      <c r="Q3" s="4"/>
      <c r="R3" s="318"/>
      <c r="S3" s="318"/>
      <c r="T3" s="318"/>
      <c r="U3" s="318"/>
      <c r="V3" s="318"/>
      <c r="W3" s="318"/>
      <c r="X3" s="318"/>
      <c r="Y3" s="318"/>
      <c r="Z3" s="318"/>
      <c r="AA3" s="318"/>
    </row>
    <row r="4" spans="2:27" ht="18.5">
      <c r="B4" s="349" t="s">
        <v>3</v>
      </c>
      <c r="C4" s="350"/>
      <c r="D4" s="350"/>
      <c r="E4" s="350"/>
      <c r="F4" s="350"/>
      <c r="G4" s="350"/>
      <c r="H4" s="351"/>
      <c r="N4" s="4"/>
      <c r="O4" s="4"/>
      <c r="P4" s="4"/>
      <c r="Q4" s="4"/>
      <c r="R4" s="318"/>
      <c r="S4" s="318"/>
      <c r="T4" s="318"/>
      <c r="U4" s="318"/>
      <c r="V4" s="318"/>
      <c r="W4" s="318"/>
      <c r="X4" s="318"/>
      <c r="Y4" s="318"/>
      <c r="Z4" s="318"/>
      <c r="AA4" s="318"/>
    </row>
    <row r="5" spans="2:27" ht="11" customHeight="1">
      <c r="B5" s="358" t="s">
        <v>2336</v>
      </c>
      <c r="C5" s="369"/>
      <c r="D5" s="369"/>
      <c r="E5" s="369"/>
      <c r="F5" s="369"/>
      <c r="G5" s="369"/>
      <c r="H5" s="370"/>
      <c r="I5" s="10"/>
      <c r="J5" s="10"/>
      <c r="K5" s="10"/>
      <c r="L5" s="10"/>
      <c r="M5" s="10"/>
      <c r="N5" s="4"/>
      <c r="O5" s="4"/>
      <c r="P5" s="4"/>
      <c r="Q5" s="4"/>
      <c r="R5" s="318"/>
      <c r="S5" s="318"/>
      <c r="T5" s="318"/>
      <c r="U5" s="318"/>
      <c r="V5" s="318"/>
      <c r="W5" s="318"/>
      <c r="X5" s="318"/>
      <c r="Y5" s="318"/>
      <c r="Z5" s="318"/>
      <c r="AA5" s="318"/>
    </row>
    <row r="6" spans="2:27" ht="83" customHeight="1">
      <c r="B6" s="358"/>
      <c r="C6" s="369"/>
      <c r="D6" s="369"/>
      <c r="E6" s="369"/>
      <c r="F6" s="369"/>
      <c r="G6" s="369"/>
      <c r="H6" s="370"/>
      <c r="I6" s="10"/>
      <c r="J6" s="10"/>
      <c r="K6" s="10"/>
      <c r="L6" s="10"/>
      <c r="M6" s="10"/>
      <c r="N6" s="4"/>
      <c r="O6" s="4"/>
      <c r="P6" s="4"/>
      <c r="Q6" s="4"/>
      <c r="R6" s="318"/>
      <c r="S6" s="318"/>
      <c r="T6" s="318"/>
      <c r="U6" s="318"/>
      <c r="V6" s="318"/>
      <c r="W6" s="318"/>
      <c r="X6" s="318"/>
      <c r="Y6" s="318"/>
      <c r="Z6" s="318"/>
      <c r="AA6" s="318"/>
    </row>
    <row r="7" spans="2:27" ht="55" hidden="1" customHeight="1">
      <c r="B7" s="358"/>
      <c r="C7" s="369"/>
      <c r="D7" s="369"/>
      <c r="E7" s="369"/>
      <c r="F7" s="369"/>
      <c r="G7" s="369"/>
      <c r="H7" s="370"/>
      <c r="I7" s="4"/>
      <c r="J7" s="4"/>
      <c r="K7" s="4"/>
      <c r="L7" s="4"/>
      <c r="M7" s="4"/>
      <c r="N7" s="4"/>
      <c r="O7" s="4"/>
      <c r="P7" s="4"/>
      <c r="Q7" s="4"/>
      <c r="R7" s="318"/>
      <c r="S7" s="318"/>
      <c r="T7" s="318"/>
      <c r="U7" s="318"/>
      <c r="V7" s="318"/>
      <c r="W7" s="318"/>
      <c r="X7" s="318"/>
      <c r="Y7" s="318"/>
      <c r="Z7" s="318"/>
      <c r="AA7" s="318"/>
    </row>
    <row r="8" spans="2:27" ht="10" hidden="1" customHeight="1">
      <c r="B8" s="358"/>
      <c r="C8" s="369"/>
      <c r="D8" s="369"/>
      <c r="E8" s="369"/>
      <c r="F8" s="369"/>
      <c r="G8" s="369"/>
      <c r="H8" s="370"/>
      <c r="I8" s="4"/>
      <c r="J8" s="4"/>
      <c r="K8" s="4"/>
      <c r="L8" s="4"/>
      <c r="M8" s="4"/>
      <c r="N8" s="4"/>
      <c r="O8" s="4"/>
      <c r="P8" s="4"/>
      <c r="Q8" s="4"/>
      <c r="R8" s="318"/>
      <c r="S8" s="318"/>
      <c r="T8" s="318"/>
      <c r="U8" s="318"/>
      <c r="V8" s="318"/>
      <c r="W8" s="318"/>
      <c r="X8" s="318"/>
      <c r="Y8" s="318"/>
      <c r="Z8" s="318"/>
      <c r="AA8" s="318"/>
    </row>
    <row r="9" spans="2:27" ht="55" customHeight="1">
      <c r="B9" s="358"/>
      <c r="C9" s="369"/>
      <c r="D9" s="369"/>
      <c r="E9" s="369"/>
      <c r="F9" s="369"/>
      <c r="G9" s="369"/>
      <c r="H9" s="370"/>
      <c r="I9" s="4"/>
      <c r="J9" s="4"/>
      <c r="K9" s="4"/>
      <c r="L9" s="4"/>
      <c r="M9" s="4"/>
      <c r="N9" s="4"/>
      <c r="O9" s="4"/>
      <c r="P9" s="4"/>
      <c r="Q9" s="4"/>
      <c r="R9" s="318"/>
      <c r="S9" s="318"/>
      <c r="T9" s="318"/>
      <c r="U9" s="318"/>
      <c r="V9" s="318"/>
      <c r="W9" s="318"/>
      <c r="X9" s="318"/>
      <c r="Y9" s="318"/>
      <c r="Z9" s="318"/>
      <c r="AA9" s="318"/>
    </row>
    <row r="10" spans="2:27" ht="38.5" customHeight="1">
      <c r="B10" s="358"/>
      <c r="C10" s="369"/>
      <c r="D10" s="369"/>
      <c r="E10" s="369"/>
      <c r="F10" s="369"/>
      <c r="G10" s="369"/>
      <c r="H10" s="370"/>
      <c r="I10" s="4"/>
      <c r="J10" s="4"/>
      <c r="K10" s="4"/>
      <c r="L10" s="4"/>
      <c r="M10" s="4"/>
      <c r="N10" s="4"/>
      <c r="O10" s="4"/>
      <c r="P10" s="4"/>
      <c r="Q10" s="4"/>
      <c r="R10" s="318"/>
      <c r="S10" s="318"/>
      <c r="T10" s="318"/>
      <c r="U10" s="318"/>
      <c r="V10" s="318"/>
      <c r="W10" s="318"/>
      <c r="X10" s="318"/>
      <c r="Y10" s="318"/>
      <c r="Z10" s="318"/>
      <c r="AA10" s="318"/>
    </row>
    <row r="11" spans="2:27" ht="18.5" customHeight="1">
      <c r="B11" s="358"/>
      <c r="C11" s="369"/>
      <c r="D11" s="369"/>
      <c r="E11" s="369"/>
      <c r="F11" s="369"/>
      <c r="G11" s="369"/>
      <c r="H11" s="370"/>
      <c r="I11" s="4"/>
      <c r="J11" s="4"/>
      <c r="K11" s="4"/>
      <c r="L11" s="4"/>
      <c r="M11" s="4"/>
      <c r="N11" s="4"/>
      <c r="O11" s="4"/>
      <c r="P11" s="4"/>
      <c r="Q11" s="4"/>
      <c r="R11" s="318"/>
      <c r="S11" s="318"/>
      <c r="T11" s="318"/>
      <c r="U11" s="318"/>
      <c r="V11" s="318"/>
      <c r="W11" s="318"/>
      <c r="X11" s="318"/>
      <c r="Y11" s="318"/>
      <c r="Z11" s="318"/>
      <c r="AA11" s="318"/>
    </row>
    <row r="12" spans="2:27" ht="22" customHeight="1">
      <c r="B12" s="349" t="s">
        <v>4</v>
      </c>
      <c r="C12" s="347"/>
      <c r="D12" s="347"/>
      <c r="E12" s="347"/>
      <c r="F12" s="347"/>
      <c r="G12" s="347"/>
      <c r="H12" s="348"/>
      <c r="I12" s="4"/>
      <c r="J12" s="4"/>
      <c r="K12" s="4"/>
      <c r="L12" s="4"/>
      <c r="M12" s="4"/>
      <c r="N12" s="4"/>
      <c r="O12" s="4"/>
      <c r="P12" s="4"/>
      <c r="Q12" s="4"/>
      <c r="R12" s="318"/>
      <c r="S12" s="318"/>
      <c r="T12" s="318"/>
      <c r="U12" s="318"/>
      <c r="V12" s="318"/>
      <c r="W12" s="318"/>
      <c r="X12" s="318"/>
      <c r="Y12" s="318"/>
      <c r="Z12" s="318"/>
      <c r="AA12" s="318"/>
    </row>
    <row r="13" spans="2:27" ht="10" customHeight="1">
      <c r="B13" s="359"/>
      <c r="C13" s="339"/>
      <c r="D13" s="339"/>
      <c r="E13" s="339"/>
      <c r="F13" s="339"/>
      <c r="G13" s="339"/>
      <c r="H13" s="340"/>
      <c r="I13" s="4"/>
      <c r="J13" s="4"/>
      <c r="K13" s="4"/>
      <c r="L13" s="4"/>
      <c r="M13" s="4"/>
      <c r="N13" s="4"/>
      <c r="O13" s="4"/>
      <c r="P13" s="4"/>
      <c r="Q13" s="4"/>
      <c r="R13" s="318"/>
      <c r="S13" s="318"/>
      <c r="T13" s="318"/>
      <c r="U13" s="318"/>
      <c r="V13" s="318"/>
      <c r="W13" s="318"/>
      <c r="X13" s="318"/>
      <c r="Y13" s="318"/>
      <c r="Z13" s="318"/>
      <c r="AA13" s="318"/>
    </row>
    <row r="14" spans="2:27" ht="25" customHeight="1">
      <c r="B14" s="361" t="s">
        <v>5</v>
      </c>
      <c r="C14" s="362"/>
      <c r="D14" s="362"/>
      <c r="E14" s="362"/>
      <c r="F14" s="362"/>
      <c r="G14" s="362"/>
      <c r="H14" s="363"/>
      <c r="I14" s="4"/>
      <c r="J14" s="4"/>
      <c r="K14" s="4"/>
      <c r="L14" s="4"/>
      <c r="M14" s="4"/>
      <c r="N14" s="4"/>
      <c r="O14" s="4"/>
      <c r="P14" s="4"/>
      <c r="Q14" s="4"/>
      <c r="R14" s="318"/>
      <c r="S14" s="318"/>
      <c r="T14" s="318"/>
      <c r="U14" s="318"/>
      <c r="V14" s="318"/>
      <c r="W14" s="318"/>
      <c r="X14" s="318"/>
      <c r="Y14" s="318"/>
      <c r="Z14" s="318"/>
      <c r="AA14" s="318"/>
    </row>
    <row r="15" spans="2:27" ht="32" customHeight="1">
      <c r="B15" s="358" t="s">
        <v>7</v>
      </c>
      <c r="C15" s="356"/>
      <c r="D15" s="356"/>
      <c r="E15" s="356"/>
      <c r="F15" s="356"/>
      <c r="G15" s="356"/>
      <c r="H15" s="357"/>
      <c r="I15" s="317"/>
      <c r="J15" s="317"/>
      <c r="K15" s="317"/>
      <c r="L15" s="4"/>
      <c r="M15" s="4"/>
      <c r="N15" s="4"/>
      <c r="O15" s="4"/>
      <c r="P15" s="4"/>
      <c r="Q15" s="4"/>
      <c r="R15" s="318"/>
      <c r="S15" s="318"/>
      <c r="T15" s="318"/>
      <c r="U15" s="318"/>
      <c r="V15" s="318"/>
      <c r="W15" s="318"/>
      <c r="X15" s="318"/>
      <c r="Y15" s="318"/>
      <c r="Z15" s="318"/>
      <c r="AA15" s="318"/>
    </row>
    <row r="16" spans="2:27" ht="32" customHeight="1">
      <c r="B16" s="364" t="s">
        <v>8</v>
      </c>
      <c r="C16" s="356"/>
      <c r="D16" s="356"/>
      <c r="E16" s="356"/>
      <c r="F16" s="356"/>
      <c r="G16" s="356"/>
      <c r="H16" s="357"/>
      <c r="I16" s="16"/>
      <c r="J16" s="4"/>
      <c r="K16" s="4"/>
      <c r="L16" s="4"/>
      <c r="M16" s="4"/>
      <c r="N16" s="4"/>
      <c r="O16" s="4"/>
      <c r="P16" s="4"/>
      <c r="Q16" s="4"/>
      <c r="R16" s="318"/>
      <c r="S16" s="318"/>
      <c r="T16" s="318"/>
      <c r="U16" s="318"/>
      <c r="V16" s="318"/>
      <c r="W16" s="318"/>
      <c r="X16" s="318"/>
      <c r="Y16" s="318"/>
      <c r="Z16" s="318"/>
      <c r="AA16" s="318"/>
    </row>
    <row r="17" spans="2:27" ht="18.5">
      <c r="B17" s="365" t="s">
        <v>9</v>
      </c>
      <c r="C17" s="356"/>
      <c r="D17" s="356"/>
      <c r="E17" s="356"/>
      <c r="F17" s="356"/>
      <c r="G17" s="356"/>
      <c r="H17" s="357"/>
      <c r="I17" s="4"/>
      <c r="J17" s="4"/>
      <c r="K17" s="4"/>
      <c r="L17" s="4"/>
      <c r="M17" s="4"/>
      <c r="N17" s="4"/>
      <c r="O17" s="4"/>
      <c r="P17" s="4"/>
      <c r="Q17" s="4"/>
      <c r="R17" s="318"/>
      <c r="S17" s="318"/>
      <c r="T17" s="318"/>
      <c r="U17" s="318"/>
      <c r="V17" s="318"/>
      <c r="W17" s="318"/>
      <c r="X17" s="318"/>
      <c r="Y17" s="318"/>
      <c r="Z17" s="318"/>
      <c r="AA17" s="318"/>
    </row>
    <row r="18" spans="2:27" ht="24" customHeight="1">
      <c r="B18" s="355" t="s">
        <v>10</v>
      </c>
      <c r="C18" s="356"/>
      <c r="D18" s="356"/>
      <c r="E18" s="356"/>
      <c r="F18" s="356"/>
      <c r="G18" s="356"/>
      <c r="H18" s="357"/>
      <c r="I18" s="4"/>
      <c r="J18" s="4"/>
      <c r="K18" s="4"/>
      <c r="L18" s="4"/>
      <c r="M18" s="4"/>
      <c r="N18" s="4"/>
      <c r="O18" s="4"/>
      <c r="P18" s="4"/>
      <c r="Q18" s="4"/>
      <c r="R18" s="318"/>
      <c r="S18" s="318"/>
      <c r="T18" s="318"/>
      <c r="U18" s="318"/>
      <c r="V18" s="318"/>
      <c r="W18" s="318"/>
      <c r="X18" s="318"/>
      <c r="Y18" s="318"/>
      <c r="Z18" s="318"/>
      <c r="AA18" s="318"/>
    </row>
    <row r="19" spans="2:27" ht="37" customHeight="1">
      <c r="B19" s="358" t="s">
        <v>2337</v>
      </c>
      <c r="C19" s="356"/>
      <c r="D19" s="356"/>
      <c r="E19" s="356"/>
      <c r="F19" s="356"/>
      <c r="G19" s="356"/>
      <c r="H19" s="357"/>
      <c r="I19" s="4"/>
      <c r="J19" s="4"/>
      <c r="K19" s="4"/>
      <c r="L19" s="4"/>
      <c r="M19" s="4"/>
      <c r="N19" s="4"/>
      <c r="O19" s="4"/>
      <c r="P19" s="4"/>
      <c r="Q19" s="4"/>
      <c r="R19" s="318"/>
      <c r="S19" s="318"/>
      <c r="T19" s="318"/>
      <c r="U19" s="318"/>
      <c r="V19" s="318"/>
      <c r="W19" s="318"/>
      <c r="X19" s="318"/>
      <c r="Y19" s="318"/>
      <c r="Z19" s="318"/>
      <c r="AA19" s="318"/>
    </row>
    <row r="20" spans="2:27" ht="28.5" customHeight="1">
      <c r="B20" s="358" t="s">
        <v>12</v>
      </c>
      <c r="C20" s="356"/>
      <c r="D20" s="356"/>
      <c r="E20" s="356"/>
      <c r="F20" s="356"/>
      <c r="G20" s="356"/>
      <c r="H20" s="357"/>
      <c r="I20" s="4"/>
      <c r="J20" s="4"/>
      <c r="K20" s="4"/>
      <c r="L20" s="4"/>
      <c r="M20" s="4"/>
      <c r="N20" s="4"/>
      <c r="O20" s="4"/>
      <c r="P20" s="4"/>
      <c r="Q20" s="4"/>
      <c r="R20" s="318"/>
      <c r="S20" s="318"/>
      <c r="T20" s="318"/>
      <c r="U20" s="318"/>
      <c r="V20" s="318"/>
      <c r="W20" s="318"/>
      <c r="X20" s="318"/>
      <c r="Y20" s="318"/>
      <c r="Z20" s="318"/>
      <c r="AA20" s="318"/>
    </row>
    <row r="21" spans="2:27" ht="12" customHeight="1">
      <c r="B21" s="359"/>
      <c r="C21" s="339"/>
      <c r="D21" s="339"/>
      <c r="E21" s="339"/>
      <c r="F21" s="339"/>
      <c r="G21" s="339"/>
      <c r="H21" s="340"/>
      <c r="I21" s="4"/>
      <c r="J21" s="4"/>
      <c r="K21" s="4"/>
      <c r="L21" s="4"/>
      <c r="M21" s="4"/>
      <c r="N21" s="4"/>
      <c r="O21" s="4"/>
      <c r="P21" s="4"/>
      <c r="Q21" s="4"/>
      <c r="R21" s="318"/>
      <c r="S21" s="318"/>
      <c r="T21" s="318"/>
      <c r="U21" s="318"/>
      <c r="V21" s="318"/>
      <c r="W21" s="318"/>
      <c r="X21" s="318"/>
      <c r="Y21" s="318"/>
      <c r="Z21" s="318"/>
      <c r="AA21" s="318"/>
    </row>
    <row r="22" spans="2:27" ht="18" customHeight="1">
      <c r="B22" s="360" t="s">
        <v>14</v>
      </c>
      <c r="C22" s="347"/>
      <c r="D22" s="347"/>
      <c r="E22" s="347"/>
      <c r="F22" s="347"/>
      <c r="G22" s="347"/>
      <c r="H22" s="348"/>
      <c r="I22" s="4"/>
      <c r="J22" s="4"/>
      <c r="K22" s="4"/>
      <c r="L22" s="4"/>
      <c r="M22" s="4"/>
      <c r="N22" s="4"/>
      <c r="O22" s="4"/>
      <c r="P22" s="4"/>
      <c r="Q22" s="4"/>
      <c r="R22" s="318"/>
      <c r="S22" s="318"/>
      <c r="T22" s="318"/>
      <c r="U22" s="318"/>
      <c r="V22" s="318"/>
      <c r="W22" s="318"/>
      <c r="X22" s="318"/>
      <c r="Y22" s="318"/>
      <c r="Z22" s="318"/>
      <c r="AA22" s="318"/>
    </row>
    <row r="23" spans="2:27" ht="112" customHeight="1">
      <c r="B23" s="338" t="s">
        <v>15</v>
      </c>
      <c r="C23" s="339"/>
      <c r="D23" s="339"/>
      <c r="E23" s="339"/>
      <c r="F23" s="339"/>
      <c r="G23" s="339"/>
      <c r="H23" s="340"/>
      <c r="I23" s="4"/>
      <c r="J23" s="4"/>
      <c r="K23" s="4"/>
      <c r="L23" s="4"/>
      <c r="M23" s="4"/>
      <c r="N23" s="4"/>
      <c r="O23" s="4"/>
      <c r="P23" s="4"/>
      <c r="Q23" s="4"/>
      <c r="R23" s="318"/>
      <c r="S23" s="318"/>
      <c r="T23" s="318"/>
      <c r="U23" s="318"/>
      <c r="V23" s="318"/>
      <c r="W23" s="318"/>
      <c r="X23" s="318"/>
      <c r="Y23" s="318"/>
      <c r="Z23" s="318"/>
      <c r="AA23" s="318"/>
    </row>
    <row r="24" spans="2:27" ht="10.5" customHeight="1">
      <c r="B24" s="352"/>
      <c r="C24" s="353"/>
      <c r="D24" s="353"/>
      <c r="E24" s="353"/>
      <c r="F24" s="353"/>
      <c r="G24" s="353"/>
      <c r="H24" s="354"/>
      <c r="I24" s="4"/>
      <c r="J24" s="4"/>
      <c r="K24" s="4"/>
      <c r="L24" s="4"/>
      <c r="M24" s="4"/>
      <c r="N24" s="4"/>
      <c r="O24" s="4"/>
      <c r="P24" s="4"/>
      <c r="Q24" s="4"/>
      <c r="R24" s="318"/>
      <c r="S24" s="318"/>
      <c r="T24" s="318"/>
      <c r="U24" s="318"/>
      <c r="V24" s="318"/>
      <c r="W24" s="318"/>
      <c r="X24" s="318"/>
      <c r="Y24" s="318"/>
      <c r="Z24" s="318"/>
      <c r="AA24" s="318"/>
    </row>
    <row r="25" spans="2:27" ht="18" customHeight="1">
      <c r="B25" s="335" t="s">
        <v>16</v>
      </c>
      <c r="C25" s="336"/>
      <c r="D25" s="336"/>
      <c r="E25" s="336"/>
      <c r="F25" s="336"/>
      <c r="G25" s="336"/>
      <c r="H25" s="337"/>
      <c r="I25" s="4"/>
      <c r="J25" s="4"/>
      <c r="K25" s="4"/>
      <c r="L25" s="4"/>
      <c r="M25" s="4"/>
      <c r="N25" s="4"/>
      <c r="O25" s="4"/>
      <c r="P25" s="4"/>
      <c r="Q25" s="4"/>
      <c r="R25" s="318"/>
      <c r="S25" s="318"/>
      <c r="T25" s="318"/>
      <c r="U25" s="318"/>
      <c r="V25" s="318"/>
      <c r="W25" s="318"/>
      <c r="X25" s="318"/>
      <c r="Y25" s="318"/>
      <c r="Z25" s="318"/>
      <c r="AA25" s="318"/>
    </row>
    <row r="26" spans="2:27" ht="1.5" customHeight="1">
      <c r="B26" s="322"/>
      <c r="C26" s="323"/>
      <c r="D26" s="323"/>
      <c r="E26" s="323"/>
      <c r="F26" s="323"/>
      <c r="G26" s="323"/>
      <c r="H26" s="324"/>
      <c r="R26" s="325"/>
      <c r="S26" s="325"/>
      <c r="T26" s="325"/>
      <c r="U26" s="325"/>
      <c r="V26" s="325"/>
      <c r="W26" s="325"/>
      <c r="X26" s="325"/>
      <c r="Y26" s="325"/>
      <c r="Z26" s="325"/>
      <c r="AA26" s="325"/>
    </row>
    <row r="27" spans="2:27" ht="173.5" customHeight="1">
      <c r="B27" s="338" t="s">
        <v>18</v>
      </c>
      <c r="C27" s="339"/>
      <c r="D27" s="339"/>
      <c r="E27" s="339"/>
      <c r="F27" s="339"/>
      <c r="G27" s="339"/>
      <c r="H27" s="340"/>
      <c r="I27" s="22"/>
      <c r="J27" s="22"/>
      <c r="K27" s="22"/>
      <c r="L27" s="22"/>
      <c r="M27" s="22"/>
      <c r="N27" s="22"/>
      <c r="O27" s="22"/>
      <c r="P27" s="22"/>
      <c r="Q27" s="22"/>
      <c r="R27" s="326"/>
      <c r="S27" s="326"/>
      <c r="T27" s="326"/>
      <c r="U27" s="326"/>
      <c r="V27" s="326"/>
      <c r="W27" s="326"/>
      <c r="X27" s="326"/>
      <c r="Y27" s="326"/>
      <c r="Z27" s="326"/>
      <c r="AA27" s="326"/>
    </row>
    <row r="28" spans="2:27" ht="9.5" customHeight="1">
      <c r="B28" s="327"/>
      <c r="C28" s="328"/>
      <c r="D28" s="328"/>
      <c r="E28" s="328"/>
      <c r="F28" s="328"/>
      <c r="G28" s="328"/>
      <c r="H28" s="329"/>
      <c r="I28" s="4"/>
      <c r="J28" s="4"/>
      <c r="K28" s="4"/>
      <c r="L28" s="4"/>
      <c r="M28" s="4"/>
      <c r="N28" s="4"/>
      <c r="O28" s="4"/>
      <c r="P28" s="4"/>
      <c r="Q28" s="4"/>
      <c r="R28" s="318"/>
      <c r="S28" s="318"/>
      <c r="T28" s="318"/>
      <c r="U28" s="318"/>
      <c r="V28" s="318"/>
      <c r="W28" s="318"/>
      <c r="X28" s="318"/>
      <c r="Y28" s="318"/>
      <c r="Z28" s="318"/>
      <c r="AA28" s="318"/>
    </row>
    <row r="29" spans="2:27" ht="19" customHeight="1">
      <c r="B29" s="335" t="s">
        <v>19</v>
      </c>
      <c r="C29" s="336"/>
      <c r="D29" s="336"/>
      <c r="E29" s="336"/>
      <c r="F29" s="336"/>
      <c r="G29" s="336"/>
      <c r="H29" s="337"/>
      <c r="I29" s="4"/>
      <c r="J29" s="4"/>
      <c r="K29" s="4"/>
      <c r="L29" s="4"/>
      <c r="M29" s="4"/>
      <c r="N29" s="4"/>
      <c r="O29" s="4"/>
      <c r="P29" s="4"/>
      <c r="Q29" s="4"/>
      <c r="R29" s="318"/>
      <c r="S29" s="318"/>
      <c r="T29" s="318"/>
      <c r="U29" s="318"/>
      <c r="V29" s="318"/>
      <c r="W29" s="318"/>
      <c r="X29" s="318"/>
      <c r="Y29" s="318"/>
      <c r="Z29" s="318"/>
      <c r="AA29" s="318"/>
    </row>
    <row r="30" spans="2:27" ht="115.5" customHeight="1">
      <c r="B30" s="338" t="s">
        <v>20</v>
      </c>
      <c r="C30" s="339"/>
      <c r="D30" s="339"/>
      <c r="E30" s="339"/>
      <c r="F30" s="339"/>
      <c r="G30" s="339"/>
      <c r="H30" s="340"/>
      <c r="I30" s="25"/>
      <c r="J30" s="25"/>
      <c r="K30" s="25"/>
      <c r="L30" s="25"/>
      <c r="M30" s="25"/>
      <c r="N30" s="25"/>
      <c r="O30" s="25"/>
      <c r="P30" s="25"/>
      <c r="Q30" s="25"/>
      <c r="R30" s="330"/>
      <c r="S30" s="330"/>
      <c r="T30" s="330"/>
      <c r="U30" s="330"/>
      <c r="V30" s="330"/>
      <c r="W30" s="330"/>
      <c r="X30" s="330"/>
      <c r="Y30" s="330"/>
      <c r="Z30" s="330"/>
      <c r="AA30" s="330"/>
    </row>
    <row r="31" spans="2:27" ht="180" customHeight="1">
      <c r="B31" s="338" t="s">
        <v>23</v>
      </c>
      <c r="C31" s="339"/>
      <c r="D31" s="339"/>
      <c r="E31" s="339"/>
      <c r="F31" s="339"/>
      <c r="G31" s="339"/>
      <c r="H31" s="340"/>
      <c r="I31" s="25"/>
      <c r="J31" s="25"/>
      <c r="K31" s="25"/>
      <c r="L31" s="25"/>
      <c r="M31" s="25"/>
      <c r="N31" s="25"/>
      <c r="O31" s="25"/>
      <c r="P31" s="25"/>
      <c r="Q31" s="25"/>
      <c r="R31" s="330"/>
      <c r="S31" s="330"/>
      <c r="T31" s="330"/>
      <c r="U31" s="330"/>
      <c r="V31" s="330"/>
      <c r="W31" s="330"/>
      <c r="X31" s="330"/>
      <c r="Y31" s="330"/>
      <c r="Z31" s="330"/>
      <c r="AA31" s="330"/>
    </row>
    <row r="32" spans="2:27" ht="20" customHeight="1">
      <c r="B32" s="322"/>
      <c r="C32" s="323"/>
      <c r="D32" s="323"/>
      <c r="E32" s="323"/>
      <c r="F32" s="323"/>
      <c r="G32" s="323"/>
      <c r="H32" s="324"/>
      <c r="I32" s="27"/>
      <c r="J32" s="27"/>
      <c r="K32" s="27"/>
      <c r="L32" s="27"/>
      <c r="M32" s="27"/>
      <c r="N32" s="27"/>
      <c r="O32" s="27"/>
      <c r="P32" s="27"/>
      <c r="Q32" s="27"/>
      <c r="R32" s="331"/>
      <c r="S32" s="331"/>
      <c r="T32" s="331"/>
      <c r="U32" s="331"/>
      <c r="V32" s="331"/>
      <c r="W32" s="331"/>
      <c r="X32" s="331"/>
      <c r="Y32" s="331"/>
      <c r="Z32" s="331"/>
      <c r="AA32" s="331"/>
    </row>
    <row r="33" spans="2:27" ht="27" customHeight="1">
      <c r="B33" s="346" t="s">
        <v>2338</v>
      </c>
      <c r="C33" s="347"/>
      <c r="D33" s="347"/>
      <c r="E33" s="347"/>
      <c r="F33" s="347"/>
      <c r="G33" s="347"/>
      <c r="H33" s="348"/>
      <c r="I33" s="4"/>
      <c r="J33" s="4"/>
      <c r="K33" s="4"/>
      <c r="L33" s="4"/>
      <c r="M33" s="4"/>
      <c r="N33" s="4"/>
      <c r="O33" s="4"/>
      <c r="P33" s="4"/>
      <c r="Q33" s="4"/>
      <c r="R33" s="318"/>
      <c r="S33" s="318"/>
      <c r="T33" s="318"/>
      <c r="U33" s="318"/>
      <c r="V33" s="318"/>
      <c r="W33" s="318"/>
      <c r="X33" s="318"/>
      <c r="Y33" s="318"/>
      <c r="Z33" s="318"/>
      <c r="AA33" s="318"/>
    </row>
    <row r="34" spans="2:27" ht="96.5" customHeight="1">
      <c r="B34" s="338" t="s">
        <v>24</v>
      </c>
      <c r="C34" s="339"/>
      <c r="D34" s="339"/>
      <c r="E34" s="339"/>
      <c r="F34" s="339"/>
      <c r="G34" s="339"/>
      <c r="H34" s="340"/>
      <c r="I34" s="27"/>
      <c r="J34" s="27"/>
      <c r="K34" s="27"/>
      <c r="L34" s="27"/>
      <c r="M34" s="27"/>
      <c r="N34" s="27"/>
      <c r="O34" s="27"/>
      <c r="P34" s="27"/>
      <c r="Q34" s="27"/>
      <c r="R34" s="331"/>
      <c r="S34" s="331"/>
      <c r="T34" s="331"/>
      <c r="U34" s="331"/>
      <c r="V34" s="331"/>
      <c r="W34" s="331"/>
      <c r="X34" s="331"/>
      <c r="Y34" s="331"/>
      <c r="Z34" s="331"/>
      <c r="AA34" s="331"/>
    </row>
    <row r="35" spans="2:27" ht="7.5" customHeight="1">
      <c r="B35" s="319"/>
      <c r="C35" s="320"/>
      <c r="D35" s="320"/>
      <c r="E35" s="320"/>
      <c r="F35" s="320"/>
      <c r="G35" s="320"/>
      <c r="H35" s="329"/>
      <c r="I35" s="4"/>
      <c r="J35" s="4"/>
      <c r="K35" s="4"/>
      <c r="L35" s="4"/>
      <c r="M35" s="4"/>
      <c r="N35" s="4"/>
      <c r="O35" s="4"/>
      <c r="P35" s="4"/>
      <c r="Q35" s="4"/>
      <c r="R35" s="318"/>
      <c r="S35" s="318"/>
      <c r="T35" s="318"/>
      <c r="U35" s="318"/>
      <c r="V35" s="318"/>
      <c r="W35" s="318"/>
      <c r="X35" s="318"/>
      <c r="Y35" s="318"/>
      <c r="Z35" s="318"/>
      <c r="AA35" s="318"/>
    </row>
    <row r="36" spans="2:27" ht="18.5">
      <c r="B36" s="349" t="s">
        <v>26</v>
      </c>
      <c r="C36" s="350"/>
      <c r="D36" s="350"/>
      <c r="E36" s="350"/>
      <c r="F36" s="350"/>
      <c r="G36" s="350"/>
      <c r="H36" s="351"/>
      <c r="I36" s="4"/>
      <c r="J36" s="4"/>
      <c r="K36" s="4"/>
      <c r="L36" s="4"/>
      <c r="M36" s="4"/>
      <c r="N36" s="4"/>
      <c r="O36" s="4"/>
      <c r="P36" s="4"/>
      <c r="Q36" s="4"/>
      <c r="R36" s="318"/>
      <c r="S36" s="318"/>
      <c r="T36" s="318"/>
      <c r="U36" s="318"/>
      <c r="V36" s="318"/>
      <c r="W36" s="318"/>
      <c r="X36" s="318"/>
      <c r="Y36" s="318"/>
      <c r="Z36" s="318"/>
      <c r="AA36" s="318"/>
    </row>
    <row r="37" spans="2:27" ht="37" customHeight="1">
      <c r="B37" s="338" t="s">
        <v>28</v>
      </c>
      <c r="C37" s="339"/>
      <c r="D37" s="339"/>
      <c r="E37" s="339"/>
      <c r="F37" s="339"/>
      <c r="G37" s="339"/>
      <c r="H37" s="340"/>
      <c r="I37" s="4"/>
      <c r="J37" s="4"/>
      <c r="K37" s="4"/>
      <c r="L37" s="4"/>
      <c r="M37" s="4"/>
      <c r="N37" s="4"/>
      <c r="O37" s="4"/>
      <c r="P37" s="4"/>
      <c r="Q37" s="4"/>
      <c r="R37" s="318"/>
      <c r="S37" s="318"/>
      <c r="T37" s="318"/>
      <c r="U37" s="318"/>
      <c r="V37" s="318"/>
      <c r="W37" s="318"/>
      <c r="X37" s="318"/>
      <c r="Y37" s="318"/>
      <c r="Z37" s="318"/>
      <c r="AA37" s="318"/>
    </row>
    <row r="38" spans="2:27" ht="10.5" customHeight="1">
      <c r="B38" s="327"/>
      <c r="C38" s="328"/>
      <c r="D38" s="328"/>
      <c r="E38" s="328"/>
      <c r="F38" s="328"/>
      <c r="G38" s="328"/>
      <c r="H38" s="329"/>
      <c r="I38" s="4"/>
      <c r="J38" s="4"/>
      <c r="K38" s="4"/>
      <c r="L38" s="4"/>
      <c r="M38" s="4"/>
      <c r="N38" s="4"/>
      <c r="O38" s="4"/>
      <c r="P38" s="4"/>
      <c r="Q38" s="4"/>
      <c r="R38" s="318"/>
      <c r="S38" s="318"/>
      <c r="T38" s="318"/>
      <c r="U38" s="318"/>
      <c r="V38" s="318"/>
      <c r="W38" s="318"/>
      <c r="X38" s="318"/>
      <c r="Y38" s="318"/>
      <c r="Z38" s="318"/>
      <c r="AA38" s="318"/>
    </row>
    <row r="39" spans="2:27" ht="25.5" customHeight="1">
      <c r="B39" s="335" t="s">
        <v>2339</v>
      </c>
      <c r="C39" s="336"/>
      <c r="D39" s="336"/>
      <c r="E39" s="336"/>
      <c r="F39" s="336"/>
      <c r="G39" s="336"/>
      <c r="H39" s="337"/>
      <c r="I39" s="4"/>
      <c r="J39" s="4"/>
      <c r="K39" s="4"/>
      <c r="L39" s="4"/>
      <c r="M39" s="4"/>
      <c r="N39" s="4"/>
      <c r="O39" s="4"/>
      <c r="P39" s="4"/>
      <c r="Q39" s="4"/>
      <c r="R39" s="318"/>
      <c r="S39" s="318"/>
      <c r="T39" s="318"/>
      <c r="U39" s="318"/>
      <c r="V39" s="318"/>
      <c r="W39" s="318"/>
      <c r="X39" s="318"/>
      <c r="Y39" s="318"/>
      <c r="Z39" s="318"/>
      <c r="AA39" s="318"/>
    </row>
    <row r="40" spans="2:27" ht="33" customHeight="1">
      <c r="B40" s="338" t="s">
        <v>29</v>
      </c>
      <c r="C40" s="339"/>
      <c r="D40" s="339"/>
      <c r="E40" s="339"/>
      <c r="F40" s="339"/>
      <c r="G40" s="339"/>
      <c r="H40" s="340"/>
      <c r="I40" s="22"/>
      <c r="J40" s="22"/>
      <c r="K40" s="22"/>
      <c r="L40" s="22"/>
      <c r="M40" s="22"/>
      <c r="N40" s="22"/>
      <c r="O40" s="22"/>
      <c r="P40" s="22"/>
      <c r="Q40" s="22"/>
      <c r="R40" s="326"/>
      <c r="S40" s="326"/>
      <c r="T40" s="326"/>
      <c r="U40" s="326"/>
      <c r="V40" s="326"/>
      <c r="W40" s="326"/>
      <c r="X40" s="326"/>
      <c r="Y40" s="326"/>
      <c r="Z40" s="326"/>
      <c r="AA40" s="326"/>
    </row>
    <row r="41" spans="2:27" ht="18.5">
      <c r="B41" s="332"/>
      <c r="C41" s="333"/>
      <c r="D41" s="333"/>
      <c r="E41" s="333"/>
      <c r="F41" s="333"/>
      <c r="G41" s="333"/>
      <c r="H41" s="329"/>
      <c r="I41" s="4"/>
      <c r="J41" s="4"/>
      <c r="K41" s="4"/>
      <c r="L41" s="4"/>
      <c r="M41" s="4"/>
      <c r="N41" s="4"/>
      <c r="O41" s="4"/>
      <c r="P41" s="4"/>
      <c r="Q41" s="4"/>
      <c r="R41" s="318"/>
      <c r="S41" s="318"/>
      <c r="T41" s="318"/>
      <c r="U41" s="318"/>
      <c r="V41" s="318"/>
      <c r="W41" s="318"/>
      <c r="X41" s="318"/>
      <c r="Y41" s="318"/>
      <c r="Z41" s="318"/>
      <c r="AA41" s="318"/>
    </row>
    <row r="42" spans="2:27" ht="18.5">
      <c r="B42" s="341" t="s">
        <v>2340</v>
      </c>
      <c r="C42" s="339"/>
      <c r="D42" s="339"/>
      <c r="E42" s="339"/>
      <c r="F42" s="339"/>
      <c r="G42" s="339"/>
      <c r="H42" s="340"/>
      <c r="I42" s="4"/>
      <c r="J42" s="4"/>
      <c r="K42" s="4"/>
      <c r="L42" s="4"/>
      <c r="M42" s="4"/>
      <c r="N42" s="4"/>
      <c r="O42" s="4"/>
      <c r="P42" s="4"/>
      <c r="Q42" s="4"/>
      <c r="R42" s="318"/>
      <c r="S42" s="318"/>
      <c r="T42" s="318"/>
      <c r="U42" s="318"/>
      <c r="V42" s="318"/>
      <c r="W42" s="318"/>
      <c r="X42" s="318"/>
      <c r="Y42" s="318"/>
      <c r="Z42" s="318"/>
      <c r="AA42" s="318"/>
    </row>
    <row r="43" spans="2:27" ht="18.5">
      <c r="B43" s="342"/>
      <c r="C43" s="339"/>
      <c r="D43" s="339"/>
      <c r="E43" s="339"/>
      <c r="F43" s="339"/>
      <c r="G43" s="339"/>
      <c r="H43" s="340"/>
      <c r="I43" s="4"/>
      <c r="J43" s="4"/>
      <c r="K43" s="4"/>
      <c r="L43" s="4"/>
      <c r="M43" s="4"/>
      <c r="N43" s="4"/>
      <c r="O43" s="4"/>
      <c r="P43" s="4"/>
      <c r="Q43" s="4"/>
      <c r="R43" s="318"/>
      <c r="S43" s="318"/>
      <c r="T43" s="318"/>
      <c r="U43" s="318"/>
      <c r="V43" s="318"/>
      <c r="W43" s="318"/>
      <c r="X43" s="318"/>
      <c r="Y43" s="318"/>
      <c r="Z43" s="318"/>
      <c r="AA43" s="318"/>
    </row>
    <row r="44" spans="2:27" ht="19" thickBot="1">
      <c r="B44" s="343"/>
      <c r="C44" s="344"/>
      <c r="D44" s="344"/>
      <c r="E44" s="344"/>
      <c r="F44" s="344"/>
      <c r="G44" s="344"/>
      <c r="H44" s="345"/>
      <c r="I44" s="4"/>
      <c r="J44" s="4"/>
      <c r="K44" s="4"/>
      <c r="L44" s="4"/>
      <c r="M44" s="4"/>
      <c r="N44" s="4"/>
      <c r="O44" s="4"/>
      <c r="P44" s="4"/>
      <c r="Q44" s="4"/>
      <c r="R44" s="318"/>
      <c r="S44" s="318"/>
      <c r="T44" s="318"/>
      <c r="U44" s="318"/>
      <c r="V44" s="318"/>
      <c r="W44" s="318"/>
      <c r="X44" s="318"/>
      <c r="Y44" s="318"/>
      <c r="Z44" s="318"/>
      <c r="AA44" s="318"/>
    </row>
    <row r="45" spans="2:27" ht="18.5">
      <c r="B45" s="10"/>
      <c r="C45" s="10"/>
      <c r="D45" s="10"/>
      <c r="E45" s="10"/>
      <c r="F45" s="10"/>
      <c r="G45" s="10"/>
      <c r="H45" s="10"/>
      <c r="I45" s="4"/>
      <c r="J45" s="4"/>
      <c r="K45" s="4"/>
      <c r="L45" s="4"/>
      <c r="M45" s="4"/>
      <c r="N45" s="4"/>
      <c r="O45" s="4"/>
      <c r="P45" s="4"/>
      <c r="Q45" s="4"/>
      <c r="R45" s="318"/>
      <c r="S45" s="318"/>
      <c r="T45" s="318"/>
      <c r="U45" s="318"/>
      <c r="V45" s="318"/>
      <c r="W45" s="318"/>
      <c r="X45" s="318"/>
      <c r="Y45" s="318"/>
      <c r="Z45" s="318"/>
      <c r="AA45" s="318"/>
    </row>
    <row r="46" spans="2:27" ht="18.5">
      <c r="B46" s="10"/>
      <c r="C46" s="10"/>
      <c r="D46" s="10"/>
      <c r="E46" s="10"/>
      <c r="F46" s="10"/>
      <c r="G46" s="10"/>
      <c r="H46" s="10"/>
      <c r="I46" s="4"/>
      <c r="J46" s="4"/>
      <c r="K46" s="4"/>
      <c r="L46" s="4"/>
      <c r="M46" s="4"/>
      <c r="N46" s="4"/>
      <c r="O46" s="4"/>
      <c r="P46" s="4"/>
      <c r="Q46" s="4"/>
      <c r="R46" s="318"/>
      <c r="S46" s="318"/>
      <c r="T46" s="318"/>
      <c r="U46" s="318"/>
      <c r="V46" s="318"/>
      <c r="W46" s="318"/>
      <c r="X46" s="318"/>
      <c r="Y46" s="318"/>
      <c r="Z46" s="318"/>
      <c r="AA46" s="318"/>
    </row>
    <row r="47" spans="2:27" s="334" customFormat="1" ht="18.5">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row>
    <row r="48" spans="2:27" s="334" customFormat="1" ht="18.5">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row>
    <row r="49" spans="2:27" s="334" customFormat="1" ht="18.5">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row>
    <row r="50" spans="2:27" s="334" customFormat="1" ht="18.5">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row>
    <row r="51" spans="2:27" s="334" customFormat="1" ht="18.5">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row>
    <row r="52" spans="2:27" s="334" customFormat="1" ht="18.5">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row>
    <row r="53" spans="2:27" s="334" customFormat="1" ht="18.5">
      <c r="B53" s="318"/>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row>
    <row r="54" spans="2:27" s="334" customFormat="1" ht="18.5">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row>
    <row r="55" spans="2:27" s="334" customFormat="1" ht="18.5">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row>
    <row r="56" spans="2:27" s="334" customFormat="1" ht="18.5">
      <c r="B56" s="318"/>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row>
    <row r="57" spans="2:27" s="334" customFormat="1" ht="18.5">
      <c r="B57" s="318"/>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row>
    <row r="58" spans="2:27" s="334" customFormat="1" ht="18.5">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row>
    <row r="59" spans="2:27" s="334" customFormat="1" ht="18.5">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row>
    <row r="60" spans="2:27" s="334" customFormat="1" ht="18.5">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row>
    <row r="61" spans="2:27" s="334" customFormat="1" ht="18.5">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row>
    <row r="62" spans="2:27" s="334" customFormat="1" ht="18.5">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row>
    <row r="63" spans="2:27" s="334" customFormat="1" ht="18.5">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row>
    <row r="64" spans="2:27" s="334" customFormat="1" ht="18.5">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row>
    <row r="65" spans="2:27" s="334" customFormat="1" ht="18.5">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row>
    <row r="66" spans="2:27" s="334" customFormat="1" ht="18.5">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row>
    <row r="67" spans="2:27" s="334" customFormat="1" ht="18.5">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row>
    <row r="68" spans="2:27" s="334" customFormat="1" ht="18.5">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row>
    <row r="69" spans="2:27" s="334" customFormat="1" ht="18.5">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row>
    <row r="70" spans="2:27" s="334" customFormat="1" ht="18.5">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row>
    <row r="71" spans="2:27" s="334" customFormat="1" ht="18.5">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18"/>
    </row>
    <row r="72" spans="2:27" s="334" customFormat="1" ht="18.5">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row>
    <row r="73" spans="2:27" s="334" customFormat="1" ht="18.5">
      <c r="B73" s="318"/>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row>
    <row r="74" spans="2:27" s="334" customFormat="1" ht="18.5">
      <c r="B74" s="318"/>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row>
    <row r="75" spans="2:27" s="334" customFormat="1" ht="18.5">
      <c r="B75" s="318"/>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row>
    <row r="76" spans="2:27" s="334" customFormat="1" ht="18.5">
      <c r="B76" s="318"/>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row>
    <row r="77" spans="2:27" s="334" customFormat="1" ht="18.5">
      <c r="B77" s="318"/>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row>
    <row r="78" spans="2:27" s="334" customFormat="1" ht="18.5">
      <c r="B78" s="318"/>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row>
    <row r="79" spans="2:27" s="334" customFormat="1" ht="18.5">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row>
    <row r="80" spans="2:27" s="334" customFormat="1" ht="18.5">
      <c r="B80" s="318"/>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row>
    <row r="81" spans="2:27" s="334" customFormat="1" ht="18.5">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row>
    <row r="82" spans="2:27" s="334" customFormat="1" ht="18.5">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row>
    <row r="83" spans="2:27" s="334" customFormat="1" ht="18.5">
      <c r="B83" s="318"/>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row>
    <row r="84" spans="2:27" s="334" customFormat="1" ht="18.5">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row>
    <row r="85" spans="2:27" s="334" customFormat="1" ht="18.5">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row>
    <row r="86" spans="2:27" s="334" customFormat="1" ht="18.5">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row>
    <row r="87" spans="2:27" s="334" customFormat="1" ht="18.5">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row>
    <row r="88" spans="2:27" s="334" customFormat="1" ht="18.5">
      <c r="B88" s="318"/>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row>
    <row r="89" spans="2:27" s="334" customFormat="1" ht="18.5">
      <c r="B89" s="318"/>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row>
    <row r="90" spans="2:27" s="334" customFormat="1" ht="18.5">
      <c r="B90" s="318"/>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row>
    <row r="91" spans="2:27" s="334" customFormat="1" ht="18.5">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row>
    <row r="92" spans="2:27" s="334" customFormat="1" ht="18.5">
      <c r="B92" s="318"/>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row>
    <row r="93" spans="2:27" s="334" customFormat="1" ht="18.5">
      <c r="B93" s="318"/>
      <c r="C93" s="318"/>
      <c r="D93" s="318"/>
      <c r="E93" s="318"/>
      <c r="F93" s="318"/>
      <c r="G93" s="318"/>
      <c r="H93" s="318"/>
      <c r="I93" s="318"/>
      <c r="J93" s="318"/>
      <c r="K93" s="318"/>
      <c r="L93" s="318"/>
      <c r="M93" s="318"/>
      <c r="N93" s="318"/>
      <c r="O93" s="318"/>
      <c r="P93" s="318"/>
      <c r="Q93" s="318"/>
      <c r="R93" s="318"/>
      <c r="S93" s="318"/>
      <c r="T93" s="318"/>
      <c r="U93" s="318"/>
      <c r="V93" s="318"/>
      <c r="W93" s="318"/>
      <c r="X93" s="318"/>
      <c r="Y93" s="318"/>
      <c r="Z93" s="318"/>
      <c r="AA93" s="318"/>
    </row>
    <row r="94" spans="2:27" s="334" customFormat="1" ht="18.5">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row>
    <row r="95" spans="2:27" s="334" customFormat="1" ht="18.5">
      <c r="B95" s="31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row>
    <row r="96" spans="2:27" s="334" customFormat="1" ht="18.5">
      <c r="B96" s="318"/>
      <c r="C96" s="318"/>
      <c r="D96" s="318"/>
      <c r="E96" s="318"/>
      <c r="F96" s="318"/>
      <c r="G96" s="318"/>
      <c r="H96" s="318"/>
      <c r="I96" s="318"/>
      <c r="J96" s="318"/>
      <c r="K96" s="318"/>
      <c r="L96" s="318"/>
      <c r="M96" s="318"/>
      <c r="N96" s="318"/>
      <c r="O96" s="318"/>
      <c r="P96" s="318"/>
      <c r="Q96" s="318"/>
      <c r="R96" s="318"/>
      <c r="S96" s="318"/>
      <c r="T96" s="318"/>
      <c r="U96" s="318"/>
      <c r="V96" s="318"/>
      <c r="W96" s="318"/>
      <c r="X96" s="318"/>
      <c r="Y96" s="318"/>
      <c r="Z96" s="318"/>
      <c r="AA96" s="318"/>
    </row>
    <row r="97" spans="2:27" s="334" customFormat="1" ht="18.5">
      <c r="B97" s="318"/>
      <c r="C97" s="318"/>
      <c r="D97" s="318"/>
      <c r="E97" s="318"/>
      <c r="F97" s="318"/>
      <c r="G97" s="318"/>
      <c r="H97" s="318"/>
      <c r="I97" s="318"/>
      <c r="J97" s="318"/>
      <c r="K97" s="318"/>
      <c r="L97" s="318"/>
      <c r="M97" s="318"/>
      <c r="N97" s="318"/>
      <c r="O97" s="318"/>
      <c r="P97" s="318"/>
      <c r="Q97" s="318"/>
      <c r="R97" s="318"/>
      <c r="S97" s="318"/>
      <c r="T97" s="318"/>
      <c r="U97" s="318"/>
      <c r="V97" s="318"/>
      <c r="W97" s="318"/>
      <c r="X97" s="318"/>
      <c r="Y97" s="318"/>
      <c r="Z97" s="318"/>
      <c r="AA97" s="318"/>
    </row>
    <row r="98" spans="2:27" s="334" customFormat="1" ht="18.5">
      <c r="B98" s="318"/>
      <c r="C98" s="318"/>
      <c r="D98" s="318"/>
      <c r="E98" s="318"/>
      <c r="F98" s="318"/>
      <c r="G98" s="318"/>
      <c r="H98" s="318"/>
      <c r="I98" s="318"/>
      <c r="J98" s="318"/>
      <c r="K98" s="318"/>
      <c r="L98" s="318"/>
      <c r="M98" s="318"/>
      <c r="N98" s="318"/>
      <c r="O98" s="318"/>
      <c r="P98" s="318"/>
      <c r="Q98" s="318"/>
      <c r="R98" s="318"/>
      <c r="S98" s="318"/>
      <c r="T98" s="318"/>
      <c r="U98" s="318"/>
      <c r="V98" s="318"/>
      <c r="W98" s="318"/>
      <c r="X98" s="318"/>
      <c r="Y98" s="318"/>
      <c r="Z98" s="318"/>
      <c r="AA98" s="318"/>
    </row>
    <row r="99" spans="2:27" s="334" customFormat="1" ht="18.5">
      <c r="B99" s="318"/>
      <c r="C99" s="318"/>
      <c r="D99" s="318"/>
      <c r="E99" s="318"/>
      <c r="F99" s="318"/>
      <c r="G99" s="318"/>
      <c r="H99" s="318"/>
      <c r="I99" s="318"/>
      <c r="J99" s="318"/>
      <c r="K99" s="318"/>
      <c r="L99" s="318"/>
      <c r="M99" s="318"/>
      <c r="N99" s="318"/>
      <c r="O99" s="318"/>
      <c r="P99" s="318"/>
      <c r="Q99" s="318"/>
      <c r="R99" s="318"/>
      <c r="S99" s="318"/>
      <c r="T99" s="318"/>
      <c r="U99" s="318"/>
      <c r="V99" s="318"/>
      <c r="W99" s="318"/>
      <c r="X99" s="318"/>
      <c r="Y99" s="318"/>
      <c r="Z99" s="318"/>
      <c r="AA99" s="318"/>
    </row>
    <row r="100" spans="2:27" s="334" customFormat="1" ht="18.5">
      <c r="B100" s="318"/>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row>
    <row r="101" spans="2:27" s="334" customFormat="1" ht="18.5">
      <c r="B101" s="318"/>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row>
    <row r="102" spans="2:27" s="334" customFormat="1" ht="18.5">
      <c r="B102" s="318"/>
      <c r="C102" s="318"/>
      <c r="D102" s="318"/>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row>
    <row r="103" spans="2:27" s="334" customFormat="1" ht="18.5">
      <c r="B103" s="318"/>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row>
    <row r="104" spans="2:27" s="334" customFormat="1" ht="18.5">
      <c r="B104" s="318"/>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row>
    <row r="105" spans="2:27" s="334" customFormat="1" ht="18.5">
      <c r="B105" s="318"/>
      <c r="C105" s="318"/>
      <c r="D105" s="318"/>
      <c r="E105" s="318"/>
      <c r="F105" s="318"/>
      <c r="G105" s="318"/>
      <c r="H105" s="318"/>
      <c r="I105" s="318"/>
      <c r="J105" s="318"/>
      <c r="K105" s="318"/>
      <c r="L105" s="318"/>
      <c r="M105" s="318"/>
      <c r="N105" s="318"/>
      <c r="O105" s="318"/>
      <c r="P105" s="318"/>
      <c r="Q105" s="318"/>
      <c r="R105" s="318"/>
      <c r="S105" s="318"/>
      <c r="T105" s="318"/>
      <c r="U105" s="318"/>
      <c r="V105" s="318"/>
      <c r="W105" s="318"/>
      <c r="X105" s="318"/>
      <c r="Y105" s="318"/>
      <c r="Z105" s="318"/>
      <c r="AA105" s="318"/>
    </row>
    <row r="106" spans="2:27" s="334" customFormat="1" ht="18.5">
      <c r="B106" s="318"/>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c r="AA106" s="318"/>
    </row>
    <row r="107" spans="2:27" s="334" customFormat="1" ht="18.5">
      <c r="B107" s="318"/>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row>
    <row r="108" spans="2:27" s="334" customFormat="1" ht="18.5">
      <c r="B108" s="318"/>
      <c r="C108" s="318"/>
      <c r="D108" s="318"/>
      <c r="E108" s="318"/>
      <c r="F108" s="318"/>
      <c r="G108" s="318"/>
      <c r="H108" s="318"/>
      <c r="I108" s="318"/>
      <c r="J108" s="318"/>
      <c r="K108" s="318"/>
      <c r="L108" s="318"/>
      <c r="M108" s="318"/>
      <c r="N108" s="318"/>
      <c r="O108" s="318"/>
      <c r="P108" s="318"/>
      <c r="Q108" s="318"/>
      <c r="R108" s="318"/>
      <c r="S108" s="318"/>
      <c r="T108" s="318"/>
      <c r="U108" s="318"/>
      <c r="V108" s="318"/>
      <c r="W108" s="318"/>
      <c r="X108" s="318"/>
      <c r="Y108" s="318"/>
      <c r="Z108" s="318"/>
      <c r="AA108" s="318"/>
    </row>
    <row r="109" spans="2:27" s="334" customFormat="1" ht="18.5">
      <c r="B109" s="318"/>
      <c r="C109" s="318"/>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row>
    <row r="110" spans="2:27" s="334" customFormat="1" ht="18.5">
      <c r="B110" s="318"/>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row>
    <row r="111" spans="2:27" s="334" customFormat="1" ht="18.5">
      <c r="B111" s="318"/>
      <c r="C111" s="318"/>
      <c r="D111" s="318"/>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row>
    <row r="112" spans="2:27" s="334" customFormat="1" ht="18.5">
      <c r="B112" s="318"/>
      <c r="C112" s="318"/>
      <c r="D112" s="318"/>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row>
    <row r="113" spans="2:27" s="334" customFormat="1" ht="18.5">
      <c r="B113" s="318"/>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318"/>
      <c r="AA113" s="318"/>
    </row>
    <row r="114" spans="2:27" s="334" customFormat="1" ht="18.5">
      <c r="B114" s="318"/>
      <c r="C114" s="318"/>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row>
    <row r="115" spans="2:27" s="334" customFormat="1" ht="18.5">
      <c r="B115" s="318"/>
      <c r="C115" s="318"/>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row>
    <row r="116" spans="2:27" s="334" customFormat="1" ht="18.5">
      <c r="B116" s="318"/>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row>
    <row r="117" spans="2:27" s="334" customFormat="1" ht="18.5">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row>
    <row r="118" spans="2:27" s="334" customFormat="1" ht="18.5">
      <c r="B118" s="318"/>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row>
    <row r="119" spans="2:27" s="334" customFormat="1" ht="18.5">
      <c r="B119" s="318"/>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row>
    <row r="120" spans="2:27" s="334" customFormat="1" ht="18.5">
      <c r="B120" s="318"/>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row>
    <row r="121" spans="2:27" s="334" customFormat="1" ht="18.5">
      <c r="B121" s="318"/>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row>
    <row r="122" spans="2:27" s="334" customFormat="1" ht="18.5">
      <c r="B122" s="318"/>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row>
    <row r="123" spans="2:27" s="334" customFormat="1" ht="18.5">
      <c r="B123" s="318"/>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318"/>
      <c r="Z123" s="318"/>
      <c r="AA123" s="318"/>
    </row>
    <row r="124" spans="2:27" s="334" customFormat="1" ht="18.5">
      <c r="B124" s="318"/>
      <c r="C124" s="318"/>
      <c r="D124" s="318"/>
      <c r="E124" s="318"/>
      <c r="F124" s="318"/>
      <c r="G124" s="318"/>
      <c r="H124" s="318"/>
      <c r="I124" s="318"/>
      <c r="J124" s="318"/>
      <c r="K124" s="318"/>
      <c r="L124" s="318"/>
      <c r="M124" s="318"/>
      <c r="N124" s="318"/>
      <c r="O124" s="318"/>
      <c r="P124" s="318"/>
      <c r="Q124" s="318"/>
      <c r="R124" s="318"/>
      <c r="S124" s="318"/>
      <c r="T124" s="318"/>
      <c r="U124" s="318"/>
      <c r="V124" s="318"/>
      <c r="W124" s="318"/>
      <c r="X124" s="318"/>
      <c r="Y124" s="318"/>
      <c r="Z124" s="318"/>
      <c r="AA124" s="318"/>
    </row>
    <row r="125" spans="2:27" s="334" customFormat="1" ht="18.5">
      <c r="B125" s="318"/>
      <c r="C125" s="318"/>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row>
    <row r="126" spans="2:27" s="334" customFormat="1" ht="18.5">
      <c r="B126" s="318"/>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318"/>
      <c r="Z126" s="318"/>
      <c r="AA126" s="318"/>
    </row>
    <row r="127" spans="2:27" s="334" customFormat="1" ht="18.5">
      <c r="B127" s="318"/>
      <c r="C127" s="318"/>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row>
    <row r="128" spans="2:27" s="334" customFormat="1" ht="18.5">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row>
    <row r="129" spans="2:27" s="334" customFormat="1" ht="18.5">
      <c r="B129" s="318"/>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row>
    <row r="130" spans="2:27" s="334" customFormat="1" ht="18.5">
      <c r="B130" s="318"/>
      <c r="C130" s="318"/>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row>
    <row r="131" spans="2:27" s="334" customFormat="1" ht="18.5">
      <c r="B131" s="318"/>
      <c r="C131" s="318"/>
      <c r="D131" s="318"/>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row>
    <row r="132" spans="2:27" s="334" customFormat="1" ht="18.5">
      <c r="B132" s="318"/>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row>
    <row r="133" spans="2:27" s="334" customFormat="1" ht="18.5">
      <c r="B133" s="318"/>
      <c r="C133" s="318"/>
      <c r="D133" s="318"/>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row>
    <row r="134" spans="2:27" s="334" customFormat="1" ht="18.5">
      <c r="B134" s="318"/>
      <c r="C134" s="318"/>
      <c r="D134" s="318"/>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row>
    <row r="135" spans="2:27" s="334" customFormat="1" ht="18.5">
      <c r="B135" s="318"/>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row>
    <row r="136" spans="2:27" s="334" customFormat="1" ht="18.5">
      <c r="B136" s="318"/>
      <c r="C136" s="318"/>
      <c r="D136" s="318"/>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row>
    <row r="137" spans="2:27" s="334" customFormat="1" ht="18.5">
      <c r="B137" s="318"/>
      <c r="C137" s="318"/>
      <c r="D137" s="318"/>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c r="AA137" s="318"/>
    </row>
    <row r="138" spans="2:27" s="334" customFormat="1" ht="18.5">
      <c r="B138" s="318"/>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318"/>
      <c r="Z138" s="318"/>
      <c r="AA138" s="318"/>
    </row>
    <row r="139" spans="2:27" s="334" customFormat="1" ht="18.5">
      <c r="B139" s="318"/>
      <c r="C139" s="318"/>
      <c r="D139" s="318"/>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row>
    <row r="140" spans="2:27" s="334" customFormat="1" ht="18.5">
      <c r="B140" s="318"/>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c r="AA140" s="318"/>
    </row>
    <row r="141" spans="2:27" s="334" customFormat="1" ht="18.5">
      <c r="B141" s="318"/>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318"/>
      <c r="Z141" s="318"/>
      <c r="AA141" s="318"/>
    </row>
    <row r="142" spans="2:27" s="334" customFormat="1" ht="18.5">
      <c r="B142" s="318"/>
      <c r="C142" s="318"/>
      <c r="D142" s="318"/>
      <c r="E142" s="318"/>
      <c r="F142" s="318"/>
      <c r="G142" s="318"/>
      <c r="H142" s="318"/>
      <c r="I142" s="318"/>
      <c r="J142" s="318"/>
      <c r="K142" s="318"/>
      <c r="L142" s="318"/>
      <c r="M142" s="318"/>
      <c r="N142" s="318"/>
      <c r="O142" s="318"/>
      <c r="P142" s="318"/>
      <c r="Q142" s="318"/>
      <c r="R142" s="318"/>
      <c r="S142" s="318"/>
      <c r="T142" s="318"/>
      <c r="U142" s="318"/>
      <c r="V142" s="318"/>
      <c r="W142" s="318"/>
      <c r="X142" s="318"/>
      <c r="Y142" s="318"/>
      <c r="Z142" s="318"/>
      <c r="AA142" s="318"/>
    </row>
    <row r="143" spans="2:27" s="334" customFormat="1" ht="18.5">
      <c r="B143" s="318"/>
      <c r="C143" s="318"/>
      <c r="D143" s="318"/>
      <c r="E143" s="318"/>
      <c r="F143" s="318"/>
      <c r="G143" s="318"/>
      <c r="H143" s="318"/>
      <c r="I143" s="318"/>
      <c r="J143" s="318"/>
      <c r="K143" s="318"/>
      <c r="L143" s="318"/>
      <c r="M143" s="318"/>
      <c r="N143" s="318"/>
      <c r="O143" s="318"/>
      <c r="P143" s="318"/>
      <c r="Q143" s="318"/>
      <c r="R143" s="318"/>
      <c r="S143" s="318"/>
      <c r="T143" s="318"/>
      <c r="U143" s="318"/>
      <c r="V143" s="318"/>
      <c r="W143" s="318"/>
      <c r="X143" s="318"/>
      <c r="Y143" s="318"/>
      <c r="Z143" s="318"/>
      <c r="AA143" s="318"/>
    </row>
    <row r="144" spans="2:27" s="334" customFormat="1" ht="18.5">
      <c r="B144" s="318"/>
      <c r="C144" s="318"/>
      <c r="D144" s="318"/>
      <c r="E144" s="318"/>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row>
    <row r="145" spans="2:27" s="334" customFormat="1" ht="18.5">
      <c r="B145" s="318"/>
      <c r="C145" s="318"/>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row>
    <row r="146" spans="2:27" s="334" customFormat="1" ht="18.5">
      <c r="B146" s="318"/>
      <c r="C146" s="318"/>
      <c r="D146" s="318"/>
      <c r="E146" s="318"/>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row>
    <row r="147" spans="2:27" s="334" customFormat="1" ht="18.5">
      <c r="B147" s="318"/>
      <c r="C147" s="318"/>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row>
    <row r="148" spans="2:27" s="334" customFormat="1" ht="18.5">
      <c r="B148" s="318"/>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c r="AA148" s="318"/>
    </row>
    <row r="149" spans="2:27" s="334" customFormat="1" ht="18.5">
      <c r="B149" s="318"/>
      <c r="C149" s="318"/>
      <c r="D149" s="318"/>
      <c r="E149" s="318"/>
      <c r="F149" s="318"/>
      <c r="G149" s="318"/>
      <c r="H149" s="318"/>
      <c r="I149" s="318"/>
      <c r="J149" s="318"/>
      <c r="K149" s="318"/>
      <c r="L149" s="318"/>
      <c r="M149" s="318"/>
      <c r="N149" s="318"/>
      <c r="O149" s="318"/>
      <c r="P149" s="318"/>
      <c r="Q149" s="318"/>
      <c r="R149" s="318"/>
      <c r="S149" s="318"/>
      <c r="T149" s="318"/>
      <c r="U149" s="318"/>
      <c r="V149" s="318"/>
      <c r="W149" s="318"/>
      <c r="X149" s="318"/>
      <c r="Y149" s="318"/>
      <c r="Z149" s="318"/>
      <c r="AA149" s="318"/>
    </row>
    <row r="150" spans="2:27" s="334" customFormat="1" ht="18.5">
      <c r="B150" s="318"/>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row>
    <row r="151" spans="2:27" s="334" customFormat="1" ht="18.5">
      <c r="B151" s="318"/>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318"/>
      <c r="Z151" s="318"/>
      <c r="AA151" s="318"/>
    </row>
    <row r="152" spans="2:27" s="334" customFormat="1" ht="18.5">
      <c r="B152" s="318"/>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c r="AA152" s="318"/>
    </row>
    <row r="153" spans="2:27" s="334" customFormat="1" ht="18.5">
      <c r="B153" s="318"/>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c r="AA153" s="318"/>
    </row>
    <row r="154" spans="2:27" s="334" customFormat="1" ht="18.5">
      <c r="B154" s="318"/>
      <c r="C154" s="318"/>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c r="AA154" s="318"/>
    </row>
    <row r="155" spans="2:27" s="334" customFormat="1" ht="18.5">
      <c r="B155" s="318"/>
      <c r="C155" s="318"/>
      <c r="D155" s="318"/>
      <c r="E155" s="318"/>
      <c r="F155" s="318"/>
      <c r="G155" s="318"/>
      <c r="H155" s="318"/>
      <c r="I155" s="318"/>
      <c r="J155" s="318"/>
      <c r="K155" s="318"/>
      <c r="L155" s="318"/>
      <c r="M155" s="318"/>
      <c r="N155" s="318"/>
      <c r="O155" s="318"/>
      <c r="P155" s="318"/>
      <c r="Q155" s="318"/>
      <c r="R155" s="318"/>
      <c r="S155" s="318"/>
      <c r="T155" s="318"/>
      <c r="U155" s="318"/>
      <c r="V155" s="318"/>
      <c r="W155" s="318"/>
      <c r="X155" s="318"/>
      <c r="Y155" s="318"/>
      <c r="Z155" s="318"/>
      <c r="AA155" s="318"/>
    </row>
    <row r="156" spans="2:27" s="334" customFormat="1" ht="18.5">
      <c r="B156" s="318"/>
      <c r="C156" s="318"/>
      <c r="D156" s="318"/>
      <c r="E156" s="318"/>
      <c r="F156" s="318"/>
      <c r="G156" s="318"/>
      <c r="H156" s="318"/>
      <c r="I156" s="318"/>
      <c r="J156" s="318"/>
      <c r="K156" s="318"/>
      <c r="L156" s="318"/>
      <c r="M156" s="318"/>
      <c r="N156" s="318"/>
      <c r="O156" s="318"/>
      <c r="P156" s="318"/>
      <c r="Q156" s="318"/>
      <c r="R156" s="318"/>
      <c r="S156" s="318"/>
      <c r="T156" s="318"/>
      <c r="U156" s="318"/>
      <c r="V156" s="318"/>
      <c r="W156" s="318"/>
      <c r="X156" s="318"/>
      <c r="Y156" s="318"/>
      <c r="Z156" s="318"/>
      <c r="AA156" s="318"/>
    </row>
    <row r="157" spans="2:27" s="334" customFormat="1" ht="18.5">
      <c r="B157" s="318"/>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row>
    <row r="158" spans="2:27" s="334" customFormat="1" ht="18.5">
      <c r="B158" s="318"/>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c r="AA158" s="318"/>
    </row>
    <row r="159" spans="2:27" s="334" customFormat="1" ht="18.5">
      <c r="B159" s="318"/>
      <c r="C159" s="318"/>
      <c r="D159" s="318"/>
      <c r="E159" s="318"/>
      <c r="F159" s="318"/>
      <c r="G159" s="318"/>
      <c r="H159" s="318"/>
      <c r="I159" s="318"/>
      <c r="J159" s="318"/>
      <c r="K159" s="318"/>
      <c r="L159" s="318"/>
      <c r="M159" s="318"/>
      <c r="N159" s="318"/>
      <c r="O159" s="318"/>
      <c r="P159" s="318"/>
      <c r="Q159" s="318"/>
      <c r="R159" s="318"/>
      <c r="S159" s="318"/>
      <c r="T159" s="318"/>
      <c r="U159" s="318"/>
      <c r="V159" s="318"/>
      <c r="W159" s="318"/>
      <c r="X159" s="318"/>
      <c r="Y159" s="318"/>
      <c r="Z159" s="318"/>
      <c r="AA159" s="318"/>
    </row>
    <row r="160" spans="2:27" s="334" customFormat="1" ht="18.5">
      <c r="B160" s="318"/>
      <c r="C160" s="318"/>
      <c r="D160" s="318"/>
      <c r="E160" s="318"/>
      <c r="F160" s="318"/>
      <c r="G160" s="318"/>
      <c r="H160" s="318"/>
      <c r="I160" s="318"/>
      <c r="J160" s="318"/>
      <c r="K160" s="318"/>
      <c r="L160" s="318"/>
      <c r="M160" s="318"/>
      <c r="N160" s="318"/>
      <c r="O160" s="318"/>
      <c r="P160" s="318"/>
      <c r="Q160" s="318"/>
      <c r="R160" s="318"/>
      <c r="S160" s="318"/>
      <c r="T160" s="318"/>
      <c r="U160" s="318"/>
      <c r="V160" s="318"/>
      <c r="W160" s="318"/>
      <c r="X160" s="318"/>
      <c r="Y160" s="318"/>
      <c r="Z160" s="318"/>
      <c r="AA160" s="318"/>
    </row>
    <row r="161" spans="2:27" s="334" customFormat="1" ht="18.5">
      <c r="B161" s="318"/>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row>
    <row r="162" spans="2:27" s="334" customFormat="1" ht="18.5">
      <c r="B162" s="318"/>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c r="AA162" s="318"/>
    </row>
    <row r="163" spans="2:27" s="334" customFormat="1" ht="18.5">
      <c r="B163" s="318"/>
      <c r="C163" s="318"/>
      <c r="D163" s="318"/>
      <c r="E163" s="318"/>
      <c r="F163" s="318"/>
      <c r="G163" s="318"/>
      <c r="H163" s="318"/>
      <c r="I163" s="318"/>
      <c r="J163" s="318"/>
      <c r="K163" s="318"/>
      <c r="L163" s="318"/>
      <c r="M163" s="318"/>
      <c r="N163" s="318"/>
      <c r="O163" s="318"/>
      <c r="P163" s="318"/>
      <c r="Q163" s="318"/>
      <c r="R163" s="318"/>
      <c r="S163" s="318"/>
      <c r="T163" s="318"/>
      <c r="U163" s="318"/>
      <c r="V163" s="318"/>
      <c r="W163" s="318"/>
      <c r="X163" s="318"/>
      <c r="Y163" s="318"/>
      <c r="Z163" s="318"/>
      <c r="AA163" s="318"/>
    </row>
    <row r="164" spans="2:27" s="334" customFormat="1" ht="18.5">
      <c r="B164" s="318"/>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318"/>
      <c r="Z164" s="318"/>
      <c r="AA164" s="318"/>
    </row>
    <row r="165" spans="2:27" s="334" customFormat="1" ht="18.5">
      <c r="B165" s="318"/>
      <c r="C165" s="318"/>
      <c r="D165" s="318"/>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c r="AA165" s="318"/>
    </row>
    <row r="166" spans="2:27" s="334" customFormat="1" ht="18.5">
      <c r="B166" s="318"/>
      <c r="C166" s="318"/>
      <c r="D166" s="318"/>
      <c r="E166" s="318"/>
      <c r="F166" s="318"/>
      <c r="G166" s="318"/>
      <c r="H166" s="318"/>
      <c r="I166" s="318"/>
      <c r="J166" s="318"/>
      <c r="K166" s="318"/>
      <c r="L166" s="318"/>
      <c r="M166" s="318"/>
      <c r="N166" s="318"/>
      <c r="O166" s="318"/>
      <c r="P166" s="318"/>
      <c r="Q166" s="318"/>
      <c r="R166" s="318"/>
      <c r="S166" s="318"/>
      <c r="T166" s="318"/>
      <c r="U166" s="318"/>
      <c r="V166" s="318"/>
      <c r="W166" s="318"/>
      <c r="X166" s="318"/>
      <c r="Y166" s="318"/>
      <c r="Z166" s="318"/>
      <c r="AA166" s="318"/>
    </row>
    <row r="167" spans="2:27" s="334" customFormat="1" ht="18.5">
      <c r="B167" s="318"/>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318"/>
      <c r="Z167" s="318"/>
      <c r="AA167" s="318"/>
    </row>
    <row r="168" spans="2:27" s="334" customFormat="1" ht="18.5">
      <c r="B168" s="318"/>
      <c r="C168" s="318"/>
      <c r="D168" s="318"/>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318"/>
      <c r="AA168" s="318"/>
    </row>
    <row r="169" spans="2:27" s="334" customFormat="1" ht="18.5">
      <c r="B169" s="318"/>
      <c r="C169" s="318"/>
      <c r="D169" s="318"/>
      <c r="E169" s="318"/>
      <c r="F169" s="318"/>
      <c r="G169" s="318"/>
      <c r="H169" s="318"/>
      <c r="I169" s="318"/>
      <c r="J169" s="318"/>
      <c r="K169" s="318"/>
      <c r="L169" s="318"/>
      <c r="M169" s="318"/>
      <c r="N169" s="318"/>
      <c r="O169" s="318"/>
      <c r="P169" s="318"/>
      <c r="Q169" s="318"/>
      <c r="R169" s="318"/>
      <c r="S169" s="318"/>
      <c r="T169" s="318"/>
      <c r="U169" s="318"/>
      <c r="V169" s="318"/>
      <c r="W169" s="318"/>
      <c r="X169" s="318"/>
      <c r="Y169" s="318"/>
      <c r="Z169" s="318"/>
      <c r="AA169" s="318"/>
    </row>
    <row r="170" spans="2:27" s="334" customFormat="1" ht="18.5">
      <c r="B170" s="318"/>
      <c r="C170" s="318"/>
      <c r="D170" s="318"/>
      <c r="E170" s="318"/>
      <c r="F170" s="318"/>
      <c r="G170" s="318"/>
      <c r="H170" s="318"/>
      <c r="I170" s="318"/>
      <c r="J170" s="318"/>
      <c r="K170" s="318"/>
      <c r="L170" s="318"/>
      <c r="M170" s="318"/>
      <c r="N170" s="318"/>
      <c r="O170" s="318"/>
      <c r="P170" s="318"/>
      <c r="Q170" s="318"/>
      <c r="R170" s="318"/>
      <c r="S170" s="318"/>
      <c r="T170" s="318"/>
      <c r="U170" s="318"/>
      <c r="V170" s="318"/>
      <c r="W170" s="318"/>
      <c r="X170" s="318"/>
      <c r="Y170" s="318"/>
      <c r="Z170" s="318"/>
      <c r="AA170" s="318"/>
    </row>
    <row r="171" spans="2:27" s="334" customFormat="1" ht="18.5">
      <c r="B171" s="318"/>
      <c r="C171" s="318"/>
      <c r="D171" s="318"/>
      <c r="E171" s="318"/>
      <c r="F171" s="318"/>
      <c r="G171" s="318"/>
      <c r="H171" s="318"/>
      <c r="I171" s="318"/>
      <c r="J171" s="318"/>
      <c r="K171" s="318"/>
      <c r="L171" s="318"/>
      <c r="M171" s="318"/>
      <c r="N171" s="318"/>
      <c r="O171" s="318"/>
      <c r="P171" s="318"/>
      <c r="Q171" s="318"/>
      <c r="R171" s="318"/>
      <c r="S171" s="318"/>
      <c r="T171" s="318"/>
      <c r="U171" s="318"/>
      <c r="V171" s="318"/>
      <c r="W171" s="318"/>
      <c r="X171" s="318"/>
      <c r="Y171" s="318"/>
      <c r="Z171" s="318"/>
      <c r="AA171" s="318"/>
    </row>
    <row r="172" spans="2:27" s="334" customFormat="1" ht="18.5">
      <c r="B172" s="318"/>
      <c r="C172" s="318"/>
      <c r="D172" s="318"/>
      <c r="E172" s="318"/>
      <c r="F172" s="318"/>
      <c r="G172" s="318"/>
      <c r="H172" s="318"/>
      <c r="I172" s="318"/>
      <c r="J172" s="318"/>
      <c r="K172" s="318"/>
      <c r="L172" s="318"/>
      <c r="M172" s="318"/>
      <c r="N172" s="318"/>
      <c r="O172" s="318"/>
      <c r="P172" s="318"/>
      <c r="Q172" s="318"/>
      <c r="R172" s="318"/>
      <c r="S172" s="318"/>
      <c r="T172" s="318"/>
      <c r="U172" s="318"/>
      <c r="V172" s="318"/>
      <c r="W172" s="318"/>
      <c r="X172" s="318"/>
      <c r="Y172" s="318"/>
      <c r="Z172" s="318"/>
      <c r="AA172" s="318"/>
    </row>
    <row r="173" spans="2:27" s="334" customFormat="1" ht="18.5">
      <c r="B173" s="318"/>
      <c r="C173" s="318"/>
      <c r="D173" s="318"/>
      <c r="E173" s="318"/>
      <c r="F173" s="318"/>
      <c r="G173" s="318"/>
      <c r="H173" s="318"/>
      <c r="I173" s="318"/>
      <c r="J173" s="318"/>
      <c r="K173" s="318"/>
      <c r="L173" s="318"/>
      <c r="M173" s="318"/>
      <c r="N173" s="318"/>
      <c r="O173" s="318"/>
      <c r="P173" s="318"/>
      <c r="Q173" s="318"/>
      <c r="R173" s="318"/>
      <c r="S173" s="318"/>
      <c r="T173" s="318"/>
      <c r="U173" s="318"/>
      <c r="V173" s="318"/>
      <c r="W173" s="318"/>
      <c r="X173" s="318"/>
      <c r="Y173" s="318"/>
      <c r="Z173" s="318"/>
      <c r="AA173" s="318"/>
    </row>
    <row r="174" spans="2:27" s="334" customFormat="1" ht="18.5">
      <c r="B174" s="318"/>
      <c r="C174" s="318"/>
      <c r="D174" s="318"/>
      <c r="E174" s="318"/>
      <c r="F174" s="318"/>
      <c r="G174" s="318"/>
      <c r="H174" s="318"/>
      <c r="I174" s="318"/>
      <c r="J174" s="318"/>
      <c r="K174" s="318"/>
      <c r="L174" s="318"/>
      <c r="M174" s="318"/>
      <c r="N174" s="318"/>
      <c r="O174" s="318"/>
      <c r="P174" s="318"/>
      <c r="Q174" s="318"/>
      <c r="R174" s="318"/>
      <c r="S174" s="318"/>
      <c r="T174" s="318"/>
      <c r="U174" s="318"/>
      <c r="V174" s="318"/>
      <c r="W174" s="318"/>
      <c r="X174" s="318"/>
      <c r="Y174" s="318"/>
      <c r="Z174" s="318"/>
      <c r="AA174" s="318"/>
    </row>
    <row r="175" spans="2:27" s="334" customFormat="1" ht="18.5">
      <c r="B175" s="318"/>
      <c r="C175" s="318"/>
      <c r="D175" s="318"/>
      <c r="E175" s="318"/>
      <c r="F175" s="318"/>
      <c r="G175" s="318"/>
      <c r="H175" s="318"/>
      <c r="I175" s="318"/>
      <c r="J175" s="318"/>
      <c r="K175" s="318"/>
      <c r="L175" s="318"/>
      <c r="M175" s="318"/>
      <c r="N175" s="318"/>
      <c r="O175" s="318"/>
      <c r="P175" s="318"/>
      <c r="Q175" s="318"/>
      <c r="R175" s="318"/>
      <c r="S175" s="318"/>
      <c r="T175" s="318"/>
      <c r="U175" s="318"/>
      <c r="V175" s="318"/>
      <c r="W175" s="318"/>
      <c r="X175" s="318"/>
      <c r="Y175" s="318"/>
      <c r="Z175" s="318"/>
      <c r="AA175" s="318"/>
    </row>
    <row r="176" spans="2:27" s="334" customFormat="1" ht="18.5">
      <c r="B176" s="318"/>
      <c r="C176" s="318"/>
      <c r="D176" s="318"/>
      <c r="E176" s="318"/>
      <c r="F176" s="318"/>
      <c r="G176" s="318"/>
      <c r="H176" s="318"/>
      <c r="I176" s="318"/>
      <c r="J176" s="318"/>
      <c r="K176" s="318"/>
      <c r="L176" s="318"/>
      <c r="M176" s="318"/>
      <c r="N176" s="318"/>
      <c r="O176" s="318"/>
      <c r="P176" s="318"/>
      <c r="Q176" s="318"/>
      <c r="R176" s="318"/>
      <c r="S176" s="318"/>
      <c r="T176" s="318"/>
      <c r="U176" s="318"/>
      <c r="V176" s="318"/>
      <c r="W176" s="318"/>
      <c r="X176" s="318"/>
      <c r="Y176" s="318"/>
      <c r="Z176" s="318"/>
      <c r="AA176" s="318"/>
    </row>
    <row r="177" spans="2:27" s="334" customFormat="1" ht="18.5">
      <c r="B177" s="318"/>
      <c r="C177" s="318"/>
      <c r="D177" s="318"/>
      <c r="E177" s="318"/>
      <c r="F177" s="318"/>
      <c r="G177" s="318"/>
      <c r="H177" s="318"/>
      <c r="I177" s="318"/>
      <c r="J177" s="318"/>
      <c r="K177" s="318"/>
      <c r="L177" s="318"/>
      <c r="M177" s="318"/>
      <c r="N177" s="318"/>
      <c r="O177" s="318"/>
      <c r="P177" s="318"/>
      <c r="Q177" s="318"/>
      <c r="R177" s="318"/>
      <c r="S177" s="318"/>
      <c r="T177" s="318"/>
      <c r="U177" s="318"/>
      <c r="V177" s="318"/>
      <c r="W177" s="318"/>
      <c r="X177" s="318"/>
      <c r="Y177" s="318"/>
      <c r="Z177" s="318"/>
      <c r="AA177" s="318"/>
    </row>
    <row r="178" spans="2:27" s="334" customFormat="1" ht="18.5">
      <c r="B178" s="318"/>
      <c r="C178" s="318"/>
      <c r="D178" s="318"/>
      <c r="E178" s="318"/>
      <c r="F178" s="318"/>
      <c r="G178" s="318"/>
      <c r="H178" s="318"/>
      <c r="I178" s="318"/>
      <c r="J178" s="318"/>
      <c r="K178" s="318"/>
      <c r="L178" s="318"/>
      <c r="M178" s="318"/>
      <c r="N178" s="318"/>
      <c r="O178" s="318"/>
      <c r="P178" s="318"/>
      <c r="Q178" s="318"/>
      <c r="R178" s="318"/>
      <c r="S178" s="318"/>
      <c r="T178" s="318"/>
      <c r="U178" s="318"/>
      <c r="V178" s="318"/>
      <c r="W178" s="318"/>
      <c r="X178" s="318"/>
      <c r="Y178" s="318"/>
      <c r="Z178" s="318"/>
      <c r="AA178" s="318"/>
    </row>
    <row r="179" spans="2:27" s="334" customFormat="1" ht="18.5">
      <c r="B179" s="318"/>
      <c r="C179" s="318"/>
      <c r="D179" s="318"/>
      <c r="E179" s="318"/>
      <c r="F179" s="318"/>
      <c r="G179" s="318"/>
      <c r="H179" s="318"/>
      <c r="I179" s="318"/>
      <c r="J179" s="318"/>
      <c r="K179" s="318"/>
      <c r="L179" s="318"/>
      <c r="M179" s="318"/>
      <c r="N179" s="318"/>
      <c r="O179" s="318"/>
      <c r="P179" s="318"/>
      <c r="Q179" s="318"/>
      <c r="R179" s="318"/>
      <c r="S179" s="318"/>
      <c r="T179" s="318"/>
      <c r="U179" s="318"/>
      <c r="V179" s="318"/>
      <c r="W179" s="318"/>
      <c r="X179" s="318"/>
      <c r="Y179" s="318"/>
      <c r="Z179" s="318"/>
      <c r="AA179" s="318"/>
    </row>
    <row r="180" spans="2:27" s="334" customFormat="1" ht="18.5">
      <c r="B180" s="318"/>
      <c r="C180" s="318"/>
      <c r="D180" s="318"/>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c r="AA180" s="318"/>
    </row>
    <row r="181" spans="2:27" s="334" customFormat="1" ht="18.5">
      <c r="B181" s="318"/>
      <c r="C181" s="318"/>
      <c r="D181" s="318"/>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row>
    <row r="182" spans="2:27" s="334" customFormat="1" ht="18.5">
      <c r="B182" s="318"/>
      <c r="C182" s="318"/>
      <c r="D182" s="318"/>
      <c r="E182" s="318"/>
      <c r="F182" s="318"/>
      <c r="G182" s="318"/>
      <c r="H182" s="318"/>
      <c r="I182" s="318"/>
      <c r="J182" s="318"/>
      <c r="K182" s="318"/>
      <c r="L182" s="318"/>
      <c r="M182" s="318"/>
      <c r="N182" s="318"/>
      <c r="O182" s="318"/>
      <c r="P182" s="318"/>
      <c r="Q182" s="318"/>
      <c r="R182" s="318"/>
      <c r="S182" s="318"/>
      <c r="T182" s="318"/>
      <c r="U182" s="318"/>
      <c r="V182" s="318"/>
      <c r="W182" s="318"/>
      <c r="X182" s="318"/>
      <c r="Y182" s="318"/>
      <c r="Z182" s="318"/>
      <c r="AA182" s="318"/>
    </row>
    <row r="183" spans="2:27" s="334" customFormat="1" ht="18.5">
      <c r="B183" s="318"/>
      <c r="C183" s="318"/>
      <c r="D183" s="318"/>
      <c r="E183" s="318"/>
      <c r="F183" s="318"/>
      <c r="G183" s="318"/>
      <c r="H183" s="318"/>
      <c r="I183" s="318"/>
      <c r="J183" s="318"/>
      <c r="K183" s="318"/>
      <c r="L183" s="318"/>
      <c r="M183" s="318"/>
      <c r="N183" s="318"/>
      <c r="O183" s="318"/>
      <c r="P183" s="318"/>
      <c r="Q183" s="318"/>
      <c r="R183" s="318"/>
      <c r="S183" s="318"/>
      <c r="T183" s="318"/>
      <c r="U183" s="318"/>
      <c r="V183" s="318"/>
      <c r="W183" s="318"/>
      <c r="X183" s="318"/>
      <c r="Y183" s="318"/>
      <c r="Z183" s="318"/>
      <c r="AA183" s="318"/>
    </row>
    <row r="184" spans="2:27" s="334" customFormat="1" ht="18.5">
      <c r="B184" s="318"/>
      <c r="C184" s="318"/>
      <c r="D184" s="318"/>
      <c r="E184" s="318"/>
      <c r="F184" s="318"/>
      <c r="G184" s="318"/>
      <c r="H184" s="318"/>
      <c r="I184" s="318"/>
      <c r="J184" s="318"/>
      <c r="K184" s="318"/>
      <c r="L184" s="318"/>
      <c r="M184" s="318"/>
      <c r="N184" s="318"/>
      <c r="O184" s="318"/>
      <c r="P184" s="318"/>
      <c r="Q184" s="318"/>
      <c r="R184" s="318"/>
      <c r="S184" s="318"/>
      <c r="T184" s="318"/>
      <c r="U184" s="318"/>
      <c r="V184" s="318"/>
      <c r="W184" s="318"/>
      <c r="X184" s="318"/>
      <c r="Y184" s="318"/>
      <c r="Z184" s="318"/>
      <c r="AA184" s="318"/>
    </row>
    <row r="185" spans="2:27" s="334" customFormat="1" ht="18.5">
      <c r="B185" s="318"/>
      <c r="C185" s="318"/>
      <c r="D185" s="318"/>
      <c r="E185" s="318"/>
      <c r="F185" s="318"/>
      <c r="G185" s="318"/>
      <c r="H185" s="318"/>
      <c r="I185" s="318"/>
      <c r="J185" s="318"/>
      <c r="K185" s="318"/>
      <c r="L185" s="318"/>
      <c r="M185" s="318"/>
      <c r="N185" s="318"/>
      <c r="O185" s="318"/>
      <c r="P185" s="318"/>
      <c r="Q185" s="318"/>
      <c r="R185" s="318"/>
      <c r="S185" s="318"/>
      <c r="T185" s="318"/>
      <c r="U185" s="318"/>
      <c r="V185" s="318"/>
      <c r="W185" s="318"/>
      <c r="X185" s="318"/>
      <c r="Y185" s="318"/>
      <c r="Z185" s="318"/>
      <c r="AA185" s="318"/>
    </row>
    <row r="186" spans="2:27" s="334" customFormat="1" ht="18.5">
      <c r="B186" s="318"/>
      <c r="C186" s="318"/>
      <c r="D186" s="318"/>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c r="AA186" s="318"/>
    </row>
    <row r="187" spans="2:27" s="334" customFormat="1" ht="18.5">
      <c r="B187" s="318"/>
      <c r="C187" s="318"/>
      <c r="D187" s="318"/>
      <c r="E187" s="318"/>
      <c r="F187" s="318"/>
      <c r="G187" s="318"/>
      <c r="H187" s="318"/>
      <c r="I187" s="318"/>
      <c r="J187" s="318"/>
      <c r="K187" s="318"/>
      <c r="L187" s="318"/>
      <c r="M187" s="318"/>
      <c r="N187" s="318"/>
      <c r="O187" s="318"/>
      <c r="P187" s="318"/>
      <c r="Q187" s="318"/>
      <c r="R187" s="318"/>
      <c r="S187" s="318"/>
      <c r="T187" s="318"/>
      <c r="U187" s="318"/>
      <c r="V187" s="318"/>
      <c r="W187" s="318"/>
      <c r="X187" s="318"/>
      <c r="Y187" s="318"/>
      <c r="Z187" s="318"/>
      <c r="AA187" s="318"/>
    </row>
    <row r="188" spans="2:27" s="334" customFormat="1" ht="18.5">
      <c r="B188" s="318"/>
      <c r="C188" s="318"/>
      <c r="D188" s="318"/>
      <c r="E188" s="318"/>
      <c r="F188" s="318"/>
      <c r="G188" s="318"/>
      <c r="H188" s="318"/>
      <c r="I188" s="318"/>
      <c r="J188" s="318"/>
      <c r="K188" s="318"/>
      <c r="L188" s="318"/>
      <c r="M188" s="318"/>
      <c r="N188" s="318"/>
      <c r="O188" s="318"/>
      <c r="P188" s="318"/>
      <c r="Q188" s="318"/>
      <c r="R188" s="318"/>
      <c r="S188" s="318"/>
      <c r="T188" s="318"/>
      <c r="U188" s="318"/>
      <c r="V188" s="318"/>
      <c r="W188" s="318"/>
      <c r="X188" s="318"/>
      <c r="Y188" s="318"/>
      <c r="Z188" s="318"/>
      <c r="AA188" s="318"/>
    </row>
    <row r="189" spans="2:27" s="334" customFormat="1" ht="18.5">
      <c r="B189" s="318"/>
      <c r="C189" s="318"/>
      <c r="D189" s="318"/>
      <c r="E189" s="318"/>
      <c r="F189" s="318"/>
      <c r="G189" s="318"/>
      <c r="H189" s="318"/>
      <c r="I189" s="318"/>
      <c r="J189" s="318"/>
      <c r="K189" s="318"/>
      <c r="L189" s="318"/>
      <c r="M189" s="318"/>
      <c r="N189" s="318"/>
      <c r="O189" s="318"/>
      <c r="P189" s="318"/>
      <c r="Q189" s="318"/>
      <c r="R189" s="318"/>
      <c r="S189" s="318"/>
      <c r="T189" s="318"/>
      <c r="U189" s="318"/>
      <c r="V189" s="318"/>
      <c r="W189" s="318"/>
      <c r="X189" s="318"/>
      <c r="Y189" s="318"/>
      <c r="Z189" s="318"/>
      <c r="AA189" s="318"/>
    </row>
    <row r="190" spans="2:27" s="334" customFormat="1" ht="18.5">
      <c r="B190" s="318"/>
      <c r="C190" s="318"/>
      <c r="D190" s="318"/>
      <c r="E190" s="318"/>
      <c r="F190" s="318"/>
      <c r="G190" s="318"/>
      <c r="H190" s="318"/>
      <c r="I190" s="318"/>
      <c r="J190" s="318"/>
      <c r="K190" s="318"/>
      <c r="L190" s="318"/>
      <c r="M190" s="318"/>
      <c r="N190" s="318"/>
      <c r="O190" s="318"/>
      <c r="P190" s="318"/>
      <c r="Q190" s="318"/>
      <c r="R190" s="318"/>
      <c r="S190" s="318"/>
      <c r="T190" s="318"/>
      <c r="U190" s="318"/>
      <c r="V190" s="318"/>
      <c r="W190" s="318"/>
      <c r="X190" s="318"/>
      <c r="Y190" s="318"/>
      <c r="Z190" s="318"/>
      <c r="AA190" s="318"/>
    </row>
    <row r="191" spans="2:27" s="334" customFormat="1" ht="18.5">
      <c r="B191" s="318"/>
      <c r="C191" s="318"/>
      <c r="D191" s="318"/>
      <c r="E191" s="318"/>
      <c r="F191" s="318"/>
      <c r="G191" s="318"/>
      <c r="H191" s="318"/>
      <c r="I191" s="318"/>
      <c r="J191" s="318"/>
      <c r="K191" s="318"/>
      <c r="L191" s="318"/>
      <c r="M191" s="318"/>
      <c r="N191" s="318"/>
      <c r="O191" s="318"/>
      <c r="P191" s="318"/>
      <c r="Q191" s="318"/>
      <c r="R191" s="318"/>
      <c r="S191" s="318"/>
      <c r="T191" s="318"/>
      <c r="U191" s="318"/>
      <c r="V191" s="318"/>
      <c r="W191" s="318"/>
      <c r="X191" s="318"/>
      <c r="Y191" s="318"/>
      <c r="Z191" s="318"/>
      <c r="AA191" s="318"/>
    </row>
    <row r="192" spans="2:27" s="334" customFormat="1" ht="18.5">
      <c r="B192" s="318"/>
      <c r="C192" s="318"/>
      <c r="D192" s="318"/>
      <c r="E192" s="318"/>
      <c r="F192" s="318"/>
      <c r="G192" s="318"/>
      <c r="H192" s="318"/>
      <c r="I192" s="318"/>
      <c r="J192" s="318"/>
      <c r="K192" s="318"/>
      <c r="L192" s="318"/>
      <c r="M192" s="318"/>
      <c r="N192" s="318"/>
      <c r="O192" s="318"/>
      <c r="P192" s="318"/>
      <c r="Q192" s="318"/>
      <c r="R192" s="318"/>
      <c r="S192" s="318"/>
      <c r="T192" s="318"/>
      <c r="U192" s="318"/>
      <c r="V192" s="318"/>
      <c r="W192" s="318"/>
      <c r="X192" s="318"/>
      <c r="Y192" s="318"/>
      <c r="Z192" s="318"/>
      <c r="AA192" s="318"/>
    </row>
    <row r="193" spans="2:27" s="334" customFormat="1" ht="18.5">
      <c r="B193" s="318"/>
      <c r="C193" s="318"/>
      <c r="D193" s="318"/>
      <c r="E193" s="318"/>
      <c r="F193" s="318"/>
      <c r="G193" s="318"/>
      <c r="H193" s="318"/>
      <c r="I193" s="318"/>
      <c r="J193" s="318"/>
      <c r="K193" s="318"/>
      <c r="L193" s="318"/>
      <c r="M193" s="318"/>
      <c r="N193" s="318"/>
      <c r="O193" s="318"/>
      <c r="P193" s="318"/>
      <c r="Q193" s="318"/>
      <c r="R193" s="318"/>
      <c r="S193" s="318"/>
      <c r="T193" s="318"/>
      <c r="U193" s="318"/>
      <c r="V193" s="318"/>
      <c r="W193" s="318"/>
      <c r="X193" s="318"/>
      <c r="Y193" s="318"/>
      <c r="Z193" s="318"/>
      <c r="AA193" s="318"/>
    </row>
    <row r="194" spans="2:27" s="334" customFormat="1" ht="18.5">
      <c r="B194" s="318"/>
      <c r="C194" s="318"/>
      <c r="D194" s="318"/>
      <c r="E194" s="318"/>
      <c r="F194" s="318"/>
      <c r="G194" s="318"/>
      <c r="H194" s="318"/>
      <c r="I194" s="318"/>
      <c r="J194" s="318"/>
      <c r="K194" s="318"/>
      <c r="L194" s="318"/>
      <c r="M194" s="318"/>
      <c r="N194" s="318"/>
      <c r="O194" s="318"/>
      <c r="P194" s="318"/>
      <c r="Q194" s="318"/>
      <c r="R194" s="318"/>
      <c r="S194" s="318"/>
      <c r="T194" s="318"/>
      <c r="U194" s="318"/>
      <c r="V194" s="318"/>
      <c r="W194" s="318"/>
      <c r="X194" s="318"/>
      <c r="Y194" s="318"/>
      <c r="Z194" s="318"/>
      <c r="AA194" s="318"/>
    </row>
    <row r="195" spans="2:27" s="334" customFormat="1" ht="18.5">
      <c r="B195" s="318"/>
      <c r="C195" s="318"/>
      <c r="D195" s="318"/>
      <c r="E195" s="318"/>
      <c r="F195" s="318"/>
      <c r="G195" s="318"/>
      <c r="H195" s="318"/>
      <c r="I195" s="318"/>
      <c r="J195" s="318"/>
      <c r="K195" s="318"/>
      <c r="L195" s="318"/>
      <c r="M195" s="318"/>
      <c r="N195" s="318"/>
      <c r="O195" s="318"/>
      <c r="P195" s="318"/>
      <c r="Q195" s="318"/>
      <c r="R195" s="318"/>
      <c r="S195" s="318"/>
      <c r="T195" s="318"/>
      <c r="U195" s="318"/>
      <c r="V195" s="318"/>
      <c r="W195" s="318"/>
      <c r="X195" s="318"/>
      <c r="Y195" s="318"/>
      <c r="Z195" s="318"/>
      <c r="AA195" s="318"/>
    </row>
    <row r="196" spans="2:27" s="334" customFormat="1" ht="18.5">
      <c r="B196" s="318"/>
      <c r="C196" s="318"/>
      <c r="D196" s="318"/>
      <c r="E196" s="318"/>
      <c r="F196" s="318"/>
      <c r="G196" s="318"/>
      <c r="H196" s="318"/>
      <c r="I196" s="318"/>
      <c r="J196" s="318"/>
      <c r="K196" s="318"/>
      <c r="L196" s="318"/>
      <c r="M196" s="318"/>
      <c r="N196" s="318"/>
      <c r="O196" s="318"/>
      <c r="P196" s="318"/>
      <c r="Q196" s="318"/>
      <c r="R196" s="318"/>
      <c r="S196" s="318"/>
      <c r="T196" s="318"/>
      <c r="U196" s="318"/>
      <c r="V196" s="318"/>
      <c r="W196" s="318"/>
      <c r="X196" s="318"/>
      <c r="Y196" s="318"/>
      <c r="Z196" s="318"/>
      <c r="AA196" s="318"/>
    </row>
    <row r="197" spans="2:27" s="334" customFormat="1" ht="18.5">
      <c r="B197" s="318"/>
      <c r="C197" s="318"/>
      <c r="D197" s="318"/>
      <c r="E197" s="318"/>
      <c r="F197" s="318"/>
      <c r="G197" s="318"/>
      <c r="H197" s="318"/>
      <c r="I197" s="318"/>
      <c r="J197" s="318"/>
      <c r="K197" s="318"/>
      <c r="L197" s="318"/>
      <c r="M197" s="318"/>
      <c r="N197" s="318"/>
      <c r="O197" s="318"/>
      <c r="P197" s="318"/>
      <c r="Q197" s="318"/>
      <c r="R197" s="318"/>
      <c r="S197" s="318"/>
      <c r="T197" s="318"/>
      <c r="U197" s="318"/>
      <c r="V197" s="318"/>
      <c r="W197" s="318"/>
      <c r="X197" s="318"/>
      <c r="Y197" s="318"/>
      <c r="Z197" s="318"/>
      <c r="AA197" s="318"/>
    </row>
    <row r="198" spans="2:27" s="334" customFormat="1" ht="18.5">
      <c r="B198" s="318"/>
      <c r="C198" s="318"/>
      <c r="D198" s="318"/>
      <c r="E198" s="318"/>
      <c r="F198" s="318"/>
      <c r="G198" s="318"/>
      <c r="H198" s="318"/>
      <c r="I198" s="318"/>
      <c r="J198" s="318"/>
      <c r="K198" s="318"/>
      <c r="L198" s="318"/>
      <c r="M198" s="318"/>
      <c r="N198" s="318"/>
      <c r="O198" s="318"/>
      <c r="P198" s="318"/>
      <c r="Q198" s="318"/>
      <c r="R198" s="318"/>
      <c r="S198" s="318"/>
      <c r="T198" s="318"/>
      <c r="U198" s="318"/>
      <c r="V198" s="318"/>
      <c r="W198" s="318"/>
      <c r="X198" s="318"/>
      <c r="Y198" s="318"/>
      <c r="Z198" s="318"/>
      <c r="AA198" s="318"/>
    </row>
    <row r="199" spans="2:27" s="334" customFormat="1" ht="18.5">
      <c r="B199" s="318"/>
      <c r="C199" s="318"/>
      <c r="D199" s="318"/>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8"/>
    </row>
    <row r="200" spans="2:27" s="334" customFormat="1" ht="18.5">
      <c r="B200" s="318"/>
      <c r="C200" s="318"/>
      <c r="D200" s="318"/>
      <c r="E200" s="318"/>
      <c r="F200" s="318"/>
      <c r="G200" s="318"/>
      <c r="H200" s="318"/>
      <c r="I200" s="318"/>
      <c r="J200" s="318"/>
      <c r="K200" s="318"/>
      <c r="L200" s="318"/>
      <c r="M200" s="318"/>
      <c r="N200" s="318"/>
      <c r="O200" s="318"/>
      <c r="P200" s="318"/>
      <c r="Q200" s="318"/>
      <c r="R200" s="318"/>
      <c r="S200" s="318"/>
      <c r="T200" s="318"/>
      <c r="U200" s="318"/>
      <c r="V200" s="318"/>
      <c r="W200" s="318"/>
      <c r="X200" s="318"/>
      <c r="Y200" s="318"/>
      <c r="Z200" s="318"/>
      <c r="AA200" s="318"/>
    </row>
    <row r="201" spans="2:27" s="334" customFormat="1" ht="18.5">
      <c r="B201" s="318"/>
      <c r="C201" s="318"/>
      <c r="D201" s="318"/>
      <c r="E201" s="318"/>
      <c r="F201" s="318"/>
      <c r="G201" s="318"/>
      <c r="H201" s="318"/>
      <c r="I201" s="318"/>
      <c r="J201" s="318"/>
      <c r="K201" s="318"/>
      <c r="L201" s="318"/>
      <c r="M201" s="318"/>
      <c r="N201" s="318"/>
      <c r="O201" s="318"/>
      <c r="P201" s="318"/>
      <c r="Q201" s="318"/>
      <c r="R201" s="318"/>
      <c r="S201" s="318"/>
      <c r="T201" s="318"/>
      <c r="U201" s="318"/>
      <c r="V201" s="318"/>
      <c r="W201" s="318"/>
      <c r="X201" s="318"/>
      <c r="Y201" s="318"/>
      <c r="Z201" s="318"/>
      <c r="AA201" s="318"/>
    </row>
    <row r="202" spans="2:27" s="334" customFormat="1" ht="18.5">
      <c r="B202" s="318"/>
      <c r="C202" s="318"/>
      <c r="D202" s="318"/>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c r="AA202" s="318"/>
    </row>
    <row r="203" spans="2:27" s="334" customFormat="1" ht="18.5">
      <c r="B203" s="318"/>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row>
    <row r="204" spans="2:27" s="334" customFormat="1" ht="18.5">
      <c r="B204" s="318"/>
      <c r="C204" s="318"/>
      <c r="D204" s="318"/>
      <c r="E204" s="318"/>
      <c r="F204" s="318"/>
      <c r="G204" s="318"/>
      <c r="H204" s="318"/>
      <c r="I204" s="318"/>
      <c r="J204" s="318"/>
      <c r="K204" s="318"/>
      <c r="L204" s="318"/>
      <c r="M204" s="318"/>
      <c r="N204" s="318"/>
      <c r="O204" s="318"/>
      <c r="P204" s="318"/>
      <c r="Q204" s="318"/>
      <c r="R204" s="318"/>
      <c r="S204" s="318"/>
      <c r="T204" s="318"/>
      <c r="U204" s="318"/>
      <c r="V204" s="318"/>
      <c r="W204" s="318"/>
      <c r="X204" s="318"/>
      <c r="Y204" s="318"/>
      <c r="Z204" s="318"/>
      <c r="AA204" s="318"/>
    </row>
    <row r="205" spans="2:27" s="334" customFormat="1" ht="18.5">
      <c r="B205" s="318"/>
      <c r="C205" s="318"/>
      <c r="D205" s="318"/>
      <c r="E205" s="318"/>
      <c r="F205" s="318"/>
      <c r="G205" s="318"/>
      <c r="H205" s="318"/>
      <c r="I205" s="318"/>
      <c r="J205" s="318"/>
      <c r="K205" s="318"/>
      <c r="L205" s="318"/>
      <c r="M205" s="318"/>
      <c r="N205" s="318"/>
      <c r="O205" s="318"/>
      <c r="P205" s="318"/>
      <c r="Q205" s="318"/>
      <c r="R205" s="318"/>
      <c r="S205" s="318"/>
      <c r="T205" s="318"/>
      <c r="U205" s="318"/>
      <c r="V205" s="318"/>
      <c r="W205" s="318"/>
      <c r="X205" s="318"/>
      <c r="Y205" s="318"/>
      <c r="Z205" s="318"/>
      <c r="AA205" s="318"/>
    </row>
    <row r="206" spans="2:27" s="334" customFormat="1" ht="18.5">
      <c r="B206" s="318"/>
      <c r="C206" s="318"/>
      <c r="D206" s="318"/>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8"/>
    </row>
    <row r="207" spans="2:27" s="334" customFormat="1" ht="18.5">
      <c r="B207" s="318"/>
      <c r="C207" s="318"/>
      <c r="D207" s="318"/>
      <c r="E207" s="318"/>
      <c r="F207" s="318"/>
      <c r="G207" s="318"/>
      <c r="H207" s="318"/>
      <c r="I207" s="318"/>
      <c r="J207" s="318"/>
      <c r="K207" s="318"/>
      <c r="L207" s="318"/>
      <c r="M207" s="318"/>
      <c r="N207" s="318"/>
      <c r="O207" s="318"/>
      <c r="P207" s="318"/>
      <c r="Q207" s="318"/>
      <c r="R207" s="318"/>
      <c r="S207" s="318"/>
      <c r="T207" s="318"/>
      <c r="U207" s="318"/>
      <c r="V207" s="318"/>
      <c r="W207" s="318"/>
      <c r="X207" s="318"/>
      <c r="Y207" s="318"/>
      <c r="Z207" s="318"/>
      <c r="AA207" s="318"/>
    </row>
    <row r="208" spans="2:27" s="334" customFormat="1" ht="18.5">
      <c r="B208" s="318"/>
      <c r="C208" s="318"/>
      <c r="D208" s="318"/>
      <c r="E208" s="318"/>
      <c r="F208" s="318"/>
      <c r="G208" s="318"/>
      <c r="H208" s="318"/>
      <c r="I208" s="318"/>
      <c r="J208" s="318"/>
      <c r="K208" s="318"/>
      <c r="L208" s="318"/>
      <c r="M208" s="318"/>
      <c r="N208" s="318"/>
      <c r="O208" s="318"/>
      <c r="P208" s="318"/>
      <c r="Q208" s="318"/>
      <c r="R208" s="318"/>
      <c r="S208" s="318"/>
      <c r="T208" s="318"/>
      <c r="U208" s="318"/>
      <c r="V208" s="318"/>
      <c r="W208" s="318"/>
      <c r="X208" s="318"/>
      <c r="Y208" s="318"/>
      <c r="Z208" s="318"/>
      <c r="AA208" s="318"/>
    </row>
    <row r="209" spans="2:27" s="334" customFormat="1" ht="18.5">
      <c r="B209" s="318"/>
      <c r="C209" s="318"/>
      <c r="D209" s="318"/>
      <c r="E209" s="318"/>
      <c r="F209" s="318"/>
      <c r="G209" s="318"/>
      <c r="H209" s="318"/>
      <c r="I209" s="318"/>
      <c r="J209" s="318"/>
      <c r="K209" s="318"/>
      <c r="L209" s="318"/>
      <c r="M209" s="318"/>
      <c r="N209" s="318"/>
      <c r="O209" s="318"/>
      <c r="P209" s="318"/>
      <c r="Q209" s="318"/>
      <c r="R209" s="318"/>
      <c r="S209" s="318"/>
      <c r="T209" s="318"/>
      <c r="U209" s="318"/>
      <c r="V209" s="318"/>
      <c r="W209" s="318"/>
      <c r="X209" s="318"/>
      <c r="Y209" s="318"/>
      <c r="Z209" s="318"/>
      <c r="AA209" s="318"/>
    </row>
    <row r="210" spans="2:27" s="334" customFormat="1" ht="18.5">
      <c r="B210" s="318"/>
      <c r="C210" s="318"/>
      <c r="D210" s="318"/>
      <c r="E210" s="318"/>
      <c r="F210" s="318"/>
      <c r="G210" s="318"/>
      <c r="H210" s="318"/>
      <c r="I210" s="318"/>
      <c r="J210" s="318"/>
      <c r="K210" s="318"/>
      <c r="L210" s="318"/>
      <c r="M210" s="318"/>
      <c r="N210" s="318"/>
      <c r="O210" s="318"/>
      <c r="P210" s="318"/>
      <c r="Q210" s="318"/>
      <c r="R210" s="318"/>
      <c r="S210" s="318"/>
      <c r="T210" s="318"/>
      <c r="U210" s="318"/>
      <c r="V210" s="318"/>
      <c r="W210" s="318"/>
      <c r="X210" s="318"/>
      <c r="Y210" s="318"/>
      <c r="Z210" s="318"/>
      <c r="AA210" s="318"/>
    </row>
    <row r="211" spans="2:27" s="334" customFormat="1" ht="18.5">
      <c r="B211" s="318"/>
      <c r="C211" s="318"/>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row>
    <row r="212" spans="2:27" s="334" customFormat="1" ht="18.5">
      <c r="B212" s="318"/>
      <c r="C212" s="318"/>
      <c r="D212" s="318"/>
      <c r="E212" s="318"/>
      <c r="F212" s="318"/>
      <c r="G212" s="318"/>
      <c r="H212" s="318"/>
      <c r="I212" s="318"/>
      <c r="J212" s="318"/>
      <c r="K212" s="318"/>
      <c r="L212" s="318"/>
      <c r="M212" s="318"/>
      <c r="N212" s="318"/>
      <c r="O212" s="318"/>
      <c r="P212" s="318"/>
      <c r="Q212" s="318"/>
      <c r="R212" s="318"/>
      <c r="S212" s="318"/>
      <c r="T212" s="318"/>
      <c r="U212" s="318"/>
      <c r="V212" s="318"/>
      <c r="W212" s="318"/>
      <c r="X212" s="318"/>
      <c r="Y212" s="318"/>
      <c r="Z212" s="318"/>
      <c r="AA212" s="318"/>
    </row>
    <row r="213" spans="2:27" s="334" customFormat="1" ht="18.5">
      <c r="B213" s="318"/>
      <c r="C213" s="318"/>
      <c r="D213" s="318"/>
      <c r="E213" s="318"/>
      <c r="F213" s="318"/>
      <c r="G213" s="318"/>
      <c r="H213" s="318"/>
      <c r="I213" s="318"/>
      <c r="J213" s="318"/>
      <c r="K213" s="318"/>
      <c r="L213" s="318"/>
      <c r="M213" s="318"/>
      <c r="N213" s="318"/>
      <c r="O213" s="318"/>
      <c r="P213" s="318"/>
      <c r="Q213" s="318"/>
      <c r="R213" s="318"/>
      <c r="S213" s="318"/>
      <c r="T213" s="318"/>
      <c r="U213" s="318"/>
      <c r="V213" s="318"/>
      <c r="W213" s="318"/>
      <c r="X213" s="318"/>
      <c r="Y213" s="318"/>
      <c r="Z213" s="318"/>
      <c r="AA213" s="318"/>
    </row>
    <row r="214" spans="2:27" s="334" customFormat="1" ht="18.5">
      <c r="B214" s="318"/>
      <c r="C214" s="318"/>
      <c r="D214" s="318"/>
      <c r="E214" s="318"/>
      <c r="F214" s="318"/>
      <c r="G214" s="318"/>
      <c r="H214" s="318"/>
      <c r="I214" s="318"/>
      <c r="J214" s="318"/>
      <c r="K214" s="318"/>
      <c r="L214" s="318"/>
      <c r="M214" s="318"/>
      <c r="N214" s="318"/>
      <c r="O214" s="318"/>
      <c r="P214" s="318"/>
      <c r="Q214" s="318"/>
      <c r="R214" s="318"/>
      <c r="S214" s="318"/>
      <c r="T214" s="318"/>
      <c r="U214" s="318"/>
      <c r="V214" s="318"/>
      <c r="W214" s="318"/>
      <c r="X214" s="318"/>
      <c r="Y214" s="318"/>
      <c r="Z214" s="318"/>
      <c r="AA214" s="318"/>
    </row>
    <row r="215" spans="2:27" s="334" customFormat="1" ht="18.5">
      <c r="B215" s="318"/>
      <c r="C215" s="318"/>
      <c r="D215" s="318"/>
      <c r="E215" s="318"/>
      <c r="F215" s="318"/>
      <c r="G215" s="318"/>
      <c r="H215" s="318"/>
      <c r="I215" s="318"/>
      <c r="J215" s="318"/>
      <c r="K215" s="318"/>
      <c r="L215" s="318"/>
      <c r="M215" s="318"/>
      <c r="N215" s="318"/>
      <c r="O215" s="318"/>
      <c r="P215" s="318"/>
      <c r="Q215" s="318"/>
      <c r="R215" s="318"/>
      <c r="S215" s="318"/>
      <c r="T215" s="318"/>
      <c r="U215" s="318"/>
      <c r="V215" s="318"/>
      <c r="W215" s="318"/>
      <c r="X215" s="318"/>
      <c r="Y215" s="318"/>
      <c r="Z215" s="318"/>
      <c r="AA215" s="318"/>
    </row>
    <row r="216" spans="2:27" s="334" customFormat="1" ht="18.5">
      <c r="B216" s="318"/>
      <c r="C216" s="318"/>
      <c r="D216" s="318"/>
      <c r="E216" s="318"/>
      <c r="F216" s="318"/>
      <c r="G216" s="318"/>
      <c r="H216" s="318"/>
      <c r="I216" s="318"/>
      <c r="J216" s="318"/>
      <c r="K216" s="318"/>
      <c r="L216" s="318"/>
      <c r="M216" s="318"/>
      <c r="N216" s="318"/>
      <c r="O216" s="318"/>
      <c r="P216" s="318"/>
      <c r="Q216" s="318"/>
      <c r="R216" s="318"/>
      <c r="S216" s="318"/>
      <c r="T216" s="318"/>
      <c r="U216" s="318"/>
      <c r="V216" s="318"/>
      <c r="W216" s="318"/>
      <c r="X216" s="318"/>
      <c r="Y216" s="318"/>
      <c r="Z216" s="318"/>
      <c r="AA216" s="318"/>
    </row>
    <row r="217" spans="2:27" s="334" customFormat="1" ht="18.5">
      <c r="B217" s="318"/>
      <c r="C217" s="318"/>
      <c r="D217" s="318"/>
      <c r="E217" s="318"/>
      <c r="F217" s="318"/>
      <c r="G217" s="318"/>
      <c r="H217" s="318"/>
      <c r="I217" s="318"/>
      <c r="J217" s="318"/>
      <c r="K217" s="318"/>
      <c r="L217" s="318"/>
      <c r="M217" s="318"/>
      <c r="N217" s="318"/>
      <c r="O217" s="318"/>
      <c r="P217" s="318"/>
      <c r="Q217" s="318"/>
      <c r="R217" s="318"/>
      <c r="S217" s="318"/>
      <c r="T217" s="318"/>
      <c r="U217" s="318"/>
      <c r="V217" s="318"/>
      <c r="W217" s="318"/>
      <c r="X217" s="318"/>
      <c r="Y217" s="318"/>
      <c r="Z217" s="318"/>
      <c r="AA217" s="318"/>
    </row>
    <row r="218" spans="2:27" s="334" customFormat="1" ht="18.5">
      <c r="B218" s="318"/>
      <c r="C218" s="318"/>
      <c r="D218" s="318"/>
      <c r="E218" s="318"/>
      <c r="F218" s="318"/>
      <c r="G218" s="318"/>
      <c r="H218" s="318"/>
      <c r="I218" s="318"/>
      <c r="J218" s="318"/>
      <c r="K218" s="318"/>
      <c r="L218" s="318"/>
      <c r="M218" s="318"/>
      <c r="N218" s="318"/>
      <c r="O218" s="318"/>
      <c r="P218" s="318"/>
      <c r="Q218" s="318"/>
      <c r="R218" s="318"/>
      <c r="S218" s="318"/>
      <c r="T218" s="318"/>
      <c r="U218" s="318"/>
      <c r="V218" s="318"/>
      <c r="W218" s="318"/>
      <c r="X218" s="318"/>
      <c r="Y218" s="318"/>
      <c r="Z218" s="318"/>
      <c r="AA218" s="318"/>
    </row>
    <row r="219" spans="2:27" s="334" customFormat="1" ht="18.5">
      <c r="B219" s="318"/>
      <c r="C219" s="318"/>
      <c r="D219" s="318"/>
      <c r="E219" s="318"/>
      <c r="F219" s="318"/>
      <c r="G219" s="318"/>
      <c r="H219" s="318"/>
      <c r="I219" s="318"/>
      <c r="J219" s="318"/>
      <c r="K219" s="318"/>
      <c r="L219" s="318"/>
      <c r="M219" s="318"/>
      <c r="N219" s="318"/>
      <c r="O219" s="318"/>
      <c r="P219" s="318"/>
      <c r="Q219" s="318"/>
      <c r="R219" s="318"/>
      <c r="S219" s="318"/>
      <c r="T219" s="318"/>
      <c r="U219" s="318"/>
      <c r="V219" s="318"/>
      <c r="W219" s="318"/>
      <c r="X219" s="318"/>
      <c r="Y219" s="318"/>
      <c r="Z219" s="318"/>
      <c r="AA219" s="318"/>
    </row>
    <row r="220" spans="2:27" s="334" customFormat="1" ht="18.5">
      <c r="B220" s="318"/>
      <c r="C220" s="318"/>
      <c r="D220" s="318"/>
      <c r="E220" s="318"/>
      <c r="F220" s="318"/>
      <c r="G220" s="318"/>
      <c r="H220" s="318"/>
      <c r="I220" s="318"/>
      <c r="J220" s="318"/>
      <c r="K220" s="318"/>
      <c r="L220" s="318"/>
      <c r="M220" s="318"/>
      <c r="N220" s="318"/>
      <c r="O220" s="318"/>
      <c r="P220" s="318"/>
      <c r="Q220" s="318"/>
      <c r="R220" s="318"/>
      <c r="S220" s="318"/>
      <c r="T220" s="318"/>
      <c r="U220" s="318"/>
      <c r="V220" s="318"/>
      <c r="W220" s="318"/>
      <c r="X220" s="318"/>
      <c r="Y220" s="318"/>
      <c r="Z220" s="318"/>
      <c r="AA220" s="318"/>
    </row>
    <row r="221" spans="2:27" s="334" customFormat="1" ht="18.5">
      <c r="B221" s="318"/>
      <c r="C221" s="318"/>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318"/>
      <c r="Z221" s="318"/>
      <c r="AA221" s="318"/>
    </row>
    <row r="222" spans="2:27" s="334" customFormat="1" ht="18.5">
      <c r="B222" s="318"/>
      <c r="C222" s="318"/>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18"/>
    </row>
    <row r="223" spans="2:27" s="334" customFormat="1" ht="18.5">
      <c r="B223" s="318"/>
      <c r="C223" s="318"/>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row>
    <row r="224" spans="2:27" s="334" customFormat="1" ht="18.5">
      <c r="B224" s="318"/>
      <c r="C224" s="318"/>
      <c r="D224" s="318"/>
      <c r="E224" s="318"/>
      <c r="F224" s="318"/>
      <c r="G224" s="318"/>
      <c r="H224" s="318"/>
      <c r="I224" s="318"/>
      <c r="J224" s="318"/>
      <c r="K224" s="318"/>
      <c r="L224" s="318"/>
      <c r="M224" s="318"/>
      <c r="N224" s="318"/>
      <c r="O224" s="318"/>
      <c r="P224" s="318"/>
      <c r="Q224" s="318"/>
      <c r="R224" s="318"/>
      <c r="S224" s="318"/>
      <c r="T224" s="318"/>
      <c r="U224" s="318"/>
      <c r="V224" s="318"/>
      <c r="W224" s="318"/>
      <c r="X224" s="318"/>
      <c r="Y224" s="318"/>
      <c r="Z224" s="318"/>
      <c r="AA224" s="318"/>
    </row>
    <row r="225" spans="2:27" s="334" customFormat="1" ht="18.5">
      <c r="B225" s="318"/>
      <c r="C225" s="318"/>
      <c r="D225" s="318"/>
      <c r="E225" s="318"/>
      <c r="F225" s="318"/>
      <c r="G225" s="318"/>
      <c r="H225" s="318"/>
      <c r="I225" s="318"/>
      <c r="J225" s="318"/>
      <c r="K225" s="318"/>
      <c r="L225" s="318"/>
      <c r="M225" s="318"/>
      <c r="N225" s="318"/>
      <c r="O225" s="318"/>
      <c r="P225" s="318"/>
      <c r="Q225" s="318"/>
      <c r="R225" s="318"/>
      <c r="S225" s="318"/>
      <c r="T225" s="318"/>
      <c r="U225" s="318"/>
      <c r="V225" s="318"/>
      <c r="W225" s="318"/>
      <c r="X225" s="318"/>
      <c r="Y225" s="318"/>
      <c r="Z225" s="318"/>
      <c r="AA225" s="318"/>
    </row>
    <row r="226" spans="2:27" s="334" customFormat="1" ht="18.5">
      <c r="B226" s="318"/>
      <c r="C226" s="318"/>
      <c r="D226" s="318"/>
      <c r="E226" s="318"/>
      <c r="F226" s="318"/>
      <c r="G226" s="318"/>
      <c r="H226" s="318"/>
      <c r="I226" s="318"/>
      <c r="J226" s="318"/>
      <c r="K226" s="318"/>
      <c r="L226" s="318"/>
      <c r="M226" s="318"/>
      <c r="N226" s="318"/>
      <c r="O226" s="318"/>
      <c r="P226" s="318"/>
      <c r="Q226" s="318"/>
      <c r="R226" s="318"/>
      <c r="S226" s="318"/>
      <c r="T226" s="318"/>
      <c r="U226" s="318"/>
      <c r="V226" s="318"/>
      <c r="W226" s="318"/>
      <c r="X226" s="318"/>
      <c r="Y226" s="318"/>
      <c r="Z226" s="318"/>
      <c r="AA226" s="318"/>
    </row>
    <row r="227" spans="2:27" s="334" customFormat="1" ht="18.5">
      <c r="B227" s="318"/>
      <c r="C227" s="318"/>
      <c r="D227" s="318"/>
      <c r="E227" s="318"/>
      <c r="F227" s="318"/>
      <c r="G227" s="318"/>
      <c r="H227" s="318"/>
      <c r="I227" s="318"/>
      <c r="J227" s="318"/>
      <c r="K227" s="318"/>
      <c r="L227" s="318"/>
      <c r="M227" s="318"/>
      <c r="N227" s="318"/>
      <c r="O227" s="318"/>
      <c r="P227" s="318"/>
      <c r="Q227" s="318"/>
      <c r="R227" s="318"/>
      <c r="S227" s="318"/>
      <c r="T227" s="318"/>
      <c r="U227" s="318"/>
      <c r="V227" s="318"/>
      <c r="W227" s="318"/>
      <c r="X227" s="318"/>
      <c r="Y227" s="318"/>
      <c r="Z227" s="318"/>
      <c r="AA227" s="318"/>
    </row>
    <row r="228" spans="2:27" s="334" customFormat="1" ht="18.5">
      <c r="B228" s="318"/>
      <c r="C228" s="318"/>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318"/>
    </row>
    <row r="229" spans="2:27" s="334" customFormat="1" ht="18.5">
      <c r="B229" s="318"/>
      <c r="C229" s="318"/>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318"/>
      <c r="Z229" s="318"/>
      <c r="AA229" s="318"/>
    </row>
    <row r="230" spans="2:27" s="334" customFormat="1" ht="18.5">
      <c r="B230" s="318"/>
      <c r="C230" s="318"/>
      <c r="D230" s="318"/>
      <c r="E230" s="318"/>
      <c r="F230" s="318"/>
      <c r="G230" s="318"/>
      <c r="H230" s="318"/>
      <c r="I230" s="318"/>
      <c r="J230" s="318"/>
      <c r="K230" s="318"/>
      <c r="L230" s="318"/>
      <c r="M230" s="318"/>
      <c r="N230" s="318"/>
      <c r="O230" s="318"/>
      <c r="P230" s="318"/>
      <c r="Q230" s="318"/>
      <c r="R230" s="318"/>
      <c r="S230" s="318"/>
      <c r="T230" s="318"/>
      <c r="U230" s="318"/>
      <c r="V230" s="318"/>
      <c r="W230" s="318"/>
      <c r="X230" s="318"/>
      <c r="Y230" s="318"/>
      <c r="Z230" s="318"/>
      <c r="AA230" s="318"/>
    </row>
    <row r="231" spans="2:27" s="334" customFormat="1" ht="18.5">
      <c r="B231" s="318"/>
      <c r="C231" s="318"/>
      <c r="D231" s="318"/>
      <c r="E231" s="318"/>
      <c r="F231" s="318"/>
      <c r="G231" s="318"/>
      <c r="H231" s="318"/>
      <c r="I231" s="318"/>
      <c r="J231" s="318"/>
      <c r="K231" s="318"/>
      <c r="L231" s="318"/>
      <c r="M231" s="318"/>
      <c r="N231" s="318"/>
      <c r="O231" s="318"/>
      <c r="P231" s="318"/>
      <c r="Q231" s="318"/>
      <c r="R231" s="318"/>
      <c r="S231" s="318"/>
      <c r="T231" s="318"/>
      <c r="U231" s="318"/>
      <c r="V231" s="318"/>
      <c r="W231" s="318"/>
      <c r="X231" s="318"/>
      <c r="Y231" s="318"/>
      <c r="Z231" s="318"/>
      <c r="AA231" s="318"/>
    </row>
    <row r="232" spans="2:27" s="334" customFormat="1" ht="18.5">
      <c r="B232" s="318"/>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318"/>
    </row>
    <row r="233" spans="2:27" s="334" customFormat="1" ht="18.5">
      <c r="B233" s="318"/>
      <c r="C233" s="318"/>
      <c r="D233" s="318"/>
      <c r="E233" s="318"/>
      <c r="F233" s="318"/>
      <c r="G233" s="318"/>
      <c r="H233" s="318"/>
      <c r="I233" s="318"/>
      <c r="J233" s="318"/>
      <c r="K233" s="318"/>
      <c r="L233" s="318"/>
      <c r="M233" s="318"/>
      <c r="N233" s="318"/>
      <c r="O233" s="318"/>
      <c r="P233" s="318"/>
      <c r="Q233" s="318"/>
      <c r="R233" s="318"/>
      <c r="S233" s="318"/>
      <c r="T233" s="318"/>
      <c r="U233" s="318"/>
      <c r="V233" s="318"/>
      <c r="W233" s="318"/>
      <c r="X233" s="318"/>
      <c r="Y233" s="318"/>
      <c r="Z233" s="318"/>
      <c r="AA233" s="318"/>
    </row>
    <row r="234" spans="2:27" s="334" customFormat="1" ht="18.5">
      <c r="B234" s="318"/>
      <c r="C234" s="318"/>
      <c r="D234" s="318"/>
      <c r="E234" s="318"/>
      <c r="F234" s="318"/>
      <c r="G234" s="318"/>
      <c r="H234" s="318"/>
      <c r="I234" s="318"/>
      <c r="J234" s="318"/>
      <c r="K234" s="318"/>
      <c r="L234" s="318"/>
      <c r="M234" s="318"/>
      <c r="N234" s="318"/>
      <c r="O234" s="318"/>
      <c r="P234" s="318"/>
      <c r="Q234" s="318"/>
      <c r="R234" s="318"/>
      <c r="S234" s="318"/>
      <c r="T234" s="318"/>
      <c r="U234" s="318"/>
      <c r="V234" s="318"/>
      <c r="W234" s="318"/>
      <c r="X234" s="318"/>
      <c r="Y234" s="318"/>
      <c r="Z234" s="318"/>
      <c r="AA234" s="318"/>
    </row>
    <row r="235" spans="2:27" s="334" customFormat="1" ht="18.5">
      <c r="B235" s="318"/>
      <c r="C235" s="318"/>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8"/>
    </row>
    <row r="236" spans="2:27" s="334" customFormat="1" ht="18.5">
      <c r="B236" s="318"/>
      <c r="C236" s="318"/>
      <c r="D236" s="318"/>
      <c r="E236" s="318"/>
      <c r="F236" s="318"/>
      <c r="G236" s="318"/>
      <c r="H236" s="318"/>
      <c r="I236" s="318"/>
      <c r="J236" s="318"/>
      <c r="K236" s="318"/>
      <c r="L236" s="318"/>
      <c r="M236" s="318"/>
      <c r="N236" s="318"/>
      <c r="O236" s="318"/>
      <c r="P236" s="318"/>
      <c r="Q236" s="318"/>
      <c r="R236" s="318"/>
      <c r="S236" s="318"/>
      <c r="T236" s="318"/>
      <c r="U236" s="318"/>
      <c r="V236" s="318"/>
      <c r="W236" s="318"/>
      <c r="X236" s="318"/>
      <c r="Y236" s="318"/>
      <c r="Z236" s="318"/>
      <c r="AA236" s="318"/>
    </row>
    <row r="237" spans="2:27" s="334" customFormat="1" ht="18.5">
      <c r="B237" s="318"/>
      <c r="C237" s="318"/>
      <c r="D237" s="318"/>
      <c r="E237" s="318"/>
      <c r="F237" s="318"/>
      <c r="G237" s="318"/>
      <c r="H237" s="318"/>
      <c r="I237" s="318"/>
      <c r="J237" s="318"/>
      <c r="K237" s="318"/>
      <c r="L237" s="318"/>
      <c r="M237" s="318"/>
      <c r="N237" s="318"/>
      <c r="O237" s="318"/>
      <c r="P237" s="318"/>
      <c r="Q237" s="318"/>
      <c r="R237" s="318"/>
      <c r="S237" s="318"/>
      <c r="T237" s="318"/>
      <c r="U237" s="318"/>
      <c r="V237" s="318"/>
      <c r="W237" s="318"/>
      <c r="X237" s="318"/>
      <c r="Y237" s="318"/>
      <c r="Z237" s="318"/>
      <c r="AA237" s="318"/>
    </row>
    <row r="238" spans="2:27" s="334" customFormat="1" ht="18.5">
      <c r="B238" s="318"/>
      <c r="C238" s="318"/>
      <c r="D238" s="318"/>
      <c r="E238" s="318"/>
      <c r="F238" s="318"/>
      <c r="G238" s="318"/>
      <c r="H238" s="318"/>
      <c r="I238" s="318"/>
      <c r="J238" s="318"/>
      <c r="K238" s="318"/>
      <c r="L238" s="318"/>
      <c r="M238" s="318"/>
      <c r="N238" s="318"/>
      <c r="O238" s="318"/>
      <c r="P238" s="318"/>
      <c r="Q238" s="318"/>
      <c r="R238" s="318"/>
      <c r="S238" s="318"/>
      <c r="T238" s="318"/>
      <c r="U238" s="318"/>
      <c r="V238" s="318"/>
      <c r="W238" s="318"/>
      <c r="X238" s="318"/>
      <c r="Y238" s="318"/>
      <c r="Z238" s="318"/>
      <c r="AA238" s="318"/>
    </row>
    <row r="239" spans="2:27" s="334" customFormat="1" ht="18.5">
      <c r="B239" s="318"/>
      <c r="C239" s="318"/>
      <c r="D239" s="318"/>
      <c r="E239" s="318"/>
      <c r="F239" s="318"/>
      <c r="G239" s="318"/>
      <c r="H239" s="318"/>
      <c r="I239" s="318"/>
      <c r="J239" s="318"/>
      <c r="K239" s="318"/>
      <c r="L239" s="318"/>
      <c r="M239" s="318"/>
      <c r="N239" s="318"/>
      <c r="O239" s="318"/>
      <c r="P239" s="318"/>
      <c r="Q239" s="318"/>
      <c r="R239" s="318"/>
      <c r="S239" s="318"/>
      <c r="T239" s="318"/>
      <c r="U239" s="318"/>
      <c r="V239" s="318"/>
      <c r="W239" s="318"/>
      <c r="X239" s="318"/>
      <c r="Y239" s="318"/>
      <c r="Z239" s="318"/>
      <c r="AA239" s="318"/>
    </row>
    <row r="240" spans="2:27" s="334" customFormat="1" ht="18.5">
      <c r="B240" s="318"/>
      <c r="C240" s="318"/>
      <c r="D240" s="318"/>
      <c r="E240" s="318"/>
      <c r="F240" s="318"/>
      <c r="G240" s="318"/>
      <c r="H240" s="318"/>
      <c r="I240" s="318"/>
      <c r="J240" s="318"/>
      <c r="K240" s="318"/>
      <c r="L240" s="318"/>
      <c r="M240" s="318"/>
      <c r="N240" s="318"/>
      <c r="O240" s="318"/>
      <c r="P240" s="318"/>
      <c r="Q240" s="318"/>
      <c r="R240" s="318"/>
      <c r="S240" s="318"/>
      <c r="T240" s="318"/>
      <c r="U240" s="318"/>
      <c r="V240" s="318"/>
      <c r="W240" s="318"/>
      <c r="X240" s="318"/>
      <c r="Y240" s="318"/>
      <c r="Z240" s="318"/>
      <c r="AA240" s="318"/>
    </row>
    <row r="241" spans="2:27" s="334" customFormat="1" ht="18.5">
      <c r="B241" s="318"/>
      <c r="C241" s="318"/>
      <c r="D241" s="318"/>
      <c r="E241" s="318"/>
      <c r="F241" s="318"/>
      <c r="G241" s="318"/>
      <c r="H241" s="318"/>
      <c r="I241" s="318"/>
      <c r="J241" s="318"/>
      <c r="K241" s="318"/>
      <c r="L241" s="318"/>
      <c r="M241" s="318"/>
      <c r="N241" s="318"/>
      <c r="O241" s="318"/>
      <c r="P241" s="318"/>
      <c r="Q241" s="318"/>
      <c r="R241" s="318"/>
      <c r="S241" s="318"/>
      <c r="T241" s="318"/>
      <c r="U241" s="318"/>
      <c r="V241" s="318"/>
      <c r="W241" s="318"/>
      <c r="X241" s="318"/>
      <c r="Y241" s="318"/>
      <c r="Z241" s="318"/>
      <c r="AA241" s="318"/>
    </row>
    <row r="242" spans="2:27" s="334" customFormat="1" ht="18.5">
      <c r="B242" s="318"/>
      <c r="C242" s="318"/>
      <c r="D242" s="318"/>
      <c r="E242" s="318"/>
      <c r="F242" s="318"/>
      <c r="G242" s="318"/>
      <c r="H242" s="318"/>
      <c r="I242" s="318"/>
      <c r="J242" s="318"/>
      <c r="K242" s="318"/>
      <c r="L242" s="318"/>
      <c r="M242" s="318"/>
      <c r="N242" s="318"/>
      <c r="O242" s="318"/>
      <c r="P242" s="318"/>
      <c r="Q242" s="318"/>
      <c r="R242" s="318"/>
      <c r="S242" s="318"/>
      <c r="T242" s="318"/>
      <c r="U242" s="318"/>
      <c r="V242" s="318"/>
      <c r="W242" s="318"/>
      <c r="X242" s="318"/>
      <c r="Y242" s="318"/>
      <c r="Z242" s="318"/>
      <c r="AA242" s="318"/>
    </row>
    <row r="243" spans="2:27" s="334" customFormat="1" ht="18.5">
      <c r="B243" s="318"/>
      <c r="C243" s="318"/>
      <c r="D243" s="318"/>
      <c r="E243" s="318"/>
      <c r="F243" s="318"/>
      <c r="G243" s="318"/>
      <c r="H243" s="318"/>
      <c r="I243" s="318"/>
      <c r="J243" s="318"/>
      <c r="K243" s="318"/>
      <c r="L243" s="318"/>
      <c r="M243" s="318"/>
      <c r="N243" s="318"/>
      <c r="O243" s="318"/>
      <c r="P243" s="318"/>
      <c r="Q243" s="318"/>
      <c r="R243" s="318"/>
      <c r="S243" s="318"/>
      <c r="T243" s="318"/>
      <c r="U243" s="318"/>
      <c r="V243" s="318"/>
      <c r="W243" s="318"/>
      <c r="X243" s="318"/>
      <c r="Y243" s="318"/>
      <c r="Z243" s="318"/>
      <c r="AA243" s="318"/>
    </row>
    <row r="244" spans="2:27" s="334" customFormat="1" ht="18.5">
      <c r="B244" s="318"/>
      <c r="C244" s="318"/>
      <c r="D244" s="318"/>
      <c r="E244" s="318"/>
      <c r="F244" s="318"/>
      <c r="G244" s="318"/>
      <c r="H244" s="318"/>
      <c r="I244" s="318"/>
      <c r="J244" s="318"/>
      <c r="K244" s="318"/>
      <c r="L244" s="318"/>
      <c r="M244" s="318"/>
      <c r="N244" s="318"/>
      <c r="O244" s="318"/>
      <c r="P244" s="318"/>
      <c r="Q244" s="318"/>
      <c r="R244" s="318"/>
      <c r="S244" s="318"/>
      <c r="T244" s="318"/>
      <c r="U244" s="318"/>
      <c r="V244" s="318"/>
      <c r="W244" s="318"/>
      <c r="X244" s="318"/>
      <c r="Y244" s="318"/>
      <c r="Z244" s="318"/>
      <c r="AA244" s="318"/>
    </row>
    <row r="245" spans="2:27" s="334" customFormat="1" ht="18.5">
      <c r="B245" s="318"/>
      <c r="C245" s="318"/>
      <c r="D245" s="318"/>
      <c r="E245" s="318"/>
      <c r="F245" s="318"/>
      <c r="G245" s="318"/>
      <c r="H245" s="318"/>
      <c r="I245" s="318"/>
      <c r="J245" s="318"/>
      <c r="K245" s="318"/>
      <c r="L245" s="318"/>
      <c r="M245" s="318"/>
      <c r="N245" s="318"/>
      <c r="O245" s="318"/>
      <c r="P245" s="318"/>
      <c r="Q245" s="318"/>
      <c r="R245" s="318"/>
      <c r="S245" s="318"/>
      <c r="T245" s="318"/>
      <c r="U245" s="318"/>
      <c r="V245" s="318"/>
      <c r="W245" s="318"/>
      <c r="X245" s="318"/>
      <c r="Y245" s="318"/>
      <c r="Z245" s="318"/>
      <c r="AA245" s="318"/>
    </row>
    <row r="246" spans="2:27" s="334" customFormat="1" ht="18.5">
      <c r="B246" s="318"/>
      <c r="C246" s="318"/>
      <c r="D246" s="318"/>
      <c r="E246" s="318"/>
      <c r="F246" s="318"/>
      <c r="G246" s="318"/>
      <c r="H246" s="318"/>
      <c r="I246" s="318"/>
      <c r="J246" s="318"/>
      <c r="K246" s="318"/>
      <c r="L246" s="318"/>
      <c r="M246" s="318"/>
      <c r="N246" s="318"/>
      <c r="O246" s="318"/>
      <c r="P246" s="318"/>
      <c r="Q246" s="318"/>
      <c r="R246" s="318"/>
      <c r="S246" s="318"/>
      <c r="T246" s="318"/>
      <c r="U246" s="318"/>
      <c r="V246" s="318"/>
      <c r="W246" s="318"/>
      <c r="X246" s="318"/>
      <c r="Y246" s="318"/>
      <c r="Z246" s="318"/>
      <c r="AA246" s="318"/>
    </row>
    <row r="247" spans="2:27" s="334" customFormat="1" ht="18.5">
      <c r="B247" s="318"/>
      <c r="C247" s="318"/>
      <c r="D247" s="318"/>
      <c r="E247" s="318"/>
      <c r="F247" s="318"/>
      <c r="G247" s="318"/>
      <c r="H247" s="318"/>
      <c r="I247" s="318"/>
      <c r="J247" s="318"/>
      <c r="K247" s="318"/>
      <c r="L247" s="318"/>
      <c r="M247" s="318"/>
      <c r="N247" s="318"/>
      <c r="O247" s="318"/>
      <c r="P247" s="318"/>
      <c r="Q247" s="318"/>
      <c r="R247" s="318"/>
      <c r="S247" s="318"/>
      <c r="T247" s="318"/>
      <c r="U247" s="318"/>
      <c r="V247" s="318"/>
      <c r="W247" s="318"/>
      <c r="X247" s="318"/>
      <c r="Y247" s="318"/>
      <c r="Z247" s="318"/>
      <c r="AA247" s="318"/>
    </row>
    <row r="248" spans="2:27" s="334" customFormat="1" ht="18.5">
      <c r="B248" s="318"/>
      <c r="C248" s="318"/>
      <c r="D248" s="318"/>
      <c r="E248" s="318"/>
      <c r="F248" s="318"/>
      <c r="G248" s="318"/>
      <c r="H248" s="318"/>
      <c r="I248" s="318"/>
      <c r="J248" s="318"/>
      <c r="K248" s="318"/>
      <c r="L248" s="318"/>
      <c r="M248" s="318"/>
      <c r="N248" s="318"/>
      <c r="O248" s="318"/>
      <c r="P248" s="318"/>
      <c r="Q248" s="318"/>
      <c r="R248" s="318"/>
      <c r="S248" s="318"/>
      <c r="T248" s="318"/>
      <c r="U248" s="318"/>
      <c r="V248" s="318"/>
      <c r="W248" s="318"/>
      <c r="X248" s="318"/>
      <c r="Y248" s="318"/>
      <c r="Z248" s="318"/>
      <c r="AA248" s="318"/>
    </row>
    <row r="249" spans="2:27" s="334" customFormat="1" ht="18.5">
      <c r="B249" s="318"/>
      <c r="C249" s="318"/>
      <c r="D249" s="318"/>
      <c r="E249" s="318"/>
      <c r="F249" s="318"/>
      <c r="G249" s="318"/>
      <c r="H249" s="318"/>
      <c r="I249" s="318"/>
      <c r="J249" s="318"/>
      <c r="K249" s="318"/>
      <c r="L249" s="318"/>
      <c r="M249" s="318"/>
      <c r="N249" s="318"/>
      <c r="O249" s="318"/>
      <c r="P249" s="318"/>
      <c r="Q249" s="318"/>
      <c r="R249" s="318"/>
      <c r="S249" s="318"/>
      <c r="T249" s="318"/>
      <c r="U249" s="318"/>
      <c r="V249" s="318"/>
      <c r="W249" s="318"/>
      <c r="X249" s="318"/>
      <c r="Y249" s="318"/>
      <c r="Z249" s="318"/>
      <c r="AA249" s="318"/>
    </row>
    <row r="250" spans="2:27" s="334" customFormat="1" ht="18.5">
      <c r="B250" s="318"/>
      <c r="C250" s="318"/>
      <c r="D250" s="318"/>
      <c r="E250" s="318"/>
      <c r="F250" s="318"/>
      <c r="G250" s="318"/>
      <c r="H250" s="318"/>
      <c r="I250" s="318"/>
      <c r="J250" s="318"/>
      <c r="K250" s="318"/>
      <c r="L250" s="318"/>
      <c r="M250" s="318"/>
      <c r="N250" s="318"/>
      <c r="O250" s="318"/>
      <c r="P250" s="318"/>
      <c r="Q250" s="318"/>
      <c r="R250" s="318"/>
      <c r="S250" s="318"/>
      <c r="T250" s="318"/>
      <c r="U250" s="318"/>
      <c r="V250" s="318"/>
      <c r="W250" s="318"/>
      <c r="X250" s="318"/>
      <c r="Y250" s="318"/>
      <c r="Z250" s="318"/>
      <c r="AA250" s="318"/>
    </row>
    <row r="251" spans="2:27" s="334" customFormat="1" ht="18.5">
      <c r="B251" s="318"/>
      <c r="C251" s="318"/>
      <c r="D251" s="318"/>
      <c r="E251" s="318"/>
      <c r="F251" s="318"/>
      <c r="G251" s="318"/>
      <c r="H251" s="318"/>
      <c r="I251" s="318"/>
      <c r="J251" s="318"/>
      <c r="K251" s="318"/>
      <c r="L251" s="318"/>
      <c r="M251" s="318"/>
      <c r="N251" s="318"/>
      <c r="O251" s="318"/>
      <c r="P251" s="318"/>
      <c r="Q251" s="318"/>
      <c r="R251" s="318"/>
      <c r="S251" s="318"/>
      <c r="T251" s="318"/>
      <c r="U251" s="318"/>
      <c r="V251" s="318"/>
      <c r="W251" s="318"/>
      <c r="X251" s="318"/>
      <c r="Y251" s="318"/>
      <c r="Z251" s="318"/>
      <c r="AA251" s="318"/>
    </row>
    <row r="252" spans="2:27" s="334" customFormat="1" ht="18.5">
      <c r="B252" s="318"/>
      <c r="C252" s="318"/>
      <c r="D252" s="318"/>
      <c r="E252" s="318"/>
      <c r="F252" s="318"/>
      <c r="G252" s="318"/>
      <c r="H252" s="318"/>
      <c r="I252" s="318"/>
      <c r="J252" s="318"/>
      <c r="K252" s="318"/>
      <c r="L252" s="318"/>
      <c r="M252" s="318"/>
      <c r="N252" s="318"/>
      <c r="O252" s="318"/>
      <c r="P252" s="318"/>
      <c r="Q252" s="318"/>
      <c r="R252" s="318"/>
      <c r="S252" s="318"/>
      <c r="T252" s="318"/>
      <c r="U252" s="318"/>
      <c r="V252" s="318"/>
      <c r="W252" s="318"/>
      <c r="X252" s="318"/>
      <c r="Y252" s="318"/>
      <c r="Z252" s="318"/>
      <c r="AA252" s="318"/>
    </row>
    <row r="253" spans="2:27" s="334" customFormat="1" ht="18.5">
      <c r="B253" s="318"/>
      <c r="C253" s="318"/>
      <c r="D253" s="318"/>
      <c r="E253" s="318"/>
      <c r="F253" s="318"/>
      <c r="G253" s="318"/>
      <c r="H253" s="318"/>
      <c r="I253" s="318"/>
      <c r="J253" s="318"/>
      <c r="K253" s="318"/>
      <c r="L253" s="318"/>
      <c r="M253" s="318"/>
      <c r="N253" s="318"/>
      <c r="O253" s="318"/>
      <c r="P253" s="318"/>
      <c r="Q253" s="318"/>
      <c r="R253" s="318"/>
      <c r="S253" s="318"/>
      <c r="T253" s="318"/>
      <c r="U253" s="318"/>
      <c r="V253" s="318"/>
      <c r="W253" s="318"/>
      <c r="X253" s="318"/>
      <c r="Y253" s="318"/>
      <c r="Z253" s="318"/>
      <c r="AA253" s="318"/>
    </row>
    <row r="254" spans="2:27" s="334" customFormat="1" ht="18.5">
      <c r="B254" s="318"/>
      <c r="C254" s="318"/>
      <c r="D254" s="318"/>
      <c r="E254" s="318"/>
      <c r="F254" s="318"/>
      <c r="G254" s="318"/>
      <c r="H254" s="318"/>
      <c r="I254" s="318"/>
      <c r="J254" s="318"/>
      <c r="K254" s="318"/>
      <c r="L254" s="318"/>
      <c r="M254" s="318"/>
      <c r="N254" s="318"/>
      <c r="O254" s="318"/>
      <c r="P254" s="318"/>
      <c r="Q254" s="318"/>
      <c r="R254" s="318"/>
      <c r="S254" s="318"/>
      <c r="T254" s="318"/>
      <c r="U254" s="318"/>
      <c r="V254" s="318"/>
      <c r="W254" s="318"/>
      <c r="X254" s="318"/>
      <c r="Y254" s="318"/>
      <c r="Z254" s="318"/>
      <c r="AA254" s="318"/>
    </row>
    <row r="255" spans="2:27" s="334" customFormat="1" ht="18.5">
      <c r="B255" s="318"/>
      <c r="C255" s="318"/>
      <c r="D255" s="318"/>
      <c r="E255" s="318"/>
      <c r="F255" s="318"/>
      <c r="G255" s="318"/>
      <c r="H255" s="318"/>
      <c r="I255" s="318"/>
      <c r="J255" s="318"/>
      <c r="K255" s="318"/>
      <c r="L255" s="318"/>
      <c r="M255" s="318"/>
      <c r="N255" s="318"/>
      <c r="O255" s="318"/>
      <c r="P255" s="318"/>
      <c r="Q255" s="318"/>
      <c r="R255" s="318"/>
      <c r="S255" s="318"/>
      <c r="T255" s="318"/>
      <c r="U255" s="318"/>
      <c r="V255" s="318"/>
      <c r="W255" s="318"/>
      <c r="X255" s="318"/>
      <c r="Y255" s="318"/>
      <c r="Z255" s="318"/>
      <c r="AA255" s="318"/>
    </row>
    <row r="256" spans="2:27" s="334" customFormat="1" ht="18.5">
      <c r="B256" s="318"/>
      <c r="C256" s="318"/>
      <c r="D256" s="318"/>
      <c r="E256" s="318"/>
      <c r="F256" s="318"/>
      <c r="G256" s="318"/>
      <c r="H256" s="318"/>
      <c r="I256" s="318"/>
      <c r="J256" s="318"/>
      <c r="K256" s="318"/>
      <c r="L256" s="318"/>
      <c r="M256" s="318"/>
      <c r="N256" s="318"/>
      <c r="O256" s="318"/>
      <c r="P256" s="318"/>
      <c r="Q256" s="318"/>
      <c r="R256" s="318"/>
      <c r="S256" s="318"/>
      <c r="T256" s="318"/>
      <c r="U256" s="318"/>
      <c r="V256" s="318"/>
      <c r="W256" s="318"/>
      <c r="X256" s="318"/>
      <c r="Y256" s="318"/>
      <c r="Z256" s="318"/>
      <c r="AA256" s="318"/>
    </row>
    <row r="257" spans="2:27" s="334" customFormat="1" ht="18.5">
      <c r="B257" s="318"/>
      <c r="C257" s="318"/>
      <c r="D257" s="318"/>
      <c r="E257" s="318"/>
      <c r="F257" s="318"/>
      <c r="G257" s="318"/>
      <c r="H257" s="318"/>
      <c r="I257" s="318"/>
      <c r="J257" s="318"/>
      <c r="K257" s="318"/>
      <c r="L257" s="318"/>
      <c r="M257" s="318"/>
      <c r="N257" s="318"/>
      <c r="O257" s="318"/>
      <c r="P257" s="318"/>
      <c r="Q257" s="318"/>
      <c r="R257" s="318"/>
      <c r="S257" s="318"/>
      <c r="T257" s="318"/>
      <c r="U257" s="318"/>
      <c r="V257" s="318"/>
      <c r="W257" s="318"/>
      <c r="X257" s="318"/>
      <c r="Y257" s="318"/>
      <c r="Z257" s="318"/>
      <c r="AA257" s="318"/>
    </row>
    <row r="258" spans="2:27" s="334" customFormat="1" ht="18.5">
      <c r="B258" s="318"/>
      <c r="C258" s="318"/>
      <c r="D258" s="318"/>
      <c r="E258" s="318"/>
      <c r="F258" s="318"/>
      <c r="G258" s="318"/>
      <c r="H258" s="318"/>
      <c r="I258" s="318"/>
      <c r="J258" s="318"/>
      <c r="K258" s="318"/>
      <c r="L258" s="318"/>
      <c r="M258" s="318"/>
      <c r="N258" s="318"/>
      <c r="O258" s="318"/>
      <c r="P258" s="318"/>
      <c r="Q258" s="318"/>
      <c r="R258" s="318"/>
      <c r="S258" s="318"/>
      <c r="T258" s="318"/>
      <c r="U258" s="318"/>
      <c r="V258" s="318"/>
      <c r="W258" s="318"/>
      <c r="X258" s="318"/>
      <c r="Y258" s="318"/>
      <c r="Z258" s="318"/>
      <c r="AA258" s="318"/>
    </row>
    <row r="259" spans="2:27" s="334" customFormat="1" ht="18.5">
      <c r="B259" s="318"/>
      <c r="C259" s="318"/>
      <c r="D259" s="318"/>
      <c r="E259" s="318"/>
      <c r="F259" s="318"/>
      <c r="G259" s="318"/>
      <c r="H259" s="318"/>
      <c r="I259" s="318"/>
      <c r="J259" s="318"/>
      <c r="K259" s="318"/>
      <c r="L259" s="318"/>
      <c r="M259" s="318"/>
      <c r="N259" s="318"/>
      <c r="O259" s="318"/>
      <c r="P259" s="318"/>
      <c r="Q259" s="318"/>
      <c r="R259" s="318"/>
      <c r="S259" s="318"/>
      <c r="T259" s="318"/>
      <c r="U259" s="318"/>
      <c r="V259" s="318"/>
      <c r="W259" s="318"/>
      <c r="X259" s="318"/>
      <c r="Y259" s="318"/>
      <c r="Z259" s="318"/>
      <c r="AA259" s="318"/>
    </row>
    <row r="260" spans="2:27" s="334" customFormat="1" ht="18.5">
      <c r="B260" s="318"/>
      <c r="C260" s="318"/>
      <c r="D260" s="318"/>
      <c r="E260" s="318"/>
      <c r="F260" s="318"/>
      <c r="G260" s="318"/>
      <c r="H260" s="318"/>
      <c r="I260" s="318"/>
      <c r="J260" s="318"/>
      <c r="K260" s="318"/>
      <c r="L260" s="318"/>
      <c r="M260" s="318"/>
      <c r="N260" s="318"/>
      <c r="O260" s="318"/>
      <c r="P260" s="318"/>
      <c r="Q260" s="318"/>
      <c r="R260" s="318"/>
      <c r="S260" s="318"/>
      <c r="T260" s="318"/>
      <c r="U260" s="318"/>
      <c r="V260" s="318"/>
      <c r="W260" s="318"/>
      <c r="X260" s="318"/>
      <c r="Y260" s="318"/>
      <c r="Z260" s="318"/>
      <c r="AA260" s="318"/>
    </row>
    <row r="261" spans="2:27" s="334" customFormat="1" ht="18.5">
      <c r="B261" s="318"/>
      <c r="C261" s="318"/>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318"/>
      <c r="Z261" s="318"/>
      <c r="AA261" s="318"/>
    </row>
    <row r="262" spans="2:27" s="334" customFormat="1" ht="18.5">
      <c r="B262" s="318"/>
      <c r="C262" s="318"/>
      <c r="D262" s="318"/>
      <c r="E262" s="318"/>
      <c r="F262" s="318"/>
      <c r="G262" s="318"/>
      <c r="H262" s="318"/>
      <c r="I262" s="318"/>
      <c r="J262" s="318"/>
      <c r="K262" s="318"/>
      <c r="L262" s="318"/>
      <c r="M262" s="318"/>
      <c r="N262" s="318"/>
      <c r="O262" s="318"/>
      <c r="P262" s="318"/>
      <c r="Q262" s="318"/>
      <c r="R262" s="318"/>
      <c r="S262" s="318"/>
      <c r="T262" s="318"/>
      <c r="U262" s="318"/>
      <c r="V262" s="318"/>
      <c r="W262" s="318"/>
      <c r="X262" s="318"/>
      <c r="Y262" s="318"/>
      <c r="Z262" s="318"/>
      <c r="AA262" s="318"/>
    </row>
    <row r="263" spans="2:27" s="334" customFormat="1" ht="18.5">
      <c r="B263" s="318"/>
      <c r="C263" s="318"/>
      <c r="D263" s="318"/>
      <c r="E263" s="318"/>
      <c r="F263" s="318"/>
      <c r="G263" s="318"/>
      <c r="H263" s="318"/>
      <c r="I263" s="318"/>
      <c r="J263" s="318"/>
      <c r="K263" s="318"/>
      <c r="L263" s="318"/>
      <c r="M263" s="318"/>
      <c r="N263" s="318"/>
      <c r="O263" s="318"/>
      <c r="P263" s="318"/>
      <c r="Q263" s="318"/>
      <c r="R263" s="318"/>
      <c r="S263" s="318"/>
      <c r="T263" s="318"/>
      <c r="U263" s="318"/>
      <c r="V263" s="318"/>
      <c r="W263" s="318"/>
      <c r="X263" s="318"/>
      <c r="Y263" s="318"/>
      <c r="Z263" s="318"/>
      <c r="AA263" s="318"/>
    </row>
    <row r="264" spans="2:27" s="334" customFormat="1" ht="18.5">
      <c r="B264" s="318"/>
      <c r="C264" s="318"/>
      <c r="D264" s="318"/>
      <c r="E264" s="318"/>
      <c r="F264" s="318"/>
      <c r="G264" s="318"/>
      <c r="H264" s="318"/>
      <c r="I264" s="318"/>
      <c r="J264" s="318"/>
      <c r="K264" s="318"/>
      <c r="L264" s="318"/>
      <c r="M264" s="318"/>
      <c r="N264" s="318"/>
      <c r="O264" s="318"/>
      <c r="P264" s="318"/>
      <c r="Q264" s="318"/>
      <c r="R264" s="318"/>
      <c r="S264" s="318"/>
      <c r="T264" s="318"/>
      <c r="U264" s="318"/>
      <c r="V264" s="318"/>
      <c r="W264" s="318"/>
      <c r="X264" s="318"/>
      <c r="Y264" s="318"/>
      <c r="Z264" s="318"/>
      <c r="AA264" s="318"/>
    </row>
    <row r="265" spans="2:27" s="334" customFormat="1" ht="18.5">
      <c r="B265" s="318"/>
      <c r="C265" s="318"/>
      <c r="D265" s="318"/>
      <c r="E265" s="318"/>
      <c r="F265" s="318"/>
      <c r="G265" s="318"/>
      <c r="H265" s="318"/>
      <c r="I265" s="318"/>
      <c r="J265" s="318"/>
      <c r="K265" s="318"/>
      <c r="L265" s="318"/>
      <c r="M265" s="318"/>
      <c r="N265" s="318"/>
      <c r="O265" s="318"/>
      <c r="P265" s="318"/>
      <c r="Q265" s="318"/>
      <c r="R265" s="318"/>
      <c r="S265" s="318"/>
      <c r="T265" s="318"/>
      <c r="U265" s="318"/>
      <c r="V265" s="318"/>
      <c r="W265" s="318"/>
      <c r="X265" s="318"/>
      <c r="Y265" s="318"/>
      <c r="Z265" s="318"/>
      <c r="AA265" s="318"/>
    </row>
    <row r="266" spans="2:27" s="334" customFormat="1" ht="18.5">
      <c r="B266" s="318"/>
      <c r="C266" s="318"/>
      <c r="D266" s="318"/>
      <c r="E266" s="318"/>
      <c r="F266" s="318"/>
      <c r="G266" s="318"/>
      <c r="H266" s="318"/>
      <c r="I266" s="318"/>
      <c r="J266" s="318"/>
      <c r="K266" s="318"/>
      <c r="L266" s="318"/>
      <c r="M266" s="318"/>
      <c r="N266" s="318"/>
      <c r="O266" s="318"/>
      <c r="P266" s="318"/>
      <c r="Q266" s="318"/>
      <c r="R266" s="318"/>
      <c r="S266" s="318"/>
      <c r="T266" s="318"/>
      <c r="U266" s="318"/>
      <c r="V266" s="318"/>
      <c r="W266" s="318"/>
      <c r="X266" s="318"/>
      <c r="Y266" s="318"/>
      <c r="Z266" s="318"/>
      <c r="AA266" s="318"/>
    </row>
    <row r="267" spans="2:27" s="334" customFormat="1" ht="18.5">
      <c r="B267" s="318"/>
      <c r="C267" s="318"/>
      <c r="D267" s="318"/>
      <c r="E267" s="318"/>
      <c r="F267" s="318"/>
      <c r="G267" s="318"/>
      <c r="H267" s="318"/>
      <c r="I267" s="318"/>
      <c r="J267" s="318"/>
      <c r="K267" s="318"/>
      <c r="L267" s="318"/>
      <c r="M267" s="318"/>
      <c r="N267" s="318"/>
      <c r="O267" s="318"/>
      <c r="P267" s="318"/>
      <c r="Q267" s="318"/>
      <c r="R267" s="318"/>
      <c r="S267" s="318"/>
      <c r="T267" s="318"/>
      <c r="U267" s="318"/>
      <c r="V267" s="318"/>
      <c r="W267" s="318"/>
      <c r="X267" s="318"/>
      <c r="Y267" s="318"/>
      <c r="Z267" s="318"/>
      <c r="AA267" s="318"/>
    </row>
    <row r="268" spans="2:27" s="334" customFormat="1" ht="18.5">
      <c r="B268" s="318"/>
      <c r="C268" s="318"/>
      <c r="D268" s="318"/>
      <c r="E268" s="318"/>
      <c r="F268" s="318"/>
      <c r="G268" s="318"/>
      <c r="H268" s="318"/>
      <c r="I268" s="318"/>
      <c r="J268" s="318"/>
      <c r="K268" s="318"/>
      <c r="L268" s="318"/>
      <c r="M268" s="318"/>
      <c r="N268" s="318"/>
      <c r="O268" s="318"/>
      <c r="P268" s="318"/>
      <c r="Q268" s="318"/>
      <c r="R268" s="318"/>
      <c r="S268" s="318"/>
      <c r="T268" s="318"/>
      <c r="U268" s="318"/>
      <c r="V268" s="318"/>
      <c r="W268" s="318"/>
      <c r="X268" s="318"/>
      <c r="Y268" s="318"/>
      <c r="Z268" s="318"/>
      <c r="AA268" s="318"/>
    </row>
    <row r="269" spans="2:27" s="334" customFormat="1" ht="18.5">
      <c r="B269" s="318"/>
      <c r="C269" s="318"/>
      <c r="D269" s="318"/>
      <c r="E269" s="318"/>
      <c r="F269" s="318"/>
      <c r="G269" s="318"/>
      <c r="H269" s="318"/>
      <c r="I269" s="318"/>
      <c r="J269" s="318"/>
      <c r="K269" s="318"/>
      <c r="L269" s="318"/>
      <c r="M269" s="318"/>
      <c r="N269" s="318"/>
      <c r="O269" s="318"/>
      <c r="P269" s="318"/>
      <c r="Q269" s="318"/>
      <c r="R269" s="318"/>
      <c r="S269" s="318"/>
      <c r="T269" s="318"/>
      <c r="U269" s="318"/>
      <c r="V269" s="318"/>
      <c r="W269" s="318"/>
      <c r="X269" s="318"/>
      <c r="Y269" s="318"/>
      <c r="Z269" s="318"/>
      <c r="AA269" s="318"/>
    </row>
    <row r="270" spans="2:27" s="334" customFormat="1" ht="18.5">
      <c r="B270" s="318"/>
      <c r="C270" s="318"/>
      <c r="D270" s="318"/>
      <c r="E270" s="318"/>
      <c r="F270" s="318"/>
      <c r="G270" s="318"/>
      <c r="H270" s="318"/>
      <c r="I270" s="318"/>
      <c r="J270" s="318"/>
      <c r="K270" s="318"/>
      <c r="L270" s="318"/>
      <c r="M270" s="318"/>
      <c r="N270" s="318"/>
      <c r="O270" s="318"/>
      <c r="P270" s="318"/>
      <c r="Q270" s="318"/>
      <c r="R270" s="318"/>
      <c r="S270" s="318"/>
      <c r="T270" s="318"/>
      <c r="U270" s="318"/>
      <c r="V270" s="318"/>
      <c r="W270" s="318"/>
      <c r="X270" s="318"/>
      <c r="Y270" s="318"/>
      <c r="Z270" s="318"/>
      <c r="AA270" s="318"/>
    </row>
    <row r="271" spans="2:27" s="334" customFormat="1" ht="18.5">
      <c r="B271" s="318"/>
      <c r="C271" s="318"/>
      <c r="D271" s="318"/>
      <c r="E271" s="318"/>
      <c r="F271" s="318"/>
      <c r="G271" s="318"/>
      <c r="H271" s="318"/>
      <c r="I271" s="318"/>
      <c r="J271" s="318"/>
      <c r="K271" s="318"/>
      <c r="L271" s="318"/>
      <c r="M271" s="318"/>
      <c r="N271" s="318"/>
      <c r="O271" s="318"/>
      <c r="P271" s="318"/>
      <c r="Q271" s="318"/>
      <c r="R271" s="318"/>
      <c r="S271" s="318"/>
      <c r="T271" s="318"/>
      <c r="U271" s="318"/>
      <c r="V271" s="318"/>
      <c r="W271" s="318"/>
      <c r="X271" s="318"/>
      <c r="Y271" s="318"/>
      <c r="Z271" s="318"/>
      <c r="AA271" s="318"/>
    </row>
    <row r="272" spans="2:27" s="334" customFormat="1" ht="18.5">
      <c r="B272" s="318"/>
      <c r="C272" s="318"/>
      <c r="D272" s="318"/>
      <c r="E272" s="318"/>
      <c r="F272" s="318"/>
      <c r="G272" s="318"/>
      <c r="H272" s="318"/>
      <c r="I272" s="318"/>
      <c r="J272" s="318"/>
      <c r="K272" s="318"/>
      <c r="L272" s="318"/>
      <c r="M272" s="318"/>
      <c r="N272" s="318"/>
      <c r="O272" s="318"/>
      <c r="P272" s="318"/>
      <c r="Q272" s="318"/>
      <c r="R272" s="318"/>
      <c r="S272" s="318"/>
      <c r="T272" s="318"/>
      <c r="U272" s="318"/>
      <c r="V272" s="318"/>
      <c r="W272" s="318"/>
      <c r="X272" s="318"/>
      <c r="Y272" s="318"/>
      <c r="Z272" s="318"/>
      <c r="AA272" s="318"/>
    </row>
    <row r="273" spans="2:27" s="334" customFormat="1" ht="18.5">
      <c r="B273" s="318"/>
      <c r="C273" s="318"/>
      <c r="D273" s="318"/>
      <c r="E273" s="318"/>
      <c r="F273" s="318"/>
      <c r="G273" s="318"/>
      <c r="H273" s="318"/>
      <c r="I273" s="318"/>
      <c r="J273" s="318"/>
      <c r="K273" s="318"/>
      <c r="L273" s="318"/>
      <c r="M273" s="318"/>
      <c r="N273" s="318"/>
      <c r="O273" s="318"/>
      <c r="P273" s="318"/>
      <c r="Q273" s="318"/>
      <c r="R273" s="318"/>
      <c r="S273" s="318"/>
      <c r="T273" s="318"/>
      <c r="U273" s="318"/>
      <c r="V273" s="318"/>
      <c r="W273" s="318"/>
      <c r="X273" s="318"/>
      <c r="Y273" s="318"/>
      <c r="Z273" s="318"/>
      <c r="AA273" s="318"/>
    </row>
    <row r="274" spans="2:27" s="334" customFormat="1" ht="18.5">
      <c r="B274" s="318"/>
      <c r="C274" s="318"/>
      <c r="D274" s="318"/>
      <c r="E274" s="318"/>
      <c r="F274" s="318"/>
      <c r="G274" s="318"/>
      <c r="H274" s="318"/>
      <c r="I274" s="318"/>
      <c r="J274" s="318"/>
      <c r="K274" s="318"/>
      <c r="L274" s="318"/>
      <c r="M274" s="318"/>
      <c r="N274" s="318"/>
      <c r="O274" s="318"/>
      <c r="P274" s="318"/>
      <c r="Q274" s="318"/>
      <c r="R274" s="318"/>
      <c r="S274" s="318"/>
      <c r="T274" s="318"/>
      <c r="U274" s="318"/>
      <c r="V274" s="318"/>
      <c r="W274" s="318"/>
      <c r="X274" s="318"/>
      <c r="Y274" s="318"/>
      <c r="Z274" s="318"/>
      <c r="AA274" s="318"/>
    </row>
    <row r="275" spans="2:27" s="334" customFormat="1" ht="18.5">
      <c r="B275" s="318"/>
      <c r="C275" s="318"/>
      <c r="D275" s="318"/>
      <c r="E275" s="318"/>
      <c r="F275" s="318"/>
      <c r="G275" s="318"/>
      <c r="H275" s="318"/>
      <c r="I275" s="318"/>
      <c r="J275" s="318"/>
      <c r="K275" s="318"/>
      <c r="L275" s="318"/>
      <c r="M275" s="318"/>
      <c r="N275" s="318"/>
      <c r="O275" s="318"/>
      <c r="P275" s="318"/>
      <c r="Q275" s="318"/>
      <c r="R275" s="318"/>
      <c r="S275" s="318"/>
      <c r="T275" s="318"/>
      <c r="U275" s="318"/>
      <c r="V275" s="318"/>
      <c r="W275" s="318"/>
      <c r="X275" s="318"/>
      <c r="Y275" s="318"/>
      <c r="Z275" s="318"/>
      <c r="AA275" s="318"/>
    </row>
    <row r="276" spans="2:27" s="334" customFormat="1" ht="18.5">
      <c r="B276" s="318"/>
      <c r="C276" s="318"/>
      <c r="D276" s="318"/>
      <c r="E276" s="318"/>
      <c r="F276" s="318"/>
      <c r="G276" s="318"/>
      <c r="H276" s="318"/>
      <c r="I276" s="318"/>
      <c r="J276" s="318"/>
      <c r="K276" s="318"/>
      <c r="L276" s="318"/>
      <c r="M276" s="318"/>
      <c r="N276" s="318"/>
      <c r="O276" s="318"/>
      <c r="P276" s="318"/>
      <c r="Q276" s="318"/>
      <c r="R276" s="318"/>
      <c r="S276" s="318"/>
      <c r="T276" s="318"/>
      <c r="U276" s="318"/>
      <c r="V276" s="318"/>
      <c r="W276" s="318"/>
      <c r="X276" s="318"/>
      <c r="Y276" s="318"/>
      <c r="Z276" s="318"/>
      <c r="AA276" s="318"/>
    </row>
    <row r="277" spans="2:27" s="334" customFormat="1" ht="18.5">
      <c r="B277" s="318"/>
      <c r="C277" s="318"/>
      <c r="D277" s="318"/>
      <c r="E277" s="318"/>
      <c r="F277" s="318"/>
      <c r="G277" s="318"/>
      <c r="H277" s="318"/>
      <c r="I277" s="318"/>
      <c r="J277" s="318"/>
      <c r="K277" s="318"/>
      <c r="L277" s="318"/>
      <c r="M277" s="318"/>
      <c r="N277" s="318"/>
      <c r="O277" s="318"/>
      <c r="P277" s="318"/>
      <c r="Q277" s="318"/>
      <c r="R277" s="318"/>
      <c r="S277" s="318"/>
      <c r="T277" s="318"/>
      <c r="U277" s="318"/>
      <c r="V277" s="318"/>
      <c r="W277" s="318"/>
      <c r="X277" s="318"/>
      <c r="Y277" s="318"/>
      <c r="Z277" s="318"/>
      <c r="AA277" s="318"/>
    </row>
    <row r="278" spans="2:27" s="334" customFormat="1" ht="18.5">
      <c r="B278" s="318"/>
      <c r="C278" s="318"/>
      <c r="D278" s="318"/>
      <c r="E278" s="318"/>
      <c r="F278" s="318"/>
      <c r="G278" s="318"/>
      <c r="H278" s="318"/>
      <c r="I278" s="318"/>
      <c r="J278" s="318"/>
      <c r="K278" s="318"/>
      <c r="L278" s="318"/>
      <c r="M278" s="318"/>
      <c r="N278" s="318"/>
      <c r="O278" s="318"/>
      <c r="P278" s="318"/>
      <c r="Q278" s="318"/>
      <c r="R278" s="318"/>
      <c r="S278" s="318"/>
      <c r="T278" s="318"/>
      <c r="U278" s="318"/>
      <c r="V278" s="318"/>
      <c r="W278" s="318"/>
      <c r="X278" s="318"/>
      <c r="Y278" s="318"/>
      <c r="Z278" s="318"/>
      <c r="AA278" s="318"/>
    </row>
    <row r="279" spans="2:27" s="334" customFormat="1" ht="18.5">
      <c r="B279" s="318"/>
      <c r="C279" s="318"/>
      <c r="D279" s="318"/>
      <c r="E279" s="318"/>
      <c r="F279" s="318"/>
      <c r="G279" s="318"/>
      <c r="H279" s="318"/>
      <c r="I279" s="318"/>
      <c r="J279" s="318"/>
      <c r="K279" s="318"/>
      <c r="L279" s="318"/>
      <c r="M279" s="318"/>
      <c r="N279" s="318"/>
      <c r="O279" s="318"/>
      <c r="P279" s="318"/>
      <c r="Q279" s="318"/>
      <c r="R279" s="318"/>
      <c r="S279" s="318"/>
      <c r="T279" s="318"/>
      <c r="U279" s="318"/>
      <c r="V279" s="318"/>
      <c r="W279" s="318"/>
      <c r="X279" s="318"/>
      <c r="Y279" s="318"/>
      <c r="Z279" s="318"/>
      <c r="AA279" s="318"/>
    </row>
    <row r="280" spans="2:27" s="334" customFormat="1" ht="18.5">
      <c r="B280" s="318"/>
      <c r="C280" s="318"/>
      <c r="D280" s="318"/>
      <c r="E280" s="318"/>
      <c r="F280" s="318"/>
      <c r="G280" s="318"/>
      <c r="H280" s="318"/>
      <c r="I280" s="318"/>
      <c r="J280" s="318"/>
      <c r="K280" s="318"/>
      <c r="L280" s="318"/>
      <c r="M280" s="318"/>
      <c r="N280" s="318"/>
      <c r="O280" s="318"/>
      <c r="P280" s="318"/>
      <c r="Q280" s="318"/>
      <c r="R280" s="318"/>
      <c r="S280" s="318"/>
      <c r="T280" s="318"/>
      <c r="U280" s="318"/>
      <c r="V280" s="318"/>
      <c r="W280" s="318"/>
      <c r="X280" s="318"/>
      <c r="Y280" s="318"/>
      <c r="Z280" s="318"/>
      <c r="AA280" s="318"/>
    </row>
    <row r="281" spans="2:27" s="334" customFormat="1" ht="18.5">
      <c r="B281" s="318"/>
      <c r="C281" s="318"/>
      <c r="D281" s="318"/>
      <c r="E281" s="318"/>
      <c r="F281" s="318"/>
      <c r="G281" s="318"/>
      <c r="H281" s="318"/>
      <c r="I281" s="318"/>
      <c r="J281" s="318"/>
      <c r="K281" s="318"/>
      <c r="L281" s="318"/>
      <c r="M281" s="318"/>
      <c r="N281" s="318"/>
      <c r="O281" s="318"/>
      <c r="P281" s="318"/>
      <c r="Q281" s="318"/>
      <c r="R281" s="318"/>
      <c r="S281" s="318"/>
      <c r="T281" s="318"/>
      <c r="U281" s="318"/>
      <c r="V281" s="318"/>
      <c r="W281" s="318"/>
      <c r="X281" s="318"/>
      <c r="Y281" s="318"/>
      <c r="Z281" s="318"/>
      <c r="AA281" s="318"/>
    </row>
    <row r="282" spans="2:27" s="334" customFormat="1" ht="18.5">
      <c r="B282" s="318"/>
      <c r="C282" s="318"/>
      <c r="D282" s="318"/>
      <c r="E282" s="318"/>
      <c r="F282" s="318"/>
      <c r="G282" s="318"/>
      <c r="H282" s="318"/>
      <c r="I282" s="318"/>
      <c r="J282" s="318"/>
      <c r="K282" s="318"/>
      <c r="L282" s="318"/>
      <c r="M282" s="318"/>
      <c r="N282" s="318"/>
      <c r="O282" s="318"/>
      <c r="P282" s="318"/>
      <c r="Q282" s="318"/>
      <c r="R282" s="318"/>
      <c r="S282" s="318"/>
      <c r="T282" s="318"/>
      <c r="U282" s="318"/>
      <c r="V282" s="318"/>
      <c r="W282" s="318"/>
      <c r="X282" s="318"/>
      <c r="Y282" s="318"/>
      <c r="Z282" s="318"/>
      <c r="AA282" s="318"/>
    </row>
    <row r="283" spans="2:27" s="334" customFormat="1" ht="18.5">
      <c r="B283" s="318"/>
      <c r="C283" s="318"/>
      <c r="D283" s="318"/>
      <c r="E283" s="318"/>
      <c r="F283" s="318"/>
      <c r="G283" s="318"/>
      <c r="H283" s="318"/>
      <c r="I283" s="318"/>
      <c r="J283" s="318"/>
      <c r="K283" s="318"/>
      <c r="L283" s="318"/>
      <c r="M283" s="318"/>
      <c r="N283" s="318"/>
      <c r="O283" s="318"/>
      <c r="P283" s="318"/>
      <c r="Q283" s="318"/>
      <c r="R283" s="318"/>
      <c r="S283" s="318"/>
      <c r="T283" s="318"/>
      <c r="U283" s="318"/>
      <c r="V283" s="318"/>
      <c r="W283" s="318"/>
      <c r="X283" s="318"/>
      <c r="Y283" s="318"/>
      <c r="Z283" s="318"/>
      <c r="AA283" s="318"/>
    </row>
    <row r="284" spans="2:27" s="334" customFormat="1" ht="18.5">
      <c r="B284" s="318"/>
      <c r="C284" s="318"/>
      <c r="D284" s="318"/>
      <c r="E284" s="318"/>
      <c r="F284" s="318"/>
      <c r="G284" s="318"/>
      <c r="H284" s="318"/>
      <c r="I284" s="318"/>
      <c r="J284" s="318"/>
      <c r="K284" s="318"/>
      <c r="L284" s="318"/>
      <c r="M284" s="318"/>
      <c r="N284" s="318"/>
      <c r="O284" s="318"/>
      <c r="P284" s="318"/>
      <c r="Q284" s="318"/>
      <c r="R284" s="318"/>
      <c r="S284" s="318"/>
      <c r="T284" s="318"/>
      <c r="U284" s="318"/>
      <c r="V284" s="318"/>
      <c r="W284" s="318"/>
      <c r="X284" s="318"/>
      <c r="Y284" s="318"/>
      <c r="Z284" s="318"/>
      <c r="AA284" s="318"/>
    </row>
    <row r="285" spans="2:27" s="334" customFormat="1" ht="18.5">
      <c r="B285" s="318"/>
      <c r="C285" s="318"/>
      <c r="D285" s="318"/>
      <c r="E285" s="318"/>
      <c r="F285" s="318"/>
      <c r="G285" s="318"/>
      <c r="H285" s="318"/>
      <c r="I285" s="318"/>
      <c r="J285" s="318"/>
      <c r="K285" s="318"/>
      <c r="L285" s="318"/>
      <c r="M285" s="318"/>
      <c r="N285" s="318"/>
      <c r="O285" s="318"/>
      <c r="P285" s="318"/>
      <c r="Q285" s="318"/>
      <c r="R285" s="318"/>
      <c r="S285" s="318"/>
      <c r="T285" s="318"/>
      <c r="U285" s="318"/>
      <c r="V285" s="318"/>
      <c r="W285" s="318"/>
      <c r="X285" s="318"/>
      <c r="Y285" s="318"/>
      <c r="Z285" s="318"/>
      <c r="AA285" s="318"/>
    </row>
    <row r="286" spans="2:27" s="334" customFormat="1" ht="18.5">
      <c r="B286" s="318"/>
      <c r="C286" s="318"/>
      <c r="D286" s="318"/>
      <c r="E286" s="318"/>
      <c r="F286" s="318"/>
      <c r="G286" s="318"/>
      <c r="H286" s="318"/>
      <c r="I286" s="318"/>
      <c r="J286" s="318"/>
      <c r="K286" s="318"/>
      <c r="L286" s="318"/>
      <c r="M286" s="318"/>
      <c r="N286" s="318"/>
      <c r="O286" s="318"/>
      <c r="P286" s="318"/>
      <c r="Q286" s="318"/>
      <c r="R286" s="318"/>
      <c r="S286" s="318"/>
      <c r="T286" s="318"/>
      <c r="U286" s="318"/>
      <c r="V286" s="318"/>
      <c r="W286" s="318"/>
      <c r="X286" s="318"/>
      <c r="Y286" s="318"/>
      <c r="Z286" s="318"/>
      <c r="AA286" s="318"/>
    </row>
    <row r="287" spans="2:27" s="334" customFormat="1" ht="18.5">
      <c r="B287" s="318"/>
      <c r="C287" s="318"/>
      <c r="D287" s="318"/>
      <c r="E287" s="318"/>
      <c r="F287" s="318"/>
      <c r="G287" s="318"/>
      <c r="H287" s="318"/>
      <c r="I287" s="318"/>
      <c r="J287" s="318"/>
      <c r="K287" s="318"/>
      <c r="L287" s="318"/>
      <c r="M287" s="318"/>
      <c r="N287" s="318"/>
      <c r="O287" s="318"/>
      <c r="P287" s="318"/>
      <c r="Q287" s="318"/>
      <c r="R287" s="318"/>
      <c r="S287" s="318"/>
      <c r="T287" s="318"/>
      <c r="U287" s="318"/>
      <c r="V287" s="318"/>
      <c r="W287" s="318"/>
      <c r="X287" s="318"/>
      <c r="Y287" s="318"/>
      <c r="Z287" s="318"/>
      <c r="AA287" s="318"/>
    </row>
    <row r="288" spans="2:27" s="334" customFormat="1" ht="18.5">
      <c r="B288" s="318"/>
      <c r="C288" s="318"/>
      <c r="D288" s="318"/>
      <c r="E288" s="318"/>
      <c r="F288" s="318"/>
      <c r="G288" s="318"/>
      <c r="H288" s="318"/>
      <c r="I288" s="318"/>
      <c r="J288" s="318"/>
      <c r="K288" s="318"/>
      <c r="L288" s="318"/>
      <c r="M288" s="318"/>
      <c r="N288" s="318"/>
      <c r="O288" s="318"/>
      <c r="P288" s="318"/>
      <c r="Q288" s="318"/>
      <c r="R288" s="318"/>
      <c r="S288" s="318"/>
      <c r="T288" s="318"/>
      <c r="U288" s="318"/>
      <c r="V288" s="318"/>
      <c r="W288" s="318"/>
      <c r="X288" s="318"/>
      <c r="Y288" s="318"/>
      <c r="Z288" s="318"/>
      <c r="AA288" s="318"/>
    </row>
    <row r="289" spans="2:27" s="334" customFormat="1" ht="18.5">
      <c r="B289" s="318"/>
      <c r="C289" s="318"/>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row>
    <row r="290" spans="2:27" s="334" customFormat="1" ht="18.5">
      <c r="B290" s="318"/>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c r="AA290" s="318"/>
    </row>
    <row r="291" spans="2:27" s="334" customFormat="1" ht="18.5">
      <c r="B291" s="318"/>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row>
    <row r="292" spans="2:27" s="334" customFormat="1" ht="18.5">
      <c r="B292" s="318"/>
      <c r="C292" s="318"/>
      <c r="D292" s="318"/>
      <c r="E292" s="318"/>
      <c r="F292" s="318"/>
      <c r="G292" s="318"/>
      <c r="H292" s="318"/>
      <c r="I292" s="318"/>
      <c r="J292" s="318"/>
      <c r="K292" s="318"/>
      <c r="L292" s="318"/>
      <c r="M292" s="318"/>
      <c r="N292" s="318"/>
      <c r="O292" s="318"/>
      <c r="P292" s="318"/>
      <c r="Q292" s="318"/>
      <c r="R292" s="318"/>
      <c r="S292" s="318"/>
      <c r="T292" s="318"/>
      <c r="U292" s="318"/>
      <c r="V292" s="318"/>
      <c r="W292" s="318"/>
      <c r="X292" s="318"/>
      <c r="Y292" s="318"/>
      <c r="Z292" s="318"/>
      <c r="AA292" s="318"/>
    </row>
    <row r="293" spans="2:27" s="334" customFormat="1" ht="18.5">
      <c r="B293" s="318"/>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318"/>
      <c r="Z293" s="318"/>
      <c r="AA293" s="318"/>
    </row>
    <row r="294" spans="2:27" s="334" customFormat="1" ht="18.5">
      <c r="B294" s="318"/>
      <c r="C294" s="318"/>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c r="AA294" s="318"/>
    </row>
    <row r="295" spans="2:27" s="334" customFormat="1" ht="18.5">
      <c r="B295" s="318"/>
      <c r="C295" s="318"/>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row>
    <row r="296" spans="2:27" s="334" customFormat="1" ht="18.5">
      <c r="B296" s="318"/>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318"/>
      <c r="Z296" s="318"/>
      <c r="AA296" s="318"/>
    </row>
    <row r="297" spans="2:27" s="334" customFormat="1" ht="18.5">
      <c r="B297" s="318"/>
      <c r="C297" s="318"/>
      <c r="D297" s="318"/>
      <c r="E297" s="318"/>
      <c r="F297" s="318"/>
      <c r="G297" s="318"/>
      <c r="H297" s="318"/>
      <c r="I297" s="318"/>
      <c r="J297" s="318"/>
      <c r="K297" s="318"/>
      <c r="L297" s="318"/>
      <c r="M297" s="318"/>
      <c r="N297" s="318"/>
      <c r="O297" s="318"/>
      <c r="P297" s="318"/>
      <c r="Q297" s="318"/>
      <c r="R297" s="318"/>
      <c r="S297" s="318"/>
      <c r="T297" s="318"/>
      <c r="U297" s="318"/>
      <c r="V297" s="318"/>
      <c r="W297" s="318"/>
      <c r="X297" s="318"/>
      <c r="Y297" s="318"/>
      <c r="Z297" s="318"/>
      <c r="AA297" s="318"/>
    </row>
    <row r="298" spans="2:27" s="334" customFormat="1" ht="18.5">
      <c r="B298" s="318"/>
      <c r="C298" s="318"/>
      <c r="D298" s="318"/>
      <c r="E298" s="318"/>
      <c r="F298" s="318"/>
      <c r="G298" s="318"/>
      <c r="H298" s="318"/>
      <c r="I298" s="318"/>
      <c r="J298" s="318"/>
      <c r="K298" s="318"/>
      <c r="L298" s="318"/>
      <c r="M298" s="318"/>
      <c r="N298" s="318"/>
      <c r="O298" s="318"/>
      <c r="P298" s="318"/>
      <c r="Q298" s="318"/>
      <c r="R298" s="318"/>
      <c r="S298" s="318"/>
      <c r="T298" s="318"/>
      <c r="U298" s="318"/>
      <c r="V298" s="318"/>
      <c r="W298" s="318"/>
      <c r="X298" s="318"/>
      <c r="Y298" s="318"/>
      <c r="Z298" s="318"/>
      <c r="AA298" s="318"/>
    </row>
    <row r="299" spans="2:27" s="334" customFormat="1" ht="18.5">
      <c r="B299" s="318"/>
      <c r="C299" s="318"/>
      <c r="D299" s="318"/>
      <c r="E299" s="318"/>
      <c r="F299" s="318"/>
      <c r="G299" s="318"/>
      <c r="H299" s="318"/>
      <c r="I299" s="318"/>
      <c r="J299" s="318"/>
      <c r="K299" s="318"/>
      <c r="L299" s="318"/>
      <c r="M299" s="318"/>
      <c r="N299" s="318"/>
      <c r="O299" s="318"/>
      <c r="P299" s="318"/>
      <c r="Q299" s="318"/>
      <c r="R299" s="318"/>
      <c r="S299" s="318"/>
      <c r="T299" s="318"/>
      <c r="U299" s="318"/>
      <c r="V299" s="318"/>
      <c r="W299" s="318"/>
      <c r="X299" s="318"/>
      <c r="Y299" s="318"/>
      <c r="Z299" s="318"/>
      <c r="AA299" s="318"/>
    </row>
    <row r="300" spans="2:27" s="334" customFormat="1" ht="18.5">
      <c r="B300" s="318"/>
      <c r="C300" s="318"/>
      <c r="D300" s="318"/>
      <c r="E300" s="318"/>
      <c r="F300" s="318"/>
      <c r="G300" s="318"/>
      <c r="H300" s="318"/>
      <c r="I300" s="318"/>
      <c r="J300" s="318"/>
      <c r="K300" s="318"/>
      <c r="L300" s="318"/>
      <c r="M300" s="318"/>
      <c r="N300" s="318"/>
      <c r="O300" s="318"/>
      <c r="P300" s="318"/>
      <c r="Q300" s="318"/>
      <c r="R300" s="318"/>
      <c r="S300" s="318"/>
      <c r="T300" s="318"/>
      <c r="U300" s="318"/>
      <c r="V300" s="318"/>
      <c r="W300" s="318"/>
      <c r="X300" s="318"/>
      <c r="Y300" s="318"/>
      <c r="Z300" s="318"/>
      <c r="AA300" s="318"/>
    </row>
    <row r="301" spans="2:27" s="334" customFormat="1" ht="18.5">
      <c r="B301" s="318"/>
      <c r="C301" s="318"/>
      <c r="D301" s="318"/>
      <c r="E301" s="318"/>
      <c r="F301" s="318"/>
      <c r="G301" s="318"/>
      <c r="H301" s="318"/>
      <c r="I301" s="318"/>
      <c r="J301" s="318"/>
      <c r="K301" s="318"/>
      <c r="L301" s="318"/>
      <c r="M301" s="318"/>
      <c r="N301" s="318"/>
      <c r="O301" s="318"/>
      <c r="P301" s="318"/>
      <c r="Q301" s="318"/>
      <c r="R301" s="318"/>
      <c r="S301" s="318"/>
      <c r="T301" s="318"/>
      <c r="U301" s="318"/>
      <c r="V301" s="318"/>
      <c r="W301" s="318"/>
      <c r="X301" s="318"/>
      <c r="Y301" s="318"/>
      <c r="Z301" s="318"/>
      <c r="AA301" s="318"/>
    </row>
    <row r="302" spans="2:27" s="334" customFormat="1" ht="18.5">
      <c r="B302" s="318"/>
      <c r="C302" s="318"/>
      <c r="D302" s="318"/>
      <c r="E302" s="318"/>
      <c r="F302" s="318"/>
      <c r="G302" s="318"/>
      <c r="H302" s="318"/>
      <c r="I302" s="318"/>
      <c r="J302" s="318"/>
      <c r="K302" s="318"/>
      <c r="L302" s="318"/>
      <c r="M302" s="318"/>
      <c r="N302" s="318"/>
      <c r="O302" s="318"/>
      <c r="P302" s="318"/>
      <c r="Q302" s="318"/>
      <c r="R302" s="318"/>
      <c r="S302" s="318"/>
      <c r="T302" s="318"/>
      <c r="U302" s="318"/>
      <c r="V302" s="318"/>
      <c r="W302" s="318"/>
      <c r="X302" s="318"/>
      <c r="Y302" s="318"/>
      <c r="Z302" s="318"/>
      <c r="AA302" s="318"/>
    </row>
    <row r="303" spans="2:27" s="334" customFormat="1" ht="18.5">
      <c r="B303" s="318"/>
      <c r="C303" s="318"/>
      <c r="D303" s="318"/>
      <c r="E303" s="318"/>
      <c r="F303" s="318"/>
      <c r="G303" s="318"/>
      <c r="H303" s="318"/>
      <c r="I303" s="318"/>
      <c r="J303" s="318"/>
      <c r="K303" s="318"/>
      <c r="L303" s="318"/>
      <c r="M303" s="318"/>
      <c r="N303" s="318"/>
      <c r="O303" s="318"/>
      <c r="P303" s="318"/>
      <c r="Q303" s="318"/>
      <c r="R303" s="318"/>
      <c r="S303" s="318"/>
      <c r="T303" s="318"/>
      <c r="U303" s="318"/>
      <c r="V303" s="318"/>
      <c r="W303" s="318"/>
      <c r="X303" s="318"/>
      <c r="Y303" s="318"/>
      <c r="Z303" s="318"/>
      <c r="AA303" s="318"/>
    </row>
    <row r="304" spans="2:27" s="334" customFormat="1" ht="18.5">
      <c r="B304" s="318"/>
      <c r="C304" s="318"/>
      <c r="D304" s="318"/>
      <c r="E304" s="318"/>
      <c r="F304" s="318"/>
      <c r="G304" s="318"/>
      <c r="H304" s="318"/>
      <c r="I304" s="318"/>
      <c r="J304" s="318"/>
      <c r="K304" s="318"/>
      <c r="L304" s="318"/>
      <c r="M304" s="318"/>
      <c r="N304" s="318"/>
      <c r="O304" s="318"/>
      <c r="P304" s="318"/>
      <c r="Q304" s="318"/>
      <c r="R304" s="318"/>
      <c r="S304" s="318"/>
      <c r="T304" s="318"/>
      <c r="U304" s="318"/>
      <c r="V304" s="318"/>
      <c r="W304" s="318"/>
      <c r="X304" s="318"/>
      <c r="Y304" s="318"/>
      <c r="Z304" s="318"/>
      <c r="AA304" s="318"/>
    </row>
    <row r="305" spans="2:27" s="334" customFormat="1" ht="18.5">
      <c r="B305" s="318"/>
      <c r="C305" s="318"/>
      <c r="D305" s="318"/>
      <c r="E305" s="318"/>
      <c r="F305" s="318"/>
      <c r="G305" s="318"/>
      <c r="H305" s="318"/>
      <c r="I305" s="318"/>
      <c r="J305" s="318"/>
      <c r="K305" s="318"/>
      <c r="L305" s="318"/>
      <c r="M305" s="318"/>
      <c r="N305" s="318"/>
      <c r="O305" s="318"/>
      <c r="P305" s="318"/>
      <c r="Q305" s="318"/>
      <c r="R305" s="318"/>
      <c r="S305" s="318"/>
      <c r="T305" s="318"/>
      <c r="U305" s="318"/>
      <c r="V305" s="318"/>
      <c r="W305" s="318"/>
      <c r="X305" s="318"/>
      <c r="Y305" s="318"/>
      <c r="Z305" s="318"/>
      <c r="AA305" s="318"/>
    </row>
    <row r="306" spans="2:27" s="334" customFormat="1" ht="18.5">
      <c r="B306" s="318"/>
      <c r="C306" s="318"/>
      <c r="D306" s="318"/>
      <c r="E306" s="318"/>
      <c r="F306" s="318"/>
      <c r="G306" s="318"/>
      <c r="H306" s="318"/>
      <c r="I306" s="318"/>
      <c r="J306" s="318"/>
      <c r="K306" s="318"/>
      <c r="L306" s="318"/>
      <c r="M306" s="318"/>
      <c r="N306" s="318"/>
      <c r="O306" s="318"/>
      <c r="P306" s="318"/>
      <c r="Q306" s="318"/>
      <c r="R306" s="318"/>
      <c r="S306" s="318"/>
      <c r="T306" s="318"/>
      <c r="U306" s="318"/>
      <c r="V306" s="318"/>
      <c r="W306" s="318"/>
      <c r="X306" s="318"/>
      <c r="Y306" s="318"/>
      <c r="Z306" s="318"/>
      <c r="AA306" s="318"/>
    </row>
    <row r="307" spans="2:27" s="334" customFormat="1" ht="18.5">
      <c r="B307" s="318"/>
      <c r="C307" s="318"/>
      <c r="D307" s="318"/>
      <c r="E307" s="318"/>
      <c r="F307" s="318"/>
      <c r="G307" s="318"/>
      <c r="H307" s="318"/>
      <c r="I307" s="318"/>
      <c r="J307" s="318"/>
      <c r="K307" s="318"/>
      <c r="L307" s="318"/>
      <c r="M307" s="318"/>
      <c r="N307" s="318"/>
      <c r="O307" s="318"/>
      <c r="P307" s="318"/>
      <c r="Q307" s="318"/>
      <c r="R307" s="318"/>
      <c r="S307" s="318"/>
      <c r="T307" s="318"/>
      <c r="U307" s="318"/>
      <c r="V307" s="318"/>
      <c r="W307" s="318"/>
      <c r="X307" s="318"/>
      <c r="Y307" s="318"/>
      <c r="Z307" s="318"/>
      <c r="AA307" s="318"/>
    </row>
    <row r="308" spans="2:27" s="334" customFormat="1" ht="18.5">
      <c r="B308" s="318"/>
      <c r="C308" s="318"/>
      <c r="D308" s="318"/>
      <c r="E308" s="318"/>
      <c r="F308" s="318"/>
      <c r="G308" s="318"/>
      <c r="H308" s="318"/>
      <c r="I308" s="318"/>
      <c r="J308" s="318"/>
      <c r="K308" s="318"/>
      <c r="L308" s="318"/>
      <c r="M308" s="318"/>
      <c r="N308" s="318"/>
      <c r="O308" s="318"/>
      <c r="P308" s="318"/>
      <c r="Q308" s="318"/>
      <c r="R308" s="318"/>
      <c r="S308" s="318"/>
      <c r="T308" s="318"/>
      <c r="U308" s="318"/>
      <c r="V308" s="318"/>
      <c r="W308" s="318"/>
      <c r="X308" s="318"/>
      <c r="Y308" s="318"/>
      <c r="Z308" s="318"/>
      <c r="AA308" s="318"/>
    </row>
    <row r="309" spans="2:27" s="334" customFormat="1" ht="18.5">
      <c r="B309" s="318"/>
      <c r="C309" s="318"/>
      <c r="D309" s="318"/>
      <c r="E309" s="318"/>
      <c r="F309" s="318"/>
      <c r="G309" s="318"/>
      <c r="H309" s="318"/>
      <c r="I309" s="318"/>
      <c r="J309" s="318"/>
      <c r="K309" s="318"/>
      <c r="L309" s="318"/>
      <c r="M309" s="318"/>
      <c r="N309" s="318"/>
      <c r="O309" s="318"/>
      <c r="P309" s="318"/>
      <c r="Q309" s="318"/>
      <c r="R309" s="318"/>
      <c r="S309" s="318"/>
      <c r="T309" s="318"/>
      <c r="U309" s="318"/>
      <c r="V309" s="318"/>
      <c r="W309" s="318"/>
      <c r="X309" s="318"/>
      <c r="Y309" s="318"/>
      <c r="Z309" s="318"/>
      <c r="AA309" s="318"/>
    </row>
    <row r="310" spans="2:27" s="334" customFormat="1" ht="18.5">
      <c r="B310" s="318"/>
      <c r="C310" s="318"/>
      <c r="D310" s="318"/>
      <c r="E310" s="318"/>
      <c r="F310" s="318"/>
      <c r="G310" s="318"/>
      <c r="H310" s="318"/>
      <c r="I310" s="318"/>
      <c r="J310" s="318"/>
      <c r="K310" s="318"/>
      <c r="L310" s="318"/>
      <c r="M310" s="318"/>
      <c r="N310" s="318"/>
      <c r="O310" s="318"/>
      <c r="P310" s="318"/>
      <c r="Q310" s="318"/>
      <c r="R310" s="318"/>
      <c r="S310" s="318"/>
      <c r="T310" s="318"/>
      <c r="U310" s="318"/>
      <c r="V310" s="318"/>
      <c r="W310" s="318"/>
      <c r="X310" s="318"/>
      <c r="Y310" s="318"/>
      <c r="Z310" s="318"/>
      <c r="AA310" s="318"/>
    </row>
    <row r="311" spans="2:27" s="334" customFormat="1" ht="18.5">
      <c r="B311" s="318"/>
      <c r="C311" s="318"/>
      <c r="D311" s="318"/>
      <c r="E311" s="318"/>
      <c r="F311" s="318"/>
      <c r="G311" s="318"/>
      <c r="H311" s="318"/>
      <c r="I311" s="318"/>
      <c r="J311" s="318"/>
      <c r="K311" s="318"/>
      <c r="L311" s="318"/>
      <c r="M311" s="318"/>
      <c r="N311" s="318"/>
      <c r="O311" s="318"/>
      <c r="P311" s="318"/>
      <c r="Q311" s="318"/>
      <c r="R311" s="318"/>
      <c r="S311" s="318"/>
      <c r="T311" s="318"/>
      <c r="U311" s="318"/>
      <c r="V311" s="318"/>
      <c r="W311" s="318"/>
      <c r="X311" s="318"/>
      <c r="Y311" s="318"/>
      <c r="Z311" s="318"/>
      <c r="AA311" s="318"/>
    </row>
    <row r="312" spans="2:27" s="334" customFormat="1" ht="18.5">
      <c r="B312" s="318"/>
      <c r="C312" s="318"/>
      <c r="D312" s="318"/>
      <c r="E312" s="318"/>
      <c r="F312" s="318"/>
      <c r="G312" s="318"/>
      <c r="H312" s="318"/>
      <c r="I312" s="318"/>
      <c r="J312" s="318"/>
      <c r="K312" s="318"/>
      <c r="L312" s="318"/>
      <c r="M312" s="318"/>
      <c r="N312" s="318"/>
      <c r="O312" s="318"/>
      <c r="P312" s="318"/>
      <c r="Q312" s="318"/>
      <c r="R312" s="318"/>
      <c r="S312" s="318"/>
      <c r="T312" s="318"/>
      <c r="U312" s="318"/>
      <c r="V312" s="318"/>
      <c r="W312" s="318"/>
      <c r="X312" s="318"/>
      <c r="Y312" s="318"/>
      <c r="Z312" s="318"/>
      <c r="AA312" s="318"/>
    </row>
    <row r="313" spans="2:27" s="334" customFormat="1" ht="18.5">
      <c r="B313" s="318"/>
      <c r="C313" s="318"/>
      <c r="D313" s="318"/>
      <c r="E313" s="318"/>
      <c r="F313" s="318"/>
      <c r="G313" s="318"/>
      <c r="H313" s="318"/>
      <c r="I313" s="318"/>
      <c r="J313" s="318"/>
      <c r="K313" s="318"/>
      <c r="L313" s="318"/>
      <c r="M313" s="318"/>
      <c r="N313" s="318"/>
      <c r="O313" s="318"/>
      <c r="P313" s="318"/>
      <c r="Q313" s="318"/>
      <c r="R313" s="318"/>
      <c r="S313" s="318"/>
      <c r="T313" s="318"/>
      <c r="U313" s="318"/>
      <c r="V313" s="318"/>
      <c r="W313" s="318"/>
      <c r="X313" s="318"/>
      <c r="Y313" s="318"/>
      <c r="Z313" s="318"/>
      <c r="AA313" s="318"/>
    </row>
    <row r="314" spans="2:27" s="334" customFormat="1" ht="18.5">
      <c r="B314" s="318"/>
      <c r="C314" s="318"/>
      <c r="D314" s="318"/>
      <c r="E314" s="318"/>
      <c r="F314" s="318"/>
      <c r="G314" s="318"/>
      <c r="H314" s="318"/>
      <c r="I314" s="318"/>
      <c r="J314" s="318"/>
      <c r="K314" s="318"/>
      <c r="L314" s="318"/>
      <c r="M314" s="318"/>
      <c r="N314" s="318"/>
      <c r="O314" s="318"/>
      <c r="P314" s="318"/>
      <c r="Q314" s="318"/>
      <c r="R314" s="318"/>
      <c r="S314" s="318"/>
      <c r="T314" s="318"/>
      <c r="U314" s="318"/>
      <c r="V314" s="318"/>
      <c r="W314" s="318"/>
      <c r="X314" s="318"/>
      <c r="Y314" s="318"/>
      <c r="Z314" s="318"/>
      <c r="AA314" s="318"/>
    </row>
    <row r="315" spans="2:27" s="334" customFormat="1" ht="18.5">
      <c r="B315" s="318"/>
      <c r="C315" s="318"/>
      <c r="D315" s="318"/>
      <c r="E315" s="318"/>
      <c r="F315" s="318"/>
      <c r="G315" s="318"/>
      <c r="H315" s="318"/>
      <c r="I315" s="318"/>
      <c r="J315" s="318"/>
      <c r="K315" s="318"/>
      <c r="L315" s="318"/>
      <c r="M315" s="318"/>
      <c r="N315" s="318"/>
      <c r="O315" s="318"/>
      <c r="P315" s="318"/>
      <c r="Q315" s="318"/>
      <c r="R315" s="318"/>
      <c r="S315" s="318"/>
      <c r="T315" s="318"/>
      <c r="U315" s="318"/>
      <c r="V315" s="318"/>
      <c r="W315" s="318"/>
      <c r="X315" s="318"/>
      <c r="Y315" s="318"/>
      <c r="Z315" s="318"/>
      <c r="AA315" s="318"/>
    </row>
    <row r="316" spans="2:27" s="334" customFormat="1" ht="18.5">
      <c r="B316" s="318"/>
      <c r="C316" s="318"/>
      <c r="D316" s="318"/>
      <c r="E316" s="318"/>
      <c r="F316" s="318"/>
      <c r="G316" s="318"/>
      <c r="H316" s="318"/>
      <c r="I316" s="318"/>
      <c r="J316" s="318"/>
      <c r="K316" s="318"/>
      <c r="L316" s="318"/>
      <c r="M316" s="318"/>
      <c r="N316" s="318"/>
      <c r="O316" s="318"/>
      <c r="P316" s="318"/>
      <c r="Q316" s="318"/>
      <c r="R316" s="318"/>
      <c r="S316" s="318"/>
      <c r="T316" s="318"/>
      <c r="U316" s="318"/>
      <c r="V316" s="318"/>
      <c r="W316" s="318"/>
      <c r="X316" s="318"/>
      <c r="Y316" s="318"/>
      <c r="Z316" s="318"/>
      <c r="AA316" s="318"/>
    </row>
    <row r="317" spans="2:27" s="334" customFormat="1" ht="18.5">
      <c r="B317" s="318"/>
      <c r="C317" s="318"/>
      <c r="D317" s="318"/>
      <c r="E317" s="318"/>
      <c r="F317" s="318"/>
      <c r="G317" s="318"/>
      <c r="H317" s="318"/>
      <c r="I317" s="318"/>
      <c r="J317" s="318"/>
      <c r="K317" s="318"/>
      <c r="L317" s="318"/>
      <c r="M317" s="318"/>
      <c r="N317" s="318"/>
      <c r="O317" s="318"/>
      <c r="P317" s="318"/>
      <c r="Q317" s="318"/>
      <c r="R317" s="318"/>
      <c r="S317" s="318"/>
      <c r="T317" s="318"/>
      <c r="U317" s="318"/>
      <c r="V317" s="318"/>
      <c r="W317" s="318"/>
      <c r="X317" s="318"/>
      <c r="Y317" s="318"/>
      <c r="Z317" s="318"/>
      <c r="AA317" s="318"/>
    </row>
    <row r="318" spans="2:27" s="334" customFormat="1" ht="18.5">
      <c r="B318" s="318"/>
      <c r="C318" s="318"/>
      <c r="D318" s="318"/>
      <c r="E318" s="318"/>
      <c r="F318" s="318"/>
      <c r="G318" s="318"/>
      <c r="H318" s="318"/>
      <c r="I318" s="318"/>
      <c r="J318" s="318"/>
      <c r="K318" s="318"/>
      <c r="L318" s="318"/>
      <c r="M318" s="318"/>
      <c r="N318" s="318"/>
      <c r="O318" s="318"/>
      <c r="P318" s="318"/>
      <c r="Q318" s="318"/>
      <c r="R318" s="318"/>
      <c r="S318" s="318"/>
      <c r="T318" s="318"/>
      <c r="U318" s="318"/>
      <c r="V318" s="318"/>
      <c r="W318" s="318"/>
      <c r="X318" s="318"/>
      <c r="Y318" s="318"/>
      <c r="Z318" s="318"/>
      <c r="AA318" s="318"/>
    </row>
    <row r="319" spans="2:27" s="334" customFormat="1" ht="18.5">
      <c r="B319" s="318"/>
      <c r="C319" s="318"/>
      <c r="D319" s="318"/>
      <c r="E319" s="318"/>
      <c r="F319" s="318"/>
      <c r="G319" s="318"/>
      <c r="H319" s="318"/>
      <c r="I319" s="318"/>
      <c r="J319" s="318"/>
      <c r="K319" s="318"/>
      <c r="L319" s="318"/>
      <c r="M319" s="318"/>
      <c r="N319" s="318"/>
      <c r="O319" s="318"/>
      <c r="P319" s="318"/>
      <c r="Q319" s="318"/>
      <c r="R319" s="318"/>
      <c r="S319" s="318"/>
      <c r="T319" s="318"/>
      <c r="U319" s="318"/>
      <c r="V319" s="318"/>
      <c r="W319" s="318"/>
      <c r="X319" s="318"/>
      <c r="Y319" s="318"/>
      <c r="Z319" s="318"/>
      <c r="AA319" s="318"/>
    </row>
    <row r="320" spans="2:27" s="334" customFormat="1" ht="18.5">
      <c r="B320" s="318"/>
      <c r="C320" s="318"/>
      <c r="D320" s="318"/>
      <c r="E320" s="318"/>
      <c r="F320" s="318"/>
      <c r="G320" s="318"/>
      <c r="H320" s="318"/>
      <c r="I320" s="318"/>
      <c r="J320" s="318"/>
      <c r="K320" s="318"/>
      <c r="L320" s="318"/>
      <c r="M320" s="318"/>
      <c r="N320" s="318"/>
      <c r="O320" s="318"/>
      <c r="P320" s="318"/>
      <c r="Q320" s="318"/>
      <c r="R320" s="318"/>
      <c r="S320" s="318"/>
      <c r="T320" s="318"/>
      <c r="U320" s="318"/>
      <c r="V320" s="318"/>
      <c r="W320" s="318"/>
      <c r="X320" s="318"/>
      <c r="Y320" s="318"/>
      <c r="Z320" s="318"/>
      <c r="AA320" s="318"/>
    </row>
    <row r="321" spans="2:27" s="334" customFormat="1" ht="18.5">
      <c r="B321" s="318"/>
      <c r="C321" s="318"/>
      <c r="D321" s="318"/>
      <c r="E321" s="318"/>
      <c r="F321" s="318"/>
      <c r="G321" s="318"/>
      <c r="H321" s="318"/>
      <c r="I321" s="318"/>
      <c r="J321" s="318"/>
      <c r="K321" s="318"/>
      <c r="L321" s="318"/>
      <c r="M321" s="318"/>
      <c r="N321" s="318"/>
      <c r="O321" s="318"/>
      <c r="P321" s="318"/>
      <c r="Q321" s="318"/>
      <c r="R321" s="318"/>
      <c r="S321" s="318"/>
      <c r="T321" s="318"/>
      <c r="U321" s="318"/>
      <c r="V321" s="318"/>
      <c r="W321" s="318"/>
      <c r="X321" s="318"/>
      <c r="Y321" s="318"/>
      <c r="Z321" s="318"/>
      <c r="AA321" s="318"/>
    </row>
    <row r="322" spans="2:27" s="334" customFormat="1" ht="18.5">
      <c r="B322" s="318"/>
      <c r="C322" s="318"/>
      <c r="D322" s="318"/>
      <c r="E322" s="318"/>
      <c r="F322" s="318"/>
      <c r="G322" s="318"/>
      <c r="H322" s="318"/>
      <c r="I322" s="318"/>
      <c r="J322" s="318"/>
      <c r="K322" s="318"/>
      <c r="L322" s="318"/>
      <c r="M322" s="318"/>
      <c r="N322" s="318"/>
      <c r="O322" s="318"/>
      <c r="P322" s="318"/>
      <c r="Q322" s="318"/>
      <c r="R322" s="318"/>
      <c r="S322" s="318"/>
      <c r="T322" s="318"/>
      <c r="U322" s="318"/>
      <c r="V322" s="318"/>
      <c r="W322" s="318"/>
      <c r="X322" s="318"/>
      <c r="Y322" s="318"/>
      <c r="Z322" s="318"/>
      <c r="AA322" s="318"/>
    </row>
    <row r="323" spans="2:27" s="334" customFormat="1" ht="18.5">
      <c r="B323" s="318"/>
      <c r="C323" s="318"/>
      <c r="D323" s="318"/>
      <c r="E323" s="318"/>
      <c r="F323" s="318"/>
      <c r="G323" s="318"/>
      <c r="H323" s="318"/>
      <c r="I323" s="318"/>
      <c r="J323" s="318"/>
      <c r="K323" s="318"/>
      <c r="L323" s="318"/>
      <c r="M323" s="318"/>
      <c r="N323" s="318"/>
      <c r="O323" s="318"/>
      <c r="P323" s="318"/>
      <c r="Q323" s="318"/>
      <c r="R323" s="318"/>
      <c r="S323" s="318"/>
      <c r="T323" s="318"/>
      <c r="U323" s="318"/>
      <c r="V323" s="318"/>
      <c r="W323" s="318"/>
      <c r="X323" s="318"/>
      <c r="Y323" s="318"/>
      <c r="Z323" s="318"/>
      <c r="AA323" s="318"/>
    </row>
    <row r="324" spans="2:27" s="334" customFormat="1" ht="18.5">
      <c r="B324" s="318"/>
      <c r="C324" s="318"/>
      <c r="D324" s="318"/>
      <c r="E324" s="318"/>
      <c r="F324" s="318"/>
      <c r="G324" s="318"/>
      <c r="H324" s="318"/>
      <c r="I324" s="318"/>
      <c r="J324" s="318"/>
      <c r="K324" s="318"/>
      <c r="L324" s="318"/>
      <c r="M324" s="318"/>
      <c r="N324" s="318"/>
      <c r="O324" s="318"/>
      <c r="P324" s="318"/>
      <c r="Q324" s="318"/>
      <c r="R324" s="318"/>
      <c r="S324" s="318"/>
      <c r="T324" s="318"/>
      <c r="U324" s="318"/>
      <c r="V324" s="318"/>
      <c r="W324" s="318"/>
      <c r="X324" s="318"/>
      <c r="Y324" s="318"/>
      <c r="Z324" s="318"/>
      <c r="AA324" s="318"/>
    </row>
    <row r="325" spans="2:27" s="334" customFormat="1" ht="18.5">
      <c r="B325" s="318"/>
      <c r="C325" s="318"/>
      <c r="D325" s="318"/>
      <c r="E325" s="318"/>
      <c r="F325" s="318"/>
      <c r="G325" s="318"/>
      <c r="H325" s="318"/>
      <c r="I325" s="318"/>
      <c r="J325" s="318"/>
      <c r="K325" s="318"/>
      <c r="L325" s="318"/>
      <c r="M325" s="318"/>
      <c r="N325" s="318"/>
      <c r="O325" s="318"/>
      <c r="P325" s="318"/>
      <c r="Q325" s="318"/>
      <c r="R325" s="318"/>
      <c r="S325" s="318"/>
      <c r="T325" s="318"/>
      <c r="U325" s="318"/>
      <c r="V325" s="318"/>
      <c r="W325" s="318"/>
      <c r="X325" s="318"/>
      <c r="Y325" s="318"/>
      <c r="Z325" s="318"/>
      <c r="AA325" s="318"/>
    </row>
    <row r="326" spans="2:27" s="334" customFormat="1" ht="18.5">
      <c r="B326" s="318"/>
      <c r="C326" s="318"/>
      <c r="D326" s="318"/>
      <c r="E326" s="318"/>
      <c r="F326" s="318"/>
      <c r="G326" s="318"/>
      <c r="H326" s="318"/>
      <c r="I326" s="318"/>
      <c r="J326" s="318"/>
      <c r="K326" s="318"/>
      <c r="L326" s="318"/>
      <c r="M326" s="318"/>
      <c r="N326" s="318"/>
      <c r="O326" s="318"/>
      <c r="P326" s="318"/>
      <c r="Q326" s="318"/>
      <c r="R326" s="318"/>
      <c r="S326" s="318"/>
      <c r="T326" s="318"/>
      <c r="U326" s="318"/>
      <c r="V326" s="318"/>
      <c r="W326" s="318"/>
      <c r="X326" s="318"/>
      <c r="Y326" s="318"/>
      <c r="Z326" s="318"/>
      <c r="AA326" s="318"/>
    </row>
    <row r="327" spans="2:27" s="334" customFormat="1" ht="18.5">
      <c r="B327" s="318"/>
      <c r="C327" s="318"/>
      <c r="D327" s="318"/>
      <c r="E327" s="318"/>
      <c r="F327" s="318"/>
      <c r="G327" s="318"/>
      <c r="H327" s="318"/>
      <c r="I327" s="318"/>
      <c r="J327" s="318"/>
      <c r="K327" s="318"/>
      <c r="L327" s="318"/>
      <c r="M327" s="318"/>
      <c r="N327" s="318"/>
      <c r="O327" s="318"/>
      <c r="P327" s="318"/>
      <c r="Q327" s="318"/>
      <c r="R327" s="318"/>
      <c r="S327" s="318"/>
      <c r="T327" s="318"/>
      <c r="U327" s="318"/>
      <c r="V327" s="318"/>
      <c r="W327" s="318"/>
      <c r="X327" s="318"/>
      <c r="Y327" s="318"/>
      <c r="Z327" s="318"/>
      <c r="AA327" s="318"/>
    </row>
    <row r="328" spans="2:27" s="334" customFormat="1" ht="18.5">
      <c r="B328" s="318"/>
      <c r="C328" s="318"/>
      <c r="D328" s="318"/>
      <c r="E328" s="318"/>
      <c r="F328" s="318"/>
      <c r="G328" s="318"/>
      <c r="H328" s="318"/>
      <c r="I328" s="318"/>
      <c r="J328" s="318"/>
      <c r="K328" s="318"/>
      <c r="L328" s="318"/>
      <c r="M328" s="318"/>
      <c r="N328" s="318"/>
      <c r="O328" s="318"/>
      <c r="P328" s="318"/>
      <c r="Q328" s="318"/>
      <c r="R328" s="318"/>
      <c r="S328" s="318"/>
      <c r="T328" s="318"/>
      <c r="U328" s="318"/>
      <c r="V328" s="318"/>
      <c r="W328" s="318"/>
      <c r="X328" s="318"/>
      <c r="Y328" s="318"/>
      <c r="Z328" s="318"/>
      <c r="AA328" s="318"/>
    </row>
    <row r="329" spans="2:27" s="334" customFormat="1" ht="18.5">
      <c r="B329" s="318"/>
      <c r="C329" s="318"/>
      <c r="D329" s="318"/>
      <c r="E329" s="318"/>
      <c r="F329" s="318"/>
      <c r="G329" s="318"/>
      <c r="H329" s="318"/>
      <c r="I329" s="318"/>
      <c r="J329" s="318"/>
      <c r="K329" s="318"/>
      <c r="L329" s="318"/>
      <c r="M329" s="318"/>
      <c r="N329" s="318"/>
      <c r="O329" s="318"/>
      <c r="P329" s="318"/>
      <c r="Q329" s="318"/>
      <c r="R329" s="318"/>
      <c r="S329" s="318"/>
      <c r="T329" s="318"/>
      <c r="U329" s="318"/>
      <c r="V329" s="318"/>
      <c r="W329" s="318"/>
      <c r="X329" s="318"/>
      <c r="Y329" s="318"/>
      <c r="Z329" s="318"/>
      <c r="AA329" s="318"/>
    </row>
    <row r="330" spans="2:27" s="334" customFormat="1" ht="18.5">
      <c r="B330" s="318"/>
      <c r="C330" s="318"/>
      <c r="D330" s="318"/>
      <c r="E330" s="318"/>
      <c r="F330" s="318"/>
      <c r="G330" s="318"/>
      <c r="H330" s="318"/>
      <c r="I330" s="318"/>
      <c r="J330" s="318"/>
      <c r="K330" s="318"/>
      <c r="L330" s="318"/>
      <c r="M330" s="318"/>
      <c r="N330" s="318"/>
      <c r="O330" s="318"/>
      <c r="P330" s="318"/>
      <c r="Q330" s="318"/>
      <c r="R330" s="318"/>
      <c r="S330" s="318"/>
      <c r="T330" s="318"/>
      <c r="U330" s="318"/>
      <c r="V330" s="318"/>
      <c r="W330" s="318"/>
      <c r="X330" s="318"/>
      <c r="Y330" s="318"/>
      <c r="Z330" s="318"/>
      <c r="AA330" s="318"/>
    </row>
    <row r="331" spans="2:27" s="334" customFormat="1" ht="18.5">
      <c r="B331" s="318"/>
      <c r="C331" s="318"/>
      <c r="D331" s="318"/>
      <c r="E331" s="318"/>
      <c r="F331" s="318"/>
      <c r="G331" s="318"/>
      <c r="H331" s="318"/>
      <c r="I331" s="318"/>
      <c r="J331" s="318"/>
      <c r="K331" s="318"/>
      <c r="L331" s="318"/>
      <c r="M331" s="318"/>
      <c r="N331" s="318"/>
      <c r="O331" s="318"/>
      <c r="P331" s="318"/>
      <c r="Q331" s="318"/>
      <c r="R331" s="318"/>
      <c r="S331" s="318"/>
      <c r="T331" s="318"/>
      <c r="U331" s="318"/>
      <c r="V331" s="318"/>
      <c r="W331" s="318"/>
      <c r="X331" s="318"/>
      <c r="Y331" s="318"/>
      <c r="Z331" s="318"/>
      <c r="AA331" s="318"/>
    </row>
    <row r="332" spans="2:27" s="334" customFormat="1" ht="18.5">
      <c r="B332" s="318"/>
      <c r="C332" s="318"/>
      <c r="D332" s="318"/>
      <c r="E332" s="318"/>
      <c r="F332" s="318"/>
      <c r="G332" s="318"/>
      <c r="H332" s="318"/>
      <c r="I332" s="318"/>
      <c r="J332" s="318"/>
      <c r="K332" s="318"/>
      <c r="L332" s="318"/>
      <c r="M332" s="318"/>
      <c r="N332" s="318"/>
      <c r="O332" s="318"/>
      <c r="P332" s="318"/>
      <c r="Q332" s="318"/>
      <c r="R332" s="318"/>
      <c r="S332" s="318"/>
      <c r="T332" s="318"/>
      <c r="U332" s="318"/>
      <c r="V332" s="318"/>
      <c r="W332" s="318"/>
      <c r="X332" s="318"/>
      <c r="Y332" s="318"/>
      <c r="Z332" s="318"/>
      <c r="AA332" s="318"/>
    </row>
    <row r="333" spans="2:27" s="334" customFormat="1" ht="18.5">
      <c r="B333" s="318"/>
      <c r="C333" s="318"/>
      <c r="D333" s="318"/>
      <c r="E333" s="318"/>
      <c r="F333" s="318"/>
      <c r="G333" s="318"/>
      <c r="H333" s="318"/>
      <c r="I333" s="318"/>
      <c r="J333" s="318"/>
      <c r="K333" s="318"/>
      <c r="L333" s="318"/>
      <c r="M333" s="318"/>
      <c r="N333" s="318"/>
      <c r="O333" s="318"/>
      <c r="P333" s="318"/>
      <c r="Q333" s="318"/>
      <c r="R333" s="318"/>
      <c r="S333" s="318"/>
      <c r="T333" s="318"/>
      <c r="U333" s="318"/>
      <c r="V333" s="318"/>
      <c r="W333" s="318"/>
      <c r="X333" s="318"/>
      <c r="Y333" s="318"/>
      <c r="Z333" s="318"/>
      <c r="AA333" s="318"/>
    </row>
    <row r="334" spans="2:27" s="334" customFormat="1" ht="18.5">
      <c r="B334" s="318"/>
      <c r="C334" s="318"/>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318"/>
      <c r="Z334" s="318"/>
      <c r="AA334" s="318"/>
    </row>
    <row r="335" spans="2:27" s="334" customFormat="1" ht="18.5">
      <c r="B335" s="318"/>
      <c r="C335" s="318"/>
      <c r="D335" s="318"/>
      <c r="E335" s="318"/>
      <c r="F335" s="318"/>
      <c r="G335" s="318"/>
      <c r="H335" s="318"/>
      <c r="I335" s="318"/>
      <c r="J335" s="318"/>
      <c r="K335" s="318"/>
      <c r="L335" s="318"/>
      <c r="M335" s="318"/>
      <c r="N335" s="318"/>
      <c r="O335" s="318"/>
      <c r="P335" s="318"/>
      <c r="Q335" s="318"/>
      <c r="R335" s="318"/>
      <c r="S335" s="318"/>
      <c r="T335" s="318"/>
      <c r="U335" s="318"/>
      <c r="V335" s="318"/>
      <c r="W335" s="318"/>
      <c r="X335" s="318"/>
      <c r="Y335" s="318"/>
      <c r="Z335" s="318"/>
      <c r="AA335" s="318"/>
    </row>
    <row r="336" spans="2:27" s="334" customFormat="1" ht="18.5">
      <c r="B336" s="318"/>
      <c r="C336" s="318"/>
      <c r="D336" s="318"/>
      <c r="E336" s="318"/>
      <c r="F336" s="318"/>
      <c r="G336" s="318"/>
      <c r="H336" s="318"/>
      <c r="I336" s="318"/>
      <c r="J336" s="318"/>
      <c r="K336" s="318"/>
      <c r="L336" s="318"/>
      <c r="M336" s="318"/>
      <c r="N336" s="318"/>
      <c r="O336" s="318"/>
      <c r="P336" s="318"/>
      <c r="Q336" s="318"/>
      <c r="R336" s="318"/>
      <c r="S336" s="318"/>
      <c r="T336" s="318"/>
      <c r="U336" s="318"/>
      <c r="V336" s="318"/>
      <c r="W336" s="318"/>
      <c r="X336" s="318"/>
      <c r="Y336" s="318"/>
      <c r="Z336" s="318"/>
      <c r="AA336" s="318"/>
    </row>
    <row r="337" spans="2:27" s="334" customFormat="1" ht="18.5">
      <c r="B337" s="318"/>
      <c r="C337" s="318"/>
      <c r="D337" s="318"/>
      <c r="E337" s="318"/>
      <c r="F337" s="318"/>
      <c r="G337" s="318"/>
      <c r="H337" s="318"/>
      <c r="I337" s="318"/>
      <c r="J337" s="318"/>
      <c r="K337" s="318"/>
      <c r="L337" s="318"/>
      <c r="M337" s="318"/>
      <c r="N337" s="318"/>
      <c r="O337" s="318"/>
      <c r="P337" s="318"/>
      <c r="Q337" s="318"/>
      <c r="R337" s="318"/>
      <c r="S337" s="318"/>
      <c r="T337" s="318"/>
      <c r="U337" s="318"/>
      <c r="V337" s="318"/>
      <c r="W337" s="318"/>
      <c r="X337" s="318"/>
      <c r="Y337" s="318"/>
      <c r="Z337" s="318"/>
      <c r="AA337" s="318"/>
    </row>
    <row r="338" spans="2:27" s="334" customFormat="1" ht="18.5">
      <c r="B338" s="318"/>
      <c r="C338" s="318"/>
      <c r="D338" s="318"/>
      <c r="E338" s="318"/>
      <c r="F338" s="318"/>
      <c r="G338" s="318"/>
      <c r="H338" s="318"/>
      <c r="I338" s="318"/>
      <c r="J338" s="318"/>
      <c r="K338" s="318"/>
      <c r="L338" s="318"/>
      <c r="M338" s="318"/>
      <c r="N338" s="318"/>
      <c r="O338" s="318"/>
      <c r="P338" s="318"/>
      <c r="Q338" s="318"/>
      <c r="R338" s="318"/>
      <c r="S338" s="318"/>
      <c r="T338" s="318"/>
      <c r="U338" s="318"/>
      <c r="V338" s="318"/>
      <c r="W338" s="318"/>
      <c r="X338" s="318"/>
      <c r="Y338" s="318"/>
      <c r="Z338" s="318"/>
      <c r="AA338" s="318"/>
    </row>
    <row r="339" spans="2:27" s="334" customFormat="1" ht="18.5">
      <c r="B339" s="318"/>
      <c r="C339" s="318"/>
      <c r="D339" s="318"/>
      <c r="E339" s="318"/>
      <c r="F339" s="318"/>
      <c r="G339" s="318"/>
      <c r="H339" s="318"/>
      <c r="I339" s="318"/>
      <c r="J339" s="318"/>
      <c r="K339" s="318"/>
      <c r="L339" s="318"/>
      <c r="M339" s="318"/>
      <c r="N339" s="318"/>
      <c r="O339" s="318"/>
      <c r="P339" s="318"/>
      <c r="Q339" s="318"/>
      <c r="R339" s="318"/>
      <c r="S339" s="318"/>
      <c r="T339" s="318"/>
      <c r="U339" s="318"/>
      <c r="V339" s="318"/>
      <c r="W339" s="318"/>
      <c r="X339" s="318"/>
      <c r="Y339" s="318"/>
      <c r="Z339" s="318"/>
      <c r="AA339" s="318"/>
    </row>
    <row r="340" spans="2:27" s="334" customFormat="1" ht="18.5">
      <c r="B340" s="318"/>
      <c r="C340" s="318"/>
      <c r="D340" s="318"/>
      <c r="E340" s="318"/>
      <c r="F340" s="318"/>
      <c r="G340" s="318"/>
      <c r="H340" s="318"/>
      <c r="I340" s="318"/>
      <c r="J340" s="318"/>
      <c r="K340" s="318"/>
      <c r="L340" s="318"/>
      <c r="M340" s="318"/>
      <c r="N340" s="318"/>
      <c r="O340" s="318"/>
      <c r="P340" s="318"/>
      <c r="Q340" s="318"/>
      <c r="R340" s="318"/>
      <c r="S340" s="318"/>
      <c r="T340" s="318"/>
      <c r="U340" s="318"/>
      <c r="V340" s="318"/>
      <c r="W340" s="318"/>
      <c r="X340" s="318"/>
      <c r="Y340" s="318"/>
      <c r="Z340" s="318"/>
      <c r="AA340" s="318"/>
    </row>
    <row r="341" spans="2:27" s="334" customFormat="1" ht="18.5">
      <c r="B341" s="318"/>
      <c r="C341" s="318"/>
      <c r="D341" s="318"/>
      <c r="E341" s="318"/>
      <c r="F341" s="318"/>
      <c r="G341" s="318"/>
      <c r="H341" s="318"/>
      <c r="I341" s="318"/>
      <c r="J341" s="318"/>
      <c r="K341" s="318"/>
      <c r="L341" s="318"/>
      <c r="M341" s="318"/>
      <c r="N341" s="318"/>
      <c r="O341" s="318"/>
      <c r="P341" s="318"/>
      <c r="Q341" s="318"/>
      <c r="R341" s="318"/>
      <c r="S341" s="318"/>
      <c r="T341" s="318"/>
      <c r="U341" s="318"/>
      <c r="V341" s="318"/>
      <c r="W341" s="318"/>
      <c r="X341" s="318"/>
      <c r="Y341" s="318"/>
      <c r="Z341" s="318"/>
      <c r="AA341" s="318"/>
    </row>
    <row r="342" spans="2:27" s="334" customFormat="1" ht="18.5">
      <c r="B342" s="318"/>
      <c r="C342" s="318"/>
      <c r="D342" s="318"/>
      <c r="E342" s="318"/>
      <c r="F342" s="318"/>
      <c r="G342" s="318"/>
      <c r="H342" s="318"/>
      <c r="I342" s="318"/>
      <c r="J342" s="318"/>
      <c r="K342" s="318"/>
      <c r="L342" s="318"/>
      <c r="M342" s="318"/>
      <c r="N342" s="318"/>
      <c r="O342" s="318"/>
      <c r="P342" s="318"/>
      <c r="Q342" s="318"/>
      <c r="R342" s="318"/>
      <c r="S342" s="318"/>
      <c r="T342" s="318"/>
      <c r="U342" s="318"/>
      <c r="V342" s="318"/>
      <c r="W342" s="318"/>
      <c r="X342" s="318"/>
      <c r="Y342" s="318"/>
      <c r="Z342" s="318"/>
      <c r="AA342" s="318"/>
    </row>
    <row r="343" spans="2:27" s="334" customFormat="1" ht="18.5">
      <c r="B343" s="318"/>
      <c r="C343" s="318"/>
      <c r="D343" s="318"/>
      <c r="E343" s="318"/>
      <c r="F343" s="318"/>
      <c r="G343" s="318"/>
      <c r="H343" s="318"/>
      <c r="I343" s="318"/>
      <c r="J343" s="318"/>
      <c r="K343" s="318"/>
      <c r="L343" s="318"/>
      <c r="M343" s="318"/>
      <c r="N343" s="318"/>
      <c r="O343" s="318"/>
      <c r="P343" s="318"/>
      <c r="Q343" s="318"/>
      <c r="R343" s="318"/>
      <c r="S343" s="318"/>
      <c r="T343" s="318"/>
      <c r="U343" s="318"/>
      <c r="V343" s="318"/>
      <c r="W343" s="318"/>
      <c r="X343" s="318"/>
      <c r="Y343" s="318"/>
      <c r="Z343" s="318"/>
      <c r="AA343" s="318"/>
    </row>
    <row r="344" spans="2:27" s="334" customFormat="1" ht="18.5">
      <c r="B344" s="318"/>
      <c r="C344" s="318"/>
      <c r="D344" s="318"/>
      <c r="E344" s="318"/>
      <c r="F344" s="318"/>
      <c r="G344" s="318"/>
      <c r="H344" s="318"/>
      <c r="I344" s="318"/>
      <c r="J344" s="318"/>
      <c r="K344" s="318"/>
      <c r="L344" s="318"/>
      <c r="M344" s="318"/>
      <c r="N344" s="318"/>
      <c r="O344" s="318"/>
      <c r="P344" s="318"/>
      <c r="Q344" s="318"/>
      <c r="R344" s="318"/>
      <c r="S344" s="318"/>
      <c r="T344" s="318"/>
      <c r="U344" s="318"/>
      <c r="V344" s="318"/>
      <c r="W344" s="318"/>
      <c r="X344" s="318"/>
      <c r="Y344" s="318"/>
      <c r="Z344" s="318"/>
      <c r="AA344" s="318"/>
    </row>
    <row r="345" spans="2:27" s="334" customFormat="1" ht="18.5">
      <c r="B345" s="318"/>
      <c r="C345" s="318"/>
      <c r="D345" s="318"/>
      <c r="E345" s="318"/>
      <c r="F345" s="318"/>
      <c r="G345" s="318"/>
      <c r="H345" s="318"/>
      <c r="I345" s="318"/>
      <c r="J345" s="318"/>
      <c r="K345" s="318"/>
      <c r="L345" s="318"/>
      <c r="M345" s="318"/>
      <c r="N345" s="318"/>
      <c r="O345" s="318"/>
      <c r="P345" s="318"/>
      <c r="Q345" s="318"/>
      <c r="R345" s="318"/>
      <c r="S345" s="318"/>
      <c r="T345" s="318"/>
      <c r="U345" s="318"/>
      <c r="V345" s="318"/>
      <c r="W345" s="318"/>
      <c r="X345" s="318"/>
      <c r="Y345" s="318"/>
      <c r="Z345" s="318"/>
      <c r="AA345" s="318"/>
    </row>
    <row r="346" spans="2:27" s="334" customFormat="1" ht="18.5">
      <c r="B346" s="318"/>
      <c r="C346" s="318"/>
      <c r="D346" s="318"/>
      <c r="E346" s="318"/>
      <c r="F346" s="318"/>
      <c r="G346" s="318"/>
      <c r="H346" s="318"/>
      <c r="I346" s="318"/>
      <c r="J346" s="318"/>
      <c r="K346" s="318"/>
      <c r="L346" s="318"/>
      <c r="M346" s="318"/>
      <c r="N346" s="318"/>
      <c r="O346" s="318"/>
      <c r="P346" s="318"/>
      <c r="Q346" s="318"/>
      <c r="R346" s="318"/>
      <c r="S346" s="318"/>
      <c r="T346" s="318"/>
      <c r="U346" s="318"/>
      <c r="V346" s="318"/>
      <c r="W346" s="318"/>
      <c r="X346" s="318"/>
      <c r="Y346" s="318"/>
      <c r="Z346" s="318"/>
      <c r="AA346" s="318"/>
    </row>
    <row r="347" spans="2:27" s="334" customFormat="1" ht="18.5">
      <c r="B347" s="318"/>
      <c r="C347" s="318"/>
      <c r="D347" s="318"/>
      <c r="E347" s="318"/>
      <c r="F347" s="318"/>
      <c r="G347" s="318"/>
      <c r="H347" s="318"/>
      <c r="I347" s="318"/>
      <c r="J347" s="318"/>
      <c r="K347" s="318"/>
      <c r="L347" s="318"/>
      <c r="M347" s="318"/>
      <c r="N347" s="318"/>
      <c r="O347" s="318"/>
      <c r="P347" s="318"/>
      <c r="Q347" s="318"/>
      <c r="R347" s="318"/>
      <c r="S347" s="318"/>
      <c r="T347" s="318"/>
      <c r="U347" s="318"/>
      <c r="V347" s="318"/>
      <c r="W347" s="318"/>
      <c r="X347" s="318"/>
      <c r="Y347" s="318"/>
      <c r="Z347" s="318"/>
      <c r="AA347" s="318"/>
    </row>
    <row r="348" spans="2:27" s="334" customFormat="1" ht="18.5">
      <c r="B348" s="318"/>
      <c r="C348" s="318"/>
      <c r="D348" s="318"/>
      <c r="E348" s="318"/>
      <c r="F348" s="318"/>
      <c r="G348" s="318"/>
      <c r="H348" s="318"/>
      <c r="I348" s="318"/>
      <c r="J348" s="318"/>
      <c r="K348" s="318"/>
      <c r="L348" s="318"/>
      <c r="M348" s="318"/>
      <c r="N348" s="318"/>
      <c r="O348" s="318"/>
      <c r="P348" s="318"/>
      <c r="Q348" s="318"/>
      <c r="R348" s="318"/>
      <c r="S348" s="318"/>
      <c r="T348" s="318"/>
      <c r="U348" s="318"/>
      <c r="V348" s="318"/>
      <c r="W348" s="318"/>
      <c r="X348" s="318"/>
      <c r="Y348" s="318"/>
      <c r="Z348" s="318"/>
      <c r="AA348" s="318"/>
    </row>
    <row r="349" spans="2:27" s="334" customFormat="1" ht="18.5">
      <c r="B349" s="318"/>
      <c r="C349" s="318"/>
      <c r="D349" s="318"/>
      <c r="E349" s="318"/>
      <c r="F349" s="318"/>
      <c r="G349" s="318"/>
      <c r="H349" s="318"/>
      <c r="I349" s="318"/>
      <c r="J349" s="318"/>
      <c r="K349" s="318"/>
      <c r="L349" s="318"/>
      <c r="M349" s="318"/>
      <c r="N349" s="318"/>
      <c r="O349" s="318"/>
      <c r="P349" s="318"/>
      <c r="Q349" s="318"/>
      <c r="R349" s="318"/>
      <c r="S349" s="318"/>
      <c r="T349" s="318"/>
      <c r="U349" s="318"/>
      <c r="V349" s="318"/>
      <c r="W349" s="318"/>
      <c r="X349" s="318"/>
      <c r="Y349" s="318"/>
      <c r="Z349" s="318"/>
      <c r="AA349" s="318"/>
    </row>
    <row r="350" spans="2:27" s="334" customFormat="1" ht="18.5">
      <c r="B350" s="318"/>
      <c r="C350" s="318"/>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318"/>
      <c r="Z350" s="318"/>
      <c r="AA350" s="318"/>
    </row>
    <row r="351" spans="2:27" s="334" customFormat="1" ht="18.5">
      <c r="B351" s="318"/>
      <c r="C351" s="318"/>
      <c r="D351" s="318"/>
      <c r="E351" s="318"/>
      <c r="F351" s="318"/>
      <c r="G351" s="318"/>
      <c r="H351" s="318"/>
      <c r="I351" s="318"/>
      <c r="J351" s="318"/>
      <c r="K351" s="318"/>
      <c r="L351" s="318"/>
      <c r="M351" s="318"/>
      <c r="N351" s="318"/>
      <c r="O351" s="318"/>
      <c r="P351" s="318"/>
      <c r="Q351" s="318"/>
      <c r="R351" s="318"/>
      <c r="S351" s="318"/>
      <c r="T351" s="318"/>
      <c r="U351" s="318"/>
      <c r="V351" s="318"/>
      <c r="W351" s="318"/>
      <c r="X351" s="318"/>
      <c r="Y351" s="318"/>
      <c r="Z351" s="318"/>
      <c r="AA351" s="318"/>
    </row>
    <row r="352" spans="2:27" s="334" customFormat="1" ht="18.5">
      <c r="B352" s="318"/>
      <c r="C352" s="318"/>
      <c r="D352" s="318"/>
      <c r="E352" s="318"/>
      <c r="F352" s="318"/>
      <c r="G352" s="318"/>
      <c r="H352" s="318"/>
      <c r="I352" s="318"/>
      <c r="J352" s="318"/>
      <c r="K352" s="318"/>
      <c r="L352" s="318"/>
      <c r="M352" s="318"/>
      <c r="N352" s="318"/>
      <c r="O352" s="318"/>
      <c r="P352" s="318"/>
      <c r="Q352" s="318"/>
      <c r="R352" s="318"/>
      <c r="S352" s="318"/>
      <c r="T352" s="318"/>
      <c r="U352" s="318"/>
      <c r="V352" s="318"/>
      <c r="W352" s="318"/>
      <c r="X352" s="318"/>
      <c r="Y352" s="318"/>
      <c r="Z352" s="318"/>
      <c r="AA352" s="318"/>
    </row>
    <row r="353" spans="2:27" s="334" customFormat="1" ht="18.5">
      <c r="B353" s="318"/>
      <c r="C353" s="318"/>
      <c r="D353" s="318"/>
      <c r="E353" s="318"/>
      <c r="F353" s="318"/>
      <c r="G353" s="318"/>
      <c r="H353" s="318"/>
      <c r="I353" s="318"/>
      <c r="J353" s="318"/>
      <c r="K353" s="318"/>
      <c r="L353" s="318"/>
      <c r="M353" s="318"/>
      <c r="N353" s="318"/>
      <c r="O353" s="318"/>
      <c r="P353" s="318"/>
      <c r="Q353" s="318"/>
      <c r="R353" s="318"/>
      <c r="S353" s="318"/>
      <c r="T353" s="318"/>
      <c r="U353" s="318"/>
      <c r="V353" s="318"/>
      <c r="W353" s="318"/>
      <c r="X353" s="318"/>
      <c r="Y353" s="318"/>
      <c r="Z353" s="318"/>
      <c r="AA353" s="318"/>
    </row>
    <row r="354" spans="2:27" s="334" customFormat="1" ht="18.5">
      <c r="B354" s="318"/>
      <c r="C354" s="318"/>
      <c r="D354" s="318"/>
      <c r="E354" s="318"/>
      <c r="F354" s="318"/>
      <c r="G354" s="318"/>
      <c r="H354" s="318"/>
      <c r="I354" s="318"/>
      <c r="J354" s="318"/>
      <c r="K354" s="318"/>
      <c r="L354" s="318"/>
      <c r="M354" s="318"/>
      <c r="N354" s="318"/>
      <c r="O354" s="318"/>
      <c r="P354" s="318"/>
      <c r="Q354" s="318"/>
      <c r="R354" s="318"/>
      <c r="S354" s="318"/>
      <c r="T354" s="318"/>
      <c r="U354" s="318"/>
      <c r="V354" s="318"/>
      <c r="W354" s="318"/>
      <c r="X354" s="318"/>
      <c r="Y354" s="318"/>
      <c r="Z354" s="318"/>
      <c r="AA354" s="318"/>
    </row>
    <row r="355" spans="2:27" s="334" customFormat="1" ht="18.5">
      <c r="B355" s="318"/>
      <c r="C355" s="318"/>
      <c r="D355" s="318"/>
      <c r="E355" s="318"/>
      <c r="F355" s="318"/>
      <c r="G355" s="318"/>
      <c r="H355" s="318"/>
      <c r="I355" s="318"/>
      <c r="J355" s="318"/>
      <c r="K355" s="318"/>
      <c r="L355" s="318"/>
      <c r="M355" s="318"/>
      <c r="N355" s="318"/>
      <c r="O355" s="318"/>
      <c r="P355" s="318"/>
      <c r="Q355" s="318"/>
      <c r="R355" s="318"/>
      <c r="S355" s="318"/>
      <c r="T355" s="318"/>
      <c r="U355" s="318"/>
      <c r="V355" s="318"/>
      <c r="W355" s="318"/>
      <c r="X355" s="318"/>
      <c r="Y355" s="318"/>
      <c r="Z355" s="318"/>
      <c r="AA355" s="318"/>
    </row>
    <row r="356" spans="2:27" s="334" customFormat="1" ht="18.5">
      <c r="B356" s="318"/>
      <c r="C356" s="318"/>
      <c r="D356" s="318"/>
      <c r="E356" s="318"/>
      <c r="F356" s="318"/>
      <c r="G356" s="318"/>
      <c r="H356" s="318"/>
      <c r="I356" s="318"/>
      <c r="J356" s="318"/>
      <c r="K356" s="318"/>
      <c r="L356" s="318"/>
      <c r="M356" s="318"/>
      <c r="N356" s="318"/>
      <c r="O356" s="318"/>
      <c r="P356" s="318"/>
      <c r="Q356" s="318"/>
      <c r="R356" s="318"/>
      <c r="S356" s="318"/>
      <c r="T356" s="318"/>
      <c r="U356" s="318"/>
      <c r="V356" s="318"/>
      <c r="W356" s="318"/>
      <c r="X356" s="318"/>
      <c r="Y356" s="318"/>
      <c r="Z356" s="318"/>
      <c r="AA356" s="318"/>
    </row>
    <row r="357" spans="2:27" s="334" customFormat="1" ht="18.5">
      <c r="B357" s="318"/>
      <c r="C357" s="318"/>
      <c r="D357" s="318"/>
      <c r="E357" s="318"/>
      <c r="F357" s="318"/>
      <c r="G357" s="318"/>
      <c r="H357" s="318"/>
      <c r="I357" s="318"/>
      <c r="J357" s="318"/>
      <c r="K357" s="318"/>
      <c r="L357" s="318"/>
      <c r="M357" s="318"/>
      <c r="N357" s="318"/>
      <c r="O357" s="318"/>
      <c r="P357" s="318"/>
      <c r="Q357" s="318"/>
      <c r="R357" s="318"/>
      <c r="S357" s="318"/>
      <c r="T357" s="318"/>
      <c r="U357" s="318"/>
      <c r="V357" s="318"/>
      <c r="W357" s="318"/>
      <c r="X357" s="318"/>
      <c r="Y357" s="318"/>
      <c r="Z357" s="318"/>
      <c r="AA357" s="318"/>
    </row>
    <row r="358" spans="2:27" s="334" customFormat="1" ht="18.5">
      <c r="B358" s="318"/>
      <c r="C358" s="318"/>
      <c r="D358" s="318"/>
      <c r="E358" s="318"/>
      <c r="F358" s="318"/>
      <c r="G358" s="318"/>
      <c r="H358" s="318"/>
      <c r="I358" s="318"/>
      <c r="J358" s="318"/>
      <c r="K358" s="318"/>
      <c r="L358" s="318"/>
      <c r="M358" s="318"/>
      <c r="N358" s="318"/>
      <c r="O358" s="318"/>
      <c r="P358" s="318"/>
      <c r="Q358" s="318"/>
      <c r="R358" s="318"/>
      <c r="S358" s="318"/>
      <c r="T358" s="318"/>
      <c r="U358" s="318"/>
      <c r="V358" s="318"/>
      <c r="W358" s="318"/>
      <c r="X358" s="318"/>
      <c r="Y358" s="318"/>
      <c r="Z358" s="318"/>
      <c r="AA358" s="318"/>
    </row>
    <row r="359" spans="2:27" s="334" customFormat="1" ht="18.5">
      <c r="B359" s="318"/>
      <c r="C359" s="318"/>
      <c r="D359" s="318"/>
      <c r="E359" s="318"/>
      <c r="F359" s="318"/>
      <c r="G359" s="318"/>
      <c r="H359" s="318"/>
      <c r="I359" s="318"/>
      <c r="J359" s="318"/>
      <c r="K359" s="318"/>
      <c r="L359" s="318"/>
      <c r="M359" s="318"/>
      <c r="N359" s="318"/>
      <c r="O359" s="318"/>
      <c r="P359" s="318"/>
      <c r="Q359" s="318"/>
      <c r="R359" s="318"/>
      <c r="S359" s="318"/>
      <c r="T359" s="318"/>
      <c r="U359" s="318"/>
      <c r="V359" s="318"/>
      <c r="W359" s="318"/>
      <c r="X359" s="318"/>
      <c r="Y359" s="318"/>
      <c r="Z359" s="318"/>
      <c r="AA359" s="318"/>
    </row>
    <row r="360" spans="2:27" s="334" customFormat="1" ht="18.5">
      <c r="B360" s="318"/>
      <c r="C360" s="318"/>
      <c r="D360" s="318"/>
      <c r="E360" s="318"/>
      <c r="F360" s="318"/>
      <c r="G360" s="318"/>
      <c r="H360" s="318"/>
      <c r="I360" s="318"/>
      <c r="J360" s="318"/>
      <c r="K360" s="318"/>
      <c r="L360" s="318"/>
      <c r="M360" s="318"/>
      <c r="N360" s="318"/>
      <c r="O360" s="318"/>
      <c r="P360" s="318"/>
      <c r="Q360" s="318"/>
      <c r="R360" s="318"/>
      <c r="S360" s="318"/>
      <c r="T360" s="318"/>
      <c r="U360" s="318"/>
      <c r="V360" s="318"/>
      <c r="W360" s="318"/>
      <c r="X360" s="318"/>
      <c r="Y360" s="318"/>
      <c r="Z360" s="318"/>
      <c r="AA360" s="318"/>
    </row>
    <row r="361" spans="2:27" s="334" customFormat="1" ht="18.5">
      <c r="B361" s="318"/>
      <c r="C361" s="318"/>
      <c r="D361" s="318"/>
      <c r="E361" s="318"/>
      <c r="F361" s="318"/>
      <c r="G361" s="318"/>
      <c r="H361" s="318"/>
      <c r="I361" s="318"/>
      <c r="J361" s="318"/>
      <c r="K361" s="318"/>
      <c r="L361" s="318"/>
      <c r="M361" s="318"/>
      <c r="N361" s="318"/>
      <c r="O361" s="318"/>
      <c r="P361" s="318"/>
      <c r="Q361" s="318"/>
      <c r="R361" s="318"/>
      <c r="S361" s="318"/>
      <c r="T361" s="318"/>
      <c r="U361" s="318"/>
      <c r="V361" s="318"/>
      <c r="W361" s="318"/>
      <c r="X361" s="318"/>
      <c r="Y361" s="318"/>
      <c r="Z361" s="318"/>
      <c r="AA361" s="318"/>
    </row>
    <row r="362" spans="2:27" s="334" customFormat="1" ht="18.5">
      <c r="B362" s="318"/>
      <c r="C362" s="318"/>
      <c r="D362" s="318"/>
      <c r="E362" s="318"/>
      <c r="F362" s="318"/>
      <c r="G362" s="318"/>
      <c r="H362" s="318"/>
      <c r="I362" s="318"/>
      <c r="J362" s="318"/>
      <c r="K362" s="318"/>
      <c r="L362" s="318"/>
      <c r="M362" s="318"/>
      <c r="N362" s="318"/>
      <c r="O362" s="318"/>
      <c r="P362" s="318"/>
      <c r="Q362" s="318"/>
      <c r="R362" s="318"/>
      <c r="S362" s="318"/>
      <c r="T362" s="318"/>
      <c r="U362" s="318"/>
      <c r="V362" s="318"/>
      <c r="W362" s="318"/>
      <c r="X362" s="318"/>
      <c r="Y362" s="318"/>
      <c r="Z362" s="318"/>
      <c r="AA362" s="318"/>
    </row>
    <row r="363" spans="2:27" s="334" customFormat="1" ht="18.5">
      <c r="B363" s="318"/>
      <c r="C363" s="318"/>
      <c r="D363" s="318"/>
      <c r="E363" s="318"/>
      <c r="F363" s="318"/>
      <c r="G363" s="318"/>
      <c r="H363" s="318"/>
      <c r="I363" s="318"/>
      <c r="J363" s="318"/>
      <c r="K363" s="318"/>
      <c r="L363" s="318"/>
      <c r="M363" s="318"/>
      <c r="N363" s="318"/>
      <c r="O363" s="318"/>
      <c r="P363" s="318"/>
      <c r="Q363" s="318"/>
      <c r="R363" s="318"/>
      <c r="S363" s="318"/>
      <c r="T363" s="318"/>
      <c r="U363" s="318"/>
      <c r="V363" s="318"/>
      <c r="W363" s="318"/>
      <c r="X363" s="318"/>
      <c r="Y363" s="318"/>
      <c r="Z363" s="318"/>
      <c r="AA363" s="318"/>
    </row>
    <row r="364" spans="2:27" s="334" customFormat="1" ht="18.5">
      <c r="B364" s="318"/>
      <c r="C364" s="318"/>
      <c r="D364" s="318"/>
      <c r="E364" s="318"/>
      <c r="F364" s="318"/>
      <c r="G364" s="318"/>
      <c r="H364" s="318"/>
      <c r="I364" s="318"/>
      <c r="J364" s="318"/>
      <c r="K364" s="318"/>
      <c r="L364" s="318"/>
      <c r="M364" s="318"/>
      <c r="N364" s="318"/>
      <c r="O364" s="318"/>
      <c r="P364" s="318"/>
      <c r="Q364" s="318"/>
      <c r="R364" s="318"/>
      <c r="S364" s="318"/>
      <c r="T364" s="318"/>
      <c r="U364" s="318"/>
      <c r="V364" s="318"/>
      <c r="W364" s="318"/>
      <c r="X364" s="318"/>
      <c r="Y364" s="318"/>
      <c r="Z364" s="318"/>
      <c r="AA364" s="318"/>
    </row>
    <row r="365" spans="2:27" s="334" customFormat="1" ht="18.5">
      <c r="B365" s="318"/>
      <c r="C365" s="318"/>
      <c r="D365" s="318"/>
      <c r="E365" s="318"/>
      <c r="F365" s="318"/>
      <c r="G365" s="318"/>
      <c r="H365" s="318"/>
      <c r="I365" s="318"/>
      <c r="J365" s="318"/>
      <c r="K365" s="318"/>
      <c r="L365" s="318"/>
      <c r="M365" s="318"/>
      <c r="N365" s="318"/>
      <c r="O365" s="318"/>
      <c r="P365" s="318"/>
      <c r="Q365" s="318"/>
      <c r="R365" s="318"/>
      <c r="S365" s="318"/>
      <c r="T365" s="318"/>
      <c r="U365" s="318"/>
      <c r="V365" s="318"/>
      <c r="W365" s="318"/>
      <c r="X365" s="318"/>
      <c r="Y365" s="318"/>
      <c r="Z365" s="318"/>
      <c r="AA365" s="318"/>
    </row>
    <row r="366" spans="2:27" s="334" customFormat="1" ht="18.5">
      <c r="B366" s="318"/>
      <c r="C366" s="318"/>
      <c r="D366" s="318"/>
      <c r="E366" s="318"/>
      <c r="F366" s="318"/>
      <c r="G366" s="318"/>
      <c r="H366" s="318"/>
      <c r="I366" s="318"/>
      <c r="J366" s="318"/>
      <c r="K366" s="318"/>
      <c r="L366" s="318"/>
      <c r="M366" s="318"/>
      <c r="N366" s="318"/>
      <c r="O366" s="318"/>
      <c r="P366" s="318"/>
      <c r="Q366" s="318"/>
      <c r="R366" s="318"/>
      <c r="S366" s="318"/>
      <c r="T366" s="318"/>
      <c r="U366" s="318"/>
      <c r="V366" s="318"/>
      <c r="W366" s="318"/>
      <c r="X366" s="318"/>
      <c r="Y366" s="318"/>
      <c r="Z366" s="318"/>
      <c r="AA366" s="318"/>
    </row>
    <row r="367" spans="2:27" s="334" customFormat="1" ht="18.5">
      <c r="B367" s="318"/>
      <c r="C367" s="318"/>
      <c r="D367" s="318"/>
      <c r="E367" s="318"/>
      <c r="F367" s="318"/>
      <c r="G367" s="318"/>
      <c r="H367" s="318"/>
      <c r="I367" s="318"/>
      <c r="J367" s="318"/>
      <c r="K367" s="318"/>
      <c r="L367" s="318"/>
      <c r="M367" s="318"/>
      <c r="N367" s="318"/>
      <c r="O367" s="318"/>
      <c r="P367" s="318"/>
      <c r="Q367" s="318"/>
      <c r="R367" s="318"/>
      <c r="S367" s="318"/>
      <c r="T367" s="318"/>
      <c r="U367" s="318"/>
      <c r="V367" s="318"/>
      <c r="W367" s="318"/>
      <c r="X367" s="318"/>
      <c r="Y367" s="318"/>
      <c r="Z367" s="318"/>
      <c r="AA367" s="318"/>
    </row>
    <row r="368" spans="2:27" s="334" customFormat="1" ht="18.5">
      <c r="B368" s="318"/>
      <c r="C368" s="318"/>
      <c r="D368" s="318"/>
      <c r="E368" s="318"/>
      <c r="F368" s="318"/>
      <c r="G368" s="318"/>
      <c r="H368" s="318"/>
      <c r="I368" s="318"/>
      <c r="J368" s="318"/>
      <c r="K368" s="318"/>
      <c r="L368" s="318"/>
      <c r="M368" s="318"/>
      <c r="N368" s="318"/>
      <c r="O368" s="318"/>
      <c r="P368" s="318"/>
      <c r="Q368" s="318"/>
      <c r="R368" s="318"/>
      <c r="S368" s="318"/>
      <c r="T368" s="318"/>
      <c r="U368" s="318"/>
      <c r="V368" s="318"/>
      <c r="W368" s="318"/>
      <c r="X368" s="318"/>
      <c r="Y368" s="318"/>
      <c r="Z368" s="318"/>
      <c r="AA368" s="318"/>
    </row>
    <row r="369" spans="2:27" s="334" customFormat="1" ht="18.5">
      <c r="B369" s="318"/>
      <c r="C369" s="318"/>
      <c r="D369" s="318"/>
      <c r="E369" s="318"/>
      <c r="F369" s="318"/>
      <c r="G369" s="318"/>
      <c r="H369" s="318"/>
      <c r="I369" s="318"/>
      <c r="J369" s="318"/>
      <c r="K369" s="318"/>
      <c r="L369" s="318"/>
      <c r="M369" s="318"/>
      <c r="N369" s="318"/>
      <c r="O369" s="318"/>
      <c r="P369" s="318"/>
      <c r="Q369" s="318"/>
      <c r="R369" s="318"/>
      <c r="S369" s="318"/>
      <c r="T369" s="318"/>
      <c r="U369" s="318"/>
      <c r="V369" s="318"/>
      <c r="W369" s="318"/>
      <c r="X369" s="318"/>
      <c r="Y369" s="318"/>
      <c r="Z369" s="318"/>
      <c r="AA369" s="318"/>
    </row>
    <row r="370" spans="2:27" s="334" customFormat="1" ht="18.5">
      <c r="B370" s="318"/>
      <c r="C370" s="318"/>
      <c r="D370" s="318"/>
      <c r="E370" s="318"/>
      <c r="F370" s="318"/>
      <c r="G370" s="318"/>
      <c r="H370" s="318"/>
      <c r="I370" s="318"/>
      <c r="J370" s="318"/>
      <c r="K370" s="318"/>
      <c r="L370" s="318"/>
      <c r="M370" s="318"/>
      <c r="N370" s="318"/>
      <c r="O370" s="318"/>
      <c r="P370" s="318"/>
      <c r="Q370" s="318"/>
      <c r="R370" s="318"/>
      <c r="S370" s="318"/>
      <c r="T370" s="318"/>
      <c r="U370" s="318"/>
      <c r="V370" s="318"/>
      <c r="W370" s="318"/>
      <c r="X370" s="318"/>
      <c r="Y370" s="318"/>
      <c r="Z370" s="318"/>
      <c r="AA370" s="318"/>
    </row>
    <row r="371" spans="2:27" s="334" customFormat="1" ht="18.5">
      <c r="B371" s="318"/>
      <c r="C371" s="318"/>
      <c r="D371" s="318"/>
      <c r="E371" s="318"/>
      <c r="F371" s="318"/>
      <c r="G371" s="318"/>
      <c r="H371" s="318"/>
      <c r="I371" s="318"/>
      <c r="J371" s="318"/>
      <c r="K371" s="318"/>
      <c r="L371" s="318"/>
      <c r="M371" s="318"/>
      <c r="N371" s="318"/>
      <c r="O371" s="318"/>
      <c r="P371" s="318"/>
      <c r="Q371" s="318"/>
      <c r="R371" s="318"/>
      <c r="S371" s="318"/>
      <c r="T371" s="318"/>
      <c r="U371" s="318"/>
      <c r="V371" s="318"/>
      <c r="W371" s="318"/>
      <c r="X371" s="318"/>
      <c r="Y371" s="318"/>
      <c r="Z371" s="318"/>
      <c r="AA371" s="318"/>
    </row>
    <row r="372" spans="2:27" s="334" customFormat="1" ht="18.5">
      <c r="B372" s="318"/>
      <c r="C372" s="318"/>
      <c r="D372" s="318"/>
      <c r="E372" s="318"/>
      <c r="F372" s="318"/>
      <c r="G372" s="318"/>
      <c r="H372" s="318"/>
      <c r="I372" s="318"/>
      <c r="J372" s="318"/>
      <c r="K372" s="318"/>
      <c r="L372" s="318"/>
      <c r="M372" s="318"/>
      <c r="N372" s="318"/>
      <c r="O372" s="318"/>
      <c r="P372" s="318"/>
      <c r="Q372" s="318"/>
      <c r="R372" s="318"/>
      <c r="S372" s="318"/>
      <c r="T372" s="318"/>
      <c r="U372" s="318"/>
      <c r="V372" s="318"/>
      <c r="W372" s="318"/>
      <c r="X372" s="318"/>
      <c r="Y372" s="318"/>
      <c r="Z372" s="318"/>
      <c r="AA372" s="318"/>
    </row>
    <row r="373" spans="2:27" s="334" customFormat="1" ht="18.5">
      <c r="B373" s="318"/>
      <c r="C373" s="318"/>
      <c r="D373" s="318"/>
      <c r="E373" s="318"/>
      <c r="F373" s="318"/>
      <c r="G373" s="318"/>
      <c r="H373" s="318"/>
      <c r="I373" s="318"/>
      <c r="J373" s="318"/>
      <c r="K373" s="318"/>
      <c r="L373" s="318"/>
      <c r="M373" s="318"/>
      <c r="N373" s="318"/>
      <c r="O373" s="318"/>
      <c r="P373" s="318"/>
      <c r="Q373" s="318"/>
      <c r="R373" s="318"/>
      <c r="S373" s="318"/>
      <c r="T373" s="318"/>
      <c r="U373" s="318"/>
      <c r="V373" s="318"/>
      <c r="W373" s="318"/>
      <c r="X373" s="318"/>
      <c r="Y373" s="318"/>
      <c r="Z373" s="318"/>
      <c r="AA373" s="318"/>
    </row>
    <row r="374" spans="2:27" s="334" customFormat="1" ht="18.5">
      <c r="B374" s="318"/>
      <c r="C374" s="318"/>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318"/>
      <c r="Z374" s="318"/>
      <c r="AA374" s="318"/>
    </row>
    <row r="375" spans="2:27" s="334" customFormat="1" ht="18.5">
      <c r="B375" s="318"/>
      <c r="C375" s="318"/>
      <c r="D375" s="318"/>
      <c r="E375" s="318"/>
      <c r="F375" s="318"/>
      <c r="G375" s="318"/>
      <c r="H375" s="318"/>
      <c r="I375" s="318"/>
      <c r="J375" s="318"/>
      <c r="K375" s="318"/>
      <c r="L375" s="318"/>
      <c r="M375" s="318"/>
      <c r="N375" s="318"/>
      <c r="O375" s="318"/>
      <c r="P375" s="318"/>
      <c r="Q375" s="318"/>
      <c r="R375" s="318"/>
      <c r="S375" s="318"/>
      <c r="T375" s="318"/>
      <c r="U375" s="318"/>
      <c r="V375" s="318"/>
      <c r="W375" s="318"/>
      <c r="X375" s="318"/>
      <c r="Y375" s="318"/>
      <c r="Z375" s="318"/>
      <c r="AA375" s="318"/>
    </row>
    <row r="376" spans="2:27" s="334" customFormat="1" ht="18.5">
      <c r="B376" s="318"/>
      <c r="C376" s="318"/>
      <c r="D376" s="318"/>
      <c r="E376" s="318"/>
      <c r="F376" s="318"/>
      <c r="G376" s="318"/>
      <c r="H376" s="318"/>
      <c r="I376" s="318"/>
      <c r="J376" s="318"/>
      <c r="K376" s="318"/>
      <c r="L376" s="318"/>
      <c r="M376" s="318"/>
      <c r="N376" s="318"/>
      <c r="O376" s="318"/>
      <c r="P376" s="318"/>
      <c r="Q376" s="318"/>
      <c r="R376" s="318"/>
      <c r="S376" s="318"/>
      <c r="T376" s="318"/>
      <c r="U376" s="318"/>
      <c r="V376" s="318"/>
      <c r="W376" s="318"/>
      <c r="X376" s="318"/>
      <c r="Y376" s="318"/>
      <c r="Z376" s="318"/>
      <c r="AA376" s="318"/>
    </row>
    <row r="377" spans="2:27" s="334" customFormat="1" ht="18.5">
      <c r="B377" s="318"/>
      <c r="C377" s="318"/>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318"/>
      <c r="Z377" s="318"/>
      <c r="AA377" s="318"/>
    </row>
    <row r="378" spans="2:27" s="334" customFormat="1" ht="18.5">
      <c r="B378" s="318"/>
      <c r="C378" s="318"/>
      <c r="D378" s="318"/>
      <c r="E378" s="318"/>
      <c r="F378" s="318"/>
      <c r="G378" s="318"/>
      <c r="H378" s="318"/>
      <c r="I378" s="318"/>
      <c r="J378" s="318"/>
      <c r="K378" s="318"/>
      <c r="L378" s="318"/>
      <c r="M378" s="318"/>
      <c r="N378" s="318"/>
      <c r="O378" s="318"/>
      <c r="P378" s="318"/>
      <c r="Q378" s="318"/>
      <c r="R378" s="318"/>
      <c r="S378" s="318"/>
      <c r="T378" s="318"/>
      <c r="U378" s="318"/>
      <c r="V378" s="318"/>
      <c r="W378" s="318"/>
      <c r="X378" s="318"/>
      <c r="Y378" s="318"/>
      <c r="Z378" s="318"/>
      <c r="AA378" s="318"/>
    </row>
    <row r="379" spans="2:27" s="334" customFormat="1" ht="18.5">
      <c r="B379" s="318"/>
      <c r="C379" s="318"/>
      <c r="D379" s="318"/>
      <c r="E379" s="318"/>
      <c r="F379" s="318"/>
      <c r="G379" s="318"/>
      <c r="H379" s="318"/>
      <c r="I379" s="318"/>
      <c r="J379" s="318"/>
      <c r="K379" s="318"/>
      <c r="L379" s="318"/>
      <c r="M379" s="318"/>
      <c r="N379" s="318"/>
      <c r="O379" s="318"/>
      <c r="P379" s="318"/>
      <c r="Q379" s="318"/>
      <c r="R379" s="318"/>
      <c r="S379" s="318"/>
      <c r="T379" s="318"/>
      <c r="U379" s="318"/>
      <c r="V379" s="318"/>
      <c r="W379" s="318"/>
      <c r="X379" s="318"/>
      <c r="Y379" s="318"/>
      <c r="Z379" s="318"/>
      <c r="AA379" s="318"/>
    </row>
    <row r="380" spans="2:27" s="334" customFormat="1" ht="18.5">
      <c r="B380" s="318"/>
      <c r="C380" s="318"/>
      <c r="D380" s="318"/>
      <c r="E380" s="318"/>
      <c r="F380" s="318"/>
      <c r="G380" s="318"/>
      <c r="H380" s="318"/>
      <c r="I380" s="318"/>
      <c r="J380" s="318"/>
      <c r="K380" s="318"/>
      <c r="L380" s="318"/>
      <c r="M380" s="318"/>
      <c r="N380" s="318"/>
      <c r="O380" s="318"/>
      <c r="P380" s="318"/>
      <c r="Q380" s="318"/>
      <c r="R380" s="318"/>
      <c r="S380" s="318"/>
      <c r="T380" s="318"/>
      <c r="U380" s="318"/>
      <c r="V380" s="318"/>
      <c r="W380" s="318"/>
      <c r="X380" s="318"/>
      <c r="Y380" s="318"/>
      <c r="Z380" s="318"/>
      <c r="AA380" s="318"/>
    </row>
    <row r="381" spans="2:27" s="334" customFormat="1" ht="18.5">
      <c r="B381" s="318"/>
      <c r="C381" s="318"/>
      <c r="D381" s="318"/>
      <c r="E381" s="318"/>
      <c r="F381" s="318"/>
      <c r="G381" s="318"/>
      <c r="H381" s="318"/>
      <c r="I381" s="318"/>
      <c r="J381" s="318"/>
      <c r="K381" s="318"/>
      <c r="L381" s="318"/>
      <c r="M381" s="318"/>
      <c r="N381" s="318"/>
      <c r="O381" s="318"/>
      <c r="P381" s="318"/>
      <c r="Q381" s="318"/>
      <c r="R381" s="318"/>
      <c r="S381" s="318"/>
      <c r="T381" s="318"/>
      <c r="U381" s="318"/>
      <c r="V381" s="318"/>
      <c r="W381" s="318"/>
      <c r="X381" s="318"/>
      <c r="Y381" s="318"/>
      <c r="Z381" s="318"/>
      <c r="AA381" s="318"/>
    </row>
    <row r="382" spans="2:27" s="334" customFormat="1" ht="18.5">
      <c r="B382" s="318"/>
      <c r="C382" s="318"/>
      <c r="D382" s="318"/>
      <c r="E382" s="318"/>
      <c r="F382" s="318"/>
      <c r="G382" s="318"/>
      <c r="H382" s="318"/>
      <c r="I382" s="318"/>
      <c r="J382" s="318"/>
      <c r="K382" s="318"/>
      <c r="L382" s="318"/>
      <c r="M382" s="318"/>
      <c r="N382" s="318"/>
      <c r="O382" s="318"/>
      <c r="P382" s="318"/>
      <c r="Q382" s="318"/>
      <c r="R382" s="318"/>
      <c r="S382" s="318"/>
      <c r="T382" s="318"/>
      <c r="U382" s="318"/>
      <c r="V382" s="318"/>
      <c r="W382" s="318"/>
      <c r="X382" s="318"/>
      <c r="Y382" s="318"/>
      <c r="Z382" s="318"/>
      <c r="AA382" s="318"/>
    </row>
    <row r="383" spans="2:27" s="334" customFormat="1" ht="18.5">
      <c r="B383" s="318"/>
      <c r="C383" s="318"/>
      <c r="D383" s="318"/>
      <c r="E383" s="318"/>
      <c r="F383" s="318"/>
      <c r="G383" s="318"/>
      <c r="H383" s="318"/>
      <c r="I383" s="318"/>
      <c r="J383" s="318"/>
      <c r="K383" s="318"/>
      <c r="L383" s="318"/>
      <c r="M383" s="318"/>
      <c r="N383" s="318"/>
      <c r="O383" s="318"/>
      <c r="P383" s="318"/>
      <c r="Q383" s="318"/>
      <c r="R383" s="318"/>
      <c r="S383" s="318"/>
      <c r="T383" s="318"/>
      <c r="U383" s="318"/>
      <c r="V383" s="318"/>
      <c r="W383" s="318"/>
      <c r="X383" s="318"/>
      <c r="Y383" s="318"/>
      <c r="Z383" s="318"/>
      <c r="AA383" s="318"/>
    </row>
    <row r="384" spans="2:27" s="334" customFormat="1" ht="18.5">
      <c r="B384" s="318"/>
      <c r="C384" s="318"/>
      <c r="D384" s="318"/>
      <c r="E384" s="318"/>
      <c r="F384" s="318"/>
      <c r="G384" s="318"/>
      <c r="H384" s="318"/>
      <c r="I384" s="318"/>
      <c r="J384" s="318"/>
      <c r="K384" s="318"/>
      <c r="L384" s="318"/>
      <c r="M384" s="318"/>
      <c r="N384" s="318"/>
      <c r="O384" s="318"/>
      <c r="P384" s="318"/>
      <c r="Q384" s="318"/>
      <c r="R384" s="318"/>
      <c r="S384" s="318"/>
      <c r="T384" s="318"/>
      <c r="U384" s="318"/>
      <c r="V384" s="318"/>
      <c r="W384" s="318"/>
      <c r="X384" s="318"/>
      <c r="Y384" s="318"/>
      <c r="Z384" s="318"/>
      <c r="AA384" s="318"/>
    </row>
    <row r="385" spans="2:27" s="334" customFormat="1" ht="18.5">
      <c r="B385" s="318"/>
      <c r="C385" s="318"/>
      <c r="D385" s="318"/>
      <c r="E385" s="318"/>
      <c r="F385" s="318"/>
      <c r="G385" s="318"/>
      <c r="H385" s="318"/>
      <c r="I385" s="318"/>
      <c r="J385" s="318"/>
      <c r="K385" s="318"/>
      <c r="L385" s="318"/>
      <c r="M385" s="318"/>
      <c r="N385" s="318"/>
      <c r="O385" s="318"/>
      <c r="P385" s="318"/>
      <c r="Q385" s="318"/>
      <c r="R385" s="318"/>
      <c r="S385" s="318"/>
      <c r="T385" s="318"/>
      <c r="U385" s="318"/>
      <c r="V385" s="318"/>
      <c r="W385" s="318"/>
      <c r="X385" s="318"/>
      <c r="Y385" s="318"/>
      <c r="Z385" s="318"/>
      <c r="AA385" s="318"/>
    </row>
    <row r="386" spans="2:27" s="334" customFormat="1" ht="18.5">
      <c r="B386" s="318"/>
      <c r="C386" s="318"/>
      <c r="D386" s="318"/>
      <c r="E386" s="318"/>
      <c r="F386" s="318"/>
      <c r="G386" s="318"/>
      <c r="H386" s="318"/>
      <c r="I386" s="318"/>
      <c r="J386" s="318"/>
      <c r="K386" s="318"/>
      <c r="L386" s="318"/>
      <c r="M386" s="318"/>
      <c r="N386" s="318"/>
      <c r="O386" s="318"/>
      <c r="P386" s="318"/>
      <c r="Q386" s="318"/>
      <c r="R386" s="318"/>
      <c r="S386" s="318"/>
      <c r="T386" s="318"/>
      <c r="U386" s="318"/>
      <c r="V386" s="318"/>
      <c r="W386" s="318"/>
      <c r="X386" s="318"/>
      <c r="Y386" s="318"/>
      <c r="Z386" s="318"/>
      <c r="AA386" s="318"/>
    </row>
    <row r="387" spans="2:27" s="334" customFormat="1" ht="18.5">
      <c r="B387" s="318"/>
      <c r="C387" s="318"/>
      <c r="D387" s="318"/>
      <c r="E387" s="318"/>
      <c r="F387" s="318"/>
      <c r="G387" s="318"/>
      <c r="H387" s="318"/>
      <c r="I387" s="318"/>
      <c r="J387" s="318"/>
      <c r="K387" s="318"/>
      <c r="L387" s="318"/>
      <c r="M387" s="318"/>
      <c r="N387" s="318"/>
      <c r="O387" s="318"/>
      <c r="P387" s="318"/>
      <c r="Q387" s="318"/>
      <c r="R387" s="318"/>
      <c r="S387" s="318"/>
      <c r="T387" s="318"/>
      <c r="U387" s="318"/>
      <c r="V387" s="318"/>
      <c r="W387" s="318"/>
      <c r="X387" s="318"/>
      <c r="Y387" s="318"/>
      <c r="Z387" s="318"/>
      <c r="AA387" s="318"/>
    </row>
    <row r="388" spans="2:27" s="334" customFormat="1" ht="18.5">
      <c r="B388" s="318"/>
      <c r="C388" s="318"/>
      <c r="D388" s="318"/>
      <c r="E388" s="318"/>
      <c r="F388" s="318"/>
      <c r="G388" s="318"/>
      <c r="H388" s="318"/>
      <c r="I388" s="318"/>
      <c r="J388" s="318"/>
      <c r="K388" s="318"/>
      <c r="L388" s="318"/>
      <c r="M388" s="318"/>
      <c r="N388" s="318"/>
      <c r="O388" s="318"/>
      <c r="P388" s="318"/>
      <c r="Q388" s="318"/>
      <c r="R388" s="318"/>
      <c r="S388" s="318"/>
      <c r="T388" s="318"/>
      <c r="U388" s="318"/>
      <c r="V388" s="318"/>
      <c r="W388" s="318"/>
      <c r="X388" s="318"/>
      <c r="Y388" s="318"/>
      <c r="Z388" s="318"/>
      <c r="AA388" s="318"/>
    </row>
    <row r="389" spans="2:27" s="334" customFormat="1" ht="18.5">
      <c r="B389" s="318"/>
      <c r="C389" s="318"/>
      <c r="D389" s="318"/>
      <c r="E389" s="318"/>
      <c r="F389" s="318"/>
      <c r="G389" s="318"/>
      <c r="H389" s="318"/>
      <c r="I389" s="318"/>
      <c r="J389" s="318"/>
      <c r="K389" s="318"/>
      <c r="L389" s="318"/>
      <c r="M389" s="318"/>
      <c r="N389" s="318"/>
      <c r="O389" s="318"/>
      <c r="P389" s="318"/>
      <c r="Q389" s="318"/>
      <c r="R389" s="318"/>
      <c r="S389" s="318"/>
      <c r="T389" s="318"/>
      <c r="U389" s="318"/>
      <c r="V389" s="318"/>
      <c r="W389" s="318"/>
      <c r="X389" s="318"/>
      <c r="Y389" s="318"/>
      <c r="Z389" s="318"/>
      <c r="AA389" s="318"/>
    </row>
    <row r="390" spans="2:27" s="334" customFormat="1" ht="18.5">
      <c r="B390" s="318"/>
      <c r="C390" s="318"/>
      <c r="D390" s="318"/>
      <c r="E390" s="318"/>
      <c r="F390" s="318"/>
      <c r="G390" s="318"/>
      <c r="H390" s="318"/>
      <c r="I390" s="318"/>
      <c r="J390" s="318"/>
      <c r="K390" s="318"/>
      <c r="L390" s="318"/>
      <c r="M390" s="318"/>
      <c r="N390" s="318"/>
      <c r="O390" s="318"/>
      <c r="P390" s="318"/>
      <c r="Q390" s="318"/>
      <c r="R390" s="318"/>
      <c r="S390" s="318"/>
      <c r="T390" s="318"/>
      <c r="U390" s="318"/>
      <c r="V390" s="318"/>
      <c r="W390" s="318"/>
      <c r="X390" s="318"/>
      <c r="Y390" s="318"/>
      <c r="Z390" s="318"/>
      <c r="AA390" s="318"/>
    </row>
    <row r="391" spans="2:27" s="334" customFormat="1" ht="18.5">
      <c r="B391" s="318"/>
      <c r="C391" s="318"/>
      <c r="D391" s="318"/>
      <c r="E391" s="318"/>
      <c r="F391" s="318"/>
      <c r="G391" s="318"/>
      <c r="H391" s="318"/>
      <c r="I391" s="318"/>
      <c r="J391" s="318"/>
      <c r="K391" s="318"/>
      <c r="L391" s="318"/>
      <c r="M391" s="318"/>
      <c r="N391" s="318"/>
      <c r="O391" s="318"/>
      <c r="P391" s="318"/>
      <c r="Q391" s="318"/>
      <c r="R391" s="318"/>
      <c r="S391" s="318"/>
      <c r="T391" s="318"/>
      <c r="U391" s="318"/>
      <c r="V391" s="318"/>
      <c r="W391" s="318"/>
      <c r="X391" s="318"/>
      <c r="Y391" s="318"/>
      <c r="Z391" s="318"/>
      <c r="AA391" s="318"/>
    </row>
    <row r="392" spans="2:27" s="334" customFormat="1" ht="18.5">
      <c r="B392" s="318"/>
      <c r="C392" s="318"/>
      <c r="D392" s="318"/>
      <c r="E392" s="318"/>
      <c r="F392" s="318"/>
      <c r="G392" s="318"/>
      <c r="H392" s="318"/>
      <c r="I392" s="318"/>
      <c r="J392" s="318"/>
      <c r="K392" s="318"/>
      <c r="L392" s="318"/>
      <c r="M392" s="318"/>
      <c r="N392" s="318"/>
      <c r="O392" s="318"/>
      <c r="P392" s="318"/>
      <c r="Q392" s="318"/>
      <c r="R392" s="318"/>
      <c r="S392" s="318"/>
      <c r="T392" s="318"/>
      <c r="U392" s="318"/>
      <c r="V392" s="318"/>
      <c r="W392" s="318"/>
      <c r="X392" s="318"/>
      <c r="Y392" s="318"/>
      <c r="Z392" s="318"/>
      <c r="AA392" s="318"/>
    </row>
    <row r="393" spans="2:27" s="334" customFormat="1" ht="18.5">
      <c r="B393" s="318"/>
      <c r="C393" s="318"/>
      <c r="D393" s="318"/>
      <c r="E393" s="318"/>
      <c r="F393" s="318"/>
      <c r="G393" s="318"/>
      <c r="H393" s="318"/>
      <c r="I393" s="318"/>
      <c r="J393" s="318"/>
      <c r="K393" s="318"/>
      <c r="L393" s="318"/>
      <c r="M393" s="318"/>
      <c r="N393" s="318"/>
      <c r="O393" s="318"/>
      <c r="P393" s="318"/>
      <c r="Q393" s="318"/>
      <c r="R393" s="318"/>
      <c r="S393" s="318"/>
      <c r="T393" s="318"/>
      <c r="U393" s="318"/>
      <c r="V393" s="318"/>
      <c r="W393" s="318"/>
      <c r="X393" s="318"/>
      <c r="Y393" s="318"/>
      <c r="Z393" s="318"/>
      <c r="AA393" s="318"/>
    </row>
    <row r="394" spans="2:27" s="334" customFormat="1" ht="18.5">
      <c r="B394" s="318"/>
      <c r="C394" s="318"/>
      <c r="D394" s="318"/>
      <c r="E394" s="318"/>
      <c r="F394" s="318"/>
      <c r="G394" s="318"/>
      <c r="H394" s="318"/>
      <c r="I394" s="318"/>
      <c r="J394" s="318"/>
      <c r="K394" s="318"/>
      <c r="L394" s="318"/>
      <c r="M394" s="318"/>
      <c r="N394" s="318"/>
      <c r="O394" s="318"/>
      <c r="P394" s="318"/>
      <c r="Q394" s="318"/>
      <c r="R394" s="318"/>
      <c r="S394" s="318"/>
      <c r="T394" s="318"/>
      <c r="U394" s="318"/>
      <c r="V394" s="318"/>
      <c r="W394" s="318"/>
      <c r="X394" s="318"/>
      <c r="Y394" s="318"/>
      <c r="Z394" s="318"/>
      <c r="AA394" s="318"/>
    </row>
    <row r="395" spans="2:27" s="334" customFormat="1" ht="18.5">
      <c r="B395" s="318"/>
      <c r="C395" s="318"/>
      <c r="D395" s="318"/>
      <c r="E395" s="318"/>
      <c r="F395" s="318"/>
      <c r="G395" s="318"/>
      <c r="H395" s="318"/>
      <c r="I395" s="318"/>
      <c r="J395" s="318"/>
      <c r="K395" s="318"/>
      <c r="L395" s="318"/>
      <c r="M395" s="318"/>
      <c r="N395" s="318"/>
      <c r="O395" s="318"/>
      <c r="P395" s="318"/>
      <c r="Q395" s="318"/>
      <c r="R395" s="318"/>
      <c r="S395" s="318"/>
      <c r="T395" s="318"/>
      <c r="U395" s="318"/>
      <c r="V395" s="318"/>
      <c r="W395" s="318"/>
      <c r="X395" s="318"/>
      <c r="Y395" s="318"/>
      <c r="Z395" s="318"/>
      <c r="AA395" s="318"/>
    </row>
    <row r="396" spans="2:27" s="334" customFormat="1" ht="18.5">
      <c r="B396" s="318"/>
      <c r="C396" s="318"/>
      <c r="D396" s="318"/>
      <c r="E396" s="318"/>
      <c r="F396" s="318"/>
      <c r="G396" s="318"/>
      <c r="H396" s="318"/>
      <c r="I396" s="318"/>
      <c r="J396" s="318"/>
      <c r="K396" s="318"/>
      <c r="L396" s="318"/>
      <c r="M396" s="318"/>
      <c r="N396" s="318"/>
      <c r="O396" s="318"/>
      <c r="P396" s="318"/>
      <c r="Q396" s="318"/>
      <c r="R396" s="318"/>
      <c r="S396" s="318"/>
      <c r="T396" s="318"/>
      <c r="U396" s="318"/>
      <c r="V396" s="318"/>
      <c r="W396" s="318"/>
      <c r="X396" s="318"/>
      <c r="Y396" s="318"/>
      <c r="Z396" s="318"/>
      <c r="AA396" s="318"/>
    </row>
    <row r="397" spans="2:27" s="334" customFormat="1" ht="18.5">
      <c r="B397" s="318"/>
      <c r="C397" s="318"/>
      <c r="D397" s="318"/>
      <c r="E397" s="318"/>
      <c r="F397" s="318"/>
      <c r="G397" s="318"/>
      <c r="H397" s="318"/>
      <c r="I397" s="318"/>
      <c r="J397" s="318"/>
      <c r="K397" s="318"/>
      <c r="L397" s="318"/>
      <c r="M397" s="318"/>
      <c r="N397" s="318"/>
      <c r="O397" s="318"/>
      <c r="P397" s="318"/>
      <c r="Q397" s="318"/>
      <c r="R397" s="318"/>
      <c r="S397" s="318"/>
      <c r="T397" s="318"/>
      <c r="U397" s="318"/>
      <c r="V397" s="318"/>
      <c r="W397" s="318"/>
      <c r="X397" s="318"/>
      <c r="Y397" s="318"/>
      <c r="Z397" s="318"/>
      <c r="AA397" s="318"/>
    </row>
    <row r="398" spans="2:27" s="334" customFormat="1" ht="18.5">
      <c r="B398" s="318"/>
      <c r="C398" s="318"/>
      <c r="D398" s="318"/>
      <c r="E398" s="318"/>
      <c r="F398" s="318"/>
      <c r="G398" s="318"/>
      <c r="H398" s="318"/>
      <c r="I398" s="318"/>
      <c r="J398" s="318"/>
      <c r="K398" s="318"/>
      <c r="L398" s="318"/>
      <c r="M398" s="318"/>
      <c r="N398" s="318"/>
      <c r="O398" s="318"/>
      <c r="P398" s="318"/>
      <c r="Q398" s="318"/>
      <c r="R398" s="318"/>
      <c r="S398" s="318"/>
      <c r="T398" s="318"/>
      <c r="U398" s="318"/>
      <c r="V398" s="318"/>
      <c r="W398" s="318"/>
      <c r="X398" s="318"/>
      <c r="Y398" s="318"/>
      <c r="Z398" s="318"/>
      <c r="AA398" s="318"/>
    </row>
    <row r="399" spans="2:27" s="334" customFormat="1" ht="18.5">
      <c r="B399" s="318"/>
      <c r="C399" s="318"/>
      <c r="D399" s="318"/>
      <c r="E399" s="318"/>
      <c r="F399" s="318"/>
      <c r="G399" s="318"/>
      <c r="H399" s="318"/>
      <c r="I399" s="318"/>
      <c r="J399" s="318"/>
      <c r="K399" s="318"/>
      <c r="L399" s="318"/>
      <c r="M399" s="318"/>
      <c r="N399" s="318"/>
      <c r="O399" s="318"/>
      <c r="P399" s="318"/>
      <c r="Q399" s="318"/>
      <c r="R399" s="318"/>
      <c r="S399" s="318"/>
      <c r="T399" s="318"/>
      <c r="U399" s="318"/>
      <c r="V399" s="318"/>
      <c r="W399" s="318"/>
      <c r="X399" s="318"/>
      <c r="Y399" s="318"/>
      <c r="Z399" s="318"/>
      <c r="AA399" s="318"/>
    </row>
    <row r="400" spans="2:27" s="334" customFormat="1" ht="18.5">
      <c r="B400" s="318"/>
      <c r="C400" s="318"/>
      <c r="D400" s="318"/>
      <c r="E400" s="318"/>
      <c r="F400" s="318"/>
      <c r="G400" s="318"/>
      <c r="H400" s="318"/>
      <c r="I400" s="318"/>
      <c r="J400" s="318"/>
      <c r="K400" s="318"/>
      <c r="L400" s="318"/>
      <c r="M400" s="318"/>
      <c r="N400" s="318"/>
      <c r="O400" s="318"/>
      <c r="P400" s="318"/>
      <c r="Q400" s="318"/>
      <c r="R400" s="318"/>
      <c r="S400" s="318"/>
      <c r="T400" s="318"/>
      <c r="U400" s="318"/>
      <c r="V400" s="318"/>
      <c r="W400" s="318"/>
      <c r="X400" s="318"/>
      <c r="Y400" s="318"/>
      <c r="Z400" s="318"/>
      <c r="AA400" s="318"/>
    </row>
    <row r="401" spans="2:27" s="334" customFormat="1" ht="18.5">
      <c r="B401" s="318"/>
      <c r="C401" s="318"/>
      <c r="D401" s="318"/>
      <c r="E401" s="318"/>
      <c r="F401" s="318"/>
      <c r="G401" s="318"/>
      <c r="H401" s="318"/>
      <c r="I401" s="318"/>
      <c r="J401" s="318"/>
      <c r="K401" s="318"/>
      <c r="L401" s="318"/>
      <c r="M401" s="318"/>
      <c r="N401" s="318"/>
      <c r="O401" s="318"/>
      <c r="P401" s="318"/>
      <c r="Q401" s="318"/>
      <c r="R401" s="318"/>
      <c r="S401" s="318"/>
      <c r="T401" s="318"/>
      <c r="U401" s="318"/>
      <c r="V401" s="318"/>
      <c r="W401" s="318"/>
      <c r="X401" s="318"/>
      <c r="Y401" s="318"/>
      <c r="Z401" s="318"/>
      <c r="AA401" s="318"/>
    </row>
    <row r="402" spans="2:27" s="334" customFormat="1" ht="18.5">
      <c r="B402" s="318"/>
      <c r="C402" s="318"/>
      <c r="D402" s="318"/>
      <c r="E402" s="318"/>
      <c r="F402" s="318"/>
      <c r="G402" s="318"/>
      <c r="H402" s="318"/>
      <c r="I402" s="318"/>
      <c r="J402" s="318"/>
      <c r="K402" s="318"/>
      <c r="L402" s="318"/>
      <c r="M402" s="318"/>
      <c r="N402" s="318"/>
      <c r="O402" s="318"/>
      <c r="P402" s="318"/>
      <c r="Q402" s="318"/>
      <c r="R402" s="318"/>
      <c r="S402" s="318"/>
      <c r="T402" s="318"/>
      <c r="U402" s="318"/>
      <c r="V402" s="318"/>
      <c r="W402" s="318"/>
      <c r="X402" s="318"/>
      <c r="Y402" s="318"/>
      <c r="Z402" s="318"/>
      <c r="AA402" s="318"/>
    </row>
    <row r="403" spans="2:27" s="334" customFormat="1" ht="18.5">
      <c r="B403" s="318"/>
      <c r="C403" s="318"/>
      <c r="D403" s="318"/>
      <c r="E403" s="318"/>
      <c r="F403" s="318"/>
      <c r="G403" s="318"/>
      <c r="H403" s="318"/>
      <c r="I403" s="318"/>
      <c r="J403" s="318"/>
      <c r="K403" s="318"/>
      <c r="L403" s="318"/>
      <c r="M403" s="318"/>
      <c r="N403" s="318"/>
      <c r="O403" s="318"/>
      <c r="P403" s="318"/>
      <c r="Q403" s="318"/>
      <c r="R403" s="318"/>
      <c r="S403" s="318"/>
      <c r="T403" s="318"/>
      <c r="U403" s="318"/>
      <c r="V403" s="318"/>
      <c r="W403" s="318"/>
      <c r="X403" s="318"/>
      <c r="Y403" s="318"/>
      <c r="Z403" s="318"/>
      <c r="AA403" s="318"/>
    </row>
    <row r="404" spans="2:27" s="334" customFormat="1" ht="18.5">
      <c r="B404" s="318"/>
      <c r="C404" s="318"/>
      <c r="D404" s="318"/>
      <c r="E404" s="318"/>
      <c r="F404" s="318"/>
      <c r="G404" s="318"/>
      <c r="H404" s="318"/>
      <c r="I404" s="318"/>
      <c r="J404" s="318"/>
      <c r="K404" s="318"/>
      <c r="L404" s="318"/>
      <c r="M404" s="318"/>
      <c r="N404" s="318"/>
      <c r="O404" s="318"/>
      <c r="P404" s="318"/>
      <c r="Q404" s="318"/>
      <c r="R404" s="318"/>
      <c r="S404" s="318"/>
      <c r="T404" s="318"/>
      <c r="U404" s="318"/>
      <c r="V404" s="318"/>
      <c r="W404" s="318"/>
      <c r="X404" s="318"/>
      <c r="Y404" s="318"/>
      <c r="Z404" s="318"/>
      <c r="AA404" s="318"/>
    </row>
    <row r="405" spans="2:27" s="334" customFormat="1" ht="18.5">
      <c r="B405" s="318"/>
      <c r="C405" s="318"/>
      <c r="D405" s="318"/>
      <c r="E405" s="318"/>
      <c r="F405" s="318"/>
      <c r="G405" s="318"/>
      <c r="H405" s="318"/>
      <c r="I405" s="318"/>
      <c r="J405" s="318"/>
      <c r="K405" s="318"/>
      <c r="L405" s="318"/>
      <c r="M405" s="318"/>
      <c r="N405" s="318"/>
      <c r="O405" s="318"/>
      <c r="P405" s="318"/>
      <c r="Q405" s="318"/>
      <c r="R405" s="318"/>
      <c r="S405" s="318"/>
      <c r="T405" s="318"/>
      <c r="U405" s="318"/>
      <c r="V405" s="318"/>
      <c r="W405" s="318"/>
      <c r="X405" s="318"/>
      <c r="Y405" s="318"/>
      <c r="Z405" s="318"/>
      <c r="AA405" s="318"/>
    </row>
    <row r="406" spans="2:27" s="334" customFormat="1" ht="18.5">
      <c r="B406" s="318"/>
      <c r="C406" s="318"/>
      <c r="D406" s="318"/>
      <c r="E406" s="318"/>
      <c r="F406" s="318"/>
      <c r="G406" s="318"/>
      <c r="H406" s="318"/>
      <c r="I406" s="318"/>
      <c r="J406" s="318"/>
      <c r="K406" s="318"/>
      <c r="L406" s="318"/>
      <c r="M406" s="318"/>
      <c r="N406" s="318"/>
      <c r="O406" s="318"/>
      <c r="P406" s="318"/>
      <c r="Q406" s="318"/>
      <c r="R406" s="318"/>
      <c r="S406" s="318"/>
      <c r="T406" s="318"/>
      <c r="U406" s="318"/>
      <c r="V406" s="318"/>
      <c r="W406" s="318"/>
      <c r="X406" s="318"/>
      <c r="Y406" s="318"/>
      <c r="Z406" s="318"/>
      <c r="AA406" s="318"/>
    </row>
    <row r="407" spans="2:27" s="334" customFormat="1" ht="18.5">
      <c r="B407" s="318"/>
      <c r="C407" s="318"/>
      <c r="D407" s="318"/>
      <c r="E407" s="318"/>
      <c r="F407" s="318"/>
      <c r="G407" s="318"/>
      <c r="H407" s="318"/>
      <c r="I407" s="318"/>
      <c r="J407" s="318"/>
      <c r="K407" s="318"/>
      <c r="L407" s="318"/>
      <c r="M407" s="318"/>
      <c r="N407" s="318"/>
      <c r="O407" s="318"/>
      <c r="P407" s="318"/>
      <c r="Q407" s="318"/>
      <c r="R407" s="318"/>
      <c r="S407" s="318"/>
      <c r="T407" s="318"/>
      <c r="U407" s="318"/>
      <c r="V407" s="318"/>
      <c r="W407" s="318"/>
      <c r="X407" s="318"/>
      <c r="Y407" s="318"/>
      <c r="Z407" s="318"/>
      <c r="AA407" s="318"/>
    </row>
    <row r="408" spans="2:27" s="334" customFormat="1" ht="18.5">
      <c r="B408" s="318"/>
      <c r="C408" s="318"/>
      <c r="D408" s="318"/>
      <c r="E408" s="318"/>
      <c r="F408" s="318"/>
      <c r="G408" s="318"/>
      <c r="H408" s="318"/>
      <c r="I408" s="318"/>
      <c r="J408" s="318"/>
      <c r="K408" s="318"/>
      <c r="L408" s="318"/>
      <c r="M408" s="318"/>
      <c r="N408" s="318"/>
      <c r="O408" s="318"/>
      <c r="P408" s="318"/>
      <c r="Q408" s="318"/>
      <c r="R408" s="318"/>
      <c r="S408" s="318"/>
      <c r="T408" s="318"/>
      <c r="U408" s="318"/>
      <c r="V408" s="318"/>
      <c r="W408" s="318"/>
      <c r="X408" s="318"/>
      <c r="Y408" s="318"/>
      <c r="Z408" s="318"/>
      <c r="AA408" s="318"/>
    </row>
    <row r="409" spans="2:27" s="334" customFormat="1" ht="18.5">
      <c r="B409" s="318"/>
      <c r="C409" s="318"/>
      <c r="D409" s="318"/>
      <c r="E409" s="318"/>
      <c r="F409" s="318"/>
      <c r="G409" s="318"/>
      <c r="H409" s="318"/>
      <c r="I409" s="318"/>
      <c r="J409" s="318"/>
      <c r="K409" s="318"/>
      <c r="L409" s="318"/>
      <c r="M409" s="318"/>
      <c r="N409" s="318"/>
      <c r="O409" s="318"/>
      <c r="P409" s="318"/>
      <c r="Q409" s="318"/>
      <c r="R409" s="318"/>
      <c r="S409" s="318"/>
      <c r="T409" s="318"/>
      <c r="U409" s="318"/>
      <c r="V409" s="318"/>
      <c r="W409" s="318"/>
      <c r="X409" s="318"/>
      <c r="Y409" s="318"/>
      <c r="Z409" s="318"/>
      <c r="AA409" s="318"/>
    </row>
    <row r="410" spans="2:27" s="334" customFormat="1" ht="18.5">
      <c r="B410" s="318"/>
      <c r="C410" s="318"/>
      <c r="D410" s="318"/>
      <c r="E410" s="318"/>
      <c r="F410" s="318"/>
      <c r="G410" s="318"/>
      <c r="H410" s="318"/>
      <c r="I410" s="318"/>
      <c r="J410" s="318"/>
      <c r="K410" s="318"/>
      <c r="L410" s="318"/>
      <c r="M410" s="318"/>
      <c r="N410" s="318"/>
      <c r="O410" s="318"/>
      <c r="P410" s="318"/>
      <c r="Q410" s="318"/>
      <c r="R410" s="318"/>
      <c r="S410" s="318"/>
      <c r="T410" s="318"/>
      <c r="U410" s="318"/>
      <c r="V410" s="318"/>
      <c r="W410" s="318"/>
      <c r="X410" s="318"/>
      <c r="Y410" s="318"/>
      <c r="Z410" s="318"/>
      <c r="AA410" s="318"/>
    </row>
    <row r="411" spans="2:27" s="334" customFormat="1" ht="18.5">
      <c r="B411" s="318"/>
      <c r="C411" s="318"/>
      <c r="D411" s="318"/>
      <c r="E411" s="318"/>
      <c r="F411" s="318"/>
      <c r="G411" s="318"/>
      <c r="H411" s="318"/>
      <c r="I411" s="318"/>
      <c r="J411" s="318"/>
      <c r="K411" s="318"/>
      <c r="L411" s="318"/>
      <c r="M411" s="318"/>
      <c r="N411" s="318"/>
      <c r="O411" s="318"/>
      <c r="P411" s="318"/>
      <c r="Q411" s="318"/>
      <c r="R411" s="318"/>
      <c r="S411" s="318"/>
      <c r="T411" s="318"/>
      <c r="U411" s="318"/>
      <c r="V411" s="318"/>
      <c r="W411" s="318"/>
      <c r="X411" s="318"/>
      <c r="Y411" s="318"/>
      <c r="Z411" s="318"/>
      <c r="AA411" s="318"/>
    </row>
    <row r="412" spans="2:27" s="334" customFormat="1" ht="18.5">
      <c r="B412" s="318"/>
      <c r="C412" s="318"/>
      <c r="D412" s="318"/>
      <c r="E412" s="318"/>
      <c r="F412" s="318"/>
      <c r="G412" s="318"/>
      <c r="H412" s="318"/>
      <c r="I412" s="318"/>
      <c r="J412" s="318"/>
      <c r="K412" s="318"/>
      <c r="L412" s="318"/>
      <c r="M412" s="318"/>
      <c r="N412" s="318"/>
      <c r="O412" s="318"/>
      <c r="P412" s="318"/>
      <c r="Q412" s="318"/>
      <c r="R412" s="318"/>
      <c r="S412" s="318"/>
      <c r="T412" s="318"/>
      <c r="U412" s="318"/>
      <c r="V412" s="318"/>
      <c r="W412" s="318"/>
      <c r="X412" s="318"/>
      <c r="Y412" s="318"/>
      <c r="Z412" s="318"/>
      <c r="AA412" s="318"/>
    </row>
    <row r="413" spans="2:27" s="334" customFormat="1" ht="18.5">
      <c r="B413" s="318"/>
      <c r="C413" s="318"/>
      <c r="D413" s="318"/>
      <c r="E413" s="318"/>
      <c r="F413" s="318"/>
      <c r="G413" s="318"/>
      <c r="H413" s="318"/>
      <c r="I413" s="318"/>
      <c r="J413" s="318"/>
      <c r="K413" s="318"/>
      <c r="L413" s="318"/>
      <c r="M413" s="318"/>
      <c r="N413" s="318"/>
      <c r="O413" s="318"/>
      <c r="P413" s="318"/>
      <c r="Q413" s="318"/>
      <c r="R413" s="318"/>
      <c r="S413" s="318"/>
      <c r="T413" s="318"/>
      <c r="U413" s="318"/>
      <c r="V413" s="318"/>
      <c r="W413" s="318"/>
      <c r="X413" s="318"/>
      <c r="Y413" s="318"/>
      <c r="Z413" s="318"/>
      <c r="AA413" s="318"/>
    </row>
    <row r="414" spans="2:27" s="334" customFormat="1" ht="18.5">
      <c r="B414" s="318"/>
      <c r="C414" s="318"/>
      <c r="D414" s="318"/>
      <c r="E414" s="318"/>
      <c r="F414" s="318"/>
      <c r="G414" s="318"/>
      <c r="H414" s="318"/>
      <c r="I414" s="318"/>
      <c r="J414" s="318"/>
      <c r="K414" s="318"/>
      <c r="L414" s="318"/>
      <c r="M414" s="318"/>
      <c r="N414" s="318"/>
      <c r="O414" s="318"/>
      <c r="P414" s="318"/>
      <c r="Q414" s="318"/>
      <c r="R414" s="318"/>
      <c r="S414" s="318"/>
      <c r="T414" s="318"/>
      <c r="U414" s="318"/>
      <c r="V414" s="318"/>
      <c r="W414" s="318"/>
      <c r="X414" s="318"/>
      <c r="Y414" s="318"/>
      <c r="Z414" s="318"/>
      <c r="AA414" s="318"/>
    </row>
    <row r="415" spans="2:27" s="334" customFormat="1" ht="18.5">
      <c r="B415" s="318"/>
      <c r="C415" s="318"/>
      <c r="D415" s="318"/>
      <c r="E415" s="318"/>
      <c r="F415" s="318"/>
      <c r="G415" s="318"/>
      <c r="H415" s="318"/>
      <c r="I415" s="318"/>
      <c r="J415" s="318"/>
      <c r="K415" s="318"/>
      <c r="L415" s="318"/>
      <c r="M415" s="318"/>
      <c r="N415" s="318"/>
      <c r="O415" s="318"/>
      <c r="P415" s="318"/>
      <c r="Q415" s="318"/>
      <c r="R415" s="318"/>
      <c r="S415" s="318"/>
      <c r="T415" s="318"/>
      <c r="U415" s="318"/>
      <c r="V415" s="318"/>
      <c r="W415" s="318"/>
      <c r="X415" s="318"/>
      <c r="Y415" s="318"/>
      <c r="Z415" s="318"/>
      <c r="AA415" s="318"/>
    </row>
    <row r="416" spans="2:27" s="334" customFormat="1" ht="18.5">
      <c r="B416" s="318"/>
      <c r="C416" s="318"/>
      <c r="D416" s="318"/>
      <c r="E416" s="318"/>
      <c r="F416" s="318"/>
      <c r="G416" s="318"/>
      <c r="H416" s="318"/>
      <c r="I416" s="318"/>
      <c r="J416" s="318"/>
      <c r="K416" s="318"/>
      <c r="L416" s="318"/>
      <c r="M416" s="318"/>
      <c r="N416" s="318"/>
      <c r="O416" s="318"/>
      <c r="P416" s="318"/>
      <c r="Q416" s="318"/>
      <c r="R416" s="318"/>
      <c r="S416" s="318"/>
      <c r="T416" s="318"/>
      <c r="U416" s="318"/>
      <c r="V416" s="318"/>
      <c r="W416" s="318"/>
      <c r="X416" s="318"/>
      <c r="Y416" s="318"/>
      <c r="Z416" s="318"/>
      <c r="AA416" s="318"/>
    </row>
    <row r="417" spans="2:27" s="334" customFormat="1" ht="18.5">
      <c r="B417" s="318"/>
      <c r="C417" s="318"/>
      <c r="D417" s="318"/>
      <c r="E417" s="318"/>
      <c r="F417" s="318"/>
      <c r="G417" s="318"/>
      <c r="H417" s="318"/>
      <c r="I417" s="318"/>
      <c r="J417" s="318"/>
      <c r="K417" s="318"/>
      <c r="L417" s="318"/>
      <c r="M417" s="318"/>
      <c r="N417" s="318"/>
      <c r="O417" s="318"/>
      <c r="P417" s="318"/>
      <c r="Q417" s="318"/>
      <c r="R417" s="318"/>
      <c r="S417" s="318"/>
      <c r="T417" s="318"/>
      <c r="U417" s="318"/>
      <c r="V417" s="318"/>
      <c r="W417" s="318"/>
      <c r="X417" s="318"/>
      <c r="Y417" s="318"/>
      <c r="Z417" s="318"/>
      <c r="AA417" s="318"/>
    </row>
    <row r="418" spans="2:27" s="334" customFormat="1" ht="18.5">
      <c r="B418" s="318"/>
      <c r="C418" s="318"/>
      <c r="D418" s="318"/>
      <c r="E418" s="318"/>
      <c r="F418" s="318"/>
      <c r="G418" s="318"/>
      <c r="H418" s="318"/>
      <c r="I418" s="318"/>
      <c r="J418" s="318"/>
      <c r="K418" s="318"/>
      <c r="L418" s="318"/>
      <c r="M418" s="318"/>
      <c r="N418" s="318"/>
      <c r="O418" s="318"/>
      <c r="P418" s="318"/>
      <c r="Q418" s="318"/>
      <c r="R418" s="318"/>
      <c r="S418" s="318"/>
      <c r="T418" s="318"/>
      <c r="U418" s="318"/>
      <c r="V418" s="318"/>
      <c r="W418" s="318"/>
      <c r="X418" s="318"/>
      <c r="Y418" s="318"/>
      <c r="Z418" s="318"/>
      <c r="AA418" s="318"/>
    </row>
    <row r="419" spans="2:27" s="334" customFormat="1" ht="18.5">
      <c r="B419" s="318"/>
      <c r="C419" s="318"/>
      <c r="D419" s="318"/>
      <c r="E419" s="318"/>
      <c r="F419" s="318"/>
      <c r="G419" s="318"/>
      <c r="H419" s="318"/>
      <c r="I419" s="318"/>
      <c r="J419" s="318"/>
      <c r="K419" s="318"/>
      <c r="L419" s="318"/>
      <c r="M419" s="318"/>
      <c r="N419" s="318"/>
      <c r="O419" s="318"/>
      <c r="P419" s="318"/>
      <c r="Q419" s="318"/>
      <c r="R419" s="318"/>
      <c r="S419" s="318"/>
      <c r="T419" s="318"/>
      <c r="U419" s="318"/>
      <c r="V419" s="318"/>
      <c r="W419" s="318"/>
      <c r="X419" s="318"/>
      <c r="Y419" s="318"/>
      <c r="Z419" s="318"/>
      <c r="AA419" s="318"/>
    </row>
    <row r="420" spans="2:27" s="334" customFormat="1" ht="18.5">
      <c r="B420" s="318"/>
      <c r="C420" s="318"/>
      <c r="D420" s="318"/>
      <c r="E420" s="318"/>
      <c r="F420" s="318"/>
      <c r="G420" s="318"/>
      <c r="H420" s="318"/>
      <c r="I420" s="318"/>
      <c r="J420" s="318"/>
      <c r="K420" s="318"/>
      <c r="L420" s="318"/>
      <c r="M420" s="318"/>
      <c r="N420" s="318"/>
      <c r="O420" s="318"/>
      <c r="P420" s="318"/>
      <c r="Q420" s="318"/>
      <c r="R420" s="318"/>
      <c r="S420" s="318"/>
      <c r="T420" s="318"/>
      <c r="U420" s="318"/>
      <c r="V420" s="318"/>
      <c r="W420" s="318"/>
      <c r="X420" s="318"/>
      <c r="Y420" s="318"/>
      <c r="Z420" s="318"/>
      <c r="AA420" s="318"/>
    </row>
    <row r="421" spans="2:27" s="334" customFormat="1" ht="18.5">
      <c r="B421" s="318"/>
      <c r="C421" s="318"/>
      <c r="D421" s="318"/>
      <c r="E421" s="318"/>
      <c r="F421" s="318"/>
      <c r="G421" s="318"/>
      <c r="H421" s="318"/>
      <c r="I421" s="318"/>
      <c r="J421" s="318"/>
      <c r="K421" s="318"/>
      <c r="L421" s="318"/>
      <c r="M421" s="318"/>
      <c r="N421" s="318"/>
      <c r="O421" s="318"/>
      <c r="P421" s="318"/>
      <c r="Q421" s="318"/>
      <c r="R421" s="318"/>
      <c r="S421" s="318"/>
      <c r="T421" s="318"/>
      <c r="U421" s="318"/>
      <c r="V421" s="318"/>
      <c r="W421" s="318"/>
      <c r="X421" s="318"/>
      <c r="Y421" s="318"/>
      <c r="Z421" s="318"/>
      <c r="AA421" s="318"/>
    </row>
    <row r="422" spans="2:27" s="334" customFormat="1" ht="18.5">
      <c r="B422" s="318"/>
      <c r="C422" s="318"/>
      <c r="D422" s="318"/>
      <c r="E422" s="318"/>
      <c r="F422" s="318"/>
      <c r="G422" s="318"/>
      <c r="H422" s="318"/>
      <c r="I422" s="318"/>
      <c r="J422" s="318"/>
      <c r="K422" s="318"/>
      <c r="L422" s="318"/>
      <c r="M422" s="318"/>
      <c r="N422" s="318"/>
      <c r="O422" s="318"/>
      <c r="P422" s="318"/>
      <c r="Q422" s="318"/>
      <c r="R422" s="318"/>
      <c r="S422" s="318"/>
      <c r="T422" s="318"/>
      <c r="U422" s="318"/>
      <c r="V422" s="318"/>
      <c r="W422" s="318"/>
      <c r="X422" s="318"/>
      <c r="Y422" s="318"/>
      <c r="Z422" s="318"/>
      <c r="AA422" s="318"/>
    </row>
    <row r="423" spans="2:27" s="334" customFormat="1" ht="18.5">
      <c r="B423" s="318"/>
      <c r="C423" s="318"/>
      <c r="D423" s="318"/>
      <c r="E423" s="318"/>
      <c r="F423" s="318"/>
      <c r="G423" s="318"/>
      <c r="H423" s="318"/>
      <c r="I423" s="318"/>
      <c r="J423" s="318"/>
      <c r="K423" s="318"/>
      <c r="L423" s="318"/>
      <c r="M423" s="318"/>
      <c r="N423" s="318"/>
      <c r="O423" s="318"/>
      <c r="P423" s="318"/>
      <c r="Q423" s="318"/>
      <c r="R423" s="318"/>
      <c r="S423" s="318"/>
      <c r="T423" s="318"/>
      <c r="U423" s="318"/>
      <c r="V423" s="318"/>
      <c r="W423" s="318"/>
      <c r="X423" s="318"/>
      <c r="Y423" s="318"/>
      <c r="Z423" s="318"/>
      <c r="AA423" s="318"/>
    </row>
    <row r="424" spans="2:27" s="334" customFormat="1" ht="18.5">
      <c r="B424" s="318"/>
      <c r="C424" s="318"/>
      <c r="D424" s="318"/>
      <c r="E424" s="318"/>
      <c r="F424" s="318"/>
      <c r="G424" s="318"/>
      <c r="H424" s="318"/>
      <c r="I424" s="318"/>
      <c r="J424" s="318"/>
      <c r="K424" s="318"/>
      <c r="L424" s="318"/>
      <c r="M424" s="318"/>
      <c r="N424" s="318"/>
      <c r="O424" s="318"/>
      <c r="P424" s="318"/>
      <c r="Q424" s="318"/>
      <c r="R424" s="318"/>
      <c r="S424" s="318"/>
      <c r="T424" s="318"/>
      <c r="U424" s="318"/>
      <c r="V424" s="318"/>
      <c r="W424" s="318"/>
      <c r="X424" s="318"/>
      <c r="Y424" s="318"/>
      <c r="Z424" s="318"/>
      <c r="AA424" s="318"/>
    </row>
    <row r="425" spans="2:27" s="334" customFormat="1" ht="18.5">
      <c r="B425" s="318"/>
      <c r="C425" s="318"/>
      <c r="D425" s="318"/>
      <c r="E425" s="318"/>
      <c r="F425" s="318"/>
      <c r="G425" s="318"/>
      <c r="H425" s="318"/>
      <c r="I425" s="318"/>
      <c r="J425" s="318"/>
      <c r="K425" s="318"/>
      <c r="L425" s="318"/>
      <c r="M425" s="318"/>
      <c r="N425" s="318"/>
      <c r="O425" s="318"/>
      <c r="P425" s="318"/>
      <c r="Q425" s="318"/>
      <c r="R425" s="318"/>
      <c r="S425" s="318"/>
      <c r="T425" s="318"/>
      <c r="U425" s="318"/>
      <c r="V425" s="318"/>
      <c r="W425" s="318"/>
      <c r="X425" s="318"/>
      <c r="Y425" s="318"/>
      <c r="Z425" s="318"/>
      <c r="AA425" s="318"/>
    </row>
    <row r="426" spans="2:27" s="334" customFormat="1" ht="18.5">
      <c r="B426" s="318"/>
      <c r="C426" s="318"/>
      <c r="D426" s="318"/>
      <c r="E426" s="318"/>
      <c r="F426" s="318"/>
      <c r="G426" s="318"/>
      <c r="H426" s="318"/>
      <c r="I426" s="318"/>
      <c r="J426" s="318"/>
      <c r="K426" s="318"/>
      <c r="L426" s="318"/>
      <c r="M426" s="318"/>
      <c r="N426" s="318"/>
      <c r="O426" s="318"/>
      <c r="P426" s="318"/>
      <c r="Q426" s="318"/>
      <c r="R426" s="318"/>
      <c r="S426" s="318"/>
      <c r="T426" s="318"/>
      <c r="U426" s="318"/>
      <c r="V426" s="318"/>
      <c r="W426" s="318"/>
      <c r="X426" s="318"/>
      <c r="Y426" s="318"/>
      <c r="Z426" s="318"/>
      <c r="AA426" s="318"/>
    </row>
    <row r="427" spans="2:27" s="334" customFormat="1" ht="18.5">
      <c r="B427" s="318"/>
      <c r="C427" s="318"/>
      <c r="D427" s="318"/>
      <c r="E427" s="318"/>
      <c r="F427" s="318"/>
      <c r="G427" s="318"/>
      <c r="H427" s="318"/>
      <c r="I427" s="318"/>
      <c r="J427" s="318"/>
      <c r="K427" s="318"/>
      <c r="L427" s="318"/>
      <c r="M427" s="318"/>
      <c r="N427" s="318"/>
      <c r="O427" s="318"/>
      <c r="P427" s="318"/>
      <c r="Q427" s="318"/>
      <c r="R427" s="318"/>
      <c r="S427" s="318"/>
      <c r="T427" s="318"/>
      <c r="U427" s="318"/>
      <c r="V427" s="318"/>
      <c r="W427" s="318"/>
      <c r="X427" s="318"/>
      <c r="Y427" s="318"/>
      <c r="Z427" s="318"/>
      <c r="AA427" s="318"/>
    </row>
    <row r="428" spans="2:27" s="334" customFormat="1" ht="18.5">
      <c r="B428" s="318"/>
      <c r="C428" s="318"/>
      <c r="D428" s="318"/>
      <c r="E428" s="318"/>
      <c r="F428" s="318"/>
      <c r="G428" s="318"/>
      <c r="H428" s="318"/>
      <c r="I428" s="318"/>
      <c r="J428" s="318"/>
      <c r="K428" s="318"/>
      <c r="L428" s="318"/>
      <c r="M428" s="318"/>
      <c r="N428" s="318"/>
      <c r="O428" s="318"/>
      <c r="P428" s="318"/>
      <c r="Q428" s="318"/>
      <c r="R428" s="318"/>
      <c r="S428" s="318"/>
      <c r="T428" s="318"/>
      <c r="U428" s="318"/>
      <c r="V428" s="318"/>
      <c r="W428" s="318"/>
      <c r="X428" s="318"/>
      <c r="Y428" s="318"/>
      <c r="Z428" s="318"/>
      <c r="AA428" s="318"/>
    </row>
    <row r="429" spans="2:27" s="334" customFormat="1" ht="18.5">
      <c r="B429" s="318"/>
      <c r="C429" s="318"/>
      <c r="D429" s="318"/>
      <c r="E429" s="318"/>
      <c r="F429" s="318"/>
      <c r="G429" s="318"/>
      <c r="H429" s="318"/>
      <c r="I429" s="318"/>
      <c r="J429" s="318"/>
      <c r="K429" s="318"/>
      <c r="L429" s="318"/>
      <c r="M429" s="318"/>
      <c r="N429" s="318"/>
      <c r="O429" s="318"/>
      <c r="P429" s="318"/>
      <c r="Q429" s="318"/>
      <c r="R429" s="318"/>
      <c r="S429" s="318"/>
      <c r="T429" s="318"/>
      <c r="U429" s="318"/>
      <c r="V429" s="318"/>
      <c r="W429" s="318"/>
      <c r="X429" s="318"/>
      <c r="Y429" s="318"/>
      <c r="Z429" s="318"/>
      <c r="AA429" s="318"/>
    </row>
    <row r="430" spans="2:27" s="334" customFormat="1" ht="18.5">
      <c r="B430" s="318"/>
      <c r="C430" s="318"/>
      <c r="D430" s="318"/>
      <c r="E430" s="318"/>
      <c r="F430" s="318"/>
      <c r="G430" s="318"/>
      <c r="H430" s="318"/>
      <c r="I430" s="318"/>
      <c r="J430" s="318"/>
      <c r="K430" s="318"/>
      <c r="L430" s="318"/>
      <c r="M430" s="318"/>
      <c r="N430" s="318"/>
      <c r="O430" s="318"/>
      <c r="P430" s="318"/>
      <c r="Q430" s="318"/>
      <c r="R430" s="318"/>
      <c r="S430" s="318"/>
      <c r="T430" s="318"/>
      <c r="U430" s="318"/>
      <c r="V430" s="318"/>
      <c r="W430" s="318"/>
      <c r="X430" s="318"/>
      <c r="Y430" s="318"/>
      <c r="Z430" s="318"/>
      <c r="AA430" s="318"/>
    </row>
    <row r="431" spans="2:27" s="334" customFormat="1" ht="18.5">
      <c r="B431" s="318"/>
      <c r="C431" s="318"/>
      <c r="D431" s="318"/>
      <c r="E431" s="318"/>
      <c r="F431" s="318"/>
      <c r="G431" s="318"/>
      <c r="H431" s="318"/>
      <c r="I431" s="318"/>
      <c r="J431" s="318"/>
      <c r="K431" s="318"/>
      <c r="L431" s="318"/>
      <c r="M431" s="318"/>
      <c r="N431" s="318"/>
      <c r="O431" s="318"/>
      <c r="P431" s="318"/>
      <c r="Q431" s="318"/>
      <c r="R431" s="318"/>
      <c r="S431" s="318"/>
      <c r="T431" s="318"/>
      <c r="U431" s="318"/>
      <c r="V431" s="318"/>
      <c r="W431" s="318"/>
      <c r="X431" s="318"/>
      <c r="Y431" s="318"/>
      <c r="Z431" s="318"/>
      <c r="AA431" s="318"/>
    </row>
    <row r="432" spans="2:27" s="334" customFormat="1" ht="18.5">
      <c r="B432" s="318"/>
      <c r="C432" s="318"/>
      <c r="D432" s="318"/>
      <c r="E432" s="318"/>
      <c r="F432" s="318"/>
      <c r="G432" s="318"/>
      <c r="H432" s="318"/>
      <c r="I432" s="318"/>
      <c r="J432" s="318"/>
      <c r="K432" s="318"/>
      <c r="L432" s="318"/>
      <c r="M432" s="318"/>
      <c r="N432" s="318"/>
      <c r="O432" s="318"/>
      <c r="P432" s="318"/>
      <c r="Q432" s="318"/>
      <c r="R432" s="318"/>
      <c r="S432" s="318"/>
      <c r="T432" s="318"/>
      <c r="U432" s="318"/>
      <c r="V432" s="318"/>
      <c r="W432" s="318"/>
      <c r="X432" s="318"/>
      <c r="Y432" s="318"/>
      <c r="Z432" s="318"/>
      <c r="AA432" s="318"/>
    </row>
    <row r="433" spans="2:27" s="334" customFormat="1" ht="18.5">
      <c r="B433" s="318"/>
      <c r="C433" s="318"/>
      <c r="D433" s="318"/>
      <c r="E433" s="318"/>
      <c r="F433" s="318"/>
      <c r="G433" s="318"/>
      <c r="H433" s="318"/>
      <c r="I433" s="318"/>
      <c r="J433" s="318"/>
      <c r="K433" s="318"/>
      <c r="L433" s="318"/>
      <c r="M433" s="318"/>
      <c r="N433" s="318"/>
      <c r="O433" s="318"/>
      <c r="P433" s="318"/>
      <c r="Q433" s="318"/>
      <c r="R433" s="318"/>
      <c r="S433" s="318"/>
      <c r="T433" s="318"/>
      <c r="U433" s="318"/>
      <c r="V433" s="318"/>
      <c r="W433" s="318"/>
      <c r="X433" s="318"/>
      <c r="Y433" s="318"/>
      <c r="Z433" s="318"/>
      <c r="AA433" s="318"/>
    </row>
    <row r="434" spans="2:27" s="334" customFormat="1" ht="18.5">
      <c r="B434" s="318"/>
      <c r="C434" s="318"/>
      <c r="D434" s="318"/>
      <c r="E434" s="318"/>
      <c r="F434" s="318"/>
      <c r="G434" s="318"/>
      <c r="H434" s="318"/>
      <c r="I434" s="318"/>
      <c r="J434" s="318"/>
      <c r="K434" s="318"/>
      <c r="L434" s="318"/>
      <c r="M434" s="318"/>
      <c r="N434" s="318"/>
      <c r="O434" s="318"/>
      <c r="P434" s="318"/>
      <c r="Q434" s="318"/>
      <c r="R434" s="318"/>
      <c r="S434" s="318"/>
      <c r="T434" s="318"/>
      <c r="U434" s="318"/>
      <c r="V434" s="318"/>
      <c r="W434" s="318"/>
      <c r="X434" s="318"/>
      <c r="Y434" s="318"/>
      <c r="Z434" s="318"/>
      <c r="AA434" s="318"/>
    </row>
    <row r="435" spans="2:27" s="334" customFormat="1" ht="18.5">
      <c r="B435" s="318"/>
      <c r="C435" s="318"/>
      <c r="D435" s="318"/>
      <c r="E435" s="318"/>
      <c r="F435" s="318"/>
      <c r="G435" s="318"/>
      <c r="H435" s="318"/>
      <c r="I435" s="318"/>
      <c r="J435" s="318"/>
      <c r="K435" s="318"/>
      <c r="L435" s="318"/>
      <c r="M435" s="318"/>
      <c r="N435" s="318"/>
      <c r="O435" s="318"/>
      <c r="P435" s="318"/>
      <c r="Q435" s="318"/>
      <c r="R435" s="318"/>
      <c r="S435" s="318"/>
      <c r="T435" s="318"/>
      <c r="U435" s="318"/>
      <c r="V435" s="318"/>
      <c r="W435" s="318"/>
      <c r="X435" s="318"/>
      <c r="Y435" s="318"/>
      <c r="Z435" s="318"/>
      <c r="AA435" s="318"/>
    </row>
    <row r="436" spans="2:27" s="334" customFormat="1" ht="18.5">
      <c r="B436" s="318"/>
      <c r="C436" s="318"/>
      <c r="D436" s="318"/>
      <c r="E436" s="318"/>
      <c r="F436" s="318"/>
      <c r="G436" s="318"/>
      <c r="H436" s="318"/>
      <c r="I436" s="318"/>
      <c r="J436" s="318"/>
      <c r="K436" s="318"/>
      <c r="L436" s="318"/>
      <c r="M436" s="318"/>
      <c r="N436" s="318"/>
      <c r="O436" s="318"/>
      <c r="P436" s="318"/>
      <c r="Q436" s="318"/>
      <c r="R436" s="318"/>
      <c r="S436" s="318"/>
      <c r="T436" s="318"/>
      <c r="U436" s="318"/>
      <c r="V436" s="318"/>
      <c r="W436" s="318"/>
      <c r="X436" s="318"/>
      <c r="Y436" s="318"/>
      <c r="Z436" s="318"/>
      <c r="AA436" s="318"/>
    </row>
    <row r="437" spans="2:27" s="334" customFormat="1" ht="18.5">
      <c r="B437" s="318"/>
      <c r="C437" s="318"/>
      <c r="D437" s="318"/>
      <c r="E437" s="318"/>
      <c r="F437" s="318"/>
      <c r="G437" s="318"/>
      <c r="H437" s="318"/>
      <c r="I437" s="318"/>
      <c r="J437" s="318"/>
      <c r="K437" s="318"/>
      <c r="L437" s="318"/>
      <c r="M437" s="318"/>
      <c r="N437" s="318"/>
      <c r="O437" s="318"/>
      <c r="P437" s="318"/>
      <c r="Q437" s="318"/>
      <c r="R437" s="318"/>
      <c r="S437" s="318"/>
      <c r="T437" s="318"/>
      <c r="U437" s="318"/>
      <c r="V437" s="318"/>
      <c r="W437" s="318"/>
      <c r="X437" s="318"/>
      <c r="Y437" s="318"/>
      <c r="Z437" s="318"/>
      <c r="AA437" s="318"/>
    </row>
    <row r="438" spans="2:27" s="334" customFormat="1" ht="18.5">
      <c r="B438" s="318"/>
      <c r="C438" s="318"/>
      <c r="D438" s="318"/>
      <c r="E438" s="318"/>
      <c r="F438" s="318"/>
      <c r="G438" s="318"/>
      <c r="H438" s="318"/>
      <c r="I438" s="318"/>
      <c r="J438" s="318"/>
      <c r="K438" s="318"/>
      <c r="L438" s="318"/>
      <c r="M438" s="318"/>
      <c r="N438" s="318"/>
      <c r="O438" s="318"/>
      <c r="P438" s="318"/>
      <c r="Q438" s="318"/>
      <c r="R438" s="318"/>
      <c r="S438" s="318"/>
      <c r="T438" s="318"/>
      <c r="U438" s="318"/>
      <c r="V438" s="318"/>
      <c r="W438" s="318"/>
      <c r="X438" s="318"/>
      <c r="Y438" s="318"/>
      <c r="Z438" s="318"/>
      <c r="AA438" s="318"/>
    </row>
    <row r="439" spans="2:27" s="334" customFormat="1" ht="18.5">
      <c r="B439" s="318"/>
      <c r="C439" s="318"/>
      <c r="D439" s="318"/>
      <c r="E439" s="318"/>
      <c r="F439" s="318"/>
      <c r="G439" s="318"/>
      <c r="H439" s="318"/>
      <c r="I439" s="318"/>
      <c r="J439" s="318"/>
      <c r="K439" s="318"/>
      <c r="L439" s="318"/>
      <c r="M439" s="318"/>
      <c r="N439" s="318"/>
      <c r="O439" s="318"/>
      <c r="P439" s="318"/>
      <c r="Q439" s="318"/>
      <c r="R439" s="318"/>
      <c r="S439" s="318"/>
      <c r="T439" s="318"/>
      <c r="U439" s="318"/>
      <c r="V439" s="318"/>
      <c r="W439" s="318"/>
      <c r="X439" s="318"/>
      <c r="Y439" s="318"/>
      <c r="Z439" s="318"/>
      <c r="AA439" s="318"/>
    </row>
    <row r="440" spans="2:27" s="334" customFormat="1" ht="18.5">
      <c r="B440" s="318"/>
      <c r="C440" s="318"/>
      <c r="D440" s="318"/>
      <c r="E440" s="318"/>
      <c r="F440" s="318"/>
      <c r="G440" s="318"/>
      <c r="H440" s="318"/>
      <c r="I440" s="318"/>
      <c r="J440" s="318"/>
      <c r="K440" s="318"/>
      <c r="L440" s="318"/>
      <c r="M440" s="318"/>
      <c r="N440" s="318"/>
      <c r="O440" s="318"/>
      <c r="P440" s="318"/>
      <c r="Q440" s="318"/>
      <c r="R440" s="318"/>
      <c r="S440" s="318"/>
      <c r="T440" s="318"/>
      <c r="U440" s="318"/>
      <c r="V440" s="318"/>
      <c r="W440" s="318"/>
      <c r="X440" s="318"/>
      <c r="Y440" s="318"/>
      <c r="Z440" s="318"/>
      <c r="AA440" s="318"/>
    </row>
    <row r="441" spans="2:27" s="334" customFormat="1" ht="18.5">
      <c r="B441" s="318"/>
      <c r="C441" s="318"/>
      <c r="D441" s="318"/>
      <c r="E441" s="318"/>
      <c r="F441" s="318"/>
      <c r="G441" s="318"/>
      <c r="H441" s="318"/>
      <c r="I441" s="318"/>
      <c r="J441" s="318"/>
      <c r="K441" s="318"/>
      <c r="L441" s="318"/>
      <c r="M441" s="318"/>
      <c r="N441" s="318"/>
      <c r="O441" s="318"/>
      <c r="P441" s="318"/>
      <c r="Q441" s="318"/>
      <c r="R441" s="318"/>
      <c r="S441" s="318"/>
      <c r="T441" s="318"/>
      <c r="U441" s="318"/>
      <c r="V441" s="318"/>
      <c r="W441" s="318"/>
      <c r="X441" s="318"/>
      <c r="Y441" s="318"/>
      <c r="Z441" s="318"/>
      <c r="AA441" s="318"/>
    </row>
    <row r="442" spans="2:27" s="334" customFormat="1" ht="18.5">
      <c r="B442" s="318"/>
      <c r="C442" s="318"/>
      <c r="D442" s="318"/>
      <c r="E442" s="318"/>
      <c r="F442" s="318"/>
      <c r="G442" s="318"/>
      <c r="H442" s="318"/>
      <c r="I442" s="318"/>
      <c r="J442" s="318"/>
      <c r="K442" s="318"/>
      <c r="L442" s="318"/>
      <c r="M442" s="318"/>
      <c r="N442" s="318"/>
      <c r="O442" s="318"/>
      <c r="P442" s="318"/>
      <c r="Q442" s="318"/>
      <c r="R442" s="318"/>
      <c r="S442" s="318"/>
      <c r="T442" s="318"/>
      <c r="U442" s="318"/>
      <c r="V442" s="318"/>
      <c r="W442" s="318"/>
      <c r="X442" s="318"/>
      <c r="Y442" s="318"/>
      <c r="Z442" s="318"/>
      <c r="AA442" s="318"/>
    </row>
    <row r="443" spans="2:27" s="334" customFormat="1" ht="18.5">
      <c r="B443" s="318"/>
      <c r="C443" s="318"/>
      <c r="D443" s="318"/>
      <c r="E443" s="318"/>
      <c r="F443" s="318"/>
      <c r="G443" s="318"/>
      <c r="H443" s="318"/>
      <c r="I443" s="318"/>
      <c r="J443" s="318"/>
      <c r="K443" s="318"/>
      <c r="L443" s="318"/>
      <c r="M443" s="318"/>
      <c r="N443" s="318"/>
      <c r="O443" s="318"/>
      <c r="P443" s="318"/>
      <c r="Q443" s="318"/>
      <c r="R443" s="318"/>
      <c r="S443" s="318"/>
      <c r="T443" s="318"/>
      <c r="U443" s="318"/>
      <c r="V443" s="318"/>
      <c r="W443" s="318"/>
      <c r="X443" s="318"/>
      <c r="Y443" s="318"/>
      <c r="Z443" s="318"/>
      <c r="AA443" s="318"/>
    </row>
    <row r="444" spans="2:27" s="334" customFormat="1" ht="18.5">
      <c r="B444" s="318"/>
      <c r="C444" s="318"/>
      <c r="D444" s="318"/>
      <c r="E444" s="318"/>
      <c r="F444" s="318"/>
      <c r="G444" s="318"/>
      <c r="H444" s="318"/>
      <c r="I444" s="318"/>
      <c r="J444" s="318"/>
      <c r="K444" s="318"/>
      <c r="L444" s="318"/>
      <c r="M444" s="318"/>
      <c r="N444" s="318"/>
      <c r="O444" s="318"/>
      <c r="P444" s="318"/>
      <c r="Q444" s="318"/>
      <c r="R444" s="318"/>
      <c r="S444" s="318"/>
      <c r="T444" s="318"/>
      <c r="U444" s="318"/>
      <c r="V444" s="318"/>
      <c r="W444" s="318"/>
      <c r="X444" s="318"/>
      <c r="Y444" s="318"/>
      <c r="Z444" s="318"/>
      <c r="AA444" s="318"/>
    </row>
    <row r="445" spans="2:27" s="334" customFormat="1" ht="18.5">
      <c r="B445" s="318"/>
      <c r="C445" s="318"/>
      <c r="D445" s="318"/>
      <c r="E445" s="318"/>
      <c r="F445" s="318"/>
      <c r="G445" s="318"/>
      <c r="H445" s="318"/>
      <c r="I445" s="318"/>
      <c r="J445" s="318"/>
      <c r="K445" s="318"/>
      <c r="L445" s="318"/>
      <c r="M445" s="318"/>
      <c r="N445" s="318"/>
      <c r="O445" s="318"/>
      <c r="P445" s="318"/>
      <c r="Q445" s="318"/>
      <c r="R445" s="318"/>
      <c r="S445" s="318"/>
      <c r="T445" s="318"/>
      <c r="U445" s="318"/>
      <c r="V445" s="318"/>
      <c r="W445" s="318"/>
      <c r="X445" s="318"/>
      <c r="Y445" s="318"/>
      <c r="Z445" s="318"/>
      <c r="AA445" s="318"/>
    </row>
    <row r="446" spans="2:27" s="334" customFormat="1" ht="18.5">
      <c r="B446" s="318"/>
      <c r="C446" s="318"/>
      <c r="D446" s="318"/>
      <c r="E446" s="318"/>
      <c r="F446" s="318"/>
      <c r="G446" s="318"/>
      <c r="H446" s="318"/>
      <c r="I446" s="318"/>
      <c r="J446" s="318"/>
      <c r="K446" s="318"/>
      <c r="L446" s="318"/>
      <c r="M446" s="318"/>
      <c r="N446" s="318"/>
      <c r="O446" s="318"/>
      <c r="P446" s="318"/>
      <c r="Q446" s="318"/>
      <c r="R446" s="318"/>
      <c r="S446" s="318"/>
      <c r="T446" s="318"/>
      <c r="U446" s="318"/>
      <c r="V446" s="318"/>
      <c r="W446" s="318"/>
      <c r="X446" s="318"/>
      <c r="Y446" s="318"/>
      <c r="Z446" s="318"/>
      <c r="AA446" s="318"/>
    </row>
    <row r="447" spans="2:27" s="334" customFormat="1" ht="18.5">
      <c r="B447" s="318"/>
      <c r="C447" s="318"/>
      <c r="D447" s="318"/>
      <c r="E447" s="318"/>
      <c r="F447" s="318"/>
      <c r="G447" s="318"/>
      <c r="H447" s="318"/>
      <c r="I447" s="318"/>
      <c r="J447" s="318"/>
      <c r="K447" s="318"/>
      <c r="L447" s="318"/>
      <c r="M447" s="318"/>
      <c r="N447" s="318"/>
      <c r="O447" s="318"/>
      <c r="P447" s="318"/>
      <c r="Q447" s="318"/>
      <c r="R447" s="318"/>
      <c r="S447" s="318"/>
      <c r="T447" s="318"/>
      <c r="U447" s="318"/>
      <c r="V447" s="318"/>
      <c r="W447" s="318"/>
      <c r="X447" s="318"/>
      <c r="Y447" s="318"/>
      <c r="Z447" s="318"/>
      <c r="AA447" s="318"/>
    </row>
    <row r="448" spans="2:27" s="334" customFormat="1" ht="18.5">
      <c r="B448" s="318"/>
      <c r="C448" s="318"/>
      <c r="D448" s="318"/>
      <c r="E448" s="318"/>
      <c r="F448" s="318"/>
      <c r="G448" s="318"/>
      <c r="H448" s="318"/>
      <c r="I448" s="318"/>
      <c r="J448" s="318"/>
      <c r="K448" s="318"/>
      <c r="L448" s="318"/>
      <c r="M448" s="318"/>
      <c r="N448" s="318"/>
      <c r="O448" s="318"/>
      <c r="P448" s="318"/>
      <c r="Q448" s="318"/>
      <c r="R448" s="318"/>
      <c r="S448" s="318"/>
      <c r="T448" s="318"/>
      <c r="U448" s="318"/>
      <c r="V448" s="318"/>
      <c r="W448" s="318"/>
      <c r="X448" s="318"/>
      <c r="Y448" s="318"/>
      <c r="Z448" s="318"/>
      <c r="AA448" s="318"/>
    </row>
    <row r="449" spans="2:27" s="334" customFormat="1" ht="18.5">
      <c r="B449" s="318"/>
      <c r="C449" s="318"/>
      <c r="D449" s="318"/>
      <c r="E449" s="318"/>
      <c r="F449" s="318"/>
      <c r="G449" s="318"/>
      <c r="H449" s="318"/>
      <c r="I449" s="318"/>
      <c r="J449" s="318"/>
      <c r="K449" s="318"/>
      <c r="L449" s="318"/>
      <c r="M449" s="318"/>
      <c r="N449" s="318"/>
      <c r="O449" s="318"/>
      <c r="P449" s="318"/>
      <c r="Q449" s="318"/>
      <c r="R449" s="318"/>
      <c r="S449" s="318"/>
      <c r="T449" s="318"/>
      <c r="U449" s="318"/>
      <c r="V449" s="318"/>
      <c r="W449" s="318"/>
      <c r="X449" s="318"/>
      <c r="Y449" s="318"/>
      <c r="Z449" s="318"/>
      <c r="AA449" s="318"/>
    </row>
    <row r="450" spans="2:27" s="334" customFormat="1" ht="18.5">
      <c r="B450" s="318"/>
      <c r="C450" s="318"/>
      <c r="D450" s="318"/>
      <c r="E450" s="318"/>
      <c r="F450" s="318"/>
      <c r="G450" s="318"/>
      <c r="H450" s="318"/>
      <c r="I450" s="318"/>
      <c r="J450" s="318"/>
      <c r="K450" s="318"/>
      <c r="L450" s="318"/>
      <c r="M450" s="318"/>
      <c r="N450" s="318"/>
      <c r="O450" s="318"/>
      <c r="P450" s="318"/>
      <c r="Q450" s="318"/>
      <c r="R450" s="318"/>
      <c r="S450" s="318"/>
      <c r="T450" s="318"/>
      <c r="U450" s="318"/>
      <c r="V450" s="318"/>
      <c r="W450" s="318"/>
      <c r="X450" s="318"/>
      <c r="Y450" s="318"/>
      <c r="Z450" s="318"/>
      <c r="AA450" s="318"/>
    </row>
    <row r="451" spans="2:27" s="334" customFormat="1" ht="18.5">
      <c r="B451" s="318"/>
      <c r="C451" s="318"/>
      <c r="D451" s="318"/>
      <c r="E451" s="318"/>
      <c r="F451" s="318"/>
      <c r="G451" s="318"/>
      <c r="H451" s="318"/>
      <c r="I451" s="318"/>
      <c r="J451" s="318"/>
      <c r="K451" s="318"/>
      <c r="L451" s="318"/>
      <c r="M451" s="318"/>
      <c r="N451" s="318"/>
      <c r="O451" s="318"/>
      <c r="P451" s="318"/>
      <c r="Q451" s="318"/>
      <c r="R451" s="318"/>
      <c r="S451" s="318"/>
      <c r="T451" s="318"/>
      <c r="U451" s="318"/>
      <c r="V451" s="318"/>
      <c r="W451" s="318"/>
      <c r="X451" s="318"/>
      <c r="Y451" s="318"/>
      <c r="Z451" s="318"/>
      <c r="AA451" s="318"/>
    </row>
    <row r="452" spans="2:27" s="334" customFormat="1" ht="18.5">
      <c r="B452" s="318"/>
      <c r="C452" s="318"/>
      <c r="D452" s="318"/>
      <c r="E452" s="318"/>
      <c r="F452" s="318"/>
      <c r="G452" s="318"/>
      <c r="H452" s="318"/>
      <c r="I452" s="318"/>
      <c r="J452" s="318"/>
      <c r="K452" s="318"/>
      <c r="L452" s="318"/>
      <c r="M452" s="318"/>
      <c r="N452" s="318"/>
      <c r="O452" s="318"/>
      <c r="P452" s="318"/>
      <c r="Q452" s="318"/>
      <c r="R452" s="318"/>
      <c r="S452" s="318"/>
      <c r="T452" s="318"/>
      <c r="U452" s="318"/>
      <c r="V452" s="318"/>
      <c r="W452" s="318"/>
      <c r="X452" s="318"/>
      <c r="Y452" s="318"/>
      <c r="Z452" s="318"/>
      <c r="AA452" s="318"/>
    </row>
    <row r="453" spans="2:27" s="334" customFormat="1" ht="18.5">
      <c r="B453" s="318"/>
      <c r="C453" s="318"/>
      <c r="D453" s="318"/>
      <c r="E453" s="318"/>
      <c r="F453" s="318"/>
      <c r="G453" s="318"/>
      <c r="H453" s="318"/>
      <c r="I453" s="318"/>
      <c r="J453" s="318"/>
      <c r="K453" s="318"/>
      <c r="L453" s="318"/>
      <c r="M453" s="318"/>
      <c r="N453" s="318"/>
      <c r="O453" s="318"/>
      <c r="P453" s="318"/>
      <c r="Q453" s="318"/>
      <c r="R453" s="318"/>
      <c r="S453" s="318"/>
      <c r="T453" s="318"/>
      <c r="U453" s="318"/>
      <c r="V453" s="318"/>
      <c r="W453" s="318"/>
      <c r="X453" s="318"/>
      <c r="Y453" s="318"/>
      <c r="Z453" s="318"/>
      <c r="AA453" s="318"/>
    </row>
    <row r="454" spans="2:27" s="334" customFormat="1" ht="18.5">
      <c r="B454" s="318"/>
      <c r="C454" s="318"/>
      <c r="D454" s="318"/>
      <c r="E454" s="318"/>
      <c r="F454" s="318"/>
      <c r="G454" s="318"/>
      <c r="H454" s="318"/>
      <c r="I454" s="318"/>
      <c r="J454" s="318"/>
      <c r="K454" s="318"/>
      <c r="L454" s="318"/>
      <c r="M454" s="318"/>
      <c r="N454" s="318"/>
      <c r="O454" s="318"/>
      <c r="P454" s="318"/>
      <c r="Q454" s="318"/>
      <c r="R454" s="318"/>
      <c r="S454" s="318"/>
      <c r="T454" s="318"/>
      <c r="U454" s="318"/>
      <c r="V454" s="318"/>
      <c r="W454" s="318"/>
      <c r="X454" s="318"/>
      <c r="Y454" s="318"/>
      <c r="Z454" s="318"/>
      <c r="AA454" s="318"/>
    </row>
    <row r="455" spans="2:27" s="334" customFormat="1" ht="18.5">
      <c r="B455" s="318"/>
      <c r="C455" s="318"/>
      <c r="D455" s="318"/>
      <c r="E455" s="318"/>
      <c r="F455" s="318"/>
      <c r="G455" s="318"/>
      <c r="H455" s="318"/>
      <c r="I455" s="318"/>
      <c r="J455" s="318"/>
      <c r="K455" s="318"/>
      <c r="L455" s="318"/>
      <c r="M455" s="318"/>
      <c r="N455" s="318"/>
      <c r="O455" s="318"/>
      <c r="P455" s="318"/>
      <c r="Q455" s="318"/>
      <c r="R455" s="318"/>
      <c r="S455" s="318"/>
      <c r="T455" s="318"/>
      <c r="U455" s="318"/>
      <c r="V455" s="318"/>
      <c r="W455" s="318"/>
      <c r="X455" s="318"/>
      <c r="Y455" s="318"/>
      <c r="Z455" s="318"/>
      <c r="AA455" s="318"/>
    </row>
    <row r="456" spans="2:27" s="334" customFormat="1" ht="18.5">
      <c r="B456" s="318"/>
      <c r="C456" s="318"/>
      <c r="D456" s="318"/>
      <c r="E456" s="318"/>
      <c r="F456" s="318"/>
      <c r="G456" s="318"/>
      <c r="H456" s="318"/>
      <c r="I456" s="318"/>
      <c r="J456" s="318"/>
      <c r="K456" s="318"/>
      <c r="L456" s="318"/>
      <c r="M456" s="318"/>
      <c r="N456" s="318"/>
      <c r="O456" s="318"/>
      <c r="P456" s="318"/>
      <c r="Q456" s="318"/>
      <c r="R456" s="318"/>
      <c r="S456" s="318"/>
      <c r="T456" s="318"/>
      <c r="U456" s="318"/>
      <c r="V456" s="318"/>
      <c r="W456" s="318"/>
      <c r="X456" s="318"/>
      <c r="Y456" s="318"/>
      <c r="Z456" s="318"/>
      <c r="AA456" s="318"/>
    </row>
    <row r="457" spans="2:27" s="334" customFormat="1" ht="18.5">
      <c r="B457" s="318"/>
      <c r="C457" s="318"/>
      <c r="D457" s="318"/>
      <c r="E457" s="318"/>
      <c r="F457" s="318"/>
      <c r="G457" s="318"/>
      <c r="H457" s="318"/>
      <c r="I457" s="318"/>
      <c r="J457" s="318"/>
      <c r="K457" s="318"/>
      <c r="L457" s="318"/>
      <c r="M457" s="318"/>
      <c r="N457" s="318"/>
      <c r="O457" s="318"/>
      <c r="P457" s="318"/>
      <c r="Q457" s="318"/>
      <c r="R457" s="318"/>
      <c r="S457" s="318"/>
      <c r="T457" s="318"/>
      <c r="U457" s="318"/>
      <c r="V457" s="318"/>
      <c r="W457" s="318"/>
      <c r="X457" s="318"/>
      <c r="Y457" s="318"/>
      <c r="Z457" s="318"/>
      <c r="AA457" s="318"/>
    </row>
    <row r="458" spans="2:27" s="334" customFormat="1" ht="18.5">
      <c r="B458" s="318"/>
      <c r="C458" s="318"/>
      <c r="D458" s="318"/>
      <c r="E458" s="318"/>
      <c r="F458" s="318"/>
      <c r="G458" s="318"/>
      <c r="H458" s="318"/>
      <c r="I458" s="318"/>
      <c r="J458" s="318"/>
      <c r="K458" s="318"/>
      <c r="L458" s="318"/>
      <c r="M458" s="318"/>
      <c r="N458" s="318"/>
      <c r="O458" s="318"/>
      <c r="P458" s="318"/>
      <c r="Q458" s="318"/>
      <c r="R458" s="318"/>
      <c r="S458" s="318"/>
      <c r="T458" s="318"/>
      <c r="U458" s="318"/>
      <c r="V458" s="318"/>
      <c r="W458" s="318"/>
      <c r="X458" s="318"/>
      <c r="Y458" s="318"/>
      <c r="Z458" s="318"/>
      <c r="AA458" s="318"/>
    </row>
    <row r="459" spans="2:27" s="334" customFormat="1" ht="18.5">
      <c r="B459" s="318"/>
      <c r="C459" s="318"/>
      <c r="D459" s="318"/>
      <c r="E459" s="318"/>
      <c r="F459" s="318"/>
      <c r="G459" s="318"/>
      <c r="H459" s="318"/>
      <c r="I459" s="318"/>
      <c r="J459" s="318"/>
      <c r="K459" s="318"/>
      <c r="L459" s="318"/>
      <c r="M459" s="318"/>
      <c r="N459" s="318"/>
      <c r="O459" s="318"/>
      <c r="P459" s="318"/>
      <c r="Q459" s="318"/>
      <c r="R459" s="318"/>
      <c r="S459" s="318"/>
      <c r="T459" s="318"/>
      <c r="U459" s="318"/>
      <c r="V459" s="318"/>
      <c r="W459" s="318"/>
      <c r="X459" s="318"/>
      <c r="Y459" s="318"/>
      <c r="Z459" s="318"/>
      <c r="AA459" s="318"/>
    </row>
    <row r="460" spans="2:27" s="334" customFormat="1" ht="18.5">
      <c r="B460" s="318"/>
      <c r="C460" s="318"/>
      <c r="D460" s="318"/>
      <c r="E460" s="318"/>
      <c r="F460" s="318"/>
      <c r="G460" s="318"/>
      <c r="H460" s="318"/>
      <c r="I460" s="318"/>
      <c r="J460" s="318"/>
      <c r="K460" s="318"/>
      <c r="L460" s="318"/>
      <c r="M460" s="318"/>
      <c r="N460" s="318"/>
      <c r="O460" s="318"/>
      <c r="P460" s="318"/>
      <c r="Q460" s="318"/>
      <c r="R460" s="318"/>
      <c r="S460" s="318"/>
      <c r="T460" s="318"/>
      <c r="U460" s="318"/>
      <c r="V460" s="318"/>
      <c r="W460" s="318"/>
      <c r="X460" s="318"/>
      <c r="Y460" s="318"/>
      <c r="Z460" s="318"/>
      <c r="AA460" s="318"/>
    </row>
    <row r="461" spans="2:27" s="334" customFormat="1" ht="18.5">
      <c r="B461" s="318"/>
      <c r="C461" s="318"/>
      <c r="D461" s="318"/>
      <c r="E461" s="318"/>
      <c r="F461" s="318"/>
      <c r="G461" s="318"/>
      <c r="H461" s="318"/>
      <c r="I461" s="318"/>
      <c r="J461" s="318"/>
      <c r="K461" s="318"/>
      <c r="L461" s="318"/>
      <c r="M461" s="318"/>
      <c r="N461" s="318"/>
      <c r="O461" s="318"/>
      <c r="P461" s="318"/>
      <c r="Q461" s="318"/>
      <c r="R461" s="318"/>
      <c r="S461" s="318"/>
      <c r="T461" s="318"/>
      <c r="U461" s="318"/>
      <c r="V461" s="318"/>
      <c r="W461" s="318"/>
      <c r="X461" s="318"/>
      <c r="Y461" s="318"/>
      <c r="Z461" s="318"/>
      <c r="AA461" s="318"/>
    </row>
    <row r="462" spans="2:27" s="334" customFormat="1" ht="18.5">
      <c r="B462" s="318"/>
      <c r="C462" s="318"/>
      <c r="D462" s="318"/>
      <c r="E462" s="318"/>
      <c r="F462" s="318"/>
      <c r="G462" s="318"/>
      <c r="H462" s="318"/>
      <c r="I462" s="318"/>
      <c r="J462" s="318"/>
      <c r="K462" s="318"/>
      <c r="L462" s="318"/>
      <c r="M462" s="318"/>
      <c r="N462" s="318"/>
      <c r="O462" s="318"/>
      <c r="P462" s="318"/>
      <c r="Q462" s="318"/>
      <c r="R462" s="318"/>
      <c r="S462" s="318"/>
      <c r="T462" s="318"/>
      <c r="U462" s="318"/>
      <c r="V462" s="318"/>
      <c r="W462" s="318"/>
      <c r="X462" s="318"/>
      <c r="Y462" s="318"/>
      <c r="Z462" s="318"/>
      <c r="AA462" s="318"/>
    </row>
    <row r="463" spans="2:27" s="334" customFormat="1" ht="18.5">
      <c r="B463" s="318"/>
      <c r="C463" s="318"/>
      <c r="D463" s="318"/>
      <c r="E463" s="318"/>
      <c r="F463" s="318"/>
      <c r="G463" s="318"/>
      <c r="H463" s="318"/>
      <c r="I463" s="318"/>
      <c r="J463" s="318"/>
      <c r="K463" s="318"/>
      <c r="L463" s="318"/>
      <c r="M463" s="318"/>
      <c r="N463" s="318"/>
      <c r="O463" s="318"/>
      <c r="P463" s="318"/>
      <c r="Q463" s="318"/>
      <c r="R463" s="318"/>
      <c r="S463" s="318"/>
      <c r="T463" s="318"/>
      <c r="U463" s="318"/>
      <c r="V463" s="318"/>
      <c r="W463" s="318"/>
      <c r="X463" s="318"/>
      <c r="Y463" s="318"/>
      <c r="Z463" s="318"/>
      <c r="AA463" s="318"/>
    </row>
    <row r="464" spans="2:27" s="334" customFormat="1" ht="18.5">
      <c r="B464" s="318"/>
      <c r="C464" s="318"/>
      <c r="D464" s="318"/>
      <c r="E464" s="318"/>
      <c r="F464" s="318"/>
      <c r="G464" s="318"/>
      <c r="H464" s="318"/>
      <c r="I464" s="318"/>
      <c r="J464" s="318"/>
      <c r="K464" s="318"/>
      <c r="L464" s="318"/>
      <c r="M464" s="318"/>
      <c r="N464" s="318"/>
      <c r="O464" s="318"/>
      <c r="P464" s="318"/>
      <c r="Q464" s="318"/>
      <c r="R464" s="318"/>
      <c r="S464" s="318"/>
      <c r="T464" s="318"/>
      <c r="U464" s="318"/>
      <c r="V464" s="318"/>
      <c r="W464" s="318"/>
      <c r="X464" s="318"/>
      <c r="Y464" s="318"/>
      <c r="Z464" s="318"/>
      <c r="AA464" s="318"/>
    </row>
    <row r="465" spans="2:27" s="334" customFormat="1" ht="18.5">
      <c r="B465" s="318"/>
      <c r="C465" s="318"/>
      <c r="D465" s="318"/>
      <c r="E465" s="318"/>
      <c r="F465" s="318"/>
      <c r="G465" s="318"/>
      <c r="H465" s="318"/>
      <c r="I465" s="318"/>
      <c r="J465" s="318"/>
      <c r="K465" s="318"/>
      <c r="L465" s="318"/>
      <c r="M465" s="318"/>
      <c r="N465" s="318"/>
      <c r="O465" s="318"/>
      <c r="P465" s="318"/>
      <c r="Q465" s="318"/>
      <c r="R465" s="318"/>
      <c r="S465" s="318"/>
      <c r="T465" s="318"/>
      <c r="U465" s="318"/>
      <c r="V465" s="318"/>
      <c r="W465" s="318"/>
      <c r="X465" s="318"/>
      <c r="Y465" s="318"/>
      <c r="Z465" s="318"/>
      <c r="AA465" s="318"/>
    </row>
    <row r="466" spans="2:27" s="334" customFormat="1" ht="18.5">
      <c r="B466" s="318"/>
      <c r="C466" s="318"/>
      <c r="D466" s="318"/>
      <c r="E466" s="318"/>
      <c r="F466" s="318"/>
      <c r="G466" s="318"/>
      <c r="H466" s="318"/>
      <c r="I466" s="318"/>
      <c r="J466" s="318"/>
      <c r="K466" s="318"/>
      <c r="L466" s="318"/>
      <c r="M466" s="318"/>
      <c r="N466" s="318"/>
      <c r="O466" s="318"/>
      <c r="P466" s="318"/>
      <c r="Q466" s="318"/>
      <c r="R466" s="318"/>
      <c r="S466" s="318"/>
      <c r="T466" s="318"/>
      <c r="U466" s="318"/>
      <c r="V466" s="318"/>
      <c r="W466" s="318"/>
      <c r="X466" s="318"/>
      <c r="Y466" s="318"/>
      <c r="Z466" s="318"/>
      <c r="AA466" s="318"/>
    </row>
    <row r="467" spans="2:27" s="334" customFormat="1" ht="18.5">
      <c r="B467" s="318"/>
      <c r="C467" s="318"/>
      <c r="D467" s="318"/>
      <c r="E467" s="318"/>
      <c r="F467" s="318"/>
      <c r="G467" s="318"/>
      <c r="H467" s="318"/>
      <c r="I467" s="318"/>
      <c r="J467" s="318"/>
      <c r="K467" s="318"/>
      <c r="L467" s="318"/>
      <c r="M467" s="318"/>
      <c r="N467" s="318"/>
      <c r="O467" s="318"/>
      <c r="P467" s="318"/>
      <c r="Q467" s="318"/>
      <c r="R467" s="318"/>
      <c r="S467" s="318"/>
      <c r="T467" s="318"/>
      <c r="U467" s="318"/>
      <c r="V467" s="318"/>
      <c r="W467" s="318"/>
      <c r="X467" s="318"/>
      <c r="Y467" s="318"/>
      <c r="Z467" s="318"/>
      <c r="AA467" s="318"/>
    </row>
    <row r="468" spans="2:27" s="334" customFormat="1" ht="18.5">
      <c r="B468" s="318"/>
      <c r="C468" s="318"/>
      <c r="D468" s="318"/>
      <c r="E468" s="318"/>
      <c r="F468" s="318"/>
      <c r="G468" s="318"/>
      <c r="H468" s="318"/>
      <c r="I468" s="318"/>
      <c r="J468" s="318"/>
      <c r="K468" s="318"/>
      <c r="L468" s="318"/>
      <c r="M468" s="318"/>
      <c r="N468" s="318"/>
      <c r="O468" s="318"/>
      <c r="P468" s="318"/>
      <c r="Q468" s="318"/>
      <c r="R468" s="318"/>
      <c r="S468" s="318"/>
      <c r="T468" s="318"/>
      <c r="U468" s="318"/>
      <c r="V468" s="318"/>
      <c r="W468" s="318"/>
      <c r="X468" s="318"/>
      <c r="Y468" s="318"/>
      <c r="Z468" s="318"/>
      <c r="AA468" s="318"/>
    </row>
    <row r="469" spans="2:27" s="334" customFormat="1" ht="18.5">
      <c r="B469" s="318"/>
      <c r="C469" s="318"/>
      <c r="D469" s="318"/>
      <c r="E469" s="318"/>
      <c r="F469" s="318"/>
      <c r="G469" s="318"/>
      <c r="H469" s="318"/>
      <c r="I469" s="318"/>
      <c r="J469" s="318"/>
      <c r="K469" s="318"/>
      <c r="L469" s="318"/>
      <c r="M469" s="318"/>
      <c r="N469" s="318"/>
      <c r="O469" s="318"/>
      <c r="P469" s="318"/>
      <c r="Q469" s="318"/>
      <c r="R469" s="318"/>
      <c r="S469" s="318"/>
      <c r="T469" s="318"/>
      <c r="U469" s="318"/>
      <c r="V469" s="318"/>
      <c r="W469" s="318"/>
      <c r="X469" s="318"/>
      <c r="Y469" s="318"/>
      <c r="Z469" s="318"/>
      <c r="AA469" s="318"/>
    </row>
    <row r="470" spans="2:27" s="334" customFormat="1" ht="18.5">
      <c r="B470" s="318"/>
      <c r="C470" s="318"/>
      <c r="D470" s="318"/>
      <c r="E470" s="318"/>
      <c r="F470" s="318"/>
      <c r="G470" s="318"/>
      <c r="H470" s="318"/>
      <c r="I470" s="318"/>
      <c r="J470" s="318"/>
      <c r="K470" s="318"/>
      <c r="L470" s="318"/>
      <c r="M470" s="318"/>
      <c r="N470" s="318"/>
      <c r="O470" s="318"/>
      <c r="P470" s="318"/>
      <c r="Q470" s="318"/>
      <c r="R470" s="318"/>
      <c r="S470" s="318"/>
      <c r="T470" s="318"/>
      <c r="U470" s="318"/>
      <c r="V470" s="318"/>
      <c r="W470" s="318"/>
      <c r="X470" s="318"/>
      <c r="Y470" s="318"/>
      <c r="Z470" s="318"/>
      <c r="AA470" s="318"/>
    </row>
    <row r="471" spans="2:27" s="334" customFormat="1" ht="18.5">
      <c r="B471" s="318"/>
      <c r="C471" s="318"/>
      <c r="D471" s="318"/>
      <c r="E471" s="318"/>
      <c r="F471" s="318"/>
      <c r="G471" s="318"/>
      <c r="H471" s="318"/>
      <c r="I471" s="318"/>
      <c r="J471" s="318"/>
      <c r="K471" s="318"/>
      <c r="L471" s="318"/>
      <c r="M471" s="318"/>
      <c r="N471" s="318"/>
      <c r="O471" s="318"/>
      <c r="P471" s="318"/>
      <c r="Q471" s="318"/>
      <c r="R471" s="318"/>
      <c r="S471" s="318"/>
      <c r="T471" s="318"/>
      <c r="U471" s="318"/>
      <c r="V471" s="318"/>
      <c r="W471" s="318"/>
      <c r="X471" s="318"/>
      <c r="Y471" s="318"/>
      <c r="Z471" s="318"/>
      <c r="AA471" s="318"/>
    </row>
    <row r="472" spans="2:27" s="334" customFormat="1" ht="18.5">
      <c r="B472" s="318"/>
      <c r="C472" s="318"/>
      <c r="D472" s="318"/>
      <c r="E472" s="318"/>
      <c r="F472" s="318"/>
      <c r="G472" s="318"/>
      <c r="H472" s="318"/>
      <c r="I472" s="318"/>
      <c r="J472" s="318"/>
      <c r="K472" s="318"/>
      <c r="L472" s="318"/>
      <c r="M472" s="318"/>
      <c r="N472" s="318"/>
      <c r="O472" s="318"/>
      <c r="P472" s="318"/>
      <c r="Q472" s="318"/>
      <c r="R472" s="318"/>
      <c r="S472" s="318"/>
      <c r="T472" s="318"/>
      <c r="U472" s="318"/>
      <c r="V472" s="318"/>
      <c r="W472" s="318"/>
      <c r="X472" s="318"/>
      <c r="Y472" s="318"/>
      <c r="Z472" s="318"/>
      <c r="AA472" s="318"/>
    </row>
    <row r="473" spans="2:27" s="334" customFormat="1" ht="18.5">
      <c r="B473" s="318"/>
      <c r="C473" s="318"/>
      <c r="D473" s="318"/>
      <c r="E473" s="318"/>
      <c r="F473" s="318"/>
      <c r="G473" s="318"/>
      <c r="H473" s="318"/>
      <c r="I473" s="318"/>
      <c r="J473" s="318"/>
      <c r="K473" s="318"/>
      <c r="L473" s="318"/>
      <c r="M473" s="318"/>
      <c r="N473" s="318"/>
      <c r="O473" s="318"/>
      <c r="P473" s="318"/>
      <c r="Q473" s="318"/>
      <c r="R473" s="318"/>
      <c r="S473" s="318"/>
      <c r="T473" s="318"/>
      <c r="U473" s="318"/>
      <c r="V473" s="318"/>
      <c r="W473" s="318"/>
      <c r="X473" s="318"/>
      <c r="Y473" s="318"/>
      <c r="Z473" s="318"/>
      <c r="AA473" s="318"/>
    </row>
    <row r="474" spans="2:27" s="334" customFormat="1" ht="18.5">
      <c r="B474" s="318"/>
      <c r="C474" s="318"/>
      <c r="D474" s="318"/>
      <c r="E474" s="318"/>
      <c r="F474" s="318"/>
      <c r="G474" s="318"/>
      <c r="H474" s="318"/>
      <c r="I474" s="318"/>
      <c r="J474" s="318"/>
      <c r="K474" s="318"/>
      <c r="L474" s="318"/>
      <c r="M474" s="318"/>
      <c r="N474" s="318"/>
      <c r="O474" s="318"/>
      <c r="P474" s="318"/>
      <c r="Q474" s="318"/>
      <c r="R474" s="318"/>
      <c r="S474" s="318"/>
      <c r="T474" s="318"/>
      <c r="U474" s="318"/>
      <c r="V474" s="318"/>
      <c r="W474" s="318"/>
      <c r="X474" s="318"/>
      <c r="Y474" s="318"/>
      <c r="Z474" s="318"/>
      <c r="AA474" s="318"/>
    </row>
    <row r="475" spans="2:27" s="334" customFormat="1" ht="18.5">
      <c r="B475" s="318"/>
      <c r="C475" s="318"/>
      <c r="D475" s="318"/>
      <c r="E475" s="318"/>
      <c r="F475" s="318"/>
      <c r="G475" s="318"/>
      <c r="H475" s="318"/>
      <c r="I475" s="318"/>
      <c r="J475" s="318"/>
      <c r="K475" s="318"/>
      <c r="L475" s="318"/>
      <c r="M475" s="318"/>
      <c r="N475" s="318"/>
      <c r="O475" s="318"/>
      <c r="P475" s="318"/>
      <c r="Q475" s="318"/>
      <c r="R475" s="318"/>
      <c r="S475" s="318"/>
      <c r="T475" s="318"/>
      <c r="U475" s="318"/>
      <c r="V475" s="318"/>
      <c r="W475" s="318"/>
      <c r="X475" s="318"/>
      <c r="Y475" s="318"/>
      <c r="Z475" s="318"/>
      <c r="AA475" s="318"/>
    </row>
    <row r="476" spans="2:27" s="334" customFormat="1" ht="18.5">
      <c r="B476" s="318"/>
      <c r="C476" s="318"/>
      <c r="D476" s="318"/>
      <c r="E476" s="318"/>
      <c r="F476" s="318"/>
      <c r="G476" s="318"/>
      <c r="H476" s="318"/>
      <c r="I476" s="318"/>
      <c r="J476" s="318"/>
      <c r="K476" s="318"/>
      <c r="L476" s="318"/>
      <c r="M476" s="318"/>
      <c r="N476" s="318"/>
      <c r="O476" s="318"/>
      <c r="P476" s="318"/>
      <c r="Q476" s="318"/>
      <c r="R476" s="318"/>
      <c r="S476" s="318"/>
      <c r="T476" s="318"/>
      <c r="U476" s="318"/>
      <c r="V476" s="318"/>
      <c r="W476" s="318"/>
      <c r="X476" s="318"/>
      <c r="Y476" s="318"/>
      <c r="Z476" s="318"/>
      <c r="AA476" s="318"/>
    </row>
    <row r="477" spans="2:27" s="334" customFormat="1" ht="18.5">
      <c r="B477" s="318"/>
      <c r="C477" s="318"/>
      <c r="D477" s="318"/>
      <c r="E477" s="318"/>
      <c r="F477" s="318"/>
      <c r="G477" s="318"/>
      <c r="H477" s="318"/>
      <c r="I477" s="318"/>
      <c r="J477" s="318"/>
      <c r="K477" s="318"/>
      <c r="L477" s="318"/>
      <c r="M477" s="318"/>
      <c r="N477" s="318"/>
      <c r="O477" s="318"/>
      <c r="P477" s="318"/>
      <c r="Q477" s="318"/>
      <c r="R477" s="318"/>
      <c r="S477" s="318"/>
      <c r="T477" s="318"/>
      <c r="U477" s="318"/>
      <c r="V477" s="318"/>
      <c r="W477" s="318"/>
      <c r="X477" s="318"/>
      <c r="Y477" s="318"/>
      <c r="Z477" s="318"/>
      <c r="AA477" s="318"/>
    </row>
    <row r="478" spans="2:27" s="334" customFormat="1" ht="18.5">
      <c r="B478" s="318"/>
      <c r="C478" s="318"/>
      <c r="D478" s="318"/>
      <c r="E478" s="318"/>
      <c r="F478" s="318"/>
      <c r="G478" s="318"/>
      <c r="H478" s="318"/>
      <c r="I478" s="318"/>
      <c r="J478" s="318"/>
      <c r="K478" s="318"/>
      <c r="L478" s="318"/>
      <c r="M478" s="318"/>
      <c r="N478" s="318"/>
      <c r="O478" s="318"/>
      <c r="P478" s="318"/>
      <c r="Q478" s="318"/>
      <c r="R478" s="318"/>
      <c r="S478" s="318"/>
      <c r="T478" s="318"/>
      <c r="U478" s="318"/>
      <c r="V478" s="318"/>
      <c r="W478" s="318"/>
      <c r="X478" s="318"/>
      <c r="Y478" s="318"/>
      <c r="Z478" s="318"/>
      <c r="AA478" s="318"/>
    </row>
    <row r="479" spans="2:27" s="334" customFormat="1" ht="18.5">
      <c r="B479" s="318"/>
      <c r="C479" s="318"/>
      <c r="D479" s="318"/>
      <c r="E479" s="318"/>
      <c r="F479" s="318"/>
      <c r="G479" s="318"/>
      <c r="H479" s="318"/>
      <c r="I479" s="318"/>
      <c r="J479" s="318"/>
      <c r="K479" s="318"/>
      <c r="L479" s="318"/>
      <c r="M479" s="318"/>
      <c r="N479" s="318"/>
      <c r="O479" s="318"/>
      <c r="P479" s="318"/>
      <c r="Q479" s="318"/>
      <c r="R479" s="318"/>
      <c r="S479" s="318"/>
      <c r="T479" s="318"/>
      <c r="U479" s="318"/>
      <c r="V479" s="318"/>
      <c r="W479" s="318"/>
      <c r="X479" s="318"/>
      <c r="Y479" s="318"/>
      <c r="Z479" s="318"/>
      <c r="AA479" s="318"/>
    </row>
    <row r="480" spans="2:27" s="334" customFormat="1" ht="18.5">
      <c r="B480" s="318"/>
      <c r="C480" s="318"/>
      <c r="D480" s="318"/>
      <c r="E480" s="318"/>
      <c r="F480" s="318"/>
      <c r="G480" s="318"/>
      <c r="H480" s="318"/>
      <c r="I480" s="318"/>
      <c r="J480" s="318"/>
      <c r="K480" s="318"/>
      <c r="L480" s="318"/>
      <c r="M480" s="318"/>
      <c r="N480" s="318"/>
      <c r="O480" s="318"/>
      <c r="P480" s="318"/>
      <c r="Q480" s="318"/>
      <c r="R480" s="318"/>
      <c r="S480" s="318"/>
      <c r="T480" s="318"/>
      <c r="U480" s="318"/>
      <c r="V480" s="318"/>
      <c r="W480" s="318"/>
      <c r="X480" s="318"/>
      <c r="Y480" s="318"/>
      <c r="Z480" s="318"/>
      <c r="AA480" s="318"/>
    </row>
    <row r="481" spans="2:27" s="334" customFormat="1" ht="18.5">
      <c r="B481" s="318"/>
      <c r="C481" s="318"/>
      <c r="D481" s="318"/>
      <c r="E481" s="318"/>
      <c r="F481" s="318"/>
      <c r="G481" s="318"/>
      <c r="H481" s="318"/>
      <c r="I481" s="318"/>
      <c r="J481" s="318"/>
      <c r="K481" s="318"/>
      <c r="L481" s="318"/>
      <c r="M481" s="318"/>
      <c r="N481" s="318"/>
      <c r="O481" s="318"/>
      <c r="P481" s="318"/>
      <c r="Q481" s="318"/>
      <c r="R481" s="318"/>
      <c r="S481" s="318"/>
      <c r="T481" s="318"/>
      <c r="U481" s="318"/>
      <c r="V481" s="318"/>
      <c r="W481" s="318"/>
      <c r="X481" s="318"/>
      <c r="Y481" s="318"/>
      <c r="Z481" s="318"/>
      <c r="AA481" s="318"/>
    </row>
    <row r="482" spans="2:27" s="334" customFormat="1" ht="18.5">
      <c r="B482" s="318"/>
      <c r="C482" s="318"/>
      <c r="D482" s="318"/>
      <c r="E482" s="318"/>
      <c r="F482" s="318"/>
      <c r="G482" s="318"/>
      <c r="H482" s="318"/>
      <c r="I482" s="318"/>
      <c r="J482" s="318"/>
      <c r="K482" s="318"/>
      <c r="L482" s="318"/>
      <c r="M482" s="318"/>
      <c r="N482" s="318"/>
      <c r="O482" s="318"/>
      <c r="P482" s="318"/>
      <c r="Q482" s="318"/>
      <c r="R482" s="318"/>
      <c r="S482" s="318"/>
      <c r="T482" s="318"/>
      <c r="U482" s="318"/>
      <c r="V482" s="318"/>
      <c r="W482" s="318"/>
      <c r="X482" s="318"/>
      <c r="Y482" s="318"/>
      <c r="Z482" s="318"/>
      <c r="AA482" s="318"/>
    </row>
    <row r="483" spans="2:27" s="334" customFormat="1" ht="18.5">
      <c r="B483" s="318"/>
      <c r="C483" s="318"/>
      <c r="D483" s="318"/>
      <c r="E483" s="318"/>
      <c r="F483" s="318"/>
      <c r="G483" s="318"/>
      <c r="H483" s="318"/>
      <c r="I483" s="318"/>
      <c r="J483" s="318"/>
      <c r="K483" s="318"/>
      <c r="L483" s="318"/>
      <c r="M483" s="318"/>
      <c r="N483" s="318"/>
      <c r="O483" s="318"/>
      <c r="P483" s="318"/>
      <c r="Q483" s="318"/>
      <c r="R483" s="318"/>
      <c r="S483" s="318"/>
      <c r="T483" s="318"/>
      <c r="U483" s="318"/>
      <c r="V483" s="318"/>
      <c r="W483" s="318"/>
      <c r="X483" s="318"/>
      <c r="Y483" s="318"/>
      <c r="Z483" s="318"/>
      <c r="AA483" s="318"/>
    </row>
    <row r="484" spans="2:27" s="334" customFormat="1" ht="18.5">
      <c r="B484" s="318"/>
      <c r="C484" s="318"/>
      <c r="D484" s="318"/>
      <c r="E484" s="318"/>
      <c r="F484" s="318"/>
      <c r="G484" s="318"/>
      <c r="H484" s="318"/>
      <c r="I484" s="318"/>
      <c r="J484" s="318"/>
      <c r="K484" s="318"/>
      <c r="L484" s="318"/>
      <c r="M484" s="318"/>
      <c r="N484" s="318"/>
      <c r="O484" s="318"/>
      <c r="P484" s="318"/>
      <c r="Q484" s="318"/>
      <c r="R484" s="318"/>
      <c r="S484" s="318"/>
      <c r="T484" s="318"/>
      <c r="U484" s="318"/>
      <c r="V484" s="318"/>
      <c r="W484" s="318"/>
      <c r="X484" s="318"/>
      <c r="Y484" s="318"/>
      <c r="Z484" s="318"/>
      <c r="AA484" s="318"/>
    </row>
    <row r="485" spans="2:27" s="334" customFormat="1" ht="18.5">
      <c r="B485" s="318"/>
      <c r="C485" s="318"/>
      <c r="D485" s="318"/>
      <c r="E485" s="318"/>
      <c r="F485" s="318"/>
      <c r="G485" s="318"/>
      <c r="H485" s="318"/>
      <c r="I485" s="318"/>
      <c r="J485" s="318"/>
      <c r="K485" s="318"/>
      <c r="L485" s="318"/>
      <c r="M485" s="318"/>
      <c r="N485" s="318"/>
      <c r="O485" s="318"/>
      <c r="P485" s="318"/>
      <c r="Q485" s="318"/>
      <c r="R485" s="318"/>
      <c r="S485" s="318"/>
      <c r="T485" s="318"/>
      <c r="U485" s="318"/>
      <c r="V485" s="318"/>
      <c r="W485" s="318"/>
      <c r="X485" s="318"/>
      <c r="Y485" s="318"/>
      <c r="Z485" s="318"/>
      <c r="AA485" s="318"/>
    </row>
    <row r="486" spans="2:27" s="334" customFormat="1" ht="18.5">
      <c r="B486" s="318"/>
      <c r="C486" s="318"/>
      <c r="D486" s="318"/>
      <c r="E486" s="318"/>
      <c r="F486" s="318"/>
      <c r="G486" s="318"/>
      <c r="H486" s="318"/>
      <c r="I486" s="318"/>
      <c r="J486" s="318"/>
      <c r="K486" s="318"/>
      <c r="L486" s="318"/>
      <c r="M486" s="318"/>
      <c r="N486" s="318"/>
      <c r="O486" s="318"/>
      <c r="P486" s="318"/>
      <c r="Q486" s="318"/>
      <c r="R486" s="318"/>
      <c r="S486" s="318"/>
      <c r="T486" s="318"/>
      <c r="U486" s="318"/>
      <c r="V486" s="318"/>
      <c r="W486" s="318"/>
      <c r="X486" s="318"/>
      <c r="Y486" s="318"/>
      <c r="Z486" s="318"/>
      <c r="AA486" s="318"/>
    </row>
    <row r="487" spans="2:27" s="334" customFormat="1" ht="18.5">
      <c r="B487" s="318"/>
      <c r="C487" s="318"/>
      <c r="D487" s="318"/>
      <c r="E487" s="318"/>
      <c r="F487" s="318"/>
      <c r="G487" s="318"/>
      <c r="H487" s="318"/>
      <c r="I487" s="318"/>
      <c r="J487" s="318"/>
      <c r="K487" s="318"/>
      <c r="L487" s="318"/>
      <c r="M487" s="318"/>
      <c r="N487" s="318"/>
      <c r="O487" s="318"/>
      <c r="P487" s="318"/>
      <c r="Q487" s="318"/>
      <c r="R487" s="318"/>
      <c r="S487" s="318"/>
      <c r="T487" s="318"/>
      <c r="U487" s="318"/>
      <c r="V487" s="318"/>
      <c r="W487" s="318"/>
      <c r="X487" s="318"/>
      <c r="Y487" s="318"/>
      <c r="Z487" s="318"/>
      <c r="AA487" s="318"/>
    </row>
    <row r="488" spans="2:27" s="334" customFormat="1" ht="18.5">
      <c r="B488" s="318"/>
      <c r="C488" s="318"/>
      <c r="D488" s="318"/>
      <c r="E488" s="318"/>
      <c r="F488" s="318"/>
      <c r="G488" s="318"/>
      <c r="H488" s="318"/>
      <c r="I488" s="318"/>
      <c r="J488" s="318"/>
      <c r="K488" s="318"/>
      <c r="L488" s="318"/>
      <c r="M488" s="318"/>
      <c r="N488" s="318"/>
      <c r="O488" s="318"/>
      <c r="P488" s="318"/>
      <c r="Q488" s="318"/>
      <c r="R488" s="318"/>
      <c r="S488" s="318"/>
      <c r="T488" s="318"/>
      <c r="U488" s="318"/>
      <c r="V488" s="318"/>
      <c r="W488" s="318"/>
      <c r="X488" s="318"/>
      <c r="Y488" s="318"/>
      <c r="Z488" s="318"/>
      <c r="AA488" s="318"/>
    </row>
    <row r="489" spans="2:27" s="334" customFormat="1" ht="18.5">
      <c r="B489" s="318"/>
      <c r="C489" s="318"/>
      <c r="D489" s="318"/>
      <c r="E489" s="318"/>
      <c r="F489" s="318"/>
      <c r="G489" s="318"/>
      <c r="H489" s="318"/>
      <c r="I489" s="318"/>
      <c r="J489" s="318"/>
      <c r="K489" s="318"/>
      <c r="L489" s="318"/>
      <c r="M489" s="318"/>
      <c r="N489" s="318"/>
      <c r="O489" s="318"/>
      <c r="P489" s="318"/>
      <c r="Q489" s="318"/>
      <c r="R489" s="318"/>
      <c r="S489" s="318"/>
      <c r="T489" s="318"/>
      <c r="U489" s="318"/>
      <c r="V489" s="318"/>
      <c r="W489" s="318"/>
      <c r="X489" s="318"/>
      <c r="Y489" s="318"/>
      <c r="Z489" s="318"/>
      <c r="AA489" s="318"/>
    </row>
    <row r="490" spans="2:27" s="334" customFormat="1" ht="18.5">
      <c r="B490" s="318"/>
      <c r="C490" s="318"/>
      <c r="D490" s="318"/>
      <c r="E490" s="318"/>
      <c r="F490" s="318"/>
      <c r="G490" s="318"/>
      <c r="H490" s="318"/>
      <c r="I490" s="318"/>
      <c r="J490" s="318"/>
      <c r="K490" s="318"/>
      <c r="L490" s="318"/>
      <c r="M490" s="318"/>
      <c r="N490" s="318"/>
      <c r="O490" s="318"/>
      <c r="P490" s="318"/>
      <c r="Q490" s="318"/>
      <c r="R490" s="318"/>
      <c r="S490" s="318"/>
      <c r="T490" s="318"/>
      <c r="U490" s="318"/>
      <c r="V490" s="318"/>
      <c r="W490" s="318"/>
      <c r="X490" s="318"/>
      <c r="Y490" s="318"/>
      <c r="Z490" s="318"/>
      <c r="AA490" s="318"/>
    </row>
    <row r="491" spans="2:27" s="334" customFormat="1" ht="18.5">
      <c r="B491" s="318"/>
      <c r="C491" s="318"/>
      <c r="D491" s="318"/>
      <c r="E491" s="318"/>
      <c r="F491" s="318"/>
      <c r="G491" s="318"/>
      <c r="H491" s="318"/>
      <c r="I491" s="318"/>
      <c r="J491" s="318"/>
      <c r="K491" s="318"/>
      <c r="L491" s="318"/>
      <c r="M491" s="318"/>
      <c r="N491" s="318"/>
      <c r="O491" s="318"/>
      <c r="P491" s="318"/>
      <c r="Q491" s="318"/>
      <c r="R491" s="318"/>
      <c r="S491" s="318"/>
      <c r="T491" s="318"/>
      <c r="U491" s="318"/>
      <c r="V491" s="318"/>
      <c r="W491" s="318"/>
      <c r="X491" s="318"/>
      <c r="Y491" s="318"/>
      <c r="Z491" s="318"/>
      <c r="AA491" s="318"/>
    </row>
    <row r="492" spans="2:27" s="334" customFormat="1" ht="18.5">
      <c r="B492" s="318"/>
      <c r="C492" s="318"/>
      <c r="D492" s="318"/>
      <c r="E492" s="318"/>
      <c r="F492" s="318"/>
      <c r="G492" s="318"/>
      <c r="H492" s="318"/>
      <c r="I492" s="318"/>
      <c r="J492" s="318"/>
      <c r="K492" s="318"/>
      <c r="L492" s="318"/>
      <c r="M492" s="318"/>
      <c r="N492" s="318"/>
      <c r="O492" s="318"/>
      <c r="P492" s="318"/>
      <c r="Q492" s="318"/>
      <c r="R492" s="318"/>
      <c r="S492" s="318"/>
      <c r="T492" s="318"/>
      <c r="U492" s="318"/>
      <c r="V492" s="318"/>
      <c r="W492" s="318"/>
      <c r="X492" s="318"/>
      <c r="Y492" s="318"/>
      <c r="Z492" s="318"/>
      <c r="AA492" s="318"/>
    </row>
    <row r="493" spans="2:27" s="334" customFormat="1" ht="18.5">
      <c r="B493" s="318"/>
      <c r="C493" s="318"/>
      <c r="D493" s="318"/>
      <c r="E493" s="318"/>
      <c r="F493" s="318"/>
      <c r="G493" s="318"/>
      <c r="H493" s="318"/>
      <c r="I493" s="318"/>
      <c r="J493" s="318"/>
      <c r="K493" s="318"/>
      <c r="L493" s="318"/>
      <c r="M493" s="318"/>
      <c r="N493" s="318"/>
      <c r="O493" s="318"/>
      <c r="P493" s="318"/>
      <c r="Q493" s="318"/>
      <c r="R493" s="318"/>
      <c r="S493" s="318"/>
      <c r="T493" s="318"/>
      <c r="U493" s="318"/>
      <c r="V493" s="318"/>
      <c r="W493" s="318"/>
      <c r="X493" s="318"/>
      <c r="Y493" s="318"/>
      <c r="Z493" s="318"/>
      <c r="AA493" s="318"/>
    </row>
    <row r="494" spans="2:27" s="334" customFormat="1" ht="18.5">
      <c r="B494" s="318"/>
      <c r="C494" s="318"/>
      <c r="D494" s="318"/>
      <c r="E494" s="318"/>
      <c r="F494" s="318"/>
      <c r="G494" s="318"/>
      <c r="H494" s="318"/>
      <c r="I494" s="318"/>
      <c r="J494" s="318"/>
      <c r="K494" s="318"/>
      <c r="L494" s="318"/>
      <c r="M494" s="318"/>
      <c r="N494" s="318"/>
      <c r="O494" s="318"/>
      <c r="P494" s="318"/>
      <c r="Q494" s="318"/>
      <c r="R494" s="318"/>
      <c r="S494" s="318"/>
      <c r="T494" s="318"/>
      <c r="U494" s="318"/>
      <c r="V494" s="318"/>
      <c r="W494" s="318"/>
      <c r="X494" s="318"/>
      <c r="Y494" s="318"/>
      <c r="Z494" s="318"/>
      <c r="AA494" s="318"/>
    </row>
    <row r="495" spans="2:27" s="334" customFormat="1" ht="18.5">
      <c r="B495" s="318"/>
      <c r="C495" s="318"/>
      <c r="D495" s="318"/>
      <c r="E495" s="318"/>
      <c r="F495" s="318"/>
      <c r="G495" s="318"/>
      <c r="H495" s="318"/>
      <c r="I495" s="318"/>
      <c r="J495" s="318"/>
      <c r="K495" s="318"/>
      <c r="L495" s="318"/>
      <c r="M495" s="318"/>
      <c r="N495" s="318"/>
      <c r="O495" s="318"/>
      <c r="P495" s="318"/>
      <c r="Q495" s="318"/>
      <c r="R495" s="318"/>
      <c r="S495" s="318"/>
      <c r="T495" s="318"/>
      <c r="U495" s="318"/>
      <c r="V495" s="318"/>
      <c r="W495" s="318"/>
      <c r="X495" s="318"/>
      <c r="Y495" s="318"/>
      <c r="Z495" s="318"/>
      <c r="AA495" s="318"/>
    </row>
    <row r="496" spans="2:27" s="334" customFormat="1" ht="18.5">
      <c r="B496" s="318"/>
      <c r="C496" s="318"/>
      <c r="D496" s="318"/>
      <c r="E496" s="318"/>
      <c r="F496" s="318"/>
      <c r="G496" s="318"/>
      <c r="H496" s="318"/>
      <c r="I496" s="318"/>
      <c r="J496" s="318"/>
      <c r="K496" s="318"/>
      <c r="L496" s="318"/>
      <c r="M496" s="318"/>
      <c r="N496" s="318"/>
      <c r="O496" s="318"/>
      <c r="P496" s="318"/>
      <c r="Q496" s="318"/>
      <c r="R496" s="318"/>
      <c r="S496" s="318"/>
      <c r="T496" s="318"/>
      <c r="U496" s="318"/>
      <c r="V496" s="318"/>
      <c r="W496" s="318"/>
      <c r="X496" s="318"/>
      <c r="Y496" s="318"/>
      <c r="Z496" s="318"/>
      <c r="AA496" s="318"/>
    </row>
    <row r="497" spans="2:27" s="334" customFormat="1" ht="18.5">
      <c r="B497" s="318"/>
      <c r="C497" s="318"/>
      <c r="D497" s="318"/>
      <c r="E497" s="318"/>
      <c r="F497" s="318"/>
      <c r="G497" s="318"/>
      <c r="H497" s="318"/>
      <c r="I497" s="318"/>
      <c r="J497" s="318"/>
      <c r="K497" s="318"/>
      <c r="L497" s="318"/>
      <c r="M497" s="318"/>
      <c r="N497" s="318"/>
      <c r="O497" s="318"/>
      <c r="P497" s="318"/>
      <c r="Q497" s="318"/>
      <c r="R497" s="318"/>
      <c r="S497" s="318"/>
      <c r="T497" s="318"/>
      <c r="U497" s="318"/>
      <c r="V497" s="318"/>
      <c r="W497" s="318"/>
      <c r="X497" s="318"/>
      <c r="Y497" s="318"/>
      <c r="Z497" s="318"/>
      <c r="AA497" s="318"/>
    </row>
    <row r="498" spans="2:27" s="334" customFormat="1" ht="18.5">
      <c r="B498" s="318"/>
      <c r="C498" s="318"/>
      <c r="D498" s="318"/>
      <c r="E498" s="318"/>
      <c r="F498" s="318"/>
      <c r="G498" s="318"/>
      <c r="H498" s="318"/>
      <c r="I498" s="318"/>
      <c r="J498" s="318"/>
      <c r="K498" s="318"/>
      <c r="L498" s="318"/>
      <c r="M498" s="318"/>
      <c r="N498" s="318"/>
      <c r="O498" s="318"/>
      <c r="P498" s="318"/>
      <c r="Q498" s="318"/>
      <c r="R498" s="318"/>
      <c r="S498" s="318"/>
      <c r="T498" s="318"/>
      <c r="U498" s="318"/>
      <c r="V498" s="318"/>
      <c r="W498" s="318"/>
      <c r="X498" s="318"/>
      <c r="Y498" s="318"/>
      <c r="Z498" s="318"/>
      <c r="AA498" s="318"/>
    </row>
    <row r="499" spans="2:27" s="334" customFormat="1" ht="18.5">
      <c r="B499" s="318"/>
      <c r="C499" s="318"/>
      <c r="D499" s="318"/>
      <c r="E499" s="318"/>
      <c r="F499" s="318"/>
      <c r="G499" s="318"/>
      <c r="H499" s="318"/>
      <c r="I499" s="318"/>
      <c r="J499" s="318"/>
      <c r="K499" s="318"/>
      <c r="L499" s="318"/>
      <c r="M499" s="318"/>
      <c r="N499" s="318"/>
      <c r="O499" s="318"/>
      <c r="P499" s="318"/>
      <c r="Q499" s="318"/>
      <c r="R499" s="318"/>
      <c r="S499" s="318"/>
      <c r="T499" s="318"/>
      <c r="U499" s="318"/>
      <c r="V499" s="318"/>
      <c r="W499" s="318"/>
      <c r="X499" s="318"/>
      <c r="Y499" s="318"/>
      <c r="Z499" s="318"/>
      <c r="AA499" s="318"/>
    </row>
    <row r="500" spans="2:27" s="334" customFormat="1" ht="18.5">
      <c r="B500" s="318"/>
      <c r="C500" s="318"/>
      <c r="D500" s="318"/>
      <c r="E500" s="318"/>
      <c r="F500" s="318"/>
      <c r="G500" s="318"/>
      <c r="H500" s="318"/>
      <c r="I500" s="318"/>
      <c r="J500" s="318"/>
      <c r="K500" s="318"/>
      <c r="L500" s="318"/>
      <c r="M500" s="318"/>
      <c r="N500" s="318"/>
      <c r="O500" s="318"/>
      <c r="P500" s="318"/>
      <c r="Q500" s="318"/>
      <c r="R500" s="318"/>
      <c r="S500" s="318"/>
      <c r="T500" s="318"/>
      <c r="U500" s="318"/>
      <c r="V500" s="318"/>
      <c r="W500" s="318"/>
      <c r="X500" s="318"/>
      <c r="Y500" s="318"/>
      <c r="Z500" s="318"/>
      <c r="AA500" s="318"/>
    </row>
    <row r="501" spans="2:27" s="334" customFormat="1" ht="18.5">
      <c r="B501" s="318"/>
      <c r="C501" s="318"/>
      <c r="D501" s="318"/>
      <c r="E501" s="318"/>
      <c r="F501" s="318"/>
      <c r="G501" s="318"/>
      <c r="H501" s="318"/>
      <c r="I501" s="318"/>
      <c r="J501" s="318"/>
      <c r="K501" s="318"/>
      <c r="L501" s="318"/>
      <c r="M501" s="318"/>
      <c r="N501" s="318"/>
      <c r="O501" s="318"/>
      <c r="P501" s="318"/>
      <c r="Q501" s="318"/>
      <c r="R501" s="318"/>
      <c r="S501" s="318"/>
      <c r="T501" s="318"/>
      <c r="U501" s="318"/>
      <c r="V501" s="318"/>
      <c r="W501" s="318"/>
      <c r="X501" s="318"/>
      <c r="Y501" s="318"/>
      <c r="Z501" s="318"/>
      <c r="AA501" s="318"/>
    </row>
    <row r="502" spans="2:27" s="334" customFormat="1" ht="18.5">
      <c r="B502" s="318"/>
      <c r="C502" s="318"/>
      <c r="D502" s="318"/>
      <c r="E502" s="318"/>
      <c r="F502" s="318"/>
      <c r="G502" s="318"/>
      <c r="H502" s="318"/>
      <c r="I502" s="318"/>
      <c r="J502" s="318"/>
      <c r="K502" s="318"/>
      <c r="L502" s="318"/>
      <c r="M502" s="318"/>
      <c r="N502" s="318"/>
      <c r="O502" s="318"/>
      <c r="P502" s="318"/>
      <c r="Q502" s="318"/>
      <c r="R502" s="318"/>
      <c r="S502" s="318"/>
      <c r="T502" s="318"/>
      <c r="U502" s="318"/>
      <c r="V502" s="318"/>
      <c r="W502" s="318"/>
      <c r="X502" s="318"/>
      <c r="Y502" s="318"/>
      <c r="Z502" s="318"/>
      <c r="AA502" s="318"/>
    </row>
    <row r="503" spans="2:27" s="334" customFormat="1" ht="18.5">
      <c r="B503" s="318"/>
      <c r="C503" s="318"/>
      <c r="D503" s="318"/>
      <c r="E503" s="318"/>
      <c r="F503" s="318"/>
      <c r="G503" s="318"/>
      <c r="H503" s="318"/>
      <c r="I503" s="318"/>
      <c r="J503" s="318"/>
      <c r="K503" s="318"/>
      <c r="L503" s="318"/>
      <c r="M503" s="318"/>
      <c r="N503" s="318"/>
      <c r="O503" s="318"/>
      <c r="P503" s="318"/>
      <c r="Q503" s="318"/>
      <c r="R503" s="318"/>
      <c r="S503" s="318"/>
      <c r="T503" s="318"/>
      <c r="U503" s="318"/>
      <c r="V503" s="318"/>
      <c r="W503" s="318"/>
      <c r="X503" s="318"/>
      <c r="Y503" s="318"/>
      <c r="Z503" s="318"/>
      <c r="AA503" s="318"/>
    </row>
    <row r="504" spans="2:27" s="334" customFormat="1" ht="18.5">
      <c r="B504" s="318"/>
      <c r="C504" s="318"/>
      <c r="D504" s="318"/>
      <c r="E504" s="318"/>
      <c r="F504" s="318"/>
      <c r="G504" s="318"/>
      <c r="H504" s="318"/>
      <c r="I504" s="318"/>
      <c r="J504" s="318"/>
      <c r="K504" s="318"/>
      <c r="L504" s="318"/>
      <c r="M504" s="318"/>
      <c r="N504" s="318"/>
      <c r="O504" s="318"/>
      <c r="P504" s="318"/>
      <c r="Q504" s="318"/>
      <c r="R504" s="318"/>
      <c r="S504" s="318"/>
      <c r="T504" s="318"/>
      <c r="U504" s="318"/>
      <c r="V504" s="318"/>
      <c r="W504" s="318"/>
      <c r="X504" s="318"/>
      <c r="Y504" s="318"/>
      <c r="Z504" s="318"/>
      <c r="AA504" s="318"/>
    </row>
    <row r="505" spans="2:27" s="334" customFormat="1" ht="18.5">
      <c r="B505" s="318"/>
      <c r="C505" s="318"/>
      <c r="D505" s="318"/>
      <c r="E505" s="318"/>
      <c r="F505" s="318"/>
      <c r="G505" s="318"/>
      <c r="H505" s="318"/>
      <c r="I505" s="318"/>
      <c r="J505" s="318"/>
      <c r="K505" s="318"/>
      <c r="L505" s="318"/>
      <c r="M505" s="318"/>
      <c r="N505" s="318"/>
      <c r="O505" s="318"/>
      <c r="P505" s="318"/>
      <c r="Q505" s="318"/>
      <c r="R505" s="318"/>
      <c r="S505" s="318"/>
      <c r="T505" s="318"/>
      <c r="U505" s="318"/>
      <c r="V505" s="318"/>
      <c r="W505" s="318"/>
      <c r="X505" s="318"/>
      <c r="Y505" s="318"/>
      <c r="Z505" s="318"/>
      <c r="AA505" s="318"/>
    </row>
    <row r="506" spans="2:27" s="334" customFormat="1" ht="18.5">
      <c r="B506" s="318"/>
      <c r="C506" s="318"/>
      <c r="D506" s="318"/>
      <c r="E506" s="318"/>
      <c r="F506" s="318"/>
      <c r="G506" s="318"/>
      <c r="H506" s="318"/>
      <c r="I506" s="318"/>
      <c r="J506" s="318"/>
      <c r="K506" s="318"/>
      <c r="L506" s="318"/>
      <c r="M506" s="318"/>
      <c r="N506" s="318"/>
      <c r="O506" s="318"/>
      <c r="P506" s="318"/>
      <c r="Q506" s="318"/>
      <c r="R506" s="318"/>
      <c r="S506" s="318"/>
      <c r="T506" s="318"/>
      <c r="U506" s="318"/>
      <c r="V506" s="318"/>
      <c r="W506" s="318"/>
      <c r="X506" s="318"/>
      <c r="Y506" s="318"/>
      <c r="Z506" s="318"/>
      <c r="AA506" s="318"/>
    </row>
    <row r="507" spans="2:27" s="334" customFormat="1" ht="18.5">
      <c r="B507" s="318"/>
      <c r="C507" s="318"/>
      <c r="D507" s="318"/>
      <c r="E507" s="318"/>
      <c r="F507" s="318"/>
      <c r="G507" s="318"/>
      <c r="H507" s="318"/>
      <c r="I507" s="318"/>
      <c r="J507" s="318"/>
      <c r="K507" s="318"/>
      <c r="L507" s="318"/>
      <c r="M507" s="318"/>
      <c r="N507" s="318"/>
      <c r="O507" s="318"/>
      <c r="P507" s="318"/>
      <c r="Q507" s="318"/>
      <c r="R507" s="318"/>
      <c r="S507" s="318"/>
      <c r="T507" s="318"/>
      <c r="U507" s="318"/>
      <c r="V507" s="318"/>
      <c r="W507" s="318"/>
      <c r="X507" s="318"/>
      <c r="Y507" s="318"/>
      <c r="Z507" s="318"/>
      <c r="AA507" s="318"/>
    </row>
    <row r="508" spans="2:27" s="334" customFormat="1" ht="18.5">
      <c r="B508" s="318"/>
      <c r="C508" s="318"/>
      <c r="D508" s="318"/>
      <c r="E508" s="318"/>
      <c r="F508" s="318"/>
      <c r="G508" s="318"/>
      <c r="H508" s="318"/>
      <c r="I508" s="318"/>
      <c r="J508" s="318"/>
      <c r="K508" s="318"/>
      <c r="L508" s="318"/>
      <c r="M508" s="318"/>
      <c r="N508" s="318"/>
      <c r="O508" s="318"/>
      <c r="P508" s="318"/>
      <c r="Q508" s="318"/>
      <c r="R508" s="318"/>
      <c r="S508" s="318"/>
      <c r="T508" s="318"/>
      <c r="U508" s="318"/>
      <c r="V508" s="318"/>
      <c r="W508" s="318"/>
      <c r="X508" s="318"/>
      <c r="Y508" s="318"/>
      <c r="Z508" s="318"/>
      <c r="AA508" s="318"/>
    </row>
    <row r="509" spans="2:27" s="334" customFormat="1" ht="18.5">
      <c r="B509" s="318"/>
      <c r="C509" s="318"/>
      <c r="D509" s="318"/>
      <c r="E509" s="318"/>
      <c r="F509" s="318"/>
      <c r="G509" s="318"/>
      <c r="H509" s="318"/>
      <c r="I509" s="318"/>
      <c r="J509" s="318"/>
      <c r="K509" s="318"/>
      <c r="L509" s="318"/>
      <c r="M509" s="318"/>
      <c r="N509" s="318"/>
      <c r="O509" s="318"/>
      <c r="P509" s="318"/>
      <c r="Q509" s="318"/>
      <c r="R509" s="318"/>
      <c r="S509" s="318"/>
      <c r="T509" s="318"/>
      <c r="U509" s="318"/>
      <c r="V509" s="318"/>
      <c r="W509" s="318"/>
      <c r="X509" s="318"/>
      <c r="Y509" s="318"/>
      <c r="Z509" s="318"/>
      <c r="AA509" s="318"/>
    </row>
    <row r="510" spans="2:27" s="334" customFormat="1" ht="18.5">
      <c r="B510" s="318"/>
      <c r="C510" s="318"/>
      <c r="D510" s="318"/>
      <c r="E510" s="318"/>
      <c r="F510" s="318"/>
      <c r="G510" s="318"/>
      <c r="H510" s="318"/>
      <c r="I510" s="318"/>
      <c r="J510" s="318"/>
      <c r="K510" s="318"/>
      <c r="L510" s="318"/>
      <c r="M510" s="318"/>
      <c r="N510" s="318"/>
      <c r="O510" s="318"/>
      <c r="P510" s="318"/>
      <c r="Q510" s="318"/>
      <c r="R510" s="318"/>
      <c r="S510" s="318"/>
      <c r="T510" s="318"/>
      <c r="U510" s="318"/>
      <c r="V510" s="318"/>
      <c r="W510" s="318"/>
      <c r="X510" s="318"/>
      <c r="Y510" s="318"/>
      <c r="Z510" s="318"/>
      <c r="AA510" s="318"/>
    </row>
    <row r="511" spans="2:27" s="334" customFormat="1" ht="18.5">
      <c r="B511" s="318"/>
      <c r="C511" s="318"/>
      <c r="D511" s="318"/>
      <c r="E511" s="318"/>
      <c r="F511" s="318"/>
      <c r="G511" s="318"/>
      <c r="H511" s="318"/>
      <c r="I511" s="318"/>
      <c r="J511" s="318"/>
      <c r="K511" s="318"/>
      <c r="L511" s="318"/>
      <c r="M511" s="318"/>
      <c r="N511" s="318"/>
      <c r="O511" s="318"/>
      <c r="P511" s="318"/>
      <c r="Q511" s="318"/>
      <c r="R511" s="318"/>
      <c r="S511" s="318"/>
      <c r="T511" s="318"/>
      <c r="U511" s="318"/>
      <c r="V511" s="318"/>
      <c r="W511" s="318"/>
      <c r="X511" s="318"/>
      <c r="Y511" s="318"/>
      <c r="Z511" s="318"/>
      <c r="AA511" s="318"/>
    </row>
    <row r="512" spans="2:27" s="334" customFormat="1" ht="18.5">
      <c r="B512" s="318"/>
      <c r="C512" s="318"/>
      <c r="D512" s="318"/>
      <c r="E512" s="318"/>
      <c r="F512" s="318"/>
      <c r="G512" s="318"/>
      <c r="H512" s="318"/>
      <c r="I512" s="318"/>
      <c r="J512" s="318"/>
      <c r="K512" s="318"/>
      <c r="L512" s="318"/>
      <c r="M512" s="318"/>
      <c r="N512" s="318"/>
      <c r="O512" s="318"/>
      <c r="P512" s="318"/>
      <c r="Q512" s="318"/>
      <c r="R512" s="318"/>
      <c r="S512" s="318"/>
      <c r="T512" s="318"/>
      <c r="U512" s="318"/>
      <c r="V512" s="318"/>
      <c r="W512" s="318"/>
      <c r="X512" s="318"/>
      <c r="Y512" s="318"/>
      <c r="Z512" s="318"/>
      <c r="AA512" s="318"/>
    </row>
    <row r="513" spans="2:27" s="334" customFormat="1" ht="18.5">
      <c r="B513" s="318"/>
      <c r="C513" s="318"/>
      <c r="D513" s="318"/>
      <c r="E513" s="318"/>
      <c r="F513" s="318"/>
      <c r="G513" s="318"/>
      <c r="H513" s="318"/>
      <c r="I513" s="318"/>
      <c r="J513" s="318"/>
      <c r="K513" s="318"/>
      <c r="L513" s="318"/>
      <c r="M513" s="318"/>
      <c r="N513" s="318"/>
      <c r="O513" s="318"/>
      <c r="P513" s="318"/>
      <c r="Q513" s="318"/>
      <c r="R513" s="318"/>
      <c r="S513" s="318"/>
      <c r="T513" s="318"/>
      <c r="U513" s="318"/>
      <c r="V513" s="318"/>
      <c r="W513" s="318"/>
      <c r="X513" s="318"/>
      <c r="Y513" s="318"/>
      <c r="Z513" s="318"/>
      <c r="AA513" s="318"/>
    </row>
    <row r="514" spans="2:27" s="334" customFormat="1" ht="18.5">
      <c r="B514" s="318"/>
      <c r="C514" s="318"/>
      <c r="D514" s="318"/>
      <c r="E514" s="318"/>
      <c r="F514" s="318"/>
      <c r="G514" s="318"/>
      <c r="H514" s="318"/>
      <c r="I514" s="318"/>
      <c r="J514" s="318"/>
      <c r="K514" s="318"/>
      <c r="L514" s="318"/>
      <c r="M514" s="318"/>
      <c r="N514" s="318"/>
      <c r="O514" s="318"/>
      <c r="P514" s="318"/>
      <c r="Q514" s="318"/>
      <c r="R514" s="318"/>
      <c r="S514" s="318"/>
      <c r="T514" s="318"/>
      <c r="U514" s="318"/>
      <c r="V514" s="318"/>
      <c r="W514" s="318"/>
      <c r="X514" s="318"/>
      <c r="Y514" s="318"/>
      <c r="Z514" s="318"/>
      <c r="AA514" s="318"/>
    </row>
    <row r="515" spans="2:27" s="334" customFormat="1" ht="18.5">
      <c r="B515" s="318"/>
      <c r="C515" s="318"/>
      <c r="D515" s="318"/>
      <c r="E515" s="318"/>
      <c r="F515" s="318"/>
      <c r="G515" s="318"/>
      <c r="H515" s="318"/>
      <c r="I515" s="318"/>
      <c r="J515" s="318"/>
      <c r="K515" s="318"/>
      <c r="L515" s="318"/>
      <c r="M515" s="318"/>
      <c r="N515" s="318"/>
      <c r="O515" s="318"/>
      <c r="P515" s="318"/>
      <c r="Q515" s="318"/>
      <c r="R515" s="318"/>
      <c r="S515" s="318"/>
      <c r="T515" s="318"/>
      <c r="U515" s="318"/>
      <c r="V515" s="318"/>
      <c r="W515" s="318"/>
      <c r="X515" s="318"/>
      <c r="Y515" s="318"/>
      <c r="Z515" s="318"/>
      <c r="AA515" s="318"/>
    </row>
    <row r="516" spans="2:27" s="334" customFormat="1" ht="18.5">
      <c r="B516" s="318"/>
      <c r="C516" s="318"/>
      <c r="D516" s="318"/>
      <c r="E516" s="318"/>
      <c r="F516" s="318"/>
      <c r="G516" s="318"/>
      <c r="H516" s="318"/>
      <c r="I516" s="318"/>
      <c r="J516" s="318"/>
      <c r="K516" s="318"/>
      <c r="L516" s="318"/>
      <c r="M516" s="318"/>
      <c r="N516" s="318"/>
      <c r="O516" s="318"/>
      <c r="P516" s="318"/>
      <c r="Q516" s="318"/>
      <c r="R516" s="318"/>
      <c r="S516" s="318"/>
      <c r="T516" s="318"/>
      <c r="U516" s="318"/>
      <c r="V516" s="318"/>
      <c r="W516" s="318"/>
      <c r="X516" s="318"/>
      <c r="Y516" s="318"/>
      <c r="Z516" s="318"/>
      <c r="AA516" s="318"/>
    </row>
    <row r="517" spans="2:27" s="334" customFormat="1" ht="18.5">
      <c r="B517" s="318"/>
      <c r="C517" s="318"/>
      <c r="D517" s="318"/>
      <c r="E517" s="318"/>
      <c r="F517" s="318"/>
      <c r="G517" s="318"/>
      <c r="H517" s="318"/>
      <c r="I517" s="318"/>
      <c r="J517" s="318"/>
      <c r="K517" s="318"/>
      <c r="L517" s="318"/>
      <c r="M517" s="318"/>
      <c r="N517" s="318"/>
      <c r="O517" s="318"/>
      <c r="P517" s="318"/>
      <c r="Q517" s="318"/>
      <c r="R517" s="318"/>
      <c r="S517" s="318"/>
      <c r="T517" s="318"/>
      <c r="U517" s="318"/>
      <c r="V517" s="318"/>
      <c r="W517" s="318"/>
      <c r="X517" s="318"/>
      <c r="Y517" s="318"/>
      <c r="Z517" s="318"/>
      <c r="AA517" s="318"/>
    </row>
    <row r="518" spans="2:27" s="334" customFormat="1" ht="18.5">
      <c r="B518" s="318"/>
      <c r="C518" s="318"/>
      <c r="D518" s="318"/>
      <c r="E518" s="318"/>
      <c r="F518" s="318"/>
      <c r="G518" s="318"/>
      <c r="H518" s="318"/>
      <c r="I518" s="318"/>
      <c r="J518" s="318"/>
      <c r="K518" s="318"/>
      <c r="L518" s="318"/>
      <c r="M518" s="318"/>
      <c r="N518" s="318"/>
      <c r="O518" s="318"/>
      <c r="P518" s="318"/>
      <c r="Q518" s="318"/>
      <c r="R518" s="318"/>
      <c r="S518" s="318"/>
      <c r="T518" s="318"/>
      <c r="U518" s="318"/>
      <c r="V518" s="318"/>
      <c r="W518" s="318"/>
      <c r="X518" s="318"/>
      <c r="Y518" s="318"/>
      <c r="Z518" s="318"/>
      <c r="AA518" s="318"/>
    </row>
    <row r="519" spans="2:27" s="334" customFormat="1" ht="18.5">
      <c r="B519" s="318"/>
      <c r="C519" s="318"/>
      <c r="D519" s="318"/>
      <c r="E519" s="318"/>
      <c r="F519" s="318"/>
      <c r="G519" s="318"/>
      <c r="H519" s="318"/>
      <c r="I519" s="318"/>
      <c r="J519" s="318"/>
      <c r="K519" s="318"/>
      <c r="L519" s="318"/>
      <c r="M519" s="318"/>
      <c r="N519" s="318"/>
      <c r="O519" s="318"/>
      <c r="P519" s="318"/>
      <c r="Q519" s="318"/>
      <c r="R519" s="318"/>
      <c r="S519" s="318"/>
      <c r="T519" s="318"/>
      <c r="U519" s="318"/>
      <c r="V519" s="318"/>
      <c r="W519" s="318"/>
      <c r="X519" s="318"/>
      <c r="Y519" s="318"/>
      <c r="Z519" s="318"/>
      <c r="AA519" s="318"/>
    </row>
    <row r="520" spans="2:27" s="334" customFormat="1" ht="18.5">
      <c r="B520" s="318"/>
      <c r="C520" s="318"/>
      <c r="D520" s="318"/>
      <c r="E520" s="318"/>
      <c r="F520" s="318"/>
      <c r="G520" s="318"/>
      <c r="H520" s="318"/>
      <c r="I520" s="318"/>
      <c r="J520" s="318"/>
      <c r="K520" s="318"/>
      <c r="L520" s="318"/>
      <c r="M520" s="318"/>
      <c r="N520" s="318"/>
      <c r="O520" s="318"/>
      <c r="P520" s="318"/>
      <c r="Q520" s="318"/>
      <c r="R520" s="318"/>
      <c r="S520" s="318"/>
      <c r="T520" s="318"/>
      <c r="U520" s="318"/>
      <c r="V520" s="318"/>
      <c r="W520" s="318"/>
      <c r="X520" s="318"/>
      <c r="Y520" s="318"/>
      <c r="Z520" s="318"/>
      <c r="AA520" s="318"/>
    </row>
    <row r="521" spans="2:27" s="334" customFormat="1" ht="18.5">
      <c r="B521" s="318"/>
      <c r="C521" s="318"/>
      <c r="D521" s="318"/>
      <c r="E521" s="318"/>
      <c r="F521" s="318"/>
      <c r="G521" s="318"/>
      <c r="H521" s="318"/>
      <c r="I521" s="318"/>
      <c r="J521" s="318"/>
      <c r="K521" s="318"/>
      <c r="L521" s="318"/>
      <c r="M521" s="318"/>
      <c r="N521" s="318"/>
      <c r="O521" s="318"/>
      <c r="P521" s="318"/>
      <c r="Q521" s="318"/>
      <c r="R521" s="318"/>
      <c r="S521" s="318"/>
      <c r="T521" s="318"/>
      <c r="U521" s="318"/>
      <c r="V521" s="318"/>
      <c r="W521" s="318"/>
      <c r="X521" s="318"/>
      <c r="Y521" s="318"/>
      <c r="Z521" s="318"/>
      <c r="AA521" s="318"/>
    </row>
    <row r="522" spans="2:27" s="334" customFormat="1" ht="18.5">
      <c r="B522" s="318"/>
      <c r="C522" s="318"/>
      <c r="D522" s="318"/>
      <c r="E522" s="318"/>
      <c r="F522" s="318"/>
      <c r="G522" s="318"/>
      <c r="H522" s="318"/>
      <c r="I522" s="318"/>
      <c r="J522" s="318"/>
      <c r="K522" s="318"/>
      <c r="L522" s="318"/>
      <c r="M522" s="318"/>
      <c r="N522" s="318"/>
      <c r="O522" s="318"/>
      <c r="P522" s="318"/>
      <c r="Q522" s="318"/>
      <c r="R522" s="318"/>
      <c r="S522" s="318"/>
      <c r="T522" s="318"/>
      <c r="U522" s="318"/>
      <c r="V522" s="318"/>
      <c r="W522" s="318"/>
      <c r="X522" s="318"/>
      <c r="Y522" s="318"/>
      <c r="Z522" s="318"/>
      <c r="AA522" s="318"/>
    </row>
    <row r="523" spans="2:27" s="334" customFormat="1" ht="18.5">
      <c r="B523" s="318"/>
      <c r="C523" s="318"/>
      <c r="D523" s="318"/>
      <c r="E523" s="318"/>
      <c r="F523" s="318"/>
      <c r="G523" s="318"/>
      <c r="H523" s="318"/>
      <c r="I523" s="318"/>
      <c r="J523" s="318"/>
      <c r="K523" s="318"/>
      <c r="L523" s="318"/>
      <c r="M523" s="318"/>
      <c r="N523" s="318"/>
      <c r="O523" s="318"/>
      <c r="P523" s="318"/>
      <c r="Q523" s="318"/>
      <c r="R523" s="318"/>
      <c r="S523" s="318"/>
      <c r="T523" s="318"/>
      <c r="U523" s="318"/>
      <c r="V523" s="318"/>
      <c r="W523" s="318"/>
      <c r="X523" s="318"/>
      <c r="Y523" s="318"/>
      <c r="Z523" s="318"/>
      <c r="AA523" s="318"/>
    </row>
    <row r="524" spans="2:27" s="334" customFormat="1" ht="18.5">
      <c r="B524" s="318"/>
      <c r="C524" s="318"/>
      <c r="D524" s="318"/>
      <c r="E524" s="318"/>
      <c r="F524" s="318"/>
      <c r="G524" s="318"/>
      <c r="H524" s="318"/>
      <c r="I524" s="318"/>
      <c r="J524" s="318"/>
      <c r="K524" s="318"/>
      <c r="L524" s="318"/>
      <c r="M524" s="318"/>
      <c r="N524" s="318"/>
      <c r="O524" s="318"/>
      <c r="P524" s="318"/>
      <c r="Q524" s="318"/>
      <c r="R524" s="318"/>
      <c r="S524" s="318"/>
      <c r="T524" s="318"/>
      <c r="U524" s="318"/>
      <c r="V524" s="318"/>
      <c r="W524" s="318"/>
      <c r="X524" s="318"/>
      <c r="Y524" s="318"/>
      <c r="Z524" s="318"/>
      <c r="AA524" s="318"/>
    </row>
    <row r="525" spans="2:27" s="334" customFormat="1" ht="18.5">
      <c r="B525" s="318"/>
      <c r="C525" s="318"/>
      <c r="D525" s="318"/>
      <c r="E525" s="318"/>
      <c r="F525" s="318"/>
      <c r="G525" s="318"/>
      <c r="H525" s="318"/>
      <c r="I525" s="318"/>
      <c r="J525" s="318"/>
      <c r="K525" s="318"/>
      <c r="L525" s="318"/>
      <c r="M525" s="318"/>
      <c r="N525" s="318"/>
      <c r="O525" s="318"/>
      <c r="P525" s="318"/>
      <c r="Q525" s="318"/>
      <c r="R525" s="318"/>
      <c r="S525" s="318"/>
      <c r="T525" s="318"/>
      <c r="U525" s="318"/>
      <c r="V525" s="318"/>
      <c r="W525" s="318"/>
      <c r="X525" s="318"/>
      <c r="Y525" s="318"/>
      <c r="Z525" s="318"/>
      <c r="AA525" s="318"/>
    </row>
    <row r="526" spans="2:27" s="334" customFormat="1" ht="18.5">
      <c r="B526" s="318"/>
      <c r="C526" s="318"/>
      <c r="D526" s="318"/>
      <c r="E526" s="318"/>
      <c r="F526" s="318"/>
      <c r="G526" s="318"/>
      <c r="H526" s="318"/>
      <c r="I526" s="318"/>
      <c r="J526" s="318"/>
      <c r="K526" s="318"/>
      <c r="L526" s="318"/>
      <c r="M526" s="318"/>
      <c r="N526" s="318"/>
      <c r="O526" s="318"/>
      <c r="P526" s="318"/>
      <c r="Q526" s="318"/>
      <c r="R526" s="318"/>
      <c r="S526" s="318"/>
      <c r="T526" s="318"/>
      <c r="U526" s="318"/>
      <c r="V526" s="318"/>
      <c r="W526" s="318"/>
      <c r="X526" s="318"/>
      <c r="Y526" s="318"/>
      <c r="Z526" s="318"/>
      <c r="AA526" s="318"/>
    </row>
    <row r="527" spans="2:27" s="334" customFormat="1" ht="18.5">
      <c r="B527" s="318"/>
      <c r="C527" s="318"/>
      <c r="D527" s="318"/>
      <c r="E527" s="318"/>
      <c r="F527" s="318"/>
      <c r="G527" s="318"/>
      <c r="H527" s="318"/>
      <c r="I527" s="318"/>
      <c r="J527" s="318"/>
      <c r="K527" s="318"/>
      <c r="L527" s="318"/>
      <c r="M527" s="318"/>
      <c r="N527" s="318"/>
      <c r="O527" s="318"/>
      <c r="P527" s="318"/>
      <c r="Q527" s="318"/>
      <c r="R527" s="318"/>
      <c r="S527" s="318"/>
      <c r="T527" s="318"/>
      <c r="U527" s="318"/>
      <c r="V527" s="318"/>
      <c r="W527" s="318"/>
      <c r="X527" s="318"/>
      <c r="Y527" s="318"/>
      <c r="Z527" s="318"/>
      <c r="AA527" s="318"/>
    </row>
    <row r="528" spans="2:27" s="334" customFormat="1" ht="18.5">
      <c r="B528" s="318"/>
      <c r="C528" s="318"/>
      <c r="D528" s="318"/>
      <c r="E528" s="318"/>
      <c r="F528" s="318"/>
      <c r="G528" s="318"/>
      <c r="H528" s="318"/>
      <c r="I528" s="318"/>
      <c r="J528" s="318"/>
      <c r="K528" s="318"/>
      <c r="L528" s="318"/>
      <c r="M528" s="318"/>
      <c r="N528" s="318"/>
      <c r="O528" s="318"/>
      <c r="P528" s="318"/>
      <c r="Q528" s="318"/>
      <c r="R528" s="318"/>
      <c r="S528" s="318"/>
      <c r="T528" s="318"/>
      <c r="U528" s="318"/>
      <c r="V528" s="318"/>
      <c r="W528" s="318"/>
      <c r="X528" s="318"/>
      <c r="Y528" s="318"/>
      <c r="Z528" s="318"/>
      <c r="AA528" s="318"/>
    </row>
    <row r="529" spans="2:27" s="334" customFormat="1" ht="18.5">
      <c r="B529" s="318"/>
      <c r="C529" s="318"/>
      <c r="D529" s="318"/>
      <c r="E529" s="318"/>
      <c r="F529" s="318"/>
      <c r="G529" s="318"/>
      <c r="H529" s="318"/>
      <c r="I529" s="318"/>
      <c r="J529" s="318"/>
      <c r="K529" s="318"/>
      <c r="L529" s="318"/>
      <c r="M529" s="318"/>
      <c r="N529" s="318"/>
      <c r="O529" s="318"/>
      <c r="P529" s="318"/>
      <c r="Q529" s="318"/>
      <c r="R529" s="318"/>
      <c r="S529" s="318"/>
      <c r="T529" s="318"/>
      <c r="U529" s="318"/>
      <c r="V529" s="318"/>
      <c r="W529" s="318"/>
      <c r="X529" s="318"/>
      <c r="Y529" s="318"/>
      <c r="Z529" s="318"/>
      <c r="AA529" s="318"/>
    </row>
    <row r="530" spans="2:27" s="334" customFormat="1" ht="18.5">
      <c r="B530" s="318"/>
      <c r="C530" s="318"/>
      <c r="D530" s="318"/>
      <c r="E530" s="318"/>
      <c r="F530" s="318"/>
      <c r="G530" s="318"/>
      <c r="H530" s="318"/>
      <c r="I530" s="318"/>
      <c r="J530" s="318"/>
      <c r="K530" s="318"/>
      <c r="L530" s="318"/>
      <c r="M530" s="318"/>
      <c r="N530" s="318"/>
      <c r="O530" s="318"/>
      <c r="P530" s="318"/>
      <c r="Q530" s="318"/>
      <c r="R530" s="318"/>
      <c r="S530" s="318"/>
      <c r="T530" s="318"/>
      <c r="U530" s="318"/>
      <c r="V530" s="318"/>
      <c r="W530" s="318"/>
      <c r="X530" s="318"/>
      <c r="Y530" s="318"/>
      <c r="Z530" s="318"/>
      <c r="AA530" s="318"/>
    </row>
    <row r="531" spans="2:27" s="334" customFormat="1" ht="18.5">
      <c r="B531" s="318"/>
      <c r="C531" s="318"/>
      <c r="D531" s="318"/>
      <c r="E531" s="318"/>
      <c r="F531" s="318"/>
      <c r="G531" s="318"/>
      <c r="H531" s="318"/>
      <c r="I531" s="318"/>
      <c r="J531" s="318"/>
      <c r="K531" s="318"/>
      <c r="L531" s="318"/>
      <c r="M531" s="318"/>
      <c r="N531" s="318"/>
      <c r="O531" s="318"/>
      <c r="P531" s="318"/>
      <c r="Q531" s="318"/>
      <c r="R531" s="318"/>
      <c r="S531" s="318"/>
      <c r="T531" s="318"/>
      <c r="U531" s="318"/>
      <c r="V531" s="318"/>
      <c r="W531" s="318"/>
      <c r="X531" s="318"/>
      <c r="Y531" s="318"/>
      <c r="Z531" s="318"/>
      <c r="AA531" s="318"/>
    </row>
    <row r="532" spans="2:27" s="334" customFormat="1" ht="18.5">
      <c r="B532" s="318"/>
      <c r="C532" s="318"/>
      <c r="D532" s="318"/>
      <c r="E532" s="318"/>
      <c r="F532" s="318"/>
      <c r="G532" s="318"/>
      <c r="H532" s="318"/>
      <c r="I532" s="318"/>
      <c r="J532" s="318"/>
      <c r="K532" s="318"/>
      <c r="L532" s="318"/>
      <c r="M532" s="318"/>
      <c r="N532" s="318"/>
      <c r="O532" s="318"/>
      <c r="P532" s="318"/>
      <c r="Q532" s="318"/>
      <c r="R532" s="318"/>
      <c r="S532" s="318"/>
      <c r="T532" s="318"/>
      <c r="U532" s="318"/>
      <c r="V532" s="318"/>
      <c r="W532" s="318"/>
      <c r="X532" s="318"/>
      <c r="Y532" s="318"/>
      <c r="Z532" s="318"/>
      <c r="AA532" s="318"/>
    </row>
    <row r="533" spans="2:27" s="334" customFormat="1" ht="18.5">
      <c r="B533" s="318"/>
      <c r="C533" s="318"/>
      <c r="D533" s="318"/>
      <c r="E533" s="318"/>
      <c r="F533" s="318"/>
      <c r="G533" s="318"/>
      <c r="H533" s="318"/>
      <c r="I533" s="318"/>
      <c r="J533" s="318"/>
      <c r="K533" s="318"/>
      <c r="L533" s="318"/>
      <c r="M533" s="318"/>
      <c r="N533" s="318"/>
      <c r="O533" s="318"/>
      <c r="P533" s="318"/>
      <c r="Q533" s="318"/>
      <c r="R533" s="318"/>
      <c r="S533" s="318"/>
      <c r="T533" s="318"/>
      <c r="U533" s="318"/>
      <c r="V533" s="318"/>
      <c r="W533" s="318"/>
      <c r="X533" s="318"/>
      <c r="Y533" s="318"/>
      <c r="Z533" s="318"/>
      <c r="AA533" s="318"/>
    </row>
    <row r="534" spans="2:27" s="334" customFormat="1" ht="18.5">
      <c r="B534" s="318"/>
      <c r="C534" s="318"/>
      <c r="D534" s="318"/>
      <c r="E534" s="318"/>
      <c r="F534" s="318"/>
      <c r="G534" s="318"/>
      <c r="H534" s="318"/>
      <c r="I534" s="318"/>
      <c r="J534" s="318"/>
      <c r="K534" s="318"/>
      <c r="L534" s="318"/>
      <c r="M534" s="318"/>
      <c r="N534" s="318"/>
      <c r="O534" s="318"/>
      <c r="P534" s="318"/>
      <c r="Q534" s="318"/>
      <c r="R534" s="318"/>
      <c r="S534" s="318"/>
      <c r="T534" s="318"/>
      <c r="U534" s="318"/>
      <c r="V534" s="318"/>
      <c r="W534" s="318"/>
      <c r="X534" s="318"/>
      <c r="Y534" s="318"/>
      <c r="Z534" s="318"/>
      <c r="AA534" s="318"/>
    </row>
    <row r="535" spans="2:27" s="334" customFormat="1" ht="18.5">
      <c r="B535" s="318"/>
      <c r="C535" s="318"/>
      <c r="D535" s="318"/>
      <c r="E535" s="318"/>
      <c r="F535" s="318"/>
      <c r="G535" s="318"/>
      <c r="H535" s="318"/>
      <c r="I535" s="318"/>
      <c r="J535" s="318"/>
      <c r="K535" s="318"/>
      <c r="L535" s="318"/>
      <c r="M535" s="318"/>
      <c r="N535" s="318"/>
      <c r="O535" s="318"/>
      <c r="P535" s="318"/>
      <c r="Q535" s="318"/>
      <c r="R535" s="318"/>
      <c r="S535" s="318"/>
      <c r="T535" s="318"/>
      <c r="U535" s="318"/>
      <c r="V535" s="318"/>
      <c r="W535" s="318"/>
      <c r="X535" s="318"/>
      <c r="Y535" s="318"/>
      <c r="Z535" s="318"/>
      <c r="AA535" s="318"/>
    </row>
    <row r="536" spans="2:27" s="334" customFormat="1" ht="18.5">
      <c r="B536" s="318"/>
      <c r="C536" s="318"/>
      <c r="D536" s="318"/>
      <c r="E536" s="318"/>
      <c r="F536" s="318"/>
      <c r="G536" s="318"/>
      <c r="H536" s="318"/>
      <c r="I536" s="318"/>
      <c r="J536" s="318"/>
      <c r="K536" s="318"/>
      <c r="L536" s="318"/>
      <c r="M536" s="318"/>
      <c r="N536" s="318"/>
      <c r="O536" s="318"/>
      <c r="P536" s="318"/>
      <c r="Q536" s="318"/>
      <c r="R536" s="318"/>
      <c r="S536" s="318"/>
      <c r="T536" s="318"/>
      <c r="U536" s="318"/>
      <c r="V536" s="318"/>
      <c r="W536" s="318"/>
      <c r="X536" s="318"/>
      <c r="Y536" s="318"/>
      <c r="Z536" s="318"/>
      <c r="AA536" s="318"/>
    </row>
    <row r="537" spans="2:27" s="334" customFormat="1" ht="18.5">
      <c r="B537" s="318"/>
      <c r="C537" s="318"/>
      <c r="D537" s="318"/>
      <c r="E537" s="318"/>
      <c r="F537" s="318"/>
      <c r="G537" s="318"/>
      <c r="H537" s="318"/>
      <c r="I537" s="318"/>
      <c r="J537" s="318"/>
      <c r="K537" s="318"/>
      <c r="L537" s="318"/>
      <c r="M537" s="318"/>
      <c r="N537" s="318"/>
      <c r="O537" s="318"/>
      <c r="P537" s="318"/>
      <c r="Q537" s="318"/>
      <c r="R537" s="318"/>
      <c r="S537" s="318"/>
      <c r="T537" s="318"/>
      <c r="U537" s="318"/>
      <c r="V537" s="318"/>
      <c r="W537" s="318"/>
      <c r="X537" s="318"/>
      <c r="Y537" s="318"/>
      <c r="Z537" s="318"/>
      <c r="AA537" s="318"/>
    </row>
    <row r="538" spans="2:27" s="334" customFormat="1" ht="18.5">
      <c r="B538" s="318"/>
      <c r="C538" s="318"/>
      <c r="D538" s="318"/>
      <c r="E538" s="318"/>
      <c r="F538" s="318"/>
      <c r="G538" s="318"/>
      <c r="H538" s="318"/>
      <c r="I538" s="318"/>
      <c r="J538" s="318"/>
      <c r="K538" s="318"/>
      <c r="L538" s="318"/>
      <c r="M538" s="318"/>
      <c r="N538" s="318"/>
      <c r="O538" s="318"/>
      <c r="P538" s="318"/>
      <c r="Q538" s="318"/>
      <c r="R538" s="318"/>
      <c r="S538" s="318"/>
      <c r="T538" s="318"/>
      <c r="U538" s="318"/>
      <c r="V538" s="318"/>
      <c r="W538" s="318"/>
      <c r="X538" s="318"/>
      <c r="Y538" s="318"/>
      <c r="Z538" s="318"/>
      <c r="AA538" s="318"/>
    </row>
    <row r="539" spans="2:27" s="334" customFormat="1" ht="18.5">
      <c r="B539" s="318"/>
      <c r="C539" s="318"/>
      <c r="D539" s="318"/>
      <c r="E539" s="318"/>
      <c r="F539" s="318"/>
      <c r="G539" s="318"/>
      <c r="H539" s="318"/>
      <c r="I539" s="318"/>
      <c r="J539" s="318"/>
      <c r="K539" s="318"/>
      <c r="L539" s="318"/>
      <c r="M539" s="318"/>
      <c r="N539" s="318"/>
      <c r="O539" s="318"/>
      <c r="P539" s="318"/>
      <c r="Q539" s="318"/>
      <c r="R539" s="318"/>
      <c r="S539" s="318"/>
      <c r="T539" s="318"/>
      <c r="U539" s="318"/>
      <c r="V539" s="318"/>
      <c r="W539" s="318"/>
      <c r="X539" s="318"/>
      <c r="Y539" s="318"/>
      <c r="Z539" s="318"/>
      <c r="AA539" s="318"/>
    </row>
    <row r="540" spans="2:27" s="334" customFormat="1" ht="18.5">
      <c r="B540" s="318"/>
      <c r="C540" s="318"/>
      <c r="D540" s="318"/>
      <c r="E540" s="318"/>
      <c r="F540" s="318"/>
      <c r="G540" s="318"/>
      <c r="H540" s="318"/>
      <c r="I540" s="318"/>
      <c r="J540" s="318"/>
      <c r="K540" s="318"/>
      <c r="L540" s="318"/>
      <c r="M540" s="318"/>
      <c r="N540" s="318"/>
      <c r="O540" s="318"/>
      <c r="P540" s="318"/>
      <c r="Q540" s="318"/>
      <c r="R540" s="318"/>
      <c r="S540" s="318"/>
      <c r="T540" s="318"/>
      <c r="U540" s="318"/>
      <c r="V540" s="318"/>
      <c r="W540" s="318"/>
      <c r="X540" s="318"/>
      <c r="Y540" s="318"/>
      <c r="Z540" s="318"/>
      <c r="AA540" s="318"/>
    </row>
    <row r="541" spans="2:27" s="334" customFormat="1" ht="18.5">
      <c r="B541" s="318"/>
      <c r="C541" s="318"/>
      <c r="D541" s="318"/>
      <c r="E541" s="318"/>
      <c r="F541" s="318"/>
      <c r="G541" s="318"/>
      <c r="H541" s="318"/>
      <c r="I541" s="318"/>
      <c r="J541" s="318"/>
      <c r="K541" s="318"/>
      <c r="L541" s="318"/>
      <c r="M541" s="318"/>
      <c r="N541" s="318"/>
      <c r="O541" s="318"/>
      <c r="P541" s="318"/>
      <c r="Q541" s="318"/>
      <c r="R541" s="318"/>
      <c r="S541" s="318"/>
      <c r="T541" s="318"/>
      <c r="U541" s="318"/>
      <c r="V541" s="318"/>
      <c r="W541" s="318"/>
      <c r="X541" s="318"/>
      <c r="Y541" s="318"/>
      <c r="Z541" s="318"/>
      <c r="AA541" s="318"/>
    </row>
    <row r="542" spans="2:27" s="334" customFormat="1" ht="18.5">
      <c r="B542" s="318"/>
      <c r="C542" s="318"/>
      <c r="D542" s="318"/>
      <c r="E542" s="318"/>
      <c r="F542" s="318"/>
      <c r="G542" s="318"/>
      <c r="H542" s="318"/>
      <c r="I542" s="318"/>
      <c r="J542" s="318"/>
      <c r="K542" s="318"/>
      <c r="L542" s="318"/>
      <c r="M542" s="318"/>
      <c r="N542" s="318"/>
      <c r="O542" s="318"/>
      <c r="P542" s="318"/>
      <c r="Q542" s="318"/>
      <c r="R542" s="318"/>
      <c r="S542" s="318"/>
      <c r="T542" s="318"/>
      <c r="U542" s="318"/>
      <c r="V542" s="318"/>
      <c r="W542" s="318"/>
      <c r="X542" s="318"/>
      <c r="Y542" s="318"/>
      <c r="Z542" s="318"/>
      <c r="AA542" s="318"/>
    </row>
    <row r="543" spans="2:27" s="334" customFormat="1" ht="18.5">
      <c r="B543" s="318"/>
      <c r="C543" s="318"/>
      <c r="D543" s="318"/>
      <c r="E543" s="318"/>
      <c r="F543" s="318"/>
      <c r="G543" s="318"/>
      <c r="H543" s="318"/>
      <c r="I543" s="318"/>
      <c r="J543" s="318"/>
      <c r="K543" s="318"/>
      <c r="L543" s="318"/>
      <c r="M543" s="318"/>
      <c r="N543" s="318"/>
      <c r="O543" s="318"/>
      <c r="P543" s="318"/>
      <c r="Q543" s="318"/>
      <c r="R543" s="318"/>
      <c r="S543" s="318"/>
      <c r="T543" s="318"/>
      <c r="U543" s="318"/>
      <c r="V543" s="318"/>
      <c r="W543" s="318"/>
      <c r="X543" s="318"/>
      <c r="Y543" s="318"/>
      <c r="Z543" s="318"/>
      <c r="AA543" s="318"/>
    </row>
    <row r="544" spans="2:27" s="334" customFormat="1" ht="18.5">
      <c r="B544" s="318"/>
      <c r="C544" s="318"/>
      <c r="D544" s="318"/>
      <c r="E544" s="318"/>
      <c r="F544" s="318"/>
      <c r="G544" s="318"/>
      <c r="H544" s="318"/>
      <c r="I544" s="318"/>
      <c r="J544" s="318"/>
      <c r="K544" s="318"/>
      <c r="L544" s="318"/>
      <c r="M544" s="318"/>
      <c r="N544" s="318"/>
      <c r="O544" s="318"/>
      <c r="P544" s="318"/>
      <c r="Q544" s="318"/>
      <c r="R544" s="318"/>
      <c r="S544" s="318"/>
      <c r="T544" s="318"/>
      <c r="U544" s="318"/>
      <c r="V544" s="318"/>
      <c r="W544" s="318"/>
      <c r="X544" s="318"/>
      <c r="Y544" s="318"/>
      <c r="Z544" s="318"/>
      <c r="AA544" s="318"/>
    </row>
    <row r="545" spans="2:27" s="334" customFormat="1" ht="18.5">
      <c r="B545" s="318"/>
      <c r="C545" s="318"/>
      <c r="D545" s="318"/>
      <c r="E545" s="318"/>
      <c r="F545" s="318"/>
      <c r="G545" s="318"/>
      <c r="H545" s="318"/>
      <c r="I545" s="318"/>
      <c r="J545" s="318"/>
      <c r="K545" s="318"/>
      <c r="L545" s="318"/>
      <c r="M545" s="318"/>
      <c r="N545" s="318"/>
      <c r="O545" s="318"/>
      <c r="P545" s="318"/>
      <c r="Q545" s="318"/>
      <c r="R545" s="318"/>
      <c r="S545" s="318"/>
      <c r="T545" s="318"/>
      <c r="U545" s="318"/>
      <c r="V545" s="318"/>
      <c r="W545" s="318"/>
      <c r="X545" s="318"/>
      <c r="Y545" s="318"/>
      <c r="Z545" s="318"/>
      <c r="AA545" s="318"/>
    </row>
    <row r="546" spans="2:27" s="334" customFormat="1" ht="18.5">
      <c r="B546" s="318"/>
      <c r="C546" s="318"/>
      <c r="D546" s="318"/>
      <c r="E546" s="318"/>
      <c r="F546" s="318"/>
      <c r="G546" s="318"/>
      <c r="H546" s="318"/>
      <c r="I546" s="318"/>
      <c r="J546" s="318"/>
      <c r="K546" s="318"/>
      <c r="L546" s="318"/>
      <c r="M546" s="318"/>
      <c r="N546" s="318"/>
      <c r="O546" s="318"/>
      <c r="P546" s="318"/>
      <c r="Q546" s="318"/>
      <c r="R546" s="318"/>
      <c r="S546" s="318"/>
      <c r="T546" s="318"/>
      <c r="U546" s="318"/>
      <c r="V546" s="318"/>
      <c r="W546" s="318"/>
      <c r="X546" s="318"/>
      <c r="Y546" s="318"/>
      <c r="Z546" s="318"/>
      <c r="AA546" s="318"/>
    </row>
    <row r="547" spans="2:27" s="334" customFormat="1" ht="18.5">
      <c r="B547" s="318"/>
      <c r="C547" s="318"/>
      <c r="D547" s="318"/>
      <c r="E547" s="318"/>
      <c r="F547" s="318"/>
      <c r="G547" s="318"/>
      <c r="H547" s="318"/>
      <c r="I547" s="318"/>
      <c r="J547" s="318"/>
      <c r="K547" s="318"/>
      <c r="L547" s="318"/>
      <c r="M547" s="318"/>
      <c r="N547" s="318"/>
      <c r="O547" s="318"/>
      <c r="P547" s="318"/>
      <c r="Q547" s="318"/>
      <c r="R547" s="318"/>
      <c r="S547" s="318"/>
      <c r="T547" s="318"/>
      <c r="U547" s="318"/>
      <c r="V547" s="318"/>
      <c r="W547" s="318"/>
      <c r="X547" s="318"/>
      <c r="Y547" s="318"/>
      <c r="Z547" s="318"/>
      <c r="AA547" s="318"/>
    </row>
    <row r="548" spans="2:27" s="334" customFormat="1" ht="18.5">
      <c r="B548" s="318"/>
      <c r="C548" s="318"/>
      <c r="D548" s="318"/>
      <c r="E548" s="318"/>
      <c r="F548" s="318"/>
      <c r="G548" s="318"/>
      <c r="H548" s="318"/>
      <c r="I548" s="318"/>
      <c r="J548" s="318"/>
      <c r="K548" s="318"/>
      <c r="L548" s="318"/>
      <c r="M548" s="318"/>
      <c r="N548" s="318"/>
      <c r="O548" s="318"/>
      <c r="P548" s="318"/>
      <c r="Q548" s="318"/>
      <c r="R548" s="318"/>
      <c r="S548" s="318"/>
      <c r="T548" s="318"/>
      <c r="U548" s="318"/>
      <c r="V548" s="318"/>
      <c r="W548" s="318"/>
      <c r="X548" s="318"/>
      <c r="Y548" s="318"/>
      <c r="Z548" s="318"/>
      <c r="AA548" s="318"/>
    </row>
    <row r="549" spans="2:27" s="334" customFormat="1" ht="18.5">
      <c r="B549" s="318"/>
      <c r="C549" s="318"/>
      <c r="D549" s="318"/>
      <c r="E549" s="318"/>
      <c r="F549" s="318"/>
      <c r="G549" s="318"/>
      <c r="H549" s="318"/>
      <c r="I549" s="318"/>
      <c r="J549" s="318"/>
      <c r="K549" s="318"/>
      <c r="L549" s="318"/>
      <c r="M549" s="318"/>
      <c r="N549" s="318"/>
      <c r="O549" s="318"/>
      <c r="P549" s="318"/>
      <c r="Q549" s="318"/>
      <c r="R549" s="318"/>
      <c r="S549" s="318"/>
      <c r="T549" s="318"/>
      <c r="U549" s="318"/>
      <c r="V549" s="318"/>
      <c r="W549" s="318"/>
      <c r="X549" s="318"/>
      <c r="Y549" s="318"/>
      <c r="Z549" s="318"/>
      <c r="AA549" s="318"/>
    </row>
    <row r="550" spans="2:27" s="334" customFormat="1" ht="18.5">
      <c r="B550" s="318"/>
      <c r="C550" s="318"/>
      <c r="D550" s="318"/>
      <c r="E550" s="318"/>
      <c r="F550" s="318"/>
      <c r="G550" s="318"/>
      <c r="H550" s="318"/>
      <c r="I550" s="318"/>
      <c r="J550" s="318"/>
      <c r="K550" s="318"/>
      <c r="L550" s="318"/>
      <c r="M550" s="318"/>
      <c r="N550" s="318"/>
      <c r="O550" s="318"/>
      <c r="P550" s="318"/>
      <c r="Q550" s="318"/>
      <c r="R550" s="318"/>
      <c r="S550" s="318"/>
      <c r="T550" s="318"/>
      <c r="U550" s="318"/>
      <c r="V550" s="318"/>
      <c r="W550" s="318"/>
      <c r="X550" s="318"/>
      <c r="Y550" s="318"/>
      <c r="Z550" s="318"/>
      <c r="AA550" s="318"/>
    </row>
    <row r="551" spans="2:27" s="334" customFormat="1" ht="18.5">
      <c r="B551" s="318"/>
      <c r="C551" s="318"/>
      <c r="D551" s="318"/>
      <c r="E551" s="318"/>
      <c r="F551" s="318"/>
      <c r="G551" s="318"/>
      <c r="H551" s="318"/>
      <c r="I551" s="318"/>
      <c r="J551" s="318"/>
      <c r="K551" s="318"/>
      <c r="L551" s="318"/>
      <c r="M551" s="318"/>
      <c r="N551" s="318"/>
      <c r="O551" s="318"/>
      <c r="P551" s="318"/>
      <c r="Q551" s="318"/>
      <c r="R551" s="318"/>
      <c r="S551" s="318"/>
      <c r="T551" s="318"/>
      <c r="U551" s="318"/>
      <c r="V551" s="318"/>
      <c r="W551" s="318"/>
      <c r="X551" s="318"/>
      <c r="Y551" s="318"/>
      <c r="Z551" s="318"/>
      <c r="AA551" s="318"/>
    </row>
    <row r="552" spans="2:27" s="334" customFormat="1" ht="18.5">
      <c r="B552" s="318"/>
      <c r="C552" s="318"/>
      <c r="D552" s="318"/>
      <c r="E552" s="318"/>
      <c r="F552" s="318"/>
      <c r="G552" s="318"/>
      <c r="H552" s="318"/>
      <c r="I552" s="318"/>
      <c r="J552" s="318"/>
      <c r="K552" s="318"/>
      <c r="L552" s="318"/>
      <c r="M552" s="318"/>
      <c r="N552" s="318"/>
      <c r="O552" s="318"/>
      <c r="P552" s="318"/>
      <c r="Q552" s="318"/>
      <c r="R552" s="318"/>
      <c r="S552" s="318"/>
      <c r="T552" s="318"/>
      <c r="U552" s="318"/>
      <c r="V552" s="318"/>
      <c r="W552" s="318"/>
      <c r="X552" s="318"/>
      <c r="Y552" s="318"/>
      <c r="Z552" s="318"/>
      <c r="AA552" s="318"/>
    </row>
    <row r="553" spans="2:27" s="334" customFormat="1" ht="18.5">
      <c r="B553" s="318"/>
      <c r="C553" s="318"/>
      <c r="D553" s="318"/>
      <c r="E553" s="318"/>
      <c r="F553" s="318"/>
      <c r="G553" s="318"/>
      <c r="H553" s="318"/>
      <c r="I553" s="318"/>
      <c r="J553" s="318"/>
      <c r="K553" s="318"/>
      <c r="L553" s="318"/>
      <c r="M553" s="318"/>
      <c r="N553" s="318"/>
      <c r="O553" s="318"/>
      <c r="P553" s="318"/>
      <c r="Q553" s="318"/>
      <c r="R553" s="318"/>
      <c r="S553" s="318"/>
      <c r="T553" s="318"/>
      <c r="U553" s="318"/>
      <c r="V553" s="318"/>
      <c r="W553" s="318"/>
      <c r="X553" s="318"/>
      <c r="Y553" s="318"/>
      <c r="Z553" s="318"/>
      <c r="AA553" s="318"/>
    </row>
    <row r="554" spans="2:27" s="334" customFormat="1" ht="18.5">
      <c r="B554" s="318"/>
      <c r="C554" s="318"/>
      <c r="D554" s="318"/>
      <c r="E554" s="318"/>
      <c r="F554" s="318"/>
      <c r="G554" s="318"/>
      <c r="H554" s="318"/>
      <c r="I554" s="318"/>
      <c r="J554" s="318"/>
      <c r="K554" s="318"/>
      <c r="L554" s="318"/>
      <c r="M554" s="318"/>
      <c r="N554" s="318"/>
      <c r="O554" s="318"/>
      <c r="P554" s="318"/>
      <c r="Q554" s="318"/>
      <c r="R554" s="318"/>
      <c r="S554" s="318"/>
      <c r="T554" s="318"/>
      <c r="U554" s="318"/>
      <c r="V554" s="318"/>
      <c r="W554" s="318"/>
      <c r="X554" s="318"/>
      <c r="Y554" s="318"/>
      <c r="Z554" s="318"/>
      <c r="AA554" s="318"/>
    </row>
    <row r="555" spans="2:27" s="334" customFormat="1" ht="18.5">
      <c r="B555" s="318"/>
      <c r="C555" s="318"/>
      <c r="D555" s="318"/>
      <c r="E555" s="318"/>
      <c r="F555" s="318"/>
      <c r="G555" s="318"/>
      <c r="H555" s="318"/>
      <c r="I555" s="318"/>
      <c r="J555" s="318"/>
      <c r="K555" s="318"/>
      <c r="L555" s="318"/>
      <c r="M555" s="318"/>
      <c r="N555" s="318"/>
      <c r="O555" s="318"/>
      <c r="P555" s="318"/>
      <c r="Q555" s="318"/>
      <c r="R555" s="318"/>
      <c r="S555" s="318"/>
      <c r="T555" s="318"/>
      <c r="U555" s="318"/>
      <c r="V555" s="318"/>
      <c r="W555" s="318"/>
      <c r="X555" s="318"/>
      <c r="Y555" s="318"/>
      <c r="Z555" s="318"/>
      <c r="AA555" s="318"/>
    </row>
    <row r="556" spans="2:27" s="334" customFormat="1" ht="18.5">
      <c r="B556" s="318"/>
      <c r="C556" s="318"/>
      <c r="D556" s="318"/>
      <c r="E556" s="318"/>
      <c r="F556" s="318"/>
      <c r="G556" s="318"/>
      <c r="H556" s="318"/>
      <c r="I556" s="318"/>
      <c r="J556" s="318"/>
      <c r="K556" s="318"/>
      <c r="L556" s="318"/>
      <c r="M556" s="318"/>
      <c r="N556" s="318"/>
      <c r="O556" s="318"/>
      <c r="P556" s="318"/>
      <c r="Q556" s="318"/>
      <c r="R556" s="318"/>
      <c r="S556" s="318"/>
      <c r="T556" s="318"/>
      <c r="U556" s="318"/>
      <c r="V556" s="318"/>
      <c r="W556" s="318"/>
      <c r="X556" s="318"/>
      <c r="Y556" s="318"/>
      <c r="Z556" s="318"/>
      <c r="AA556" s="318"/>
    </row>
    <row r="557" spans="2:27" s="334" customFormat="1" ht="18.5">
      <c r="B557" s="318"/>
      <c r="C557" s="318"/>
      <c r="D557" s="318"/>
      <c r="E557" s="318"/>
      <c r="F557" s="318"/>
      <c r="G557" s="318"/>
      <c r="H557" s="318"/>
      <c r="I557" s="318"/>
      <c r="J557" s="318"/>
      <c r="K557" s="318"/>
      <c r="L557" s="318"/>
      <c r="M557" s="318"/>
      <c r="N557" s="318"/>
      <c r="O557" s="318"/>
      <c r="P557" s="318"/>
      <c r="Q557" s="318"/>
      <c r="R557" s="318"/>
      <c r="S557" s="318"/>
      <c r="T557" s="318"/>
      <c r="U557" s="318"/>
      <c r="V557" s="318"/>
      <c r="W557" s="318"/>
      <c r="X557" s="318"/>
      <c r="Y557" s="318"/>
      <c r="Z557" s="318"/>
      <c r="AA557" s="318"/>
    </row>
    <row r="558" spans="2:27" s="334" customFormat="1" ht="18.5">
      <c r="B558" s="318"/>
      <c r="C558" s="318"/>
      <c r="D558" s="318"/>
      <c r="E558" s="318"/>
      <c r="F558" s="318"/>
      <c r="G558" s="318"/>
      <c r="H558" s="318"/>
      <c r="I558" s="318"/>
      <c r="J558" s="318"/>
      <c r="K558" s="318"/>
      <c r="L558" s="318"/>
      <c r="M558" s="318"/>
      <c r="N558" s="318"/>
      <c r="O558" s="318"/>
      <c r="P558" s="318"/>
      <c r="Q558" s="318"/>
      <c r="R558" s="318"/>
      <c r="S558" s="318"/>
      <c r="T558" s="318"/>
      <c r="U558" s="318"/>
      <c r="V558" s="318"/>
      <c r="W558" s="318"/>
      <c r="X558" s="318"/>
      <c r="Y558" s="318"/>
      <c r="Z558" s="318"/>
      <c r="AA558" s="318"/>
    </row>
    <row r="559" spans="2:27" s="334" customFormat="1" ht="18.5">
      <c r="B559" s="318"/>
      <c r="C559" s="318"/>
      <c r="D559" s="318"/>
      <c r="E559" s="318"/>
      <c r="F559" s="318"/>
      <c r="G559" s="318"/>
      <c r="H559" s="318"/>
      <c r="I559" s="318"/>
      <c r="J559" s="318"/>
      <c r="K559" s="318"/>
      <c r="L559" s="318"/>
      <c r="M559" s="318"/>
      <c r="N559" s="318"/>
      <c r="O559" s="318"/>
      <c r="P559" s="318"/>
      <c r="Q559" s="318"/>
      <c r="R559" s="318"/>
      <c r="S559" s="318"/>
      <c r="T559" s="318"/>
      <c r="U559" s="318"/>
      <c r="V559" s="318"/>
      <c r="W559" s="318"/>
      <c r="X559" s="318"/>
      <c r="Y559" s="318"/>
      <c r="Z559" s="318"/>
      <c r="AA559" s="318"/>
    </row>
    <row r="560" spans="2:27" s="334" customFormat="1" ht="18.5">
      <c r="B560" s="318"/>
      <c r="C560" s="318"/>
      <c r="D560" s="318"/>
      <c r="E560" s="318"/>
      <c r="F560" s="318"/>
      <c r="G560" s="318"/>
      <c r="H560" s="318"/>
      <c r="I560" s="318"/>
      <c r="J560" s="318"/>
      <c r="K560" s="318"/>
      <c r="L560" s="318"/>
      <c r="M560" s="318"/>
      <c r="N560" s="318"/>
      <c r="O560" s="318"/>
      <c r="P560" s="318"/>
      <c r="Q560" s="318"/>
      <c r="R560" s="318"/>
      <c r="S560" s="318"/>
      <c r="T560" s="318"/>
      <c r="U560" s="318"/>
      <c r="V560" s="318"/>
      <c r="W560" s="318"/>
      <c r="X560" s="318"/>
      <c r="Y560" s="318"/>
      <c r="Z560" s="318"/>
      <c r="AA560" s="318"/>
    </row>
    <row r="561" spans="2:27" s="334" customFormat="1" ht="18.5">
      <c r="B561" s="318"/>
      <c r="C561" s="318"/>
      <c r="D561" s="318"/>
      <c r="E561" s="318"/>
      <c r="F561" s="318"/>
      <c r="G561" s="318"/>
      <c r="H561" s="318"/>
      <c r="I561" s="318"/>
      <c r="J561" s="318"/>
      <c r="K561" s="318"/>
      <c r="L561" s="318"/>
      <c r="M561" s="318"/>
      <c r="N561" s="318"/>
      <c r="O561" s="318"/>
      <c r="P561" s="318"/>
      <c r="Q561" s="318"/>
      <c r="R561" s="318"/>
      <c r="S561" s="318"/>
      <c r="T561" s="318"/>
      <c r="U561" s="318"/>
      <c r="V561" s="318"/>
      <c r="W561" s="318"/>
      <c r="X561" s="318"/>
      <c r="Y561" s="318"/>
      <c r="Z561" s="318"/>
      <c r="AA561" s="318"/>
    </row>
    <row r="562" spans="2:27" s="334" customFormat="1" ht="18.5">
      <c r="B562" s="318"/>
      <c r="C562" s="318"/>
      <c r="D562" s="318"/>
      <c r="E562" s="318"/>
      <c r="F562" s="318"/>
      <c r="G562" s="318"/>
      <c r="H562" s="318"/>
      <c r="I562" s="318"/>
      <c r="J562" s="318"/>
      <c r="K562" s="318"/>
      <c r="L562" s="318"/>
      <c r="M562" s="318"/>
      <c r="N562" s="318"/>
      <c r="O562" s="318"/>
      <c r="P562" s="318"/>
      <c r="Q562" s="318"/>
      <c r="R562" s="318"/>
      <c r="S562" s="318"/>
      <c r="T562" s="318"/>
      <c r="U562" s="318"/>
      <c r="V562" s="318"/>
      <c r="W562" s="318"/>
      <c r="X562" s="318"/>
      <c r="Y562" s="318"/>
      <c r="Z562" s="318"/>
      <c r="AA562" s="318"/>
    </row>
    <row r="563" spans="2:27" s="334" customFormat="1" ht="18.5">
      <c r="B563" s="318"/>
      <c r="C563" s="318"/>
      <c r="D563" s="318"/>
      <c r="E563" s="318"/>
      <c r="F563" s="318"/>
      <c r="G563" s="318"/>
      <c r="H563" s="318"/>
      <c r="I563" s="318"/>
      <c r="J563" s="318"/>
      <c r="K563" s="318"/>
      <c r="L563" s="318"/>
      <c r="M563" s="318"/>
      <c r="N563" s="318"/>
      <c r="O563" s="318"/>
      <c r="P563" s="318"/>
      <c r="Q563" s="318"/>
      <c r="R563" s="318"/>
      <c r="S563" s="318"/>
      <c r="T563" s="318"/>
      <c r="U563" s="318"/>
      <c r="V563" s="318"/>
      <c r="W563" s="318"/>
      <c r="X563" s="318"/>
      <c r="Y563" s="318"/>
      <c r="Z563" s="318"/>
      <c r="AA563" s="318"/>
    </row>
    <row r="564" spans="2:27" s="334" customFormat="1" ht="18.5">
      <c r="B564" s="318"/>
      <c r="C564" s="318"/>
      <c r="D564" s="318"/>
      <c r="E564" s="318"/>
      <c r="F564" s="318"/>
      <c r="G564" s="318"/>
      <c r="H564" s="318"/>
      <c r="I564" s="318"/>
      <c r="J564" s="318"/>
      <c r="K564" s="318"/>
      <c r="L564" s="318"/>
      <c r="M564" s="318"/>
      <c r="N564" s="318"/>
      <c r="O564" s="318"/>
      <c r="P564" s="318"/>
      <c r="Q564" s="318"/>
      <c r="R564" s="318"/>
      <c r="S564" s="318"/>
      <c r="T564" s="318"/>
      <c r="U564" s="318"/>
      <c r="V564" s="318"/>
      <c r="W564" s="318"/>
      <c r="X564" s="318"/>
      <c r="Y564" s="318"/>
      <c r="Z564" s="318"/>
      <c r="AA564" s="318"/>
    </row>
    <row r="565" spans="2:27" s="334" customFormat="1" ht="18.5">
      <c r="B565" s="318"/>
      <c r="C565" s="318"/>
      <c r="D565" s="318"/>
      <c r="E565" s="318"/>
      <c r="F565" s="318"/>
      <c r="G565" s="318"/>
      <c r="H565" s="318"/>
      <c r="I565" s="318"/>
      <c r="J565" s="318"/>
      <c r="K565" s="318"/>
      <c r="L565" s="318"/>
      <c r="M565" s="318"/>
      <c r="N565" s="318"/>
      <c r="O565" s="318"/>
      <c r="P565" s="318"/>
      <c r="Q565" s="318"/>
      <c r="R565" s="318"/>
      <c r="S565" s="318"/>
      <c r="T565" s="318"/>
      <c r="U565" s="318"/>
      <c r="V565" s="318"/>
      <c r="W565" s="318"/>
      <c r="X565" s="318"/>
      <c r="Y565" s="318"/>
      <c r="Z565" s="318"/>
      <c r="AA565" s="318"/>
    </row>
    <row r="566" spans="2:27" s="334" customFormat="1" ht="18.5">
      <c r="B566" s="318"/>
      <c r="C566" s="318"/>
      <c r="D566" s="318"/>
      <c r="E566" s="318"/>
      <c r="F566" s="318"/>
      <c r="G566" s="318"/>
      <c r="H566" s="318"/>
      <c r="I566" s="318"/>
      <c r="J566" s="318"/>
      <c r="K566" s="318"/>
      <c r="L566" s="318"/>
      <c r="M566" s="318"/>
      <c r="N566" s="318"/>
      <c r="O566" s="318"/>
      <c r="P566" s="318"/>
      <c r="Q566" s="318"/>
      <c r="R566" s="318"/>
      <c r="S566" s="318"/>
      <c r="T566" s="318"/>
      <c r="U566" s="318"/>
      <c r="V566" s="318"/>
      <c r="W566" s="318"/>
      <c r="X566" s="318"/>
      <c r="Y566" s="318"/>
      <c r="Z566" s="318"/>
      <c r="AA566" s="318"/>
    </row>
    <row r="567" spans="2:27" s="334" customFormat="1" ht="18.5">
      <c r="B567" s="318"/>
      <c r="C567" s="318"/>
      <c r="D567" s="318"/>
      <c r="E567" s="318"/>
      <c r="F567" s="318"/>
      <c r="G567" s="318"/>
      <c r="H567" s="318"/>
      <c r="I567" s="318"/>
      <c r="J567" s="318"/>
      <c r="K567" s="318"/>
      <c r="L567" s="318"/>
      <c r="M567" s="318"/>
      <c r="N567" s="318"/>
      <c r="O567" s="318"/>
      <c r="P567" s="318"/>
      <c r="Q567" s="318"/>
      <c r="R567" s="318"/>
      <c r="S567" s="318"/>
      <c r="T567" s="318"/>
      <c r="U567" s="318"/>
      <c r="V567" s="318"/>
      <c r="W567" s="318"/>
      <c r="X567" s="318"/>
      <c r="Y567" s="318"/>
      <c r="Z567" s="318"/>
      <c r="AA567" s="318"/>
    </row>
    <row r="568" spans="2:27" s="334" customFormat="1" ht="18.5">
      <c r="B568" s="318"/>
      <c r="C568" s="318"/>
      <c r="D568" s="318"/>
      <c r="E568" s="318"/>
      <c r="F568" s="318"/>
      <c r="G568" s="318"/>
      <c r="H568" s="318"/>
      <c r="I568" s="318"/>
      <c r="J568" s="318"/>
      <c r="K568" s="318"/>
      <c r="L568" s="318"/>
      <c r="M568" s="318"/>
      <c r="N568" s="318"/>
      <c r="O568" s="318"/>
      <c r="P568" s="318"/>
      <c r="Q568" s="318"/>
      <c r="R568" s="318"/>
      <c r="S568" s="318"/>
      <c r="T568" s="318"/>
      <c r="U568" s="318"/>
      <c r="V568" s="318"/>
      <c r="W568" s="318"/>
      <c r="X568" s="318"/>
      <c r="Y568" s="318"/>
      <c r="Z568" s="318"/>
      <c r="AA568" s="318"/>
    </row>
    <row r="569" spans="2:27" s="334" customFormat="1" ht="18.5">
      <c r="B569" s="318"/>
      <c r="C569" s="318"/>
      <c r="D569" s="318"/>
      <c r="E569" s="318"/>
      <c r="F569" s="318"/>
      <c r="G569" s="318"/>
      <c r="H569" s="318"/>
      <c r="I569" s="318"/>
      <c r="J569" s="318"/>
      <c r="K569" s="318"/>
      <c r="L569" s="318"/>
      <c r="M569" s="318"/>
      <c r="N569" s="318"/>
      <c r="O569" s="318"/>
      <c r="P569" s="318"/>
      <c r="Q569" s="318"/>
      <c r="R569" s="318"/>
      <c r="S569" s="318"/>
      <c r="T569" s="318"/>
      <c r="U569" s="318"/>
      <c r="V569" s="318"/>
      <c r="W569" s="318"/>
      <c r="X569" s="318"/>
      <c r="Y569" s="318"/>
      <c r="Z569" s="318"/>
      <c r="AA569" s="318"/>
    </row>
    <row r="570" spans="2:27" s="334" customFormat="1" ht="18.5">
      <c r="B570" s="318"/>
      <c r="C570" s="318"/>
      <c r="D570" s="318"/>
      <c r="E570" s="318"/>
      <c r="F570" s="318"/>
      <c r="G570" s="318"/>
      <c r="H570" s="318"/>
      <c r="I570" s="318"/>
      <c r="J570" s="318"/>
      <c r="K570" s="318"/>
      <c r="L570" s="318"/>
      <c r="M570" s="318"/>
      <c r="N570" s="318"/>
      <c r="O570" s="318"/>
      <c r="P570" s="318"/>
      <c r="Q570" s="318"/>
      <c r="R570" s="318"/>
      <c r="S570" s="318"/>
      <c r="T570" s="318"/>
      <c r="U570" s="318"/>
      <c r="V570" s="318"/>
      <c r="W570" s="318"/>
      <c r="X570" s="318"/>
      <c r="Y570" s="318"/>
      <c r="Z570" s="318"/>
      <c r="AA570" s="318"/>
    </row>
    <row r="571" spans="2:27" s="334" customFormat="1" ht="18.5">
      <c r="B571" s="318"/>
      <c r="C571" s="318"/>
      <c r="D571" s="318"/>
      <c r="E571" s="318"/>
      <c r="F571" s="318"/>
      <c r="G571" s="318"/>
      <c r="H571" s="318"/>
      <c r="I571" s="318"/>
      <c r="J571" s="318"/>
      <c r="K571" s="318"/>
      <c r="L571" s="318"/>
      <c r="M571" s="318"/>
      <c r="N571" s="318"/>
      <c r="O571" s="318"/>
      <c r="P571" s="318"/>
      <c r="Q571" s="318"/>
      <c r="R571" s="318"/>
      <c r="S571" s="318"/>
      <c r="T571" s="318"/>
      <c r="U571" s="318"/>
      <c r="V571" s="318"/>
      <c r="W571" s="318"/>
      <c r="X571" s="318"/>
      <c r="Y571" s="318"/>
      <c r="Z571" s="318"/>
      <c r="AA571" s="318"/>
    </row>
    <row r="572" spans="2:27" s="334" customFormat="1" ht="18.5">
      <c r="B572" s="318"/>
      <c r="C572" s="318"/>
      <c r="D572" s="318"/>
      <c r="E572" s="318"/>
      <c r="F572" s="318"/>
      <c r="G572" s="318"/>
      <c r="H572" s="318"/>
      <c r="I572" s="318"/>
      <c r="J572" s="318"/>
      <c r="K572" s="318"/>
      <c r="L572" s="318"/>
      <c r="M572" s="318"/>
      <c r="N572" s="318"/>
      <c r="O572" s="318"/>
      <c r="P572" s="318"/>
      <c r="Q572" s="318"/>
      <c r="R572" s="318"/>
      <c r="S572" s="318"/>
      <c r="T572" s="318"/>
      <c r="U572" s="318"/>
      <c r="V572" s="318"/>
      <c r="W572" s="318"/>
      <c r="X572" s="318"/>
      <c r="Y572" s="318"/>
      <c r="Z572" s="318"/>
      <c r="AA572" s="318"/>
    </row>
    <row r="573" spans="2:27" s="334" customFormat="1" ht="18.5">
      <c r="B573" s="318"/>
      <c r="C573" s="318"/>
      <c r="D573" s="318"/>
      <c r="E573" s="318"/>
      <c r="F573" s="318"/>
      <c r="G573" s="318"/>
      <c r="H573" s="318"/>
      <c r="I573" s="318"/>
      <c r="J573" s="318"/>
      <c r="K573" s="318"/>
      <c r="L573" s="318"/>
      <c r="M573" s="318"/>
      <c r="N573" s="318"/>
      <c r="O573" s="318"/>
      <c r="P573" s="318"/>
      <c r="Q573" s="318"/>
      <c r="R573" s="318"/>
      <c r="S573" s="318"/>
      <c r="T573" s="318"/>
      <c r="U573" s="318"/>
      <c r="V573" s="318"/>
      <c r="W573" s="318"/>
      <c r="X573" s="318"/>
      <c r="Y573" s="318"/>
      <c r="Z573" s="318"/>
      <c r="AA573" s="318"/>
    </row>
    <row r="574" spans="2:27" s="334" customFormat="1" ht="18.5">
      <c r="B574" s="318"/>
      <c r="C574" s="318"/>
      <c r="D574" s="318"/>
      <c r="E574" s="318"/>
      <c r="F574" s="318"/>
      <c r="G574" s="318"/>
      <c r="H574" s="318"/>
      <c r="I574" s="318"/>
      <c r="J574" s="318"/>
      <c r="K574" s="318"/>
      <c r="L574" s="318"/>
      <c r="M574" s="318"/>
      <c r="N574" s="318"/>
      <c r="O574" s="318"/>
      <c r="P574" s="318"/>
      <c r="Q574" s="318"/>
      <c r="R574" s="318"/>
      <c r="S574" s="318"/>
      <c r="T574" s="318"/>
      <c r="U574" s="318"/>
      <c r="V574" s="318"/>
      <c r="W574" s="318"/>
      <c r="X574" s="318"/>
      <c r="Y574" s="318"/>
      <c r="Z574" s="318"/>
      <c r="AA574" s="318"/>
    </row>
    <row r="575" spans="2:27" s="334" customFormat="1" ht="18.5">
      <c r="B575" s="318"/>
      <c r="C575" s="318"/>
      <c r="D575" s="318"/>
      <c r="E575" s="318"/>
      <c r="F575" s="318"/>
      <c r="G575" s="318"/>
      <c r="H575" s="318"/>
      <c r="I575" s="318"/>
      <c r="J575" s="318"/>
      <c r="K575" s="318"/>
      <c r="L575" s="318"/>
      <c r="M575" s="318"/>
      <c r="N575" s="318"/>
      <c r="O575" s="318"/>
      <c r="P575" s="318"/>
      <c r="Q575" s="318"/>
      <c r="R575" s="318"/>
      <c r="S575" s="318"/>
      <c r="T575" s="318"/>
      <c r="U575" s="318"/>
      <c r="V575" s="318"/>
      <c r="W575" s="318"/>
      <c r="X575" s="318"/>
      <c r="Y575" s="318"/>
      <c r="Z575" s="318"/>
      <c r="AA575" s="318"/>
    </row>
    <row r="576" spans="2:27" s="334" customFormat="1" ht="18.5">
      <c r="B576" s="318"/>
      <c r="C576" s="318"/>
      <c r="D576" s="318"/>
      <c r="E576" s="318"/>
      <c r="F576" s="318"/>
      <c r="G576" s="318"/>
      <c r="H576" s="318"/>
      <c r="I576" s="318"/>
      <c r="J576" s="318"/>
      <c r="K576" s="318"/>
      <c r="L576" s="318"/>
      <c r="M576" s="318"/>
      <c r="N576" s="318"/>
      <c r="O576" s="318"/>
      <c r="P576" s="318"/>
      <c r="Q576" s="318"/>
      <c r="R576" s="318"/>
      <c r="S576" s="318"/>
      <c r="T576" s="318"/>
      <c r="U576" s="318"/>
      <c r="V576" s="318"/>
      <c r="W576" s="318"/>
      <c r="X576" s="318"/>
      <c r="Y576" s="318"/>
      <c r="Z576" s="318"/>
      <c r="AA576" s="318"/>
    </row>
    <row r="577" spans="2:27" s="334" customFormat="1" ht="18.5">
      <c r="B577" s="318"/>
      <c r="C577" s="318"/>
      <c r="D577" s="318"/>
      <c r="E577" s="318"/>
      <c r="F577" s="318"/>
      <c r="G577" s="318"/>
      <c r="H577" s="318"/>
      <c r="I577" s="318"/>
      <c r="J577" s="318"/>
      <c r="K577" s="318"/>
      <c r="L577" s="318"/>
      <c r="M577" s="318"/>
      <c r="N577" s="318"/>
      <c r="O577" s="318"/>
      <c r="P577" s="318"/>
      <c r="Q577" s="318"/>
      <c r="R577" s="318"/>
      <c r="S577" s="318"/>
      <c r="T577" s="318"/>
      <c r="U577" s="318"/>
      <c r="V577" s="318"/>
      <c r="W577" s="318"/>
      <c r="X577" s="318"/>
      <c r="Y577" s="318"/>
      <c r="Z577" s="318"/>
      <c r="AA577" s="318"/>
    </row>
    <row r="578" spans="2:27" s="334" customFormat="1" ht="18.5">
      <c r="B578" s="318"/>
      <c r="C578" s="318"/>
      <c r="D578" s="318"/>
      <c r="E578" s="318"/>
      <c r="F578" s="318"/>
      <c r="G578" s="318"/>
      <c r="H578" s="318"/>
      <c r="I578" s="318"/>
      <c r="J578" s="318"/>
      <c r="K578" s="318"/>
      <c r="L578" s="318"/>
      <c r="M578" s="318"/>
      <c r="N578" s="318"/>
      <c r="O578" s="318"/>
      <c r="P578" s="318"/>
      <c r="Q578" s="318"/>
      <c r="R578" s="318"/>
      <c r="S578" s="318"/>
      <c r="T578" s="318"/>
      <c r="U578" s="318"/>
      <c r="V578" s="318"/>
      <c r="W578" s="318"/>
      <c r="X578" s="318"/>
      <c r="Y578" s="318"/>
      <c r="Z578" s="318"/>
      <c r="AA578" s="318"/>
    </row>
    <row r="579" spans="2:27" s="334" customFormat="1" ht="18.5">
      <c r="B579" s="318"/>
      <c r="C579" s="318"/>
      <c r="D579" s="318"/>
      <c r="E579" s="318"/>
      <c r="F579" s="318"/>
      <c r="G579" s="318"/>
      <c r="H579" s="318"/>
      <c r="I579" s="318"/>
      <c r="J579" s="318"/>
      <c r="K579" s="318"/>
      <c r="L579" s="318"/>
      <c r="M579" s="318"/>
      <c r="N579" s="318"/>
      <c r="O579" s="318"/>
      <c r="P579" s="318"/>
      <c r="Q579" s="318"/>
      <c r="R579" s="318"/>
      <c r="S579" s="318"/>
      <c r="T579" s="318"/>
      <c r="U579" s="318"/>
      <c r="V579" s="318"/>
      <c r="W579" s="318"/>
      <c r="X579" s="318"/>
      <c r="Y579" s="318"/>
      <c r="Z579" s="318"/>
      <c r="AA579" s="318"/>
    </row>
    <row r="580" spans="2:27" s="334" customFormat="1" ht="18.5">
      <c r="B580" s="318"/>
      <c r="C580" s="318"/>
      <c r="D580" s="318"/>
      <c r="E580" s="318"/>
      <c r="F580" s="318"/>
      <c r="G580" s="318"/>
      <c r="H580" s="318"/>
      <c r="I580" s="318"/>
      <c r="J580" s="318"/>
      <c r="K580" s="318"/>
      <c r="L580" s="318"/>
      <c r="M580" s="318"/>
      <c r="N580" s="318"/>
      <c r="O580" s="318"/>
      <c r="P580" s="318"/>
      <c r="Q580" s="318"/>
      <c r="R580" s="318"/>
      <c r="S580" s="318"/>
      <c r="T580" s="318"/>
      <c r="U580" s="318"/>
      <c r="V580" s="318"/>
      <c r="W580" s="318"/>
      <c r="X580" s="318"/>
      <c r="Y580" s="318"/>
      <c r="Z580" s="318"/>
      <c r="AA580" s="318"/>
    </row>
    <row r="581" spans="2:27" s="334" customFormat="1" ht="18.5">
      <c r="B581" s="318"/>
      <c r="C581" s="318"/>
      <c r="D581" s="318"/>
      <c r="E581" s="318"/>
      <c r="F581" s="318"/>
      <c r="G581" s="318"/>
      <c r="H581" s="318"/>
      <c r="I581" s="318"/>
      <c r="J581" s="318"/>
      <c r="K581" s="318"/>
      <c r="L581" s="318"/>
      <c r="M581" s="318"/>
      <c r="N581" s="318"/>
      <c r="O581" s="318"/>
      <c r="P581" s="318"/>
      <c r="Q581" s="318"/>
      <c r="R581" s="318"/>
      <c r="S581" s="318"/>
      <c r="T581" s="318"/>
      <c r="U581" s="318"/>
      <c r="V581" s="318"/>
      <c r="W581" s="318"/>
      <c r="X581" s="318"/>
      <c r="Y581" s="318"/>
      <c r="Z581" s="318"/>
      <c r="AA581" s="318"/>
    </row>
    <row r="582" spans="2:27" s="334" customFormat="1" ht="18.5">
      <c r="B582" s="318"/>
      <c r="C582" s="318"/>
      <c r="D582" s="318"/>
      <c r="E582" s="318"/>
      <c r="F582" s="318"/>
      <c r="G582" s="318"/>
      <c r="H582" s="318"/>
      <c r="I582" s="318"/>
      <c r="J582" s="318"/>
      <c r="K582" s="318"/>
      <c r="L582" s="318"/>
      <c r="M582" s="318"/>
      <c r="N582" s="318"/>
      <c r="O582" s="318"/>
      <c r="P582" s="318"/>
      <c r="Q582" s="318"/>
      <c r="R582" s="318"/>
      <c r="S582" s="318"/>
      <c r="T582" s="318"/>
      <c r="U582" s="318"/>
      <c r="V582" s="318"/>
      <c r="W582" s="318"/>
      <c r="X582" s="318"/>
      <c r="Y582" s="318"/>
      <c r="Z582" s="318"/>
      <c r="AA582" s="318"/>
    </row>
    <row r="583" spans="2:27" s="334" customFormat="1" ht="18.5">
      <c r="B583" s="318"/>
      <c r="C583" s="318"/>
      <c r="D583" s="318"/>
      <c r="E583" s="318"/>
      <c r="F583" s="318"/>
      <c r="G583" s="318"/>
      <c r="H583" s="318"/>
      <c r="I583" s="318"/>
      <c r="J583" s="318"/>
      <c r="K583" s="318"/>
      <c r="L583" s="318"/>
      <c r="M583" s="318"/>
      <c r="N583" s="318"/>
      <c r="O583" s="318"/>
      <c r="P583" s="318"/>
      <c r="Q583" s="318"/>
      <c r="R583" s="318"/>
      <c r="S583" s="318"/>
      <c r="T583" s="318"/>
      <c r="U583" s="318"/>
      <c r="V583" s="318"/>
      <c r="W583" s="318"/>
      <c r="X583" s="318"/>
      <c r="Y583" s="318"/>
      <c r="Z583" s="318"/>
      <c r="AA583" s="318"/>
    </row>
    <row r="584" spans="2:27" s="334" customFormat="1" ht="18.5">
      <c r="B584" s="318"/>
      <c r="C584" s="318"/>
      <c r="D584" s="318"/>
      <c r="E584" s="318"/>
      <c r="F584" s="318"/>
      <c r="G584" s="318"/>
      <c r="H584" s="318"/>
      <c r="I584" s="318"/>
      <c r="J584" s="318"/>
      <c r="K584" s="318"/>
      <c r="L584" s="318"/>
      <c r="M584" s="318"/>
      <c r="N584" s="318"/>
      <c r="O584" s="318"/>
      <c r="P584" s="318"/>
      <c r="Q584" s="318"/>
      <c r="R584" s="318"/>
      <c r="S584" s="318"/>
      <c r="T584" s="318"/>
      <c r="U584" s="318"/>
      <c r="V584" s="318"/>
      <c r="W584" s="318"/>
      <c r="X584" s="318"/>
      <c r="Y584" s="318"/>
      <c r="Z584" s="318"/>
      <c r="AA584" s="318"/>
    </row>
    <row r="585" spans="2:27" s="334" customFormat="1" ht="18.5">
      <c r="B585" s="318"/>
      <c r="C585" s="318"/>
      <c r="D585" s="318"/>
      <c r="E585" s="318"/>
      <c r="F585" s="318"/>
      <c r="G585" s="318"/>
      <c r="H585" s="318"/>
      <c r="I585" s="318"/>
      <c r="J585" s="318"/>
      <c r="K585" s="318"/>
      <c r="L585" s="318"/>
      <c r="M585" s="318"/>
      <c r="N585" s="318"/>
      <c r="O585" s="318"/>
      <c r="P585" s="318"/>
      <c r="Q585" s="318"/>
      <c r="R585" s="318"/>
      <c r="S585" s="318"/>
      <c r="T585" s="318"/>
      <c r="U585" s="318"/>
      <c r="V585" s="318"/>
      <c r="W585" s="318"/>
      <c r="X585" s="318"/>
      <c r="Y585" s="318"/>
      <c r="Z585" s="318"/>
      <c r="AA585" s="318"/>
    </row>
    <row r="586" spans="2:27" s="334" customFormat="1" ht="18.5">
      <c r="B586" s="318"/>
      <c r="C586" s="318"/>
      <c r="D586" s="318"/>
      <c r="E586" s="318"/>
      <c r="F586" s="318"/>
      <c r="G586" s="318"/>
      <c r="H586" s="318"/>
      <c r="I586" s="318"/>
      <c r="J586" s="318"/>
      <c r="K586" s="318"/>
      <c r="L586" s="318"/>
      <c r="M586" s="318"/>
      <c r="N586" s="318"/>
      <c r="O586" s="318"/>
      <c r="P586" s="318"/>
      <c r="Q586" s="318"/>
      <c r="R586" s="318"/>
      <c r="S586" s="318"/>
      <c r="T586" s="318"/>
      <c r="U586" s="318"/>
      <c r="V586" s="318"/>
      <c r="W586" s="318"/>
      <c r="X586" s="318"/>
      <c r="Y586" s="318"/>
      <c r="Z586" s="318"/>
      <c r="AA586" s="318"/>
    </row>
    <row r="587" spans="2:27" s="334" customFormat="1" ht="18.5">
      <c r="B587" s="318"/>
      <c r="C587" s="318"/>
      <c r="D587" s="318"/>
      <c r="E587" s="318"/>
      <c r="F587" s="318"/>
      <c r="G587" s="318"/>
      <c r="H587" s="318"/>
      <c r="I587" s="318"/>
      <c r="J587" s="318"/>
      <c r="K587" s="318"/>
      <c r="L587" s="318"/>
      <c r="M587" s="318"/>
      <c r="N587" s="318"/>
      <c r="O587" s="318"/>
      <c r="P587" s="318"/>
      <c r="Q587" s="318"/>
      <c r="R587" s="318"/>
      <c r="S587" s="318"/>
      <c r="T587" s="318"/>
      <c r="U587" s="318"/>
      <c r="V587" s="318"/>
      <c r="W587" s="318"/>
      <c r="X587" s="318"/>
      <c r="Y587" s="318"/>
      <c r="Z587" s="318"/>
      <c r="AA587" s="318"/>
    </row>
    <row r="588" spans="2:27" s="334" customFormat="1" ht="18.5">
      <c r="B588" s="318"/>
      <c r="C588" s="318"/>
      <c r="D588" s="318"/>
      <c r="E588" s="318"/>
      <c r="F588" s="318"/>
      <c r="G588" s="318"/>
      <c r="H588" s="318"/>
      <c r="I588" s="318"/>
      <c r="J588" s="318"/>
      <c r="K588" s="318"/>
      <c r="L588" s="318"/>
      <c r="M588" s="318"/>
      <c r="N588" s="318"/>
      <c r="O588" s="318"/>
      <c r="P588" s="318"/>
      <c r="Q588" s="318"/>
      <c r="R588" s="318"/>
      <c r="S588" s="318"/>
      <c r="T588" s="318"/>
      <c r="U588" s="318"/>
      <c r="V588" s="318"/>
      <c r="W588" s="318"/>
      <c r="X588" s="318"/>
      <c r="Y588" s="318"/>
      <c r="Z588" s="318"/>
      <c r="AA588" s="318"/>
    </row>
    <row r="589" spans="2:27" s="334" customFormat="1" ht="18.5">
      <c r="B589" s="318"/>
      <c r="C589" s="318"/>
      <c r="D589" s="318"/>
      <c r="E589" s="318"/>
      <c r="F589" s="318"/>
      <c r="G589" s="318"/>
      <c r="H589" s="318"/>
      <c r="I589" s="318"/>
      <c r="J589" s="318"/>
      <c r="K589" s="318"/>
      <c r="L589" s="318"/>
      <c r="M589" s="318"/>
      <c r="N589" s="318"/>
      <c r="O589" s="318"/>
      <c r="P589" s="318"/>
      <c r="Q589" s="318"/>
      <c r="R589" s="318"/>
      <c r="S589" s="318"/>
      <c r="T589" s="318"/>
      <c r="U589" s="318"/>
      <c r="V589" s="318"/>
      <c r="W589" s="318"/>
      <c r="X589" s="318"/>
      <c r="Y589" s="318"/>
      <c r="Z589" s="318"/>
      <c r="AA589" s="318"/>
    </row>
    <row r="590" spans="2:27" s="334" customFormat="1" ht="18.5">
      <c r="B590" s="318"/>
      <c r="C590" s="318"/>
      <c r="D590" s="318"/>
      <c r="E590" s="318"/>
      <c r="F590" s="318"/>
      <c r="G590" s="318"/>
      <c r="H590" s="318"/>
      <c r="I590" s="318"/>
      <c r="J590" s="318"/>
      <c r="K590" s="318"/>
      <c r="L590" s="318"/>
      <c r="M590" s="318"/>
      <c r="N590" s="318"/>
      <c r="O590" s="318"/>
      <c r="P590" s="318"/>
      <c r="Q590" s="318"/>
      <c r="R590" s="318"/>
      <c r="S590" s="318"/>
      <c r="T590" s="318"/>
      <c r="U590" s="318"/>
      <c r="V590" s="318"/>
      <c r="W590" s="318"/>
      <c r="X590" s="318"/>
      <c r="Y590" s="318"/>
      <c r="Z590" s="318"/>
      <c r="AA590" s="318"/>
    </row>
    <row r="591" spans="2:27" s="334" customFormat="1" ht="18.5">
      <c r="B591" s="318"/>
      <c r="C591" s="318"/>
      <c r="D591" s="318"/>
      <c r="E591" s="318"/>
      <c r="F591" s="318"/>
      <c r="G591" s="318"/>
      <c r="H591" s="318"/>
      <c r="I591" s="318"/>
      <c r="J591" s="318"/>
      <c r="K591" s="318"/>
      <c r="L591" s="318"/>
      <c r="M591" s="318"/>
      <c r="N591" s="318"/>
      <c r="O591" s="318"/>
      <c r="P591" s="318"/>
      <c r="Q591" s="318"/>
      <c r="R591" s="318"/>
      <c r="S591" s="318"/>
      <c r="T591" s="318"/>
      <c r="U591" s="318"/>
      <c r="V591" s="318"/>
      <c r="W591" s="318"/>
      <c r="X591" s="318"/>
      <c r="Y591" s="318"/>
      <c r="Z591" s="318"/>
      <c r="AA591" s="318"/>
    </row>
    <row r="592" spans="2:27" s="334" customFormat="1" ht="18.5">
      <c r="B592" s="318"/>
      <c r="C592" s="318"/>
      <c r="D592" s="318"/>
      <c r="E592" s="318"/>
      <c r="F592" s="318"/>
      <c r="G592" s="318"/>
      <c r="H592" s="318"/>
      <c r="I592" s="318"/>
      <c r="J592" s="318"/>
      <c r="K592" s="318"/>
      <c r="L592" s="318"/>
      <c r="M592" s="318"/>
      <c r="N592" s="318"/>
      <c r="O592" s="318"/>
      <c r="P592" s="318"/>
      <c r="Q592" s="318"/>
      <c r="R592" s="318"/>
      <c r="S592" s="318"/>
      <c r="T592" s="318"/>
      <c r="U592" s="318"/>
      <c r="V592" s="318"/>
      <c r="W592" s="318"/>
      <c r="X592" s="318"/>
      <c r="Y592" s="318"/>
      <c r="Z592" s="318"/>
      <c r="AA592" s="318"/>
    </row>
    <row r="593" spans="2:27" s="334" customFormat="1" ht="18.5">
      <c r="B593" s="318"/>
      <c r="C593" s="318"/>
      <c r="D593" s="318"/>
      <c r="E593" s="318"/>
      <c r="F593" s="318"/>
      <c r="G593" s="318"/>
      <c r="H593" s="318"/>
      <c r="I593" s="318"/>
      <c r="J593" s="318"/>
      <c r="K593" s="318"/>
      <c r="L593" s="318"/>
      <c r="M593" s="318"/>
      <c r="N593" s="318"/>
      <c r="O593" s="318"/>
      <c r="P593" s="318"/>
      <c r="Q593" s="318"/>
      <c r="R593" s="318"/>
      <c r="S593" s="318"/>
      <c r="T593" s="318"/>
      <c r="U593" s="318"/>
      <c r="V593" s="318"/>
      <c r="W593" s="318"/>
      <c r="X593" s="318"/>
      <c r="Y593" s="318"/>
      <c r="Z593" s="318"/>
      <c r="AA593" s="318"/>
    </row>
    <row r="594" spans="2:27" s="334" customFormat="1" ht="18.5">
      <c r="B594" s="318"/>
      <c r="C594" s="318"/>
      <c r="D594" s="318"/>
      <c r="E594" s="318"/>
      <c r="F594" s="318"/>
      <c r="G594" s="318"/>
      <c r="H594" s="318"/>
      <c r="I594" s="318"/>
      <c r="J594" s="318"/>
      <c r="K594" s="318"/>
      <c r="L594" s="318"/>
      <c r="M594" s="318"/>
      <c r="N594" s="318"/>
      <c r="O594" s="318"/>
      <c r="P594" s="318"/>
      <c r="Q594" s="318"/>
      <c r="R594" s="318"/>
      <c r="S594" s="318"/>
      <c r="T594" s="318"/>
      <c r="U594" s="318"/>
      <c r="V594" s="318"/>
      <c r="W594" s="318"/>
      <c r="X594" s="318"/>
      <c r="Y594" s="318"/>
      <c r="Z594" s="318"/>
      <c r="AA594" s="318"/>
    </row>
    <row r="595" spans="2:27" s="334" customFormat="1" ht="18.5">
      <c r="B595" s="318"/>
      <c r="C595" s="318"/>
      <c r="D595" s="318"/>
      <c r="E595" s="318"/>
      <c r="F595" s="318"/>
      <c r="G595" s="318"/>
      <c r="H595" s="318"/>
      <c r="I595" s="318"/>
      <c r="J595" s="318"/>
      <c r="K595" s="318"/>
      <c r="L595" s="318"/>
      <c r="M595" s="318"/>
      <c r="N595" s="318"/>
      <c r="O595" s="318"/>
      <c r="P595" s="318"/>
      <c r="Q595" s="318"/>
      <c r="R595" s="318"/>
      <c r="S595" s="318"/>
      <c r="T595" s="318"/>
      <c r="U595" s="318"/>
      <c r="V595" s="318"/>
      <c r="W595" s="318"/>
      <c r="X595" s="318"/>
      <c r="Y595" s="318"/>
      <c r="Z595" s="318"/>
      <c r="AA595" s="318"/>
    </row>
    <row r="596" spans="2:27" s="334" customFormat="1" ht="18.5">
      <c r="B596" s="318"/>
      <c r="C596" s="318"/>
      <c r="D596" s="318"/>
      <c r="E596" s="318"/>
      <c r="F596" s="318"/>
      <c r="G596" s="318"/>
      <c r="H596" s="318"/>
      <c r="I596" s="318"/>
      <c r="J596" s="318"/>
      <c r="K596" s="318"/>
      <c r="L596" s="318"/>
      <c r="M596" s="318"/>
      <c r="N596" s="318"/>
      <c r="O596" s="318"/>
      <c r="P596" s="318"/>
      <c r="Q596" s="318"/>
      <c r="R596" s="318"/>
      <c r="S596" s="318"/>
      <c r="T596" s="318"/>
      <c r="U596" s="318"/>
      <c r="V596" s="318"/>
      <c r="W596" s="318"/>
      <c r="X596" s="318"/>
      <c r="Y596" s="318"/>
      <c r="Z596" s="318"/>
      <c r="AA596" s="318"/>
    </row>
    <row r="597" spans="2:27" s="334" customFormat="1" ht="18.5">
      <c r="B597" s="318"/>
      <c r="C597" s="318"/>
      <c r="D597" s="318"/>
      <c r="E597" s="318"/>
      <c r="F597" s="318"/>
      <c r="G597" s="318"/>
      <c r="H597" s="318"/>
      <c r="I597" s="318"/>
      <c r="J597" s="318"/>
      <c r="K597" s="318"/>
      <c r="L597" s="318"/>
      <c r="M597" s="318"/>
      <c r="N597" s="318"/>
      <c r="O597" s="318"/>
      <c r="P597" s="318"/>
      <c r="Q597" s="318"/>
      <c r="R597" s="318"/>
      <c r="S597" s="318"/>
      <c r="T597" s="318"/>
      <c r="U597" s="318"/>
      <c r="V597" s="318"/>
      <c r="W597" s="318"/>
      <c r="X597" s="318"/>
      <c r="Y597" s="318"/>
      <c r="Z597" s="318"/>
      <c r="AA597" s="318"/>
    </row>
    <row r="598" spans="2:27" s="334" customFormat="1" ht="18.5">
      <c r="B598" s="318"/>
      <c r="C598" s="318"/>
      <c r="D598" s="318"/>
      <c r="E598" s="318"/>
      <c r="F598" s="318"/>
      <c r="G598" s="318"/>
      <c r="H598" s="318"/>
      <c r="I598" s="318"/>
      <c r="J598" s="318"/>
      <c r="K598" s="318"/>
      <c r="L598" s="318"/>
      <c r="M598" s="318"/>
      <c r="N598" s="318"/>
      <c r="O598" s="318"/>
      <c r="P598" s="318"/>
      <c r="Q598" s="318"/>
      <c r="R598" s="318"/>
      <c r="S598" s="318"/>
      <c r="T598" s="318"/>
      <c r="U598" s="318"/>
      <c r="V598" s="318"/>
      <c r="W598" s="318"/>
      <c r="X598" s="318"/>
      <c r="Y598" s="318"/>
      <c r="Z598" s="318"/>
      <c r="AA598" s="318"/>
    </row>
    <row r="599" spans="2:27" s="334" customFormat="1" ht="18.5">
      <c r="B599" s="318"/>
      <c r="C599" s="318"/>
      <c r="D599" s="318"/>
      <c r="E599" s="318"/>
      <c r="F599" s="318"/>
      <c r="G599" s="318"/>
      <c r="H599" s="318"/>
      <c r="I599" s="318"/>
      <c r="J599" s="318"/>
      <c r="K599" s="318"/>
      <c r="L599" s="318"/>
      <c r="M599" s="318"/>
      <c r="N599" s="318"/>
      <c r="O599" s="318"/>
      <c r="P599" s="318"/>
      <c r="Q599" s="318"/>
      <c r="R599" s="318"/>
      <c r="S599" s="318"/>
      <c r="T599" s="318"/>
      <c r="U599" s="318"/>
      <c r="V599" s="318"/>
      <c r="W599" s="318"/>
      <c r="X599" s="318"/>
      <c r="Y599" s="318"/>
      <c r="Z599" s="318"/>
      <c r="AA599" s="318"/>
    </row>
    <row r="600" spans="2:27" s="334" customFormat="1" ht="18.5">
      <c r="B600" s="318"/>
      <c r="C600" s="318"/>
      <c r="D600" s="318"/>
      <c r="E600" s="318"/>
      <c r="F600" s="318"/>
      <c r="G600" s="318"/>
      <c r="H600" s="318"/>
      <c r="I600" s="318"/>
      <c r="J600" s="318"/>
      <c r="K600" s="318"/>
      <c r="L600" s="318"/>
      <c r="M600" s="318"/>
      <c r="N600" s="318"/>
      <c r="O600" s="318"/>
      <c r="P600" s="318"/>
      <c r="Q600" s="318"/>
      <c r="R600" s="318"/>
      <c r="S600" s="318"/>
      <c r="T600" s="318"/>
      <c r="U600" s="318"/>
      <c r="V600" s="318"/>
      <c r="W600" s="318"/>
      <c r="X600" s="318"/>
      <c r="Y600" s="318"/>
      <c r="Z600" s="318"/>
      <c r="AA600" s="318"/>
    </row>
    <row r="601" spans="2:27" s="334" customFormat="1" ht="18.5">
      <c r="B601" s="318"/>
      <c r="C601" s="318"/>
      <c r="D601" s="318"/>
      <c r="E601" s="318"/>
      <c r="F601" s="318"/>
      <c r="G601" s="318"/>
      <c r="H601" s="318"/>
      <c r="I601" s="318"/>
      <c r="J601" s="318"/>
      <c r="K601" s="318"/>
      <c r="L601" s="318"/>
      <c r="M601" s="318"/>
      <c r="N601" s="318"/>
      <c r="O601" s="318"/>
      <c r="P601" s="318"/>
      <c r="Q601" s="318"/>
      <c r="R601" s="318"/>
      <c r="S601" s="318"/>
      <c r="T601" s="318"/>
      <c r="U601" s="318"/>
      <c r="V601" s="318"/>
      <c r="W601" s="318"/>
      <c r="X601" s="318"/>
      <c r="Y601" s="318"/>
      <c r="Z601" s="318"/>
      <c r="AA601" s="318"/>
    </row>
    <row r="602" spans="2:27" s="334" customFormat="1" ht="18.5">
      <c r="B602" s="318"/>
      <c r="C602" s="318"/>
      <c r="D602" s="318"/>
      <c r="E602" s="318"/>
      <c r="F602" s="318"/>
      <c r="G602" s="318"/>
      <c r="H602" s="318"/>
      <c r="I602" s="318"/>
      <c r="J602" s="318"/>
      <c r="K602" s="318"/>
      <c r="L602" s="318"/>
      <c r="M602" s="318"/>
      <c r="N602" s="318"/>
      <c r="O602" s="318"/>
      <c r="P602" s="318"/>
      <c r="Q602" s="318"/>
      <c r="R602" s="318"/>
      <c r="S602" s="318"/>
      <c r="T602" s="318"/>
      <c r="U602" s="318"/>
      <c r="V602" s="318"/>
      <c r="W602" s="318"/>
      <c r="X602" s="318"/>
      <c r="Y602" s="318"/>
      <c r="Z602" s="318"/>
      <c r="AA602" s="318"/>
    </row>
    <row r="603" spans="2:27" s="334" customFormat="1" ht="18.5">
      <c r="B603" s="318"/>
      <c r="C603" s="318"/>
      <c r="D603" s="318"/>
      <c r="E603" s="318"/>
      <c r="F603" s="318"/>
      <c r="G603" s="318"/>
      <c r="H603" s="318"/>
      <c r="I603" s="318"/>
      <c r="J603" s="318"/>
      <c r="K603" s="318"/>
      <c r="L603" s="318"/>
      <c r="M603" s="318"/>
      <c r="N603" s="318"/>
      <c r="O603" s="318"/>
      <c r="P603" s="318"/>
      <c r="Q603" s="318"/>
      <c r="R603" s="318"/>
      <c r="S603" s="318"/>
      <c r="T603" s="318"/>
      <c r="U603" s="318"/>
      <c r="V603" s="318"/>
      <c r="W603" s="318"/>
      <c r="X603" s="318"/>
      <c r="Y603" s="318"/>
      <c r="Z603" s="318"/>
      <c r="AA603" s="318"/>
    </row>
    <row r="604" spans="2:27" s="334" customFormat="1" ht="18.5">
      <c r="B604" s="318"/>
      <c r="C604" s="318"/>
      <c r="D604" s="318"/>
      <c r="E604" s="318"/>
      <c r="F604" s="318"/>
      <c r="G604" s="318"/>
      <c r="H604" s="318"/>
      <c r="I604" s="318"/>
      <c r="J604" s="318"/>
      <c r="K604" s="318"/>
      <c r="L604" s="318"/>
      <c r="M604" s="318"/>
      <c r="N604" s="318"/>
      <c r="O604" s="318"/>
      <c r="P604" s="318"/>
      <c r="Q604" s="318"/>
      <c r="R604" s="318"/>
      <c r="S604" s="318"/>
      <c r="T604" s="318"/>
      <c r="U604" s="318"/>
      <c r="V604" s="318"/>
      <c r="W604" s="318"/>
      <c r="X604" s="318"/>
      <c r="Y604" s="318"/>
      <c r="Z604" s="318"/>
      <c r="AA604" s="318"/>
    </row>
    <row r="605" spans="2:27" s="334" customFormat="1" ht="18.5">
      <c r="B605" s="318"/>
      <c r="C605" s="318"/>
      <c r="D605" s="318"/>
      <c r="E605" s="318"/>
      <c r="F605" s="318"/>
      <c r="G605" s="318"/>
      <c r="H605" s="318"/>
      <c r="I605" s="318"/>
      <c r="J605" s="318"/>
      <c r="K605" s="318"/>
      <c r="L605" s="318"/>
      <c r="M605" s="318"/>
      <c r="N605" s="318"/>
      <c r="O605" s="318"/>
      <c r="P605" s="318"/>
      <c r="Q605" s="318"/>
      <c r="R605" s="318"/>
      <c r="S605" s="318"/>
      <c r="T605" s="318"/>
      <c r="U605" s="318"/>
      <c r="V605" s="318"/>
      <c r="W605" s="318"/>
      <c r="X605" s="318"/>
      <c r="Y605" s="318"/>
      <c r="Z605" s="318"/>
      <c r="AA605" s="318"/>
    </row>
    <row r="606" spans="2:27" s="334" customFormat="1" ht="18.5">
      <c r="B606" s="318"/>
      <c r="C606" s="318"/>
      <c r="D606" s="318"/>
      <c r="E606" s="318"/>
      <c r="F606" s="318"/>
      <c r="G606" s="318"/>
      <c r="H606" s="318"/>
      <c r="I606" s="318"/>
      <c r="J606" s="318"/>
      <c r="K606" s="318"/>
      <c r="L606" s="318"/>
      <c r="M606" s="318"/>
      <c r="N606" s="318"/>
      <c r="O606" s="318"/>
      <c r="P606" s="318"/>
      <c r="Q606" s="318"/>
      <c r="R606" s="318"/>
      <c r="S606" s="318"/>
      <c r="T606" s="318"/>
      <c r="U606" s="318"/>
      <c r="V606" s="318"/>
      <c r="W606" s="318"/>
      <c r="X606" s="318"/>
      <c r="Y606" s="318"/>
      <c r="Z606" s="318"/>
      <c r="AA606" s="318"/>
    </row>
    <row r="607" spans="2:27" s="334" customFormat="1" ht="18.5">
      <c r="B607" s="318"/>
      <c r="C607" s="318"/>
      <c r="D607" s="318"/>
      <c r="E607" s="318"/>
      <c r="F607" s="318"/>
      <c r="G607" s="318"/>
      <c r="H607" s="318"/>
      <c r="I607" s="318"/>
      <c r="J607" s="318"/>
      <c r="K607" s="318"/>
      <c r="L607" s="318"/>
      <c r="M607" s="318"/>
      <c r="N607" s="318"/>
      <c r="O607" s="318"/>
      <c r="P607" s="318"/>
      <c r="Q607" s="318"/>
      <c r="R607" s="318"/>
      <c r="S607" s="318"/>
      <c r="T607" s="318"/>
      <c r="U607" s="318"/>
      <c r="V607" s="318"/>
      <c r="W607" s="318"/>
      <c r="X607" s="318"/>
      <c r="Y607" s="318"/>
      <c r="Z607" s="318"/>
      <c r="AA607" s="318"/>
    </row>
    <row r="608" spans="2:27" s="334" customFormat="1" ht="18.5">
      <c r="B608" s="318"/>
      <c r="C608" s="318"/>
      <c r="D608" s="318"/>
      <c r="E608" s="318"/>
      <c r="F608" s="318"/>
      <c r="G608" s="318"/>
      <c r="H608" s="318"/>
      <c r="I608" s="318"/>
      <c r="J608" s="318"/>
      <c r="K608" s="318"/>
      <c r="L608" s="318"/>
      <c r="M608" s="318"/>
      <c r="N608" s="318"/>
      <c r="O608" s="318"/>
      <c r="P608" s="318"/>
      <c r="Q608" s="318"/>
      <c r="R608" s="318"/>
      <c r="S608" s="318"/>
      <c r="T608" s="318"/>
      <c r="U608" s="318"/>
      <c r="V608" s="318"/>
      <c r="W608" s="318"/>
      <c r="X608" s="318"/>
      <c r="Y608" s="318"/>
      <c r="Z608" s="318"/>
      <c r="AA608" s="318"/>
    </row>
    <row r="609" spans="2:27" s="334" customFormat="1" ht="18.5">
      <c r="B609" s="318"/>
      <c r="C609" s="318"/>
      <c r="D609" s="318"/>
      <c r="E609" s="318"/>
      <c r="F609" s="318"/>
      <c r="G609" s="318"/>
      <c r="H609" s="318"/>
      <c r="I609" s="318"/>
      <c r="J609" s="318"/>
      <c r="K609" s="318"/>
      <c r="L609" s="318"/>
      <c r="M609" s="318"/>
      <c r="N609" s="318"/>
      <c r="O609" s="318"/>
      <c r="P609" s="318"/>
      <c r="Q609" s="318"/>
      <c r="R609" s="318"/>
      <c r="S609" s="318"/>
      <c r="T609" s="318"/>
      <c r="U609" s="318"/>
      <c r="V609" s="318"/>
      <c r="W609" s="318"/>
      <c r="X609" s="318"/>
      <c r="Y609" s="318"/>
      <c r="Z609" s="318"/>
      <c r="AA609" s="318"/>
    </row>
    <row r="610" spans="2:27" s="334" customFormat="1" ht="18.5">
      <c r="B610" s="318"/>
      <c r="C610" s="318"/>
      <c r="D610" s="318"/>
      <c r="E610" s="318"/>
      <c r="F610" s="318"/>
      <c r="G610" s="318"/>
      <c r="H610" s="318"/>
      <c r="I610" s="318"/>
      <c r="J610" s="318"/>
      <c r="K610" s="318"/>
      <c r="L610" s="318"/>
      <c r="M610" s="318"/>
      <c r="N610" s="318"/>
      <c r="O610" s="318"/>
      <c r="P610" s="318"/>
      <c r="Q610" s="318"/>
      <c r="R610" s="318"/>
      <c r="S610" s="318"/>
      <c r="T610" s="318"/>
      <c r="U610" s="318"/>
      <c r="V610" s="318"/>
      <c r="W610" s="318"/>
      <c r="X610" s="318"/>
      <c r="Y610" s="318"/>
      <c r="Z610" s="318"/>
      <c r="AA610" s="318"/>
    </row>
    <row r="611" spans="2:27" s="334" customFormat="1" ht="18.5">
      <c r="B611" s="318"/>
      <c r="C611" s="318"/>
      <c r="D611" s="318"/>
      <c r="E611" s="318"/>
      <c r="F611" s="318"/>
      <c r="G611" s="318"/>
      <c r="H611" s="318"/>
      <c r="I611" s="318"/>
      <c r="J611" s="318"/>
      <c r="K611" s="318"/>
      <c r="L611" s="318"/>
      <c r="M611" s="318"/>
      <c r="N611" s="318"/>
      <c r="O611" s="318"/>
      <c r="P611" s="318"/>
      <c r="Q611" s="318"/>
      <c r="R611" s="318"/>
      <c r="S611" s="318"/>
      <c r="T611" s="318"/>
      <c r="U611" s="318"/>
      <c r="V611" s="318"/>
      <c r="W611" s="318"/>
      <c r="X611" s="318"/>
      <c r="Y611" s="318"/>
      <c r="Z611" s="318"/>
      <c r="AA611" s="318"/>
    </row>
    <row r="612" spans="2:27" s="334" customFormat="1" ht="18.5">
      <c r="B612" s="318"/>
      <c r="C612" s="318"/>
      <c r="D612" s="318"/>
      <c r="E612" s="318"/>
      <c r="F612" s="318"/>
      <c r="G612" s="318"/>
      <c r="H612" s="318"/>
      <c r="I612" s="318"/>
      <c r="J612" s="318"/>
      <c r="K612" s="318"/>
      <c r="L612" s="318"/>
      <c r="M612" s="318"/>
      <c r="N612" s="318"/>
      <c r="O612" s="318"/>
      <c r="P612" s="318"/>
      <c r="Q612" s="318"/>
      <c r="R612" s="318"/>
      <c r="S612" s="318"/>
      <c r="T612" s="318"/>
      <c r="U612" s="318"/>
      <c r="V612" s="318"/>
      <c r="W612" s="318"/>
      <c r="X612" s="318"/>
      <c r="Y612" s="318"/>
      <c r="Z612" s="318"/>
      <c r="AA612" s="318"/>
    </row>
    <row r="613" spans="2:27" s="334" customFormat="1" ht="18.5">
      <c r="B613" s="318"/>
      <c r="C613" s="318"/>
      <c r="D613" s="318"/>
      <c r="E613" s="318"/>
      <c r="F613" s="318"/>
      <c r="G613" s="318"/>
      <c r="H613" s="318"/>
      <c r="I613" s="318"/>
      <c r="J613" s="318"/>
      <c r="K613" s="318"/>
      <c r="L613" s="318"/>
      <c r="M613" s="318"/>
      <c r="N613" s="318"/>
      <c r="O613" s="318"/>
      <c r="P613" s="318"/>
      <c r="Q613" s="318"/>
      <c r="R613" s="318"/>
      <c r="S613" s="318"/>
      <c r="T613" s="318"/>
      <c r="U613" s="318"/>
      <c r="V613" s="318"/>
      <c r="W613" s="318"/>
      <c r="X613" s="318"/>
      <c r="Y613" s="318"/>
      <c r="Z613" s="318"/>
      <c r="AA613" s="318"/>
    </row>
    <row r="614" spans="2:27" s="334" customFormat="1" ht="18.5">
      <c r="B614" s="318"/>
      <c r="C614" s="318"/>
      <c r="D614" s="318"/>
      <c r="E614" s="318"/>
      <c r="F614" s="318"/>
      <c r="G614" s="318"/>
      <c r="H614" s="318"/>
      <c r="I614" s="318"/>
      <c r="J614" s="318"/>
      <c r="K614" s="318"/>
      <c r="L614" s="318"/>
      <c r="M614" s="318"/>
      <c r="N614" s="318"/>
      <c r="O614" s="318"/>
      <c r="P614" s="318"/>
      <c r="Q614" s="318"/>
      <c r="R614" s="318"/>
      <c r="S614" s="318"/>
      <c r="T614" s="318"/>
      <c r="U614" s="318"/>
      <c r="V614" s="318"/>
      <c r="W614" s="318"/>
      <c r="X614" s="318"/>
      <c r="Y614" s="318"/>
      <c r="Z614" s="318"/>
      <c r="AA614" s="318"/>
    </row>
    <row r="615" spans="2:27" s="334" customFormat="1" ht="18.5">
      <c r="B615" s="318"/>
      <c r="C615" s="318"/>
      <c r="D615" s="318"/>
      <c r="E615" s="318"/>
      <c r="F615" s="318"/>
      <c r="G615" s="318"/>
      <c r="H615" s="318"/>
      <c r="I615" s="318"/>
      <c r="J615" s="318"/>
      <c r="K615" s="318"/>
      <c r="L615" s="318"/>
      <c r="M615" s="318"/>
      <c r="N615" s="318"/>
      <c r="O615" s="318"/>
      <c r="P615" s="318"/>
      <c r="Q615" s="318"/>
      <c r="R615" s="318"/>
      <c r="S615" s="318"/>
      <c r="T615" s="318"/>
      <c r="U615" s="318"/>
      <c r="V615" s="318"/>
      <c r="W615" s="318"/>
      <c r="X615" s="318"/>
      <c r="Y615" s="318"/>
      <c r="Z615" s="318"/>
      <c r="AA615" s="318"/>
    </row>
    <row r="616" spans="2:27" s="334" customFormat="1" ht="18.5">
      <c r="B616" s="318"/>
      <c r="C616" s="318"/>
      <c r="D616" s="318"/>
      <c r="E616" s="318"/>
      <c r="F616" s="318"/>
      <c r="G616" s="318"/>
      <c r="H616" s="318"/>
      <c r="I616" s="318"/>
      <c r="J616" s="318"/>
      <c r="K616" s="318"/>
      <c r="L616" s="318"/>
      <c r="M616" s="318"/>
      <c r="N616" s="318"/>
      <c r="O616" s="318"/>
      <c r="P616" s="318"/>
      <c r="Q616" s="318"/>
      <c r="R616" s="318"/>
      <c r="S616" s="318"/>
      <c r="T616" s="318"/>
      <c r="U616" s="318"/>
      <c r="V616" s="318"/>
      <c r="W616" s="318"/>
      <c r="X616" s="318"/>
      <c r="Y616" s="318"/>
      <c r="Z616" s="318"/>
      <c r="AA616" s="318"/>
    </row>
    <row r="617" spans="2:27" s="334" customFormat="1" ht="18.5">
      <c r="B617" s="318"/>
      <c r="C617" s="318"/>
      <c r="D617" s="318"/>
      <c r="E617" s="318"/>
      <c r="F617" s="318"/>
      <c r="G617" s="318"/>
      <c r="H617" s="318"/>
      <c r="I617" s="318"/>
      <c r="J617" s="318"/>
      <c r="K617" s="318"/>
      <c r="L617" s="318"/>
      <c r="M617" s="318"/>
      <c r="N617" s="318"/>
      <c r="O617" s="318"/>
      <c r="P617" s="318"/>
      <c r="Q617" s="318"/>
      <c r="R617" s="318"/>
      <c r="S617" s="318"/>
      <c r="T617" s="318"/>
      <c r="U617" s="318"/>
      <c r="V617" s="318"/>
      <c r="W617" s="318"/>
      <c r="X617" s="318"/>
      <c r="Y617" s="318"/>
      <c r="Z617" s="318"/>
      <c r="AA617" s="318"/>
    </row>
    <row r="618" spans="2:27" s="334" customFormat="1" ht="18.5">
      <c r="B618" s="318"/>
      <c r="C618" s="318"/>
      <c r="D618" s="318"/>
      <c r="E618" s="318"/>
      <c r="F618" s="318"/>
      <c r="G618" s="318"/>
      <c r="H618" s="318"/>
      <c r="I618" s="318"/>
      <c r="J618" s="318"/>
      <c r="K618" s="318"/>
      <c r="L618" s="318"/>
      <c r="M618" s="318"/>
      <c r="N618" s="318"/>
      <c r="O618" s="318"/>
      <c r="P618" s="318"/>
      <c r="Q618" s="318"/>
      <c r="R618" s="318"/>
      <c r="S618" s="318"/>
      <c r="T618" s="318"/>
      <c r="U618" s="318"/>
      <c r="V618" s="318"/>
      <c r="W618" s="318"/>
      <c r="X618" s="318"/>
      <c r="Y618" s="318"/>
      <c r="Z618" s="318"/>
      <c r="AA618" s="318"/>
    </row>
    <row r="619" spans="2:27" s="334" customFormat="1" ht="18.5">
      <c r="B619" s="318"/>
      <c r="C619" s="318"/>
      <c r="D619" s="318"/>
      <c r="E619" s="318"/>
      <c r="F619" s="318"/>
      <c r="G619" s="318"/>
      <c r="H619" s="318"/>
      <c r="I619" s="318"/>
      <c r="J619" s="318"/>
      <c r="K619" s="318"/>
      <c r="L619" s="318"/>
      <c r="M619" s="318"/>
      <c r="N619" s="318"/>
      <c r="O619" s="318"/>
      <c r="P619" s="318"/>
      <c r="Q619" s="318"/>
      <c r="R619" s="318"/>
      <c r="S619" s="318"/>
      <c r="T619" s="318"/>
      <c r="U619" s="318"/>
      <c r="V619" s="318"/>
      <c r="W619" s="318"/>
      <c r="X619" s="318"/>
      <c r="Y619" s="318"/>
      <c r="Z619" s="318"/>
      <c r="AA619" s="318"/>
    </row>
    <row r="620" spans="2:27" s="334" customFormat="1" ht="18.5">
      <c r="B620" s="318"/>
      <c r="C620" s="318"/>
      <c r="D620" s="318"/>
      <c r="E620" s="318"/>
      <c r="F620" s="318"/>
      <c r="G620" s="318"/>
      <c r="H620" s="318"/>
      <c r="I620" s="318"/>
      <c r="J620" s="318"/>
      <c r="K620" s="318"/>
      <c r="L620" s="318"/>
      <c r="M620" s="318"/>
      <c r="N620" s="318"/>
      <c r="O620" s="318"/>
      <c r="P620" s="318"/>
      <c r="Q620" s="318"/>
      <c r="R620" s="318"/>
      <c r="S620" s="318"/>
      <c r="T620" s="318"/>
      <c r="U620" s="318"/>
      <c r="V620" s="318"/>
      <c r="W620" s="318"/>
      <c r="X620" s="318"/>
      <c r="Y620" s="318"/>
      <c r="Z620" s="318"/>
      <c r="AA620" s="318"/>
    </row>
    <row r="621" spans="2:27" s="334" customFormat="1" ht="18.5">
      <c r="B621" s="318"/>
      <c r="C621" s="318"/>
      <c r="D621" s="318"/>
      <c r="E621" s="318"/>
      <c r="F621" s="318"/>
      <c r="G621" s="318"/>
      <c r="H621" s="318"/>
      <c r="I621" s="318"/>
      <c r="J621" s="318"/>
      <c r="K621" s="318"/>
      <c r="L621" s="318"/>
      <c r="M621" s="318"/>
      <c r="N621" s="318"/>
      <c r="O621" s="318"/>
      <c r="P621" s="318"/>
      <c r="Q621" s="318"/>
      <c r="R621" s="318"/>
      <c r="S621" s="318"/>
      <c r="T621" s="318"/>
      <c r="U621" s="318"/>
      <c r="V621" s="318"/>
      <c r="W621" s="318"/>
      <c r="X621" s="318"/>
      <c r="Y621" s="318"/>
      <c r="Z621" s="318"/>
      <c r="AA621" s="318"/>
    </row>
    <row r="622" spans="2:27" s="334" customFormat="1" ht="18.5">
      <c r="B622" s="318"/>
      <c r="C622" s="318"/>
      <c r="D622" s="318"/>
      <c r="E622" s="318"/>
      <c r="F622" s="318"/>
      <c r="G622" s="318"/>
      <c r="H622" s="318"/>
      <c r="I622" s="318"/>
      <c r="J622" s="318"/>
      <c r="K622" s="318"/>
      <c r="L622" s="318"/>
      <c r="M622" s="318"/>
      <c r="N622" s="318"/>
      <c r="O622" s="318"/>
      <c r="P622" s="318"/>
      <c r="Q622" s="318"/>
      <c r="R622" s="318"/>
      <c r="S622" s="318"/>
      <c r="T622" s="318"/>
      <c r="U622" s="318"/>
      <c r="V622" s="318"/>
      <c r="W622" s="318"/>
      <c r="X622" s="318"/>
      <c r="Y622" s="318"/>
      <c r="Z622" s="318"/>
      <c r="AA622" s="318"/>
    </row>
    <row r="623" spans="2:27" s="334" customFormat="1" ht="18.5">
      <c r="B623" s="318"/>
      <c r="C623" s="318"/>
      <c r="D623" s="318"/>
      <c r="E623" s="318"/>
      <c r="F623" s="318"/>
      <c r="G623" s="318"/>
      <c r="H623" s="318"/>
      <c r="I623" s="318"/>
      <c r="J623" s="318"/>
      <c r="K623" s="318"/>
      <c r="L623" s="318"/>
      <c r="M623" s="318"/>
      <c r="N623" s="318"/>
      <c r="O623" s="318"/>
      <c r="P623" s="318"/>
      <c r="Q623" s="318"/>
      <c r="R623" s="318"/>
      <c r="S623" s="318"/>
      <c r="T623" s="318"/>
      <c r="U623" s="318"/>
      <c r="V623" s="318"/>
      <c r="W623" s="318"/>
      <c r="X623" s="318"/>
      <c r="Y623" s="318"/>
      <c r="Z623" s="318"/>
      <c r="AA623" s="318"/>
    </row>
    <row r="624" spans="2:27" s="334" customFormat="1" ht="18.5">
      <c r="B624" s="318"/>
      <c r="C624" s="318"/>
      <c r="D624" s="318"/>
      <c r="E624" s="318"/>
      <c r="F624" s="318"/>
      <c r="G624" s="318"/>
      <c r="H624" s="318"/>
      <c r="I624" s="318"/>
      <c r="J624" s="318"/>
      <c r="K624" s="318"/>
      <c r="L624" s="318"/>
      <c r="M624" s="318"/>
      <c r="N624" s="318"/>
      <c r="O624" s="318"/>
      <c r="P624" s="318"/>
      <c r="Q624" s="318"/>
      <c r="R624" s="318"/>
      <c r="S624" s="318"/>
      <c r="T624" s="318"/>
      <c r="U624" s="318"/>
      <c r="V624" s="318"/>
      <c r="W624" s="318"/>
      <c r="X624" s="318"/>
      <c r="Y624" s="318"/>
      <c r="Z624" s="318"/>
      <c r="AA624" s="318"/>
    </row>
    <row r="625" spans="2:27" s="334" customFormat="1" ht="18.5">
      <c r="B625" s="318"/>
      <c r="C625" s="318"/>
      <c r="D625" s="318"/>
      <c r="E625" s="318"/>
      <c r="F625" s="318"/>
      <c r="G625" s="318"/>
      <c r="H625" s="318"/>
      <c r="I625" s="318"/>
      <c r="J625" s="318"/>
      <c r="K625" s="318"/>
      <c r="L625" s="318"/>
      <c r="M625" s="318"/>
      <c r="N625" s="318"/>
      <c r="O625" s="318"/>
      <c r="P625" s="318"/>
      <c r="Q625" s="318"/>
      <c r="R625" s="318"/>
      <c r="S625" s="318"/>
      <c r="T625" s="318"/>
      <c r="U625" s="318"/>
      <c r="V625" s="318"/>
      <c r="W625" s="318"/>
      <c r="X625" s="318"/>
      <c r="Y625" s="318"/>
      <c r="Z625" s="318"/>
      <c r="AA625" s="318"/>
    </row>
    <row r="626" spans="2:27" s="334" customFormat="1" ht="18.5">
      <c r="B626" s="318"/>
      <c r="C626" s="318"/>
      <c r="D626" s="318"/>
      <c r="E626" s="318"/>
      <c r="F626" s="318"/>
      <c r="G626" s="318"/>
      <c r="H626" s="318"/>
      <c r="I626" s="318"/>
      <c r="J626" s="318"/>
      <c r="K626" s="318"/>
      <c r="L626" s="318"/>
      <c r="M626" s="318"/>
      <c r="N626" s="318"/>
      <c r="O626" s="318"/>
      <c r="P626" s="318"/>
      <c r="Q626" s="318"/>
      <c r="R626" s="318"/>
      <c r="S626" s="318"/>
      <c r="T626" s="318"/>
      <c r="U626" s="318"/>
      <c r="V626" s="318"/>
      <c r="W626" s="318"/>
      <c r="X626" s="318"/>
      <c r="Y626" s="318"/>
      <c r="Z626" s="318"/>
      <c r="AA626" s="318"/>
    </row>
    <row r="627" spans="2:27" s="334" customFormat="1" ht="18.5">
      <c r="B627" s="318"/>
      <c r="C627" s="318"/>
      <c r="D627" s="318"/>
      <c r="E627" s="318"/>
      <c r="F627" s="318"/>
      <c r="G627" s="318"/>
      <c r="H627" s="318"/>
      <c r="I627" s="318"/>
      <c r="J627" s="318"/>
      <c r="K627" s="318"/>
      <c r="L627" s="318"/>
      <c r="M627" s="318"/>
      <c r="N627" s="318"/>
      <c r="O627" s="318"/>
      <c r="P627" s="318"/>
      <c r="Q627" s="318"/>
      <c r="R627" s="318"/>
      <c r="S627" s="318"/>
      <c r="T627" s="318"/>
      <c r="U627" s="318"/>
      <c r="V627" s="318"/>
      <c r="W627" s="318"/>
      <c r="X627" s="318"/>
      <c r="Y627" s="318"/>
      <c r="Z627" s="318"/>
      <c r="AA627" s="318"/>
    </row>
    <row r="628" spans="2:27" s="334" customFormat="1" ht="18.5">
      <c r="B628" s="318"/>
      <c r="C628" s="318"/>
      <c r="D628" s="318"/>
      <c r="E628" s="318"/>
      <c r="F628" s="318"/>
      <c r="G628" s="318"/>
      <c r="H628" s="318"/>
      <c r="I628" s="318"/>
      <c r="J628" s="318"/>
      <c r="K628" s="318"/>
      <c r="L628" s="318"/>
      <c r="M628" s="318"/>
      <c r="N628" s="318"/>
      <c r="O628" s="318"/>
      <c r="P628" s="318"/>
      <c r="Q628" s="318"/>
      <c r="R628" s="318"/>
      <c r="S628" s="318"/>
      <c r="T628" s="318"/>
      <c r="U628" s="318"/>
      <c r="V628" s="318"/>
      <c r="W628" s="318"/>
      <c r="X628" s="318"/>
      <c r="Y628" s="318"/>
      <c r="Z628" s="318"/>
      <c r="AA628" s="318"/>
    </row>
    <row r="629" spans="2:27" s="334" customFormat="1" ht="18.5">
      <c r="B629" s="318"/>
      <c r="C629" s="318"/>
      <c r="D629" s="318"/>
      <c r="E629" s="318"/>
      <c r="F629" s="318"/>
      <c r="G629" s="318"/>
      <c r="H629" s="318"/>
      <c r="I629" s="318"/>
      <c r="J629" s="318"/>
      <c r="K629" s="318"/>
      <c r="L629" s="318"/>
      <c r="M629" s="318"/>
      <c r="N629" s="318"/>
      <c r="O629" s="318"/>
      <c r="P629" s="318"/>
      <c r="Q629" s="318"/>
      <c r="R629" s="318"/>
      <c r="S629" s="318"/>
      <c r="T629" s="318"/>
      <c r="U629" s="318"/>
      <c r="V629" s="318"/>
      <c r="W629" s="318"/>
      <c r="X629" s="318"/>
      <c r="Y629" s="318"/>
      <c r="Z629" s="318"/>
      <c r="AA629" s="318"/>
    </row>
    <row r="630" spans="2:27" s="334" customFormat="1" ht="18.5">
      <c r="B630" s="318"/>
      <c r="C630" s="318"/>
      <c r="D630" s="318"/>
      <c r="E630" s="318"/>
      <c r="F630" s="318"/>
      <c r="G630" s="318"/>
      <c r="H630" s="318"/>
      <c r="I630" s="318"/>
      <c r="J630" s="318"/>
      <c r="K630" s="318"/>
      <c r="L630" s="318"/>
      <c r="M630" s="318"/>
      <c r="N630" s="318"/>
      <c r="O630" s="318"/>
      <c r="P630" s="318"/>
      <c r="Q630" s="318"/>
      <c r="R630" s="318"/>
      <c r="S630" s="318"/>
      <c r="T630" s="318"/>
      <c r="U630" s="318"/>
      <c r="V630" s="318"/>
      <c r="W630" s="318"/>
      <c r="X630" s="318"/>
      <c r="Y630" s="318"/>
      <c r="Z630" s="318"/>
      <c r="AA630" s="318"/>
    </row>
    <row r="631" spans="2:27" s="334" customFormat="1" ht="18.5">
      <c r="B631" s="318"/>
      <c r="C631" s="318"/>
      <c r="D631" s="318"/>
      <c r="E631" s="318"/>
      <c r="F631" s="318"/>
      <c r="G631" s="318"/>
      <c r="H631" s="318"/>
      <c r="I631" s="318"/>
      <c r="J631" s="318"/>
      <c r="K631" s="318"/>
      <c r="L631" s="318"/>
      <c r="M631" s="318"/>
      <c r="N631" s="318"/>
      <c r="O631" s="318"/>
      <c r="P631" s="318"/>
      <c r="Q631" s="318"/>
      <c r="R631" s="318"/>
      <c r="S631" s="318"/>
      <c r="T631" s="318"/>
      <c r="U631" s="318"/>
      <c r="V631" s="318"/>
      <c r="W631" s="318"/>
      <c r="X631" s="318"/>
      <c r="Y631" s="318"/>
      <c r="Z631" s="318"/>
      <c r="AA631" s="318"/>
    </row>
    <row r="632" spans="2:27" s="334" customFormat="1" ht="18.5">
      <c r="B632" s="318"/>
      <c r="C632" s="318"/>
      <c r="D632" s="318"/>
      <c r="E632" s="318"/>
      <c r="F632" s="318"/>
      <c r="G632" s="318"/>
      <c r="H632" s="318"/>
      <c r="I632" s="318"/>
      <c r="J632" s="318"/>
      <c r="K632" s="318"/>
      <c r="L632" s="318"/>
      <c r="M632" s="318"/>
      <c r="N632" s="318"/>
      <c r="O632" s="318"/>
      <c r="P632" s="318"/>
      <c r="Q632" s="318"/>
      <c r="R632" s="318"/>
      <c r="S632" s="318"/>
      <c r="T632" s="318"/>
      <c r="U632" s="318"/>
      <c r="V632" s="318"/>
      <c r="W632" s="318"/>
      <c r="X632" s="318"/>
      <c r="Y632" s="318"/>
      <c r="Z632" s="318"/>
      <c r="AA632" s="318"/>
    </row>
    <row r="633" spans="2:27" s="334" customFormat="1" ht="18.5">
      <c r="B633" s="318"/>
      <c r="C633" s="318"/>
      <c r="D633" s="318"/>
      <c r="E633" s="318"/>
      <c r="F633" s="318"/>
      <c r="G633" s="318"/>
      <c r="H633" s="318"/>
      <c r="I633" s="318"/>
      <c r="J633" s="318"/>
      <c r="K633" s="318"/>
      <c r="L633" s="318"/>
      <c r="M633" s="318"/>
      <c r="N633" s="318"/>
      <c r="O633" s="318"/>
      <c r="P633" s="318"/>
      <c r="Q633" s="318"/>
      <c r="R633" s="318"/>
      <c r="S633" s="318"/>
      <c r="T633" s="318"/>
      <c r="U633" s="318"/>
      <c r="V633" s="318"/>
      <c r="W633" s="318"/>
      <c r="X633" s="318"/>
      <c r="Y633" s="318"/>
      <c r="Z633" s="318"/>
      <c r="AA633" s="318"/>
    </row>
    <row r="634" spans="2:27" s="334" customFormat="1" ht="18.5">
      <c r="B634" s="318"/>
      <c r="C634" s="318"/>
      <c r="D634" s="318"/>
      <c r="E634" s="318"/>
      <c r="F634" s="318"/>
      <c r="G634" s="318"/>
      <c r="H634" s="318"/>
      <c r="I634" s="318"/>
      <c r="J634" s="318"/>
      <c r="K634" s="318"/>
      <c r="L634" s="318"/>
      <c r="M634" s="318"/>
      <c r="N634" s="318"/>
      <c r="O634" s="318"/>
      <c r="P634" s="318"/>
      <c r="Q634" s="318"/>
      <c r="R634" s="318"/>
      <c r="S634" s="318"/>
      <c r="T634" s="318"/>
      <c r="U634" s="318"/>
      <c r="V634" s="318"/>
      <c r="W634" s="318"/>
      <c r="X634" s="318"/>
      <c r="Y634" s="318"/>
      <c r="Z634" s="318"/>
      <c r="AA634" s="318"/>
    </row>
    <row r="635" spans="2:27" s="334" customFormat="1" ht="18.5">
      <c r="B635" s="318"/>
      <c r="C635" s="318"/>
      <c r="D635" s="318"/>
      <c r="E635" s="318"/>
      <c r="F635" s="318"/>
      <c r="G635" s="318"/>
      <c r="H635" s="318"/>
      <c r="I635" s="318"/>
      <c r="J635" s="318"/>
      <c r="K635" s="318"/>
      <c r="L635" s="318"/>
      <c r="M635" s="318"/>
      <c r="N635" s="318"/>
      <c r="O635" s="318"/>
      <c r="P635" s="318"/>
      <c r="Q635" s="318"/>
      <c r="R635" s="318"/>
      <c r="S635" s="318"/>
      <c r="T635" s="318"/>
      <c r="U635" s="318"/>
      <c r="V635" s="318"/>
      <c r="W635" s="318"/>
      <c r="X635" s="318"/>
      <c r="Y635" s="318"/>
      <c r="Z635" s="318"/>
      <c r="AA635" s="318"/>
    </row>
    <row r="636" spans="2:27" s="334" customFormat="1" ht="18.5">
      <c r="B636" s="318"/>
      <c r="C636" s="318"/>
      <c r="D636" s="318"/>
      <c r="E636" s="318"/>
      <c r="F636" s="318"/>
      <c r="G636" s="318"/>
      <c r="H636" s="318"/>
      <c r="I636" s="318"/>
      <c r="J636" s="318"/>
      <c r="K636" s="318"/>
      <c r="L636" s="318"/>
      <c r="M636" s="318"/>
      <c r="N636" s="318"/>
      <c r="O636" s="318"/>
      <c r="P636" s="318"/>
      <c r="Q636" s="318"/>
      <c r="R636" s="318"/>
      <c r="S636" s="318"/>
      <c r="T636" s="318"/>
      <c r="U636" s="318"/>
      <c r="V636" s="318"/>
      <c r="W636" s="318"/>
      <c r="X636" s="318"/>
      <c r="Y636" s="318"/>
      <c r="Z636" s="318"/>
      <c r="AA636" s="318"/>
    </row>
    <row r="637" spans="2:27" s="334" customFormat="1" ht="18.5">
      <c r="B637" s="318"/>
      <c r="C637" s="318"/>
      <c r="D637" s="318"/>
      <c r="E637" s="318"/>
      <c r="F637" s="318"/>
      <c r="G637" s="318"/>
      <c r="H637" s="318"/>
      <c r="I637" s="318"/>
      <c r="J637" s="318"/>
      <c r="K637" s="318"/>
      <c r="L637" s="318"/>
      <c r="M637" s="318"/>
      <c r="N637" s="318"/>
      <c r="O637" s="318"/>
      <c r="P637" s="318"/>
      <c r="Q637" s="318"/>
      <c r="R637" s="318"/>
      <c r="S637" s="318"/>
      <c r="T637" s="318"/>
      <c r="U637" s="318"/>
      <c r="V637" s="318"/>
      <c r="W637" s="318"/>
      <c r="X637" s="318"/>
      <c r="Y637" s="318"/>
      <c r="Z637" s="318"/>
      <c r="AA637" s="318"/>
    </row>
    <row r="638" spans="2:27" s="334" customFormat="1" ht="18.5">
      <c r="B638" s="318"/>
      <c r="C638" s="318"/>
      <c r="D638" s="318"/>
      <c r="E638" s="318"/>
      <c r="F638" s="318"/>
      <c r="G638" s="318"/>
      <c r="H638" s="318"/>
      <c r="I638" s="318"/>
      <c r="J638" s="318"/>
      <c r="K638" s="318"/>
      <c r="L638" s="318"/>
      <c r="M638" s="318"/>
      <c r="N638" s="318"/>
      <c r="O638" s="318"/>
      <c r="P638" s="318"/>
      <c r="Q638" s="318"/>
      <c r="R638" s="318"/>
      <c r="S638" s="318"/>
      <c r="T638" s="318"/>
      <c r="U638" s="318"/>
      <c r="V638" s="318"/>
      <c r="W638" s="318"/>
      <c r="X638" s="318"/>
      <c r="Y638" s="318"/>
      <c r="Z638" s="318"/>
      <c r="AA638" s="318"/>
    </row>
    <row r="639" spans="2:27" s="334" customFormat="1" ht="18.5">
      <c r="B639" s="318"/>
      <c r="C639" s="318"/>
      <c r="D639" s="318"/>
      <c r="E639" s="318"/>
      <c r="F639" s="318"/>
      <c r="G639" s="318"/>
      <c r="H639" s="318"/>
      <c r="I639" s="318"/>
      <c r="J639" s="318"/>
      <c r="K639" s="318"/>
      <c r="L639" s="318"/>
      <c r="M639" s="318"/>
      <c r="N639" s="318"/>
      <c r="O639" s="318"/>
      <c r="P639" s="318"/>
      <c r="Q639" s="318"/>
      <c r="R639" s="318"/>
      <c r="S639" s="318"/>
      <c r="T639" s="318"/>
      <c r="U639" s="318"/>
      <c r="V639" s="318"/>
      <c r="W639" s="318"/>
      <c r="X639" s="318"/>
      <c r="Y639" s="318"/>
      <c r="Z639" s="318"/>
      <c r="AA639" s="318"/>
    </row>
    <row r="640" spans="2:27" s="334" customFormat="1" ht="18.5">
      <c r="B640" s="318"/>
      <c r="C640" s="318"/>
      <c r="D640" s="318"/>
      <c r="E640" s="318"/>
      <c r="F640" s="318"/>
      <c r="G640" s="318"/>
      <c r="H640" s="318"/>
      <c r="I640" s="318"/>
      <c r="J640" s="318"/>
      <c r="K640" s="318"/>
      <c r="L640" s="318"/>
      <c r="M640" s="318"/>
      <c r="N640" s="318"/>
      <c r="O640" s="318"/>
      <c r="P640" s="318"/>
      <c r="Q640" s="318"/>
      <c r="R640" s="318"/>
      <c r="S640" s="318"/>
      <c r="T640" s="318"/>
      <c r="U640" s="318"/>
      <c r="V640" s="318"/>
      <c r="W640" s="318"/>
      <c r="X640" s="318"/>
      <c r="Y640" s="318"/>
      <c r="Z640" s="318"/>
      <c r="AA640" s="318"/>
    </row>
    <row r="641" spans="2:27" s="334" customFormat="1" ht="18.5">
      <c r="B641" s="318"/>
      <c r="C641" s="318"/>
      <c r="D641" s="318"/>
      <c r="E641" s="318"/>
      <c r="F641" s="318"/>
      <c r="G641" s="318"/>
      <c r="H641" s="318"/>
      <c r="I641" s="318"/>
      <c r="J641" s="318"/>
      <c r="K641" s="318"/>
      <c r="L641" s="318"/>
      <c r="M641" s="318"/>
      <c r="N641" s="318"/>
      <c r="O641" s="318"/>
      <c r="P641" s="318"/>
      <c r="Q641" s="318"/>
      <c r="R641" s="318"/>
      <c r="S641" s="318"/>
      <c r="T641" s="318"/>
      <c r="U641" s="318"/>
      <c r="V641" s="318"/>
      <c r="W641" s="318"/>
      <c r="X641" s="318"/>
      <c r="Y641" s="318"/>
      <c r="Z641" s="318"/>
      <c r="AA641" s="318"/>
    </row>
    <row r="642" spans="2:27" s="334" customFormat="1" ht="18.5">
      <c r="B642" s="318"/>
      <c r="C642" s="318"/>
      <c r="D642" s="318"/>
      <c r="E642" s="318"/>
      <c r="F642" s="318"/>
      <c r="G642" s="318"/>
      <c r="H642" s="318"/>
      <c r="I642" s="318"/>
      <c r="J642" s="318"/>
      <c r="K642" s="318"/>
      <c r="L642" s="318"/>
      <c r="M642" s="318"/>
      <c r="N642" s="318"/>
      <c r="O642" s="318"/>
      <c r="P642" s="318"/>
      <c r="Q642" s="318"/>
      <c r="R642" s="318"/>
      <c r="S642" s="318"/>
      <c r="T642" s="318"/>
      <c r="U642" s="318"/>
      <c r="V642" s="318"/>
      <c r="W642" s="318"/>
      <c r="X642" s="318"/>
      <c r="Y642" s="318"/>
      <c r="Z642" s="318"/>
      <c r="AA642" s="318"/>
    </row>
    <row r="643" spans="2:27" s="334" customFormat="1" ht="18.5">
      <c r="B643" s="318"/>
      <c r="C643" s="318"/>
      <c r="D643" s="318"/>
      <c r="E643" s="318"/>
      <c r="F643" s="318"/>
      <c r="G643" s="318"/>
      <c r="H643" s="318"/>
      <c r="I643" s="318"/>
      <c r="J643" s="318"/>
      <c r="K643" s="318"/>
      <c r="L643" s="318"/>
      <c r="M643" s="318"/>
      <c r="N643" s="318"/>
      <c r="O643" s="318"/>
      <c r="P643" s="318"/>
      <c r="Q643" s="318"/>
      <c r="R643" s="318"/>
      <c r="S643" s="318"/>
      <c r="T643" s="318"/>
      <c r="U643" s="318"/>
      <c r="V643" s="318"/>
      <c r="W643" s="318"/>
      <c r="X643" s="318"/>
      <c r="Y643" s="318"/>
      <c r="Z643" s="318"/>
      <c r="AA643" s="318"/>
    </row>
    <row r="644" spans="2:27" s="334" customFormat="1" ht="18.5">
      <c r="B644" s="318"/>
      <c r="C644" s="318"/>
      <c r="D644" s="318"/>
      <c r="E644" s="318"/>
      <c r="F644" s="318"/>
      <c r="G644" s="318"/>
      <c r="H644" s="318"/>
      <c r="I644" s="318"/>
      <c r="J644" s="318"/>
      <c r="K644" s="318"/>
      <c r="L644" s="318"/>
      <c r="M644" s="318"/>
      <c r="N644" s="318"/>
      <c r="O644" s="318"/>
      <c r="P644" s="318"/>
      <c r="Q644" s="318"/>
      <c r="R644" s="318"/>
      <c r="S644" s="318"/>
      <c r="T644" s="318"/>
      <c r="U644" s="318"/>
      <c r="V644" s="318"/>
      <c r="W644" s="318"/>
      <c r="X644" s="318"/>
      <c r="Y644" s="318"/>
      <c r="Z644" s="318"/>
      <c r="AA644" s="318"/>
    </row>
    <row r="645" spans="2:27" s="334" customFormat="1" ht="18.5">
      <c r="B645" s="318"/>
      <c r="C645" s="318"/>
      <c r="D645" s="318"/>
      <c r="E645" s="318"/>
      <c r="F645" s="318"/>
      <c r="G645" s="318"/>
      <c r="H645" s="318"/>
      <c r="I645" s="318"/>
      <c r="J645" s="318"/>
      <c r="K645" s="318"/>
      <c r="L645" s="318"/>
      <c r="M645" s="318"/>
      <c r="N645" s="318"/>
      <c r="O645" s="318"/>
      <c r="P645" s="318"/>
      <c r="Q645" s="318"/>
      <c r="R645" s="318"/>
      <c r="S645" s="318"/>
      <c r="T645" s="318"/>
      <c r="U645" s="318"/>
      <c r="V645" s="318"/>
      <c r="W645" s="318"/>
      <c r="X645" s="318"/>
      <c r="Y645" s="318"/>
      <c r="Z645" s="318"/>
      <c r="AA645" s="318"/>
    </row>
    <row r="646" spans="2:27" s="334" customFormat="1" ht="18.5">
      <c r="B646" s="318"/>
      <c r="C646" s="318"/>
      <c r="D646" s="318"/>
      <c r="E646" s="318"/>
      <c r="F646" s="318"/>
      <c r="G646" s="318"/>
      <c r="H646" s="318"/>
      <c r="I646" s="318"/>
      <c r="J646" s="318"/>
      <c r="K646" s="318"/>
      <c r="L646" s="318"/>
      <c r="M646" s="318"/>
      <c r="N646" s="318"/>
      <c r="O646" s="318"/>
      <c r="P646" s="318"/>
      <c r="Q646" s="318"/>
      <c r="R646" s="318"/>
      <c r="S646" s="318"/>
      <c r="T646" s="318"/>
      <c r="U646" s="318"/>
      <c r="V646" s="318"/>
      <c r="W646" s="318"/>
      <c r="X646" s="318"/>
      <c r="Y646" s="318"/>
      <c r="Z646" s="318"/>
      <c r="AA646" s="318"/>
    </row>
    <row r="647" spans="2:27" s="334" customFormat="1" ht="18.5">
      <c r="B647" s="318"/>
      <c r="C647" s="318"/>
      <c r="D647" s="318"/>
      <c r="E647" s="318"/>
      <c r="F647" s="318"/>
      <c r="G647" s="318"/>
      <c r="H647" s="318"/>
      <c r="I647" s="318"/>
      <c r="J647" s="318"/>
      <c r="K647" s="318"/>
      <c r="L647" s="318"/>
      <c r="M647" s="318"/>
      <c r="N647" s="318"/>
      <c r="O647" s="318"/>
      <c r="P647" s="318"/>
      <c r="Q647" s="318"/>
      <c r="R647" s="318"/>
      <c r="S647" s="318"/>
      <c r="T647" s="318"/>
      <c r="U647" s="318"/>
      <c r="V647" s="318"/>
      <c r="W647" s="318"/>
      <c r="X647" s="318"/>
      <c r="Y647" s="318"/>
      <c r="Z647" s="318"/>
      <c r="AA647" s="318"/>
    </row>
    <row r="648" spans="2:27" s="334" customFormat="1" ht="18.5">
      <c r="B648" s="318"/>
      <c r="C648" s="318"/>
      <c r="D648" s="318"/>
      <c r="E648" s="318"/>
      <c r="F648" s="318"/>
      <c r="G648" s="318"/>
      <c r="H648" s="318"/>
      <c r="I648" s="318"/>
      <c r="J648" s="318"/>
      <c r="K648" s="318"/>
      <c r="L648" s="318"/>
      <c r="M648" s="318"/>
      <c r="N648" s="318"/>
      <c r="O648" s="318"/>
      <c r="P648" s="318"/>
      <c r="Q648" s="318"/>
      <c r="R648" s="318"/>
      <c r="S648" s="318"/>
      <c r="T648" s="318"/>
      <c r="U648" s="318"/>
      <c r="V648" s="318"/>
      <c r="W648" s="318"/>
      <c r="X648" s="318"/>
      <c r="Y648" s="318"/>
      <c r="Z648" s="318"/>
      <c r="AA648" s="318"/>
    </row>
    <row r="649" spans="2:27" s="334" customFormat="1" ht="18.5">
      <c r="B649" s="318"/>
      <c r="C649" s="318"/>
      <c r="D649" s="318"/>
      <c r="E649" s="318"/>
      <c r="F649" s="318"/>
      <c r="G649" s="318"/>
      <c r="H649" s="318"/>
      <c r="I649" s="318"/>
      <c r="J649" s="318"/>
      <c r="K649" s="318"/>
      <c r="L649" s="318"/>
      <c r="M649" s="318"/>
      <c r="N649" s="318"/>
      <c r="O649" s="318"/>
      <c r="P649" s="318"/>
      <c r="Q649" s="318"/>
      <c r="R649" s="318"/>
      <c r="S649" s="318"/>
      <c r="T649" s="318"/>
      <c r="U649" s="318"/>
      <c r="V649" s="318"/>
      <c r="W649" s="318"/>
      <c r="X649" s="318"/>
      <c r="Y649" s="318"/>
      <c r="Z649" s="318"/>
      <c r="AA649" s="318"/>
    </row>
    <row r="650" spans="2:27" s="334" customFormat="1" ht="18.5">
      <c r="B650" s="318"/>
      <c r="C650" s="318"/>
      <c r="D650" s="318"/>
      <c r="E650" s="318"/>
      <c r="F650" s="318"/>
      <c r="G650" s="318"/>
      <c r="H650" s="318"/>
      <c r="I650" s="318"/>
      <c r="J650" s="318"/>
      <c r="K650" s="318"/>
      <c r="L650" s="318"/>
      <c r="M650" s="318"/>
      <c r="N650" s="318"/>
      <c r="O650" s="318"/>
      <c r="P650" s="318"/>
      <c r="Q650" s="318"/>
      <c r="R650" s="318"/>
      <c r="S650" s="318"/>
      <c r="T650" s="318"/>
      <c r="U650" s="318"/>
      <c r="V650" s="318"/>
      <c r="W650" s="318"/>
      <c r="X650" s="318"/>
      <c r="Y650" s="318"/>
      <c r="Z650" s="318"/>
      <c r="AA650" s="318"/>
    </row>
    <row r="651" spans="2:27" s="334" customFormat="1" ht="18.5">
      <c r="B651" s="318"/>
      <c r="C651" s="318"/>
      <c r="D651" s="318"/>
      <c r="E651" s="318"/>
      <c r="F651" s="318"/>
      <c r="G651" s="318"/>
      <c r="H651" s="318"/>
      <c r="I651" s="318"/>
      <c r="J651" s="318"/>
      <c r="K651" s="318"/>
      <c r="L651" s="318"/>
      <c r="M651" s="318"/>
      <c r="N651" s="318"/>
      <c r="O651" s="318"/>
      <c r="P651" s="318"/>
      <c r="Q651" s="318"/>
      <c r="R651" s="318"/>
      <c r="S651" s="318"/>
      <c r="T651" s="318"/>
      <c r="U651" s="318"/>
      <c r="V651" s="318"/>
      <c r="W651" s="318"/>
      <c r="X651" s="318"/>
      <c r="Y651" s="318"/>
      <c r="Z651" s="318"/>
      <c r="AA651" s="318"/>
    </row>
    <row r="652" spans="2:27" s="334" customFormat="1" ht="18.5">
      <c r="B652" s="318"/>
      <c r="C652" s="318"/>
      <c r="D652" s="318"/>
      <c r="E652" s="318"/>
      <c r="F652" s="318"/>
      <c r="G652" s="318"/>
      <c r="H652" s="318"/>
      <c r="I652" s="318"/>
      <c r="J652" s="318"/>
      <c r="K652" s="318"/>
      <c r="L652" s="318"/>
      <c r="M652" s="318"/>
      <c r="N652" s="318"/>
      <c r="O652" s="318"/>
      <c r="P652" s="318"/>
      <c r="Q652" s="318"/>
      <c r="R652" s="318"/>
      <c r="S652" s="318"/>
      <c r="T652" s="318"/>
      <c r="U652" s="318"/>
      <c r="V652" s="318"/>
      <c r="W652" s="318"/>
      <c r="X652" s="318"/>
      <c r="Y652" s="318"/>
      <c r="Z652" s="318"/>
      <c r="AA652" s="318"/>
    </row>
    <row r="653" spans="2:27" s="334" customFormat="1" ht="18.5">
      <c r="B653" s="318"/>
      <c r="C653" s="318"/>
      <c r="D653" s="318"/>
      <c r="E653" s="318"/>
      <c r="F653" s="318"/>
      <c r="G653" s="318"/>
      <c r="H653" s="318"/>
      <c r="I653" s="318"/>
      <c r="J653" s="318"/>
      <c r="K653" s="318"/>
      <c r="L653" s="318"/>
      <c r="M653" s="318"/>
      <c r="N653" s="318"/>
      <c r="O653" s="318"/>
      <c r="P653" s="318"/>
      <c r="Q653" s="318"/>
      <c r="R653" s="318"/>
      <c r="S653" s="318"/>
      <c r="T653" s="318"/>
      <c r="U653" s="318"/>
      <c r="V653" s="318"/>
      <c r="W653" s="318"/>
      <c r="X653" s="318"/>
      <c r="Y653" s="318"/>
      <c r="Z653" s="318"/>
      <c r="AA653" s="318"/>
    </row>
    <row r="654" spans="2:27" s="334" customFormat="1" ht="18.5">
      <c r="B654" s="318"/>
      <c r="C654" s="318"/>
      <c r="D654" s="318"/>
      <c r="E654" s="318"/>
      <c r="F654" s="318"/>
      <c r="G654" s="318"/>
      <c r="H654" s="318"/>
      <c r="I654" s="318"/>
      <c r="J654" s="318"/>
      <c r="K654" s="318"/>
      <c r="L654" s="318"/>
      <c r="M654" s="318"/>
      <c r="N654" s="318"/>
      <c r="O654" s="318"/>
      <c r="P654" s="318"/>
      <c r="Q654" s="318"/>
      <c r="R654" s="318"/>
      <c r="S654" s="318"/>
      <c r="T654" s="318"/>
      <c r="U654" s="318"/>
      <c r="V654" s="318"/>
      <c r="W654" s="318"/>
      <c r="X654" s="318"/>
      <c r="Y654" s="318"/>
      <c r="Z654" s="318"/>
      <c r="AA654" s="318"/>
    </row>
    <row r="655" spans="2:27" s="334" customFormat="1" ht="18.5">
      <c r="B655" s="318"/>
      <c r="C655" s="318"/>
      <c r="D655" s="318"/>
      <c r="E655" s="318"/>
      <c r="F655" s="318"/>
      <c r="G655" s="318"/>
      <c r="H655" s="318"/>
      <c r="I655" s="318"/>
      <c r="J655" s="318"/>
      <c r="K655" s="318"/>
      <c r="L655" s="318"/>
      <c r="M655" s="318"/>
      <c r="N655" s="318"/>
      <c r="O655" s="318"/>
      <c r="P655" s="318"/>
      <c r="Q655" s="318"/>
      <c r="R655" s="318"/>
      <c r="S655" s="318"/>
      <c r="T655" s="318"/>
      <c r="U655" s="318"/>
      <c r="V655" s="318"/>
      <c r="W655" s="318"/>
      <c r="X655" s="318"/>
      <c r="Y655" s="318"/>
      <c r="Z655" s="318"/>
      <c r="AA655" s="318"/>
    </row>
    <row r="656" spans="2:27" s="334" customFormat="1" ht="18.5">
      <c r="B656" s="318"/>
      <c r="C656" s="318"/>
      <c r="D656" s="318"/>
      <c r="E656" s="318"/>
      <c r="F656" s="318"/>
      <c r="G656" s="318"/>
      <c r="H656" s="318"/>
      <c r="I656" s="318"/>
      <c r="J656" s="318"/>
      <c r="K656" s="318"/>
      <c r="L656" s="318"/>
      <c r="M656" s="318"/>
      <c r="N656" s="318"/>
      <c r="O656" s="318"/>
      <c r="P656" s="318"/>
      <c r="Q656" s="318"/>
      <c r="R656" s="318"/>
      <c r="S656" s="318"/>
      <c r="T656" s="318"/>
      <c r="U656" s="318"/>
      <c r="V656" s="318"/>
      <c r="W656" s="318"/>
      <c r="X656" s="318"/>
      <c r="Y656" s="318"/>
      <c r="Z656" s="318"/>
      <c r="AA656" s="318"/>
    </row>
    <row r="657" spans="2:27" s="334" customFormat="1" ht="18.5">
      <c r="B657" s="318"/>
      <c r="C657" s="318"/>
      <c r="D657" s="318"/>
      <c r="E657" s="318"/>
      <c r="F657" s="318"/>
      <c r="G657" s="318"/>
      <c r="H657" s="318"/>
      <c r="I657" s="318"/>
      <c r="J657" s="318"/>
      <c r="K657" s="318"/>
      <c r="L657" s="318"/>
      <c r="M657" s="318"/>
      <c r="N657" s="318"/>
      <c r="O657" s="318"/>
      <c r="P657" s="318"/>
      <c r="Q657" s="318"/>
      <c r="R657" s="318"/>
      <c r="S657" s="318"/>
      <c r="T657" s="318"/>
      <c r="U657" s="318"/>
      <c r="V657" s="318"/>
      <c r="W657" s="318"/>
      <c r="X657" s="318"/>
      <c r="Y657" s="318"/>
      <c r="Z657" s="318"/>
      <c r="AA657" s="318"/>
    </row>
    <row r="658" spans="2:27" s="334" customFormat="1" ht="18.5">
      <c r="B658" s="318"/>
      <c r="C658" s="318"/>
      <c r="D658" s="318"/>
      <c r="E658" s="318"/>
      <c r="F658" s="318"/>
      <c r="G658" s="318"/>
      <c r="H658" s="318"/>
      <c r="I658" s="318"/>
      <c r="J658" s="318"/>
      <c r="K658" s="318"/>
      <c r="L658" s="318"/>
      <c r="M658" s="318"/>
      <c r="N658" s="318"/>
      <c r="O658" s="318"/>
      <c r="P658" s="318"/>
      <c r="Q658" s="318"/>
      <c r="R658" s="318"/>
      <c r="S658" s="318"/>
      <c r="T658" s="318"/>
      <c r="U658" s="318"/>
      <c r="V658" s="318"/>
      <c r="W658" s="318"/>
      <c r="X658" s="318"/>
      <c r="Y658" s="318"/>
      <c r="Z658" s="318"/>
      <c r="AA658" s="318"/>
    </row>
    <row r="659" spans="2:27" s="334" customFormat="1" ht="18.5">
      <c r="B659" s="318"/>
      <c r="C659" s="318"/>
      <c r="D659" s="318"/>
      <c r="E659" s="318"/>
      <c r="F659" s="318"/>
      <c r="G659" s="318"/>
      <c r="H659" s="318"/>
      <c r="I659" s="318"/>
      <c r="J659" s="318"/>
      <c r="K659" s="318"/>
      <c r="L659" s="318"/>
      <c r="M659" s="318"/>
      <c r="N659" s="318"/>
      <c r="O659" s="318"/>
      <c r="P659" s="318"/>
      <c r="Q659" s="318"/>
      <c r="R659" s="318"/>
      <c r="S659" s="318"/>
      <c r="T659" s="318"/>
      <c r="U659" s="318"/>
      <c r="V659" s="318"/>
      <c r="W659" s="318"/>
      <c r="X659" s="318"/>
      <c r="Y659" s="318"/>
      <c r="Z659" s="318"/>
      <c r="AA659" s="318"/>
    </row>
    <row r="660" spans="2:27" s="334" customFormat="1" ht="18.5">
      <c r="B660" s="318"/>
      <c r="C660" s="318"/>
      <c r="D660" s="318"/>
      <c r="E660" s="318"/>
      <c r="F660" s="318"/>
      <c r="G660" s="318"/>
      <c r="H660" s="318"/>
      <c r="I660" s="318"/>
      <c r="J660" s="318"/>
      <c r="K660" s="318"/>
      <c r="L660" s="318"/>
      <c r="M660" s="318"/>
      <c r="N660" s="318"/>
      <c r="O660" s="318"/>
      <c r="P660" s="318"/>
      <c r="Q660" s="318"/>
      <c r="R660" s="318"/>
      <c r="S660" s="318"/>
      <c r="T660" s="318"/>
      <c r="U660" s="318"/>
      <c r="V660" s="318"/>
      <c r="W660" s="318"/>
      <c r="X660" s="318"/>
      <c r="Y660" s="318"/>
      <c r="Z660" s="318"/>
      <c r="AA660" s="318"/>
    </row>
    <row r="661" spans="2:27" s="334" customFormat="1" ht="18.5">
      <c r="B661" s="318"/>
      <c r="C661" s="318"/>
      <c r="D661" s="318"/>
      <c r="E661" s="318"/>
      <c r="F661" s="318"/>
      <c r="G661" s="318"/>
      <c r="H661" s="318"/>
      <c r="I661" s="318"/>
      <c r="J661" s="318"/>
      <c r="K661" s="318"/>
      <c r="L661" s="318"/>
      <c r="M661" s="318"/>
      <c r="N661" s="318"/>
      <c r="O661" s="318"/>
      <c r="P661" s="318"/>
      <c r="Q661" s="318"/>
      <c r="R661" s="318"/>
      <c r="S661" s="318"/>
      <c r="T661" s="318"/>
      <c r="U661" s="318"/>
      <c r="V661" s="318"/>
      <c r="W661" s="318"/>
      <c r="X661" s="318"/>
      <c r="Y661" s="318"/>
      <c r="Z661" s="318"/>
      <c r="AA661" s="318"/>
    </row>
    <row r="662" spans="2:27" s="334" customFormat="1" ht="18.5">
      <c r="B662" s="318"/>
      <c r="C662" s="318"/>
      <c r="D662" s="318"/>
      <c r="E662" s="318"/>
      <c r="F662" s="318"/>
      <c r="G662" s="318"/>
      <c r="H662" s="318"/>
      <c r="I662" s="318"/>
      <c r="J662" s="318"/>
      <c r="K662" s="318"/>
      <c r="L662" s="318"/>
      <c r="M662" s="318"/>
      <c r="N662" s="318"/>
      <c r="O662" s="318"/>
      <c r="P662" s="318"/>
      <c r="Q662" s="318"/>
      <c r="R662" s="318"/>
      <c r="S662" s="318"/>
      <c r="T662" s="318"/>
      <c r="U662" s="318"/>
      <c r="V662" s="318"/>
      <c r="W662" s="318"/>
      <c r="X662" s="318"/>
      <c r="Y662" s="318"/>
      <c r="Z662" s="318"/>
      <c r="AA662" s="318"/>
    </row>
    <row r="663" spans="2:27" s="334" customFormat="1" ht="18.5">
      <c r="B663" s="318"/>
      <c r="C663" s="318"/>
      <c r="D663" s="318"/>
      <c r="E663" s="318"/>
      <c r="F663" s="318"/>
      <c r="G663" s="318"/>
      <c r="H663" s="318"/>
      <c r="I663" s="318"/>
      <c r="J663" s="318"/>
      <c r="K663" s="318"/>
      <c r="L663" s="318"/>
      <c r="M663" s="318"/>
      <c r="N663" s="318"/>
      <c r="O663" s="318"/>
      <c r="P663" s="318"/>
      <c r="Q663" s="318"/>
      <c r="R663" s="318"/>
      <c r="S663" s="318"/>
      <c r="T663" s="318"/>
      <c r="U663" s="318"/>
      <c r="V663" s="318"/>
      <c r="W663" s="318"/>
      <c r="X663" s="318"/>
      <c r="Y663" s="318"/>
      <c r="Z663" s="318"/>
      <c r="AA663" s="318"/>
    </row>
    <row r="664" spans="2:27" s="334" customFormat="1" ht="18.5">
      <c r="B664" s="318"/>
      <c r="C664" s="318"/>
      <c r="D664" s="318"/>
      <c r="E664" s="318"/>
      <c r="F664" s="318"/>
      <c r="G664" s="318"/>
      <c r="H664" s="318"/>
      <c r="I664" s="318"/>
      <c r="J664" s="318"/>
      <c r="K664" s="318"/>
      <c r="L664" s="318"/>
      <c r="M664" s="318"/>
      <c r="N664" s="318"/>
      <c r="O664" s="318"/>
      <c r="P664" s="318"/>
      <c r="Q664" s="318"/>
      <c r="R664" s="318"/>
      <c r="S664" s="318"/>
      <c r="T664" s="318"/>
      <c r="U664" s="318"/>
      <c r="V664" s="318"/>
      <c r="W664" s="318"/>
      <c r="X664" s="318"/>
      <c r="Y664" s="318"/>
      <c r="Z664" s="318"/>
      <c r="AA664" s="318"/>
    </row>
    <row r="665" spans="2:27" s="334" customFormat="1" ht="18.5">
      <c r="B665" s="318"/>
      <c r="C665" s="318"/>
      <c r="D665" s="318"/>
      <c r="E665" s="318"/>
      <c r="F665" s="318"/>
      <c r="G665" s="318"/>
      <c r="H665" s="318"/>
      <c r="I665" s="318"/>
      <c r="J665" s="318"/>
      <c r="K665" s="318"/>
      <c r="L665" s="318"/>
      <c r="M665" s="318"/>
      <c r="N665" s="318"/>
      <c r="O665" s="318"/>
      <c r="P665" s="318"/>
      <c r="Q665" s="318"/>
      <c r="R665" s="318"/>
      <c r="S665" s="318"/>
      <c r="T665" s="318"/>
      <c r="U665" s="318"/>
      <c r="V665" s="318"/>
      <c r="W665" s="318"/>
      <c r="X665" s="318"/>
      <c r="Y665" s="318"/>
      <c r="Z665" s="318"/>
      <c r="AA665" s="318"/>
    </row>
    <row r="666" spans="2:27" s="334" customFormat="1" ht="18.5">
      <c r="B666" s="318"/>
      <c r="C666" s="318"/>
      <c r="D666" s="318"/>
      <c r="E666" s="318"/>
      <c r="F666" s="318"/>
      <c r="G666" s="318"/>
      <c r="H666" s="318"/>
      <c r="I666" s="318"/>
      <c r="J666" s="318"/>
      <c r="K666" s="318"/>
      <c r="L666" s="318"/>
      <c r="M666" s="318"/>
      <c r="N666" s="318"/>
      <c r="O666" s="318"/>
      <c r="P666" s="318"/>
      <c r="Q666" s="318"/>
      <c r="R666" s="318"/>
      <c r="S666" s="318"/>
      <c r="T666" s="318"/>
      <c r="U666" s="318"/>
      <c r="V666" s="318"/>
      <c r="W666" s="318"/>
      <c r="X666" s="318"/>
      <c r="Y666" s="318"/>
      <c r="Z666" s="318"/>
      <c r="AA666" s="318"/>
    </row>
    <row r="667" spans="2:27" s="334" customFormat="1" ht="18.5">
      <c r="B667" s="318"/>
      <c r="C667" s="318"/>
      <c r="D667" s="318"/>
      <c r="E667" s="318"/>
      <c r="F667" s="318"/>
      <c r="G667" s="318"/>
      <c r="H667" s="318"/>
      <c r="I667" s="318"/>
      <c r="J667" s="318"/>
      <c r="K667" s="318"/>
      <c r="L667" s="318"/>
      <c r="M667" s="318"/>
      <c r="N667" s="318"/>
      <c r="O667" s="318"/>
      <c r="P667" s="318"/>
      <c r="Q667" s="318"/>
      <c r="R667" s="318"/>
      <c r="S667" s="318"/>
      <c r="T667" s="318"/>
      <c r="U667" s="318"/>
      <c r="V667" s="318"/>
      <c r="W667" s="318"/>
      <c r="X667" s="318"/>
      <c r="Y667" s="318"/>
      <c r="Z667" s="318"/>
      <c r="AA667" s="318"/>
    </row>
    <row r="668" spans="2:27" s="334" customFormat="1" ht="18.5">
      <c r="B668" s="318"/>
      <c r="C668" s="318"/>
      <c r="D668" s="318"/>
      <c r="E668" s="318"/>
      <c r="F668" s="318"/>
      <c r="G668" s="318"/>
      <c r="H668" s="318"/>
      <c r="I668" s="318"/>
      <c r="J668" s="318"/>
      <c r="K668" s="318"/>
      <c r="L668" s="318"/>
      <c r="M668" s="318"/>
      <c r="N668" s="318"/>
      <c r="O668" s="318"/>
      <c r="P668" s="318"/>
      <c r="Q668" s="318"/>
      <c r="R668" s="318"/>
      <c r="S668" s="318"/>
      <c r="T668" s="318"/>
      <c r="U668" s="318"/>
      <c r="V668" s="318"/>
      <c r="W668" s="318"/>
      <c r="X668" s="318"/>
      <c r="Y668" s="318"/>
      <c r="Z668" s="318"/>
      <c r="AA668" s="318"/>
    </row>
    <row r="669" spans="2:27" s="334" customFormat="1" ht="18.5">
      <c r="B669" s="318"/>
      <c r="C669" s="318"/>
      <c r="D669" s="318"/>
      <c r="E669" s="318"/>
      <c r="F669" s="318"/>
      <c r="G669" s="318"/>
      <c r="H669" s="318"/>
      <c r="I669" s="318"/>
      <c r="J669" s="318"/>
      <c r="K669" s="318"/>
      <c r="L669" s="318"/>
      <c r="M669" s="318"/>
      <c r="N669" s="318"/>
      <c r="O669" s="318"/>
      <c r="P669" s="318"/>
      <c r="Q669" s="318"/>
      <c r="R669" s="318"/>
      <c r="S669" s="318"/>
      <c r="T669" s="318"/>
      <c r="U669" s="318"/>
      <c r="V669" s="318"/>
      <c r="W669" s="318"/>
      <c r="X669" s="318"/>
      <c r="Y669" s="318"/>
      <c r="Z669" s="318"/>
      <c r="AA669" s="318"/>
    </row>
    <row r="670" spans="2:27" s="334" customFormat="1" ht="18.5">
      <c r="B670" s="318"/>
      <c r="C670" s="318"/>
      <c r="D670" s="318"/>
      <c r="E670" s="318"/>
      <c r="F670" s="318"/>
      <c r="G670" s="318"/>
      <c r="H670" s="318"/>
      <c r="I670" s="318"/>
      <c r="J670" s="318"/>
      <c r="K670" s="318"/>
      <c r="L670" s="318"/>
      <c r="M670" s="318"/>
      <c r="N670" s="318"/>
      <c r="O670" s="318"/>
      <c r="P670" s="318"/>
      <c r="Q670" s="318"/>
      <c r="R670" s="318"/>
      <c r="S670" s="318"/>
      <c r="T670" s="318"/>
      <c r="U670" s="318"/>
      <c r="V670" s="318"/>
      <c r="W670" s="318"/>
      <c r="X670" s="318"/>
      <c r="Y670" s="318"/>
      <c r="Z670" s="318"/>
      <c r="AA670" s="318"/>
    </row>
    <row r="671" spans="2:27" s="334" customFormat="1" ht="18.5">
      <c r="B671" s="318"/>
      <c r="C671" s="318"/>
      <c r="D671" s="318"/>
      <c r="E671" s="318"/>
      <c r="F671" s="318"/>
      <c r="G671" s="318"/>
      <c r="H671" s="318"/>
      <c r="I671" s="318"/>
      <c r="J671" s="318"/>
      <c r="K671" s="318"/>
      <c r="L671" s="318"/>
      <c r="M671" s="318"/>
      <c r="N671" s="318"/>
      <c r="O671" s="318"/>
      <c r="P671" s="318"/>
      <c r="Q671" s="318"/>
      <c r="R671" s="318"/>
      <c r="S671" s="318"/>
      <c r="T671" s="318"/>
      <c r="U671" s="318"/>
      <c r="V671" s="318"/>
      <c r="W671" s="318"/>
      <c r="X671" s="318"/>
      <c r="Y671" s="318"/>
      <c r="Z671" s="318"/>
      <c r="AA671" s="318"/>
    </row>
    <row r="672" spans="2:27" s="334" customFormat="1" ht="18.5">
      <c r="B672" s="318"/>
      <c r="C672" s="318"/>
      <c r="D672" s="318"/>
      <c r="E672" s="318"/>
      <c r="F672" s="318"/>
      <c r="G672" s="318"/>
      <c r="H672" s="318"/>
      <c r="I672" s="318"/>
      <c r="J672" s="318"/>
      <c r="K672" s="318"/>
      <c r="L672" s="318"/>
      <c r="M672" s="318"/>
      <c r="N672" s="318"/>
      <c r="O672" s="318"/>
      <c r="P672" s="318"/>
      <c r="Q672" s="318"/>
      <c r="R672" s="318"/>
      <c r="S672" s="318"/>
      <c r="T672" s="318"/>
      <c r="U672" s="318"/>
      <c r="V672" s="318"/>
      <c r="W672" s="318"/>
      <c r="X672" s="318"/>
      <c r="Y672" s="318"/>
      <c r="Z672" s="318"/>
      <c r="AA672" s="318"/>
    </row>
    <row r="673" spans="2:27" s="334" customFormat="1" ht="18.5">
      <c r="B673" s="318"/>
      <c r="C673" s="318"/>
      <c r="D673" s="318"/>
      <c r="E673" s="318"/>
      <c r="F673" s="318"/>
      <c r="G673" s="318"/>
      <c r="H673" s="318"/>
      <c r="I673" s="318"/>
      <c r="J673" s="318"/>
      <c r="K673" s="318"/>
      <c r="L673" s="318"/>
      <c r="M673" s="318"/>
      <c r="N673" s="318"/>
      <c r="O673" s="318"/>
      <c r="P673" s="318"/>
      <c r="Q673" s="318"/>
      <c r="R673" s="318"/>
      <c r="S673" s="318"/>
      <c r="T673" s="318"/>
      <c r="U673" s="318"/>
      <c r="V673" s="318"/>
      <c r="W673" s="318"/>
      <c r="X673" s="318"/>
      <c r="Y673" s="318"/>
      <c r="Z673" s="318"/>
      <c r="AA673" s="318"/>
    </row>
    <row r="674" spans="2:27" s="334" customFormat="1" ht="18.5">
      <c r="B674" s="318"/>
      <c r="C674" s="318"/>
      <c r="D674" s="318"/>
      <c r="E674" s="318"/>
      <c r="F674" s="318"/>
      <c r="G674" s="318"/>
      <c r="H674" s="318"/>
      <c r="I674" s="318"/>
      <c r="J674" s="318"/>
      <c r="K674" s="318"/>
      <c r="L674" s="318"/>
      <c r="M674" s="318"/>
      <c r="N674" s="318"/>
      <c r="O674" s="318"/>
      <c r="P674" s="318"/>
      <c r="Q674" s="318"/>
      <c r="R674" s="318"/>
      <c r="S674" s="318"/>
      <c r="T674" s="318"/>
      <c r="U674" s="318"/>
      <c r="V674" s="318"/>
      <c r="W674" s="318"/>
      <c r="X674" s="318"/>
      <c r="Y674" s="318"/>
      <c r="Z674" s="318"/>
      <c r="AA674" s="318"/>
    </row>
    <row r="675" spans="2:27" s="334" customFormat="1" ht="18.5">
      <c r="B675" s="318"/>
      <c r="C675" s="318"/>
      <c r="D675" s="318"/>
      <c r="E675" s="318"/>
      <c r="F675" s="318"/>
      <c r="G675" s="318"/>
      <c r="H675" s="318"/>
      <c r="I675" s="318"/>
      <c r="J675" s="318"/>
      <c r="K675" s="318"/>
      <c r="L675" s="318"/>
      <c r="M675" s="318"/>
      <c r="N675" s="318"/>
      <c r="O675" s="318"/>
      <c r="P675" s="318"/>
      <c r="Q675" s="318"/>
      <c r="R675" s="318"/>
      <c r="S675" s="318"/>
      <c r="T675" s="318"/>
      <c r="U675" s="318"/>
      <c r="V675" s="318"/>
      <c r="W675" s="318"/>
      <c r="X675" s="318"/>
      <c r="Y675" s="318"/>
      <c r="Z675" s="318"/>
      <c r="AA675" s="318"/>
    </row>
    <row r="676" spans="2:27" s="334" customFormat="1" ht="18.5">
      <c r="B676" s="318"/>
      <c r="C676" s="318"/>
      <c r="D676" s="318"/>
      <c r="E676" s="318"/>
      <c r="F676" s="318"/>
      <c r="G676" s="318"/>
      <c r="H676" s="318"/>
      <c r="I676" s="318"/>
      <c r="J676" s="318"/>
      <c r="K676" s="318"/>
      <c r="L676" s="318"/>
      <c r="M676" s="318"/>
      <c r="N676" s="318"/>
      <c r="O676" s="318"/>
      <c r="P676" s="318"/>
      <c r="Q676" s="318"/>
      <c r="R676" s="318"/>
      <c r="S676" s="318"/>
      <c r="T676" s="318"/>
      <c r="U676" s="318"/>
      <c r="V676" s="318"/>
      <c r="W676" s="318"/>
      <c r="X676" s="318"/>
      <c r="Y676" s="318"/>
      <c r="Z676" s="318"/>
      <c r="AA676" s="318"/>
    </row>
    <row r="677" spans="2:27" s="334" customFormat="1" ht="18.5">
      <c r="B677" s="318"/>
      <c r="C677" s="318"/>
      <c r="D677" s="318"/>
      <c r="E677" s="318"/>
      <c r="F677" s="318"/>
      <c r="G677" s="318"/>
      <c r="H677" s="318"/>
      <c r="I677" s="318"/>
      <c r="J677" s="318"/>
      <c r="K677" s="318"/>
      <c r="L677" s="318"/>
      <c r="M677" s="318"/>
      <c r="N677" s="318"/>
      <c r="O677" s="318"/>
      <c r="P677" s="318"/>
      <c r="Q677" s="318"/>
      <c r="R677" s="318"/>
      <c r="S677" s="318"/>
      <c r="T677" s="318"/>
      <c r="U677" s="318"/>
      <c r="V677" s="318"/>
      <c r="W677" s="318"/>
      <c r="X677" s="318"/>
      <c r="Y677" s="318"/>
      <c r="Z677" s="318"/>
      <c r="AA677" s="318"/>
    </row>
    <row r="678" spans="2:27" s="334" customFormat="1" ht="18.5">
      <c r="B678" s="318"/>
      <c r="C678" s="318"/>
      <c r="D678" s="318"/>
      <c r="E678" s="318"/>
      <c r="F678" s="318"/>
      <c r="G678" s="318"/>
      <c r="H678" s="318"/>
      <c r="I678" s="318"/>
      <c r="J678" s="318"/>
      <c r="K678" s="318"/>
      <c r="L678" s="318"/>
      <c r="M678" s="318"/>
      <c r="N678" s="318"/>
      <c r="O678" s="318"/>
      <c r="P678" s="318"/>
      <c r="Q678" s="318"/>
      <c r="R678" s="318"/>
      <c r="S678" s="318"/>
      <c r="T678" s="318"/>
      <c r="U678" s="318"/>
      <c r="V678" s="318"/>
      <c r="W678" s="318"/>
      <c r="X678" s="318"/>
      <c r="Y678" s="318"/>
      <c r="Z678" s="318"/>
      <c r="AA678" s="318"/>
    </row>
    <row r="679" spans="2:27" s="334" customFormat="1" ht="18.5">
      <c r="B679" s="318"/>
      <c r="C679" s="318"/>
      <c r="D679" s="318"/>
      <c r="E679" s="318"/>
      <c r="F679" s="318"/>
      <c r="G679" s="318"/>
      <c r="H679" s="318"/>
      <c r="I679" s="318"/>
      <c r="J679" s="318"/>
      <c r="K679" s="318"/>
      <c r="L679" s="318"/>
      <c r="M679" s="318"/>
      <c r="N679" s="318"/>
      <c r="O679" s="318"/>
      <c r="P679" s="318"/>
      <c r="Q679" s="318"/>
      <c r="R679" s="318"/>
      <c r="S679" s="318"/>
      <c r="T679" s="318"/>
      <c r="U679" s="318"/>
      <c r="V679" s="318"/>
      <c r="W679" s="318"/>
      <c r="X679" s="318"/>
      <c r="Y679" s="318"/>
      <c r="Z679" s="318"/>
      <c r="AA679" s="318"/>
    </row>
    <row r="680" spans="2:27" s="334" customFormat="1" ht="18.5">
      <c r="B680" s="318"/>
      <c r="C680" s="318"/>
      <c r="D680" s="318"/>
      <c r="E680" s="318"/>
      <c r="F680" s="318"/>
      <c r="G680" s="318"/>
      <c r="H680" s="318"/>
      <c r="I680" s="318"/>
      <c r="J680" s="318"/>
      <c r="K680" s="318"/>
      <c r="L680" s="318"/>
      <c r="M680" s="318"/>
      <c r="N680" s="318"/>
      <c r="O680" s="318"/>
      <c r="P680" s="318"/>
      <c r="Q680" s="318"/>
      <c r="R680" s="318"/>
      <c r="S680" s="318"/>
      <c r="T680" s="318"/>
      <c r="U680" s="318"/>
      <c r="V680" s="318"/>
      <c r="W680" s="318"/>
      <c r="X680" s="318"/>
      <c r="Y680" s="318"/>
      <c r="Z680" s="318"/>
      <c r="AA680" s="318"/>
    </row>
    <row r="681" spans="2:27" s="334" customFormat="1" ht="18.5">
      <c r="B681" s="318"/>
      <c r="C681" s="318"/>
      <c r="D681" s="318"/>
      <c r="E681" s="318"/>
      <c r="F681" s="318"/>
      <c r="G681" s="318"/>
      <c r="H681" s="318"/>
      <c r="I681" s="318"/>
      <c r="J681" s="318"/>
      <c r="K681" s="318"/>
      <c r="L681" s="318"/>
      <c r="M681" s="318"/>
      <c r="N681" s="318"/>
      <c r="O681" s="318"/>
      <c r="P681" s="318"/>
      <c r="Q681" s="318"/>
      <c r="R681" s="318"/>
      <c r="S681" s="318"/>
      <c r="T681" s="318"/>
      <c r="U681" s="318"/>
      <c r="V681" s="318"/>
      <c r="W681" s="318"/>
      <c r="X681" s="318"/>
      <c r="Y681" s="318"/>
      <c r="Z681" s="318"/>
      <c r="AA681" s="318"/>
    </row>
    <row r="682" spans="2:27" s="334" customFormat="1" ht="18.5">
      <c r="B682" s="318"/>
      <c r="C682" s="318"/>
      <c r="D682" s="318"/>
      <c r="E682" s="318"/>
      <c r="F682" s="318"/>
      <c r="G682" s="318"/>
      <c r="H682" s="318"/>
      <c r="I682" s="318"/>
      <c r="J682" s="318"/>
      <c r="K682" s="318"/>
      <c r="L682" s="318"/>
      <c r="M682" s="318"/>
      <c r="N682" s="318"/>
      <c r="O682" s="318"/>
      <c r="P682" s="318"/>
      <c r="Q682" s="318"/>
      <c r="R682" s="318"/>
      <c r="S682" s="318"/>
      <c r="T682" s="318"/>
      <c r="U682" s="318"/>
      <c r="V682" s="318"/>
      <c r="W682" s="318"/>
      <c r="X682" s="318"/>
      <c r="Y682" s="318"/>
      <c r="Z682" s="318"/>
      <c r="AA682" s="318"/>
    </row>
    <row r="683" spans="2:27" s="334" customFormat="1" ht="18.5">
      <c r="B683" s="318"/>
      <c r="C683" s="318"/>
      <c r="D683" s="318"/>
      <c r="E683" s="318"/>
      <c r="F683" s="318"/>
      <c r="G683" s="318"/>
      <c r="H683" s="318"/>
      <c r="I683" s="318"/>
      <c r="J683" s="318"/>
      <c r="K683" s="318"/>
      <c r="L683" s="318"/>
      <c r="M683" s="318"/>
      <c r="N683" s="318"/>
      <c r="O683" s="318"/>
      <c r="P683" s="318"/>
      <c r="Q683" s="318"/>
      <c r="R683" s="318"/>
      <c r="S683" s="318"/>
      <c r="T683" s="318"/>
      <c r="U683" s="318"/>
      <c r="V683" s="318"/>
      <c r="W683" s="318"/>
      <c r="X683" s="318"/>
      <c r="Y683" s="318"/>
      <c r="Z683" s="318"/>
      <c r="AA683" s="318"/>
    </row>
    <row r="684" spans="2:27" s="334" customFormat="1" ht="18.5">
      <c r="B684" s="318"/>
      <c r="C684" s="318"/>
      <c r="D684" s="318"/>
      <c r="E684" s="318"/>
      <c r="F684" s="318"/>
      <c r="G684" s="318"/>
      <c r="H684" s="318"/>
      <c r="I684" s="318"/>
      <c r="J684" s="318"/>
      <c r="K684" s="318"/>
      <c r="L684" s="318"/>
      <c r="M684" s="318"/>
      <c r="N684" s="318"/>
      <c r="O684" s="318"/>
      <c r="P684" s="318"/>
      <c r="Q684" s="318"/>
      <c r="R684" s="318"/>
      <c r="S684" s="318"/>
      <c r="T684" s="318"/>
      <c r="U684" s="318"/>
      <c r="V684" s="318"/>
      <c r="W684" s="318"/>
      <c r="X684" s="318"/>
      <c r="Y684" s="318"/>
      <c r="Z684" s="318"/>
      <c r="AA684" s="318"/>
    </row>
    <row r="685" spans="2:27" s="334" customFormat="1" ht="18.5">
      <c r="B685" s="318"/>
      <c r="C685" s="318"/>
      <c r="D685" s="318"/>
      <c r="E685" s="318"/>
      <c r="F685" s="318"/>
      <c r="G685" s="318"/>
      <c r="H685" s="318"/>
      <c r="I685" s="318"/>
      <c r="J685" s="318"/>
      <c r="K685" s="318"/>
      <c r="L685" s="318"/>
      <c r="M685" s="318"/>
      <c r="N685" s="318"/>
      <c r="O685" s="318"/>
      <c r="P685" s="318"/>
      <c r="Q685" s="318"/>
      <c r="R685" s="318"/>
      <c r="S685" s="318"/>
      <c r="T685" s="318"/>
      <c r="U685" s="318"/>
      <c r="V685" s="318"/>
      <c r="W685" s="318"/>
      <c r="X685" s="318"/>
      <c r="Y685" s="318"/>
      <c r="Z685" s="318"/>
      <c r="AA685" s="318"/>
    </row>
    <row r="686" spans="2:27" s="334" customFormat="1" ht="18.5">
      <c r="B686" s="318"/>
      <c r="C686" s="318"/>
      <c r="D686" s="318"/>
      <c r="E686" s="318"/>
      <c r="F686" s="318"/>
      <c r="G686" s="318"/>
      <c r="H686" s="318"/>
      <c r="I686" s="318"/>
      <c r="J686" s="318"/>
      <c r="K686" s="318"/>
      <c r="L686" s="318"/>
      <c r="M686" s="318"/>
      <c r="N686" s="318"/>
      <c r="O686" s="318"/>
      <c r="P686" s="318"/>
      <c r="Q686" s="318"/>
      <c r="R686" s="318"/>
      <c r="S686" s="318"/>
      <c r="T686" s="318"/>
      <c r="U686" s="318"/>
      <c r="V686" s="318"/>
      <c r="W686" s="318"/>
      <c r="X686" s="318"/>
      <c r="Y686" s="318"/>
      <c r="Z686" s="318"/>
      <c r="AA686" s="318"/>
    </row>
    <row r="687" spans="2:27" s="334" customFormat="1" ht="18.5">
      <c r="B687" s="318"/>
      <c r="C687" s="318"/>
      <c r="D687" s="318"/>
      <c r="E687" s="318"/>
      <c r="F687" s="318"/>
      <c r="G687" s="318"/>
      <c r="H687" s="318"/>
      <c r="I687" s="318"/>
      <c r="J687" s="318"/>
      <c r="K687" s="318"/>
      <c r="L687" s="318"/>
      <c r="M687" s="318"/>
      <c r="N687" s="318"/>
      <c r="O687" s="318"/>
      <c r="P687" s="318"/>
      <c r="Q687" s="318"/>
      <c r="R687" s="318"/>
      <c r="S687" s="318"/>
      <c r="T687" s="318"/>
      <c r="U687" s="318"/>
      <c r="V687" s="318"/>
      <c r="W687" s="318"/>
      <c r="X687" s="318"/>
      <c r="Y687" s="318"/>
      <c r="Z687" s="318"/>
      <c r="AA687" s="318"/>
    </row>
    <row r="688" spans="2:27" s="334" customFormat="1" ht="18.5">
      <c r="B688" s="318"/>
      <c r="C688" s="318"/>
      <c r="D688" s="318"/>
      <c r="E688" s="318"/>
      <c r="F688" s="318"/>
      <c r="G688" s="318"/>
      <c r="H688" s="318"/>
      <c r="I688" s="318"/>
      <c r="J688" s="318"/>
      <c r="K688" s="318"/>
      <c r="L688" s="318"/>
      <c r="M688" s="318"/>
      <c r="N688" s="318"/>
      <c r="O688" s="318"/>
      <c r="P688" s="318"/>
      <c r="Q688" s="318"/>
      <c r="R688" s="318"/>
      <c r="S688" s="318"/>
      <c r="T688" s="318"/>
      <c r="U688" s="318"/>
      <c r="V688" s="318"/>
      <c r="W688" s="318"/>
      <c r="X688" s="318"/>
      <c r="Y688" s="318"/>
      <c r="Z688" s="318"/>
      <c r="AA688" s="318"/>
    </row>
    <row r="689" spans="2:27" s="334" customFormat="1" ht="18.5">
      <c r="B689" s="318"/>
      <c r="C689" s="318"/>
      <c r="D689" s="318"/>
      <c r="E689" s="318"/>
      <c r="F689" s="318"/>
      <c r="G689" s="318"/>
      <c r="H689" s="318"/>
      <c r="I689" s="318"/>
      <c r="J689" s="318"/>
      <c r="K689" s="318"/>
      <c r="L689" s="318"/>
      <c r="M689" s="318"/>
      <c r="N689" s="318"/>
      <c r="O689" s="318"/>
      <c r="P689" s="318"/>
      <c r="Q689" s="318"/>
      <c r="R689" s="318"/>
      <c r="S689" s="318"/>
      <c r="T689" s="318"/>
      <c r="U689" s="318"/>
      <c r="V689" s="318"/>
      <c r="W689" s="318"/>
      <c r="X689" s="318"/>
      <c r="Y689" s="318"/>
      <c r="Z689" s="318"/>
      <c r="AA689" s="318"/>
    </row>
    <row r="690" spans="2:27" s="334" customFormat="1" ht="18.5">
      <c r="B690" s="318"/>
      <c r="C690" s="318"/>
      <c r="D690" s="318"/>
      <c r="E690" s="318"/>
      <c r="F690" s="318"/>
      <c r="G690" s="318"/>
      <c r="H690" s="318"/>
      <c r="I690" s="318"/>
      <c r="J690" s="318"/>
      <c r="K690" s="318"/>
      <c r="L690" s="318"/>
      <c r="M690" s="318"/>
      <c r="N690" s="318"/>
      <c r="O690" s="318"/>
      <c r="P690" s="318"/>
      <c r="Q690" s="318"/>
      <c r="R690" s="318"/>
      <c r="S690" s="318"/>
      <c r="T690" s="318"/>
      <c r="U690" s="318"/>
      <c r="V690" s="318"/>
      <c r="W690" s="318"/>
      <c r="X690" s="318"/>
      <c r="Y690" s="318"/>
      <c r="Z690" s="318"/>
      <c r="AA690" s="318"/>
    </row>
    <row r="691" spans="2:27" s="334" customFormat="1" ht="18.5">
      <c r="B691" s="318"/>
      <c r="C691" s="318"/>
      <c r="D691" s="318"/>
      <c r="E691" s="318"/>
      <c r="F691" s="318"/>
      <c r="G691" s="318"/>
      <c r="H691" s="318"/>
      <c r="I691" s="318"/>
      <c r="J691" s="318"/>
      <c r="K691" s="318"/>
      <c r="L691" s="318"/>
      <c r="M691" s="318"/>
      <c r="N691" s="318"/>
      <c r="O691" s="318"/>
      <c r="P691" s="318"/>
      <c r="Q691" s="318"/>
      <c r="R691" s="318"/>
      <c r="S691" s="318"/>
      <c r="T691" s="318"/>
      <c r="U691" s="318"/>
      <c r="V691" s="318"/>
      <c r="W691" s="318"/>
      <c r="X691" s="318"/>
      <c r="Y691" s="318"/>
      <c r="Z691" s="318"/>
      <c r="AA691" s="318"/>
    </row>
    <row r="692" spans="2:27" s="334" customFormat="1" ht="18.5">
      <c r="B692" s="318"/>
      <c r="C692" s="318"/>
      <c r="D692" s="318"/>
      <c r="E692" s="318"/>
      <c r="F692" s="318"/>
      <c r="G692" s="318"/>
      <c r="H692" s="318"/>
      <c r="I692" s="318"/>
      <c r="J692" s="318"/>
      <c r="K692" s="318"/>
      <c r="L692" s="318"/>
      <c r="M692" s="318"/>
      <c r="N692" s="318"/>
      <c r="O692" s="318"/>
      <c r="P692" s="318"/>
      <c r="Q692" s="318"/>
      <c r="R692" s="318"/>
      <c r="S692" s="318"/>
      <c r="T692" s="318"/>
      <c r="U692" s="318"/>
      <c r="V692" s="318"/>
      <c r="W692" s="318"/>
      <c r="X692" s="318"/>
      <c r="Y692" s="318"/>
      <c r="Z692" s="318"/>
      <c r="AA692" s="318"/>
    </row>
    <row r="693" spans="2:27" s="334" customFormat="1" ht="18.5">
      <c r="B693" s="318"/>
      <c r="C693" s="318"/>
      <c r="D693" s="318"/>
      <c r="E693" s="318"/>
      <c r="F693" s="318"/>
      <c r="G693" s="318"/>
      <c r="H693" s="318"/>
      <c r="I693" s="318"/>
      <c r="J693" s="318"/>
      <c r="K693" s="318"/>
      <c r="L693" s="318"/>
      <c r="M693" s="318"/>
      <c r="N693" s="318"/>
      <c r="O693" s="318"/>
      <c r="P693" s="318"/>
      <c r="Q693" s="318"/>
      <c r="R693" s="318"/>
      <c r="S693" s="318"/>
      <c r="T693" s="318"/>
      <c r="U693" s="318"/>
      <c r="V693" s="318"/>
      <c r="W693" s="318"/>
      <c r="X693" s="318"/>
      <c r="Y693" s="318"/>
      <c r="Z693" s="318"/>
      <c r="AA693" s="318"/>
    </row>
    <row r="694" spans="2:27" s="334" customFormat="1" ht="18.5">
      <c r="B694" s="318"/>
      <c r="C694" s="318"/>
      <c r="D694" s="318"/>
      <c r="E694" s="318"/>
      <c r="F694" s="318"/>
      <c r="G694" s="318"/>
      <c r="H694" s="318"/>
      <c r="I694" s="318"/>
      <c r="J694" s="318"/>
      <c r="K694" s="318"/>
      <c r="L694" s="318"/>
      <c r="M694" s="318"/>
      <c r="N694" s="318"/>
      <c r="O694" s="318"/>
      <c r="P694" s="318"/>
      <c r="Q694" s="318"/>
      <c r="R694" s="318"/>
      <c r="S694" s="318"/>
      <c r="T694" s="318"/>
      <c r="U694" s="318"/>
      <c r="V694" s="318"/>
      <c r="W694" s="318"/>
      <c r="X694" s="318"/>
      <c r="Y694" s="318"/>
      <c r="Z694" s="318"/>
      <c r="AA694" s="318"/>
    </row>
    <row r="695" spans="2:27" s="334" customFormat="1" ht="18.5">
      <c r="B695" s="318"/>
      <c r="C695" s="318"/>
      <c r="D695" s="318"/>
      <c r="E695" s="318"/>
      <c r="F695" s="318"/>
      <c r="G695" s="318"/>
      <c r="H695" s="318"/>
      <c r="I695" s="318"/>
      <c r="J695" s="318"/>
      <c r="K695" s="318"/>
      <c r="L695" s="318"/>
      <c r="M695" s="318"/>
      <c r="N695" s="318"/>
      <c r="O695" s="318"/>
      <c r="P695" s="318"/>
      <c r="Q695" s="318"/>
      <c r="R695" s="318"/>
      <c r="S695" s="318"/>
      <c r="T695" s="318"/>
      <c r="U695" s="318"/>
      <c r="V695" s="318"/>
      <c r="W695" s="318"/>
      <c r="X695" s="318"/>
      <c r="Y695" s="318"/>
      <c r="Z695" s="318"/>
      <c r="AA695" s="318"/>
    </row>
    <row r="696" spans="2:27" s="334" customFormat="1" ht="18.5">
      <c r="B696" s="318"/>
      <c r="C696" s="318"/>
      <c r="D696" s="318"/>
      <c r="E696" s="318"/>
      <c r="F696" s="318"/>
      <c r="G696" s="318"/>
      <c r="H696" s="318"/>
      <c r="I696" s="318"/>
      <c r="J696" s="318"/>
      <c r="K696" s="318"/>
      <c r="L696" s="318"/>
      <c r="M696" s="318"/>
      <c r="N696" s="318"/>
      <c r="O696" s="318"/>
      <c r="P696" s="318"/>
      <c r="Q696" s="318"/>
      <c r="R696" s="318"/>
      <c r="S696" s="318"/>
      <c r="T696" s="318"/>
      <c r="U696" s="318"/>
      <c r="V696" s="318"/>
      <c r="W696" s="318"/>
      <c r="X696" s="318"/>
      <c r="Y696" s="318"/>
      <c r="Z696" s="318"/>
      <c r="AA696" s="318"/>
    </row>
    <row r="697" spans="2:27" s="334" customFormat="1" ht="18.5">
      <c r="B697" s="318"/>
      <c r="C697" s="318"/>
      <c r="D697" s="318"/>
      <c r="E697" s="318"/>
      <c r="F697" s="318"/>
      <c r="G697" s="318"/>
      <c r="H697" s="318"/>
      <c r="I697" s="318"/>
      <c r="J697" s="318"/>
      <c r="K697" s="318"/>
      <c r="L697" s="318"/>
      <c r="M697" s="318"/>
      <c r="N697" s="318"/>
      <c r="O697" s="318"/>
      <c r="P697" s="318"/>
      <c r="Q697" s="318"/>
      <c r="R697" s="318"/>
      <c r="S697" s="318"/>
      <c r="T697" s="318"/>
      <c r="U697" s="318"/>
      <c r="V697" s="318"/>
      <c r="W697" s="318"/>
      <c r="X697" s="318"/>
      <c r="Y697" s="318"/>
      <c r="Z697" s="318"/>
      <c r="AA697" s="318"/>
    </row>
    <row r="698" spans="2:27" s="334" customFormat="1" ht="18.5">
      <c r="B698" s="318"/>
      <c r="C698" s="318"/>
      <c r="D698" s="318"/>
      <c r="E698" s="318"/>
      <c r="F698" s="318"/>
      <c r="G698" s="318"/>
      <c r="H698" s="318"/>
      <c r="I698" s="318"/>
      <c r="J698" s="318"/>
      <c r="K698" s="318"/>
      <c r="L698" s="318"/>
      <c r="M698" s="318"/>
      <c r="N698" s="318"/>
      <c r="O698" s="318"/>
      <c r="P698" s="318"/>
      <c r="Q698" s="318"/>
      <c r="R698" s="318"/>
      <c r="S698" s="318"/>
      <c r="T698" s="318"/>
      <c r="U698" s="318"/>
      <c r="V698" s="318"/>
      <c r="W698" s="318"/>
      <c r="X698" s="318"/>
      <c r="Y698" s="318"/>
      <c r="Z698" s="318"/>
      <c r="AA698" s="318"/>
    </row>
    <row r="699" spans="2:27" s="334" customFormat="1" ht="18.5">
      <c r="B699" s="318"/>
      <c r="C699" s="318"/>
      <c r="D699" s="318"/>
      <c r="E699" s="318"/>
      <c r="F699" s="318"/>
      <c r="G699" s="318"/>
      <c r="H699" s="318"/>
      <c r="I699" s="318"/>
      <c r="J699" s="318"/>
      <c r="K699" s="318"/>
      <c r="L699" s="318"/>
      <c r="M699" s="318"/>
      <c r="N699" s="318"/>
      <c r="O699" s="318"/>
      <c r="P699" s="318"/>
      <c r="Q699" s="318"/>
      <c r="R699" s="318"/>
      <c r="S699" s="318"/>
      <c r="T699" s="318"/>
      <c r="U699" s="318"/>
      <c r="V699" s="318"/>
      <c r="W699" s="318"/>
      <c r="X699" s="318"/>
      <c r="Y699" s="318"/>
      <c r="Z699" s="318"/>
      <c r="AA699" s="318"/>
    </row>
    <row r="700" spans="2:27" s="334" customFormat="1" ht="18.5">
      <c r="B700" s="318"/>
      <c r="C700" s="318"/>
      <c r="D700" s="318"/>
      <c r="E700" s="318"/>
      <c r="F700" s="318"/>
      <c r="G700" s="318"/>
      <c r="H700" s="318"/>
      <c r="I700" s="318"/>
      <c r="J700" s="318"/>
      <c r="K700" s="318"/>
      <c r="L700" s="318"/>
      <c r="M700" s="318"/>
      <c r="N700" s="318"/>
      <c r="O700" s="318"/>
      <c r="P700" s="318"/>
      <c r="Q700" s="318"/>
      <c r="R700" s="318"/>
      <c r="S700" s="318"/>
      <c r="T700" s="318"/>
      <c r="U700" s="318"/>
      <c r="V700" s="318"/>
      <c r="W700" s="318"/>
      <c r="X700" s="318"/>
      <c r="Y700" s="318"/>
      <c r="Z700" s="318"/>
      <c r="AA700" s="318"/>
    </row>
    <row r="701" spans="2:27" s="334" customFormat="1" ht="18.5">
      <c r="B701" s="318"/>
      <c r="C701" s="318"/>
      <c r="D701" s="318"/>
      <c r="E701" s="318"/>
      <c r="F701" s="318"/>
      <c r="G701" s="318"/>
      <c r="H701" s="318"/>
      <c r="I701" s="318"/>
      <c r="J701" s="318"/>
      <c r="K701" s="318"/>
      <c r="L701" s="318"/>
      <c r="M701" s="318"/>
      <c r="N701" s="318"/>
      <c r="O701" s="318"/>
      <c r="P701" s="318"/>
      <c r="Q701" s="318"/>
      <c r="R701" s="318"/>
      <c r="S701" s="318"/>
      <c r="T701" s="318"/>
      <c r="U701" s="318"/>
      <c r="V701" s="318"/>
      <c r="W701" s="318"/>
      <c r="X701" s="318"/>
      <c r="Y701" s="318"/>
      <c r="Z701" s="318"/>
      <c r="AA701" s="318"/>
    </row>
    <row r="702" spans="2:27" s="334" customFormat="1" ht="18.5">
      <c r="B702" s="318"/>
      <c r="C702" s="318"/>
      <c r="D702" s="318"/>
      <c r="E702" s="318"/>
      <c r="F702" s="318"/>
      <c r="G702" s="318"/>
      <c r="H702" s="318"/>
      <c r="I702" s="318"/>
      <c r="J702" s="318"/>
      <c r="K702" s="318"/>
      <c r="L702" s="318"/>
      <c r="M702" s="318"/>
      <c r="N702" s="318"/>
      <c r="O702" s="318"/>
      <c r="P702" s="318"/>
      <c r="Q702" s="318"/>
      <c r="R702" s="318"/>
      <c r="S702" s="318"/>
      <c r="T702" s="318"/>
      <c r="U702" s="318"/>
      <c r="V702" s="318"/>
      <c r="W702" s="318"/>
      <c r="X702" s="318"/>
      <c r="Y702" s="318"/>
      <c r="Z702" s="318"/>
      <c r="AA702" s="318"/>
    </row>
    <row r="703" spans="2:27" s="334" customFormat="1" ht="18.5">
      <c r="B703" s="318"/>
      <c r="C703" s="318"/>
      <c r="D703" s="318"/>
      <c r="E703" s="318"/>
      <c r="F703" s="318"/>
      <c r="G703" s="318"/>
      <c r="H703" s="318"/>
      <c r="I703" s="318"/>
      <c r="J703" s="318"/>
      <c r="K703" s="318"/>
      <c r="L703" s="318"/>
      <c r="M703" s="318"/>
      <c r="N703" s="318"/>
      <c r="O703" s="318"/>
      <c r="P703" s="318"/>
      <c r="Q703" s="318"/>
      <c r="R703" s="318"/>
      <c r="S703" s="318"/>
      <c r="T703" s="318"/>
      <c r="U703" s="318"/>
      <c r="V703" s="318"/>
      <c r="W703" s="318"/>
      <c r="X703" s="318"/>
      <c r="Y703" s="318"/>
      <c r="Z703" s="318"/>
      <c r="AA703" s="318"/>
    </row>
    <row r="704" spans="2:27" s="334" customFormat="1" ht="18.5">
      <c r="B704" s="318"/>
      <c r="C704" s="318"/>
      <c r="D704" s="318"/>
      <c r="E704" s="318"/>
      <c r="F704" s="318"/>
      <c r="G704" s="318"/>
      <c r="H704" s="318"/>
      <c r="I704" s="318"/>
      <c r="J704" s="318"/>
      <c r="K704" s="318"/>
      <c r="L704" s="318"/>
      <c r="M704" s="318"/>
      <c r="N704" s="318"/>
      <c r="O704" s="318"/>
      <c r="P704" s="318"/>
      <c r="Q704" s="318"/>
      <c r="R704" s="318"/>
      <c r="S704" s="318"/>
      <c r="T704" s="318"/>
      <c r="U704" s="318"/>
      <c r="V704" s="318"/>
      <c r="W704" s="318"/>
      <c r="X704" s="318"/>
      <c r="Y704" s="318"/>
      <c r="Z704" s="318"/>
      <c r="AA704" s="318"/>
    </row>
    <row r="705" spans="2:27" s="334" customFormat="1" ht="18.5">
      <c r="B705" s="318"/>
      <c r="C705" s="318"/>
      <c r="D705" s="318"/>
      <c r="E705" s="318"/>
      <c r="F705" s="318"/>
      <c r="G705" s="318"/>
      <c r="H705" s="318"/>
      <c r="I705" s="318"/>
      <c r="J705" s="318"/>
      <c r="K705" s="318"/>
      <c r="L705" s="318"/>
      <c r="M705" s="318"/>
      <c r="N705" s="318"/>
      <c r="O705" s="318"/>
      <c r="P705" s="318"/>
      <c r="Q705" s="318"/>
      <c r="R705" s="318"/>
      <c r="S705" s="318"/>
      <c r="T705" s="318"/>
      <c r="U705" s="318"/>
      <c r="V705" s="318"/>
      <c r="W705" s="318"/>
      <c r="X705" s="318"/>
      <c r="Y705" s="318"/>
      <c r="Z705" s="318"/>
      <c r="AA705" s="318"/>
    </row>
    <row r="706" spans="2:27" s="334" customFormat="1" ht="18.5">
      <c r="B706" s="318"/>
      <c r="C706" s="318"/>
      <c r="D706" s="318"/>
      <c r="E706" s="318"/>
      <c r="F706" s="318"/>
      <c r="G706" s="318"/>
      <c r="H706" s="318"/>
      <c r="I706" s="318"/>
      <c r="J706" s="318"/>
      <c r="K706" s="318"/>
      <c r="L706" s="318"/>
      <c r="M706" s="318"/>
      <c r="N706" s="318"/>
      <c r="O706" s="318"/>
      <c r="P706" s="318"/>
      <c r="Q706" s="318"/>
      <c r="R706" s="318"/>
      <c r="S706" s="318"/>
      <c r="T706" s="318"/>
      <c r="U706" s="318"/>
      <c r="V706" s="318"/>
      <c r="W706" s="318"/>
      <c r="X706" s="318"/>
      <c r="Y706" s="318"/>
      <c r="Z706" s="318"/>
      <c r="AA706" s="318"/>
    </row>
    <row r="707" spans="2:27" s="334" customFormat="1" ht="18.5">
      <c r="B707" s="318"/>
      <c r="C707" s="318"/>
      <c r="D707" s="318"/>
      <c r="E707" s="318"/>
      <c r="F707" s="318"/>
      <c r="G707" s="318"/>
      <c r="H707" s="318"/>
      <c r="I707" s="318"/>
      <c r="J707" s="318"/>
      <c r="K707" s="318"/>
      <c r="L707" s="318"/>
      <c r="M707" s="318"/>
      <c r="N707" s="318"/>
      <c r="O707" s="318"/>
      <c r="P707" s="318"/>
      <c r="Q707" s="318"/>
      <c r="R707" s="318"/>
      <c r="S707" s="318"/>
      <c r="T707" s="318"/>
      <c r="U707" s="318"/>
      <c r="V707" s="318"/>
      <c r="W707" s="318"/>
      <c r="X707" s="318"/>
      <c r="Y707" s="318"/>
      <c r="Z707" s="318"/>
      <c r="AA707" s="318"/>
    </row>
    <row r="708" spans="2:27" s="334" customFormat="1" ht="18.5">
      <c r="B708" s="318"/>
      <c r="C708" s="318"/>
      <c r="D708" s="318"/>
      <c r="E708" s="318"/>
      <c r="F708" s="318"/>
      <c r="G708" s="318"/>
      <c r="H708" s="318"/>
      <c r="I708" s="318"/>
      <c r="J708" s="318"/>
      <c r="K708" s="318"/>
      <c r="L708" s="318"/>
      <c r="M708" s="318"/>
      <c r="N708" s="318"/>
      <c r="O708" s="318"/>
      <c r="P708" s="318"/>
      <c r="Q708" s="318"/>
      <c r="R708" s="318"/>
      <c r="S708" s="318"/>
      <c r="T708" s="318"/>
      <c r="U708" s="318"/>
      <c r="V708" s="318"/>
      <c r="W708" s="318"/>
      <c r="X708" s="318"/>
      <c r="Y708" s="318"/>
      <c r="Z708" s="318"/>
      <c r="AA708" s="318"/>
    </row>
    <row r="709" spans="2:27" s="334" customFormat="1" ht="18.5">
      <c r="B709" s="318"/>
      <c r="C709" s="318"/>
      <c r="D709" s="318"/>
      <c r="E709" s="318"/>
      <c r="F709" s="318"/>
      <c r="G709" s="318"/>
      <c r="H709" s="318"/>
      <c r="I709" s="318"/>
      <c r="J709" s="318"/>
      <c r="K709" s="318"/>
      <c r="L709" s="318"/>
      <c r="M709" s="318"/>
      <c r="N709" s="318"/>
      <c r="O709" s="318"/>
      <c r="P709" s="318"/>
      <c r="Q709" s="318"/>
      <c r="R709" s="318"/>
      <c r="S709" s="318"/>
      <c r="T709" s="318"/>
      <c r="U709" s="318"/>
      <c r="V709" s="318"/>
      <c r="W709" s="318"/>
      <c r="X709" s="318"/>
      <c r="Y709" s="318"/>
      <c r="Z709" s="318"/>
      <c r="AA709" s="318"/>
    </row>
    <row r="710" spans="2:27" s="334" customFormat="1" ht="18.5">
      <c r="B710" s="318"/>
      <c r="C710" s="318"/>
      <c r="D710" s="318"/>
      <c r="E710" s="318"/>
      <c r="F710" s="318"/>
      <c r="G710" s="318"/>
      <c r="H710" s="318"/>
      <c r="I710" s="318"/>
      <c r="J710" s="318"/>
      <c r="K710" s="318"/>
      <c r="L710" s="318"/>
      <c r="M710" s="318"/>
      <c r="N710" s="318"/>
      <c r="O710" s="318"/>
      <c r="P710" s="318"/>
      <c r="Q710" s="318"/>
      <c r="R710" s="318"/>
      <c r="S710" s="318"/>
      <c r="T710" s="318"/>
      <c r="U710" s="318"/>
      <c r="V710" s="318"/>
      <c r="W710" s="318"/>
      <c r="X710" s="318"/>
      <c r="Y710" s="318"/>
      <c r="Z710" s="318"/>
      <c r="AA710" s="318"/>
    </row>
    <row r="711" spans="2:27" s="334" customFormat="1" ht="18.5">
      <c r="B711" s="318"/>
      <c r="C711" s="318"/>
      <c r="D711" s="318"/>
      <c r="E711" s="318"/>
      <c r="F711" s="318"/>
      <c r="G711" s="318"/>
      <c r="H711" s="318"/>
      <c r="I711" s="318"/>
      <c r="J711" s="318"/>
      <c r="K711" s="318"/>
      <c r="L711" s="318"/>
      <c r="M711" s="318"/>
      <c r="N711" s="318"/>
      <c r="O711" s="318"/>
      <c r="P711" s="318"/>
      <c r="Q711" s="318"/>
      <c r="R711" s="318"/>
      <c r="S711" s="318"/>
      <c r="T711" s="318"/>
      <c r="U711" s="318"/>
      <c r="V711" s="318"/>
      <c r="W711" s="318"/>
      <c r="X711" s="318"/>
      <c r="Y711" s="318"/>
      <c r="Z711" s="318"/>
      <c r="AA711" s="318"/>
    </row>
    <row r="712" spans="2:27" s="334" customFormat="1" ht="18.5">
      <c r="B712" s="318"/>
      <c r="C712" s="318"/>
      <c r="D712" s="318"/>
      <c r="E712" s="318"/>
      <c r="F712" s="318"/>
      <c r="G712" s="318"/>
      <c r="H712" s="318"/>
      <c r="I712" s="318"/>
      <c r="J712" s="318"/>
      <c r="K712" s="318"/>
      <c r="L712" s="318"/>
      <c r="M712" s="318"/>
      <c r="N712" s="318"/>
      <c r="O712" s="318"/>
      <c r="P712" s="318"/>
      <c r="Q712" s="318"/>
      <c r="R712" s="318"/>
      <c r="S712" s="318"/>
      <c r="T712" s="318"/>
      <c r="U712" s="318"/>
      <c r="V712" s="318"/>
      <c r="W712" s="318"/>
      <c r="X712" s="318"/>
      <c r="Y712" s="318"/>
      <c r="Z712" s="318"/>
      <c r="AA712" s="318"/>
    </row>
    <row r="713" spans="2:27" s="334" customFormat="1" ht="18.5">
      <c r="B713" s="318"/>
      <c r="C713" s="318"/>
      <c r="D713" s="318"/>
      <c r="E713" s="318"/>
      <c r="F713" s="318"/>
      <c r="G713" s="318"/>
      <c r="H713" s="318"/>
      <c r="I713" s="318"/>
      <c r="J713" s="318"/>
      <c r="K713" s="318"/>
      <c r="L713" s="318"/>
      <c r="M713" s="318"/>
      <c r="N713" s="318"/>
      <c r="O713" s="318"/>
      <c r="P713" s="318"/>
      <c r="Q713" s="318"/>
      <c r="R713" s="318"/>
      <c r="S713" s="318"/>
      <c r="T713" s="318"/>
      <c r="U713" s="318"/>
      <c r="V713" s="318"/>
      <c r="W713" s="318"/>
      <c r="X713" s="318"/>
      <c r="Y713" s="318"/>
      <c r="Z713" s="318"/>
      <c r="AA713" s="318"/>
    </row>
    <row r="714" spans="2:27" s="334" customFormat="1" ht="18.5">
      <c r="B714" s="318"/>
      <c r="C714" s="318"/>
      <c r="D714" s="318"/>
      <c r="E714" s="318"/>
      <c r="F714" s="318"/>
      <c r="G714" s="318"/>
      <c r="H714" s="318"/>
      <c r="I714" s="318"/>
      <c r="J714" s="318"/>
      <c r="K714" s="318"/>
      <c r="L714" s="318"/>
      <c r="M714" s="318"/>
      <c r="N714" s="318"/>
      <c r="O714" s="318"/>
      <c r="P714" s="318"/>
      <c r="Q714" s="318"/>
      <c r="R714" s="318"/>
      <c r="S714" s="318"/>
      <c r="T714" s="318"/>
      <c r="U714" s="318"/>
      <c r="V714" s="318"/>
      <c r="W714" s="318"/>
      <c r="X714" s="318"/>
      <c r="Y714" s="318"/>
      <c r="Z714" s="318"/>
      <c r="AA714" s="318"/>
    </row>
    <row r="715" spans="2:27" s="334" customFormat="1" ht="18.5">
      <c r="B715" s="318"/>
      <c r="C715" s="318"/>
      <c r="D715" s="318"/>
      <c r="E715" s="318"/>
      <c r="F715" s="318"/>
      <c r="G715" s="318"/>
      <c r="H715" s="318"/>
      <c r="I715" s="318"/>
      <c r="J715" s="318"/>
      <c r="K715" s="318"/>
      <c r="L715" s="318"/>
      <c r="M715" s="318"/>
      <c r="N715" s="318"/>
      <c r="O715" s="318"/>
      <c r="P715" s="318"/>
      <c r="Q715" s="318"/>
      <c r="R715" s="318"/>
      <c r="S715" s="318"/>
      <c r="T715" s="318"/>
      <c r="U715" s="318"/>
      <c r="V715" s="318"/>
      <c r="W715" s="318"/>
      <c r="X715" s="318"/>
      <c r="Y715" s="318"/>
      <c r="Z715" s="318"/>
      <c r="AA715" s="318"/>
    </row>
    <row r="716" spans="2:27" s="334" customFormat="1" ht="18.5">
      <c r="B716" s="318"/>
      <c r="C716" s="318"/>
      <c r="D716" s="318"/>
      <c r="E716" s="318"/>
      <c r="F716" s="318"/>
      <c r="G716" s="318"/>
      <c r="H716" s="318"/>
      <c r="I716" s="318"/>
      <c r="J716" s="318"/>
      <c r="K716" s="318"/>
      <c r="L716" s="318"/>
      <c r="M716" s="318"/>
      <c r="N716" s="318"/>
      <c r="O716" s="318"/>
      <c r="P716" s="318"/>
      <c r="Q716" s="318"/>
      <c r="R716" s="318"/>
      <c r="S716" s="318"/>
      <c r="T716" s="318"/>
      <c r="U716" s="318"/>
      <c r="V716" s="318"/>
      <c r="W716" s="318"/>
      <c r="X716" s="318"/>
      <c r="Y716" s="318"/>
      <c r="Z716" s="318"/>
      <c r="AA716" s="318"/>
    </row>
    <row r="717" spans="2:27" s="334" customFormat="1" ht="18.5">
      <c r="B717" s="318"/>
      <c r="C717" s="318"/>
      <c r="D717" s="318"/>
      <c r="E717" s="318"/>
      <c r="F717" s="318"/>
      <c r="G717" s="318"/>
      <c r="H717" s="318"/>
      <c r="I717" s="318"/>
      <c r="J717" s="318"/>
      <c r="K717" s="318"/>
      <c r="L717" s="318"/>
      <c r="M717" s="318"/>
      <c r="N717" s="318"/>
      <c r="O717" s="318"/>
      <c r="P717" s="318"/>
      <c r="Q717" s="318"/>
      <c r="R717" s="318"/>
      <c r="S717" s="318"/>
      <c r="T717" s="318"/>
      <c r="U717" s="318"/>
      <c r="V717" s="318"/>
      <c r="W717" s="318"/>
      <c r="X717" s="318"/>
      <c r="Y717" s="318"/>
      <c r="Z717" s="318"/>
      <c r="AA717" s="318"/>
    </row>
    <row r="718" spans="2:27" s="334" customFormat="1" ht="18.5">
      <c r="B718" s="318"/>
      <c r="C718" s="318"/>
      <c r="D718" s="318"/>
      <c r="E718" s="318"/>
      <c r="F718" s="318"/>
      <c r="G718" s="318"/>
      <c r="H718" s="318"/>
      <c r="I718" s="318"/>
      <c r="J718" s="318"/>
      <c r="K718" s="318"/>
      <c r="L718" s="318"/>
      <c r="M718" s="318"/>
      <c r="N718" s="318"/>
      <c r="O718" s="318"/>
      <c r="P718" s="318"/>
      <c r="Q718" s="318"/>
      <c r="R718" s="318"/>
      <c r="S718" s="318"/>
      <c r="T718" s="318"/>
      <c r="U718" s="318"/>
      <c r="V718" s="318"/>
      <c r="W718" s="318"/>
      <c r="X718" s="318"/>
      <c r="Y718" s="318"/>
      <c r="Z718" s="318"/>
      <c r="AA718" s="318"/>
    </row>
    <row r="719" spans="2:27" s="334" customFormat="1" ht="18.5">
      <c r="B719" s="318"/>
      <c r="C719" s="318"/>
      <c r="D719" s="318"/>
      <c r="E719" s="318"/>
      <c r="F719" s="318"/>
      <c r="G719" s="318"/>
      <c r="H719" s="318"/>
      <c r="I719" s="318"/>
      <c r="J719" s="318"/>
      <c r="K719" s="318"/>
      <c r="L719" s="318"/>
      <c r="M719" s="318"/>
      <c r="N719" s="318"/>
      <c r="O719" s="318"/>
      <c r="P719" s="318"/>
      <c r="Q719" s="318"/>
      <c r="R719" s="318"/>
      <c r="S719" s="318"/>
      <c r="T719" s="318"/>
      <c r="U719" s="318"/>
      <c r="V719" s="318"/>
      <c r="W719" s="318"/>
      <c r="X719" s="318"/>
      <c r="Y719" s="318"/>
      <c r="Z719" s="318"/>
      <c r="AA719" s="318"/>
    </row>
    <row r="720" spans="2:27" s="334" customFormat="1" ht="18.5">
      <c r="B720" s="318"/>
      <c r="C720" s="318"/>
      <c r="D720" s="318"/>
      <c r="E720" s="318"/>
      <c r="F720" s="318"/>
      <c r="G720" s="318"/>
      <c r="H720" s="318"/>
      <c r="I720" s="318"/>
      <c r="J720" s="318"/>
      <c r="K720" s="318"/>
      <c r="L720" s="318"/>
      <c r="M720" s="318"/>
      <c r="N720" s="318"/>
      <c r="O720" s="318"/>
      <c r="P720" s="318"/>
      <c r="Q720" s="318"/>
      <c r="R720" s="318"/>
      <c r="S720" s="318"/>
      <c r="T720" s="318"/>
      <c r="U720" s="318"/>
      <c r="V720" s="318"/>
      <c r="W720" s="318"/>
      <c r="X720" s="318"/>
      <c r="Y720" s="318"/>
      <c r="Z720" s="318"/>
      <c r="AA720" s="318"/>
    </row>
    <row r="721" spans="2:27" s="334" customFormat="1" ht="18.5">
      <c r="B721" s="318"/>
      <c r="C721" s="318"/>
      <c r="D721" s="318"/>
      <c r="E721" s="318"/>
      <c r="F721" s="318"/>
      <c r="G721" s="318"/>
      <c r="H721" s="318"/>
      <c r="I721" s="318"/>
      <c r="J721" s="318"/>
      <c r="K721" s="318"/>
      <c r="L721" s="318"/>
      <c r="M721" s="318"/>
      <c r="N721" s="318"/>
      <c r="O721" s="318"/>
      <c r="P721" s="318"/>
      <c r="Q721" s="318"/>
      <c r="R721" s="318"/>
      <c r="S721" s="318"/>
      <c r="T721" s="318"/>
      <c r="U721" s="318"/>
      <c r="V721" s="318"/>
      <c r="W721" s="318"/>
      <c r="X721" s="318"/>
      <c r="Y721" s="318"/>
      <c r="Z721" s="318"/>
      <c r="AA721" s="318"/>
    </row>
    <row r="722" spans="2:27" s="334" customFormat="1" ht="18.5">
      <c r="B722" s="318"/>
      <c r="C722" s="318"/>
      <c r="D722" s="318"/>
      <c r="E722" s="318"/>
      <c r="F722" s="318"/>
      <c r="G722" s="318"/>
      <c r="H722" s="318"/>
      <c r="I722" s="318"/>
      <c r="J722" s="318"/>
      <c r="K722" s="318"/>
      <c r="L722" s="318"/>
      <c r="M722" s="318"/>
      <c r="N722" s="318"/>
      <c r="O722" s="318"/>
      <c r="P722" s="318"/>
      <c r="Q722" s="318"/>
      <c r="R722" s="318"/>
      <c r="S722" s="318"/>
      <c r="T722" s="318"/>
      <c r="U722" s="318"/>
      <c r="V722" s="318"/>
      <c r="W722" s="318"/>
      <c r="X722" s="318"/>
      <c r="Y722" s="318"/>
      <c r="Z722" s="318"/>
      <c r="AA722" s="318"/>
    </row>
    <row r="723" spans="2:27" s="334" customFormat="1" ht="18.5">
      <c r="B723" s="318"/>
      <c r="C723" s="318"/>
      <c r="D723" s="318"/>
      <c r="E723" s="318"/>
      <c r="F723" s="318"/>
      <c r="G723" s="318"/>
      <c r="H723" s="318"/>
      <c r="I723" s="318"/>
      <c r="J723" s="318"/>
      <c r="K723" s="318"/>
      <c r="L723" s="318"/>
      <c r="M723" s="318"/>
      <c r="N723" s="318"/>
      <c r="O723" s="318"/>
      <c r="P723" s="318"/>
      <c r="Q723" s="318"/>
      <c r="R723" s="318"/>
      <c r="S723" s="318"/>
      <c r="T723" s="318"/>
      <c r="U723" s="318"/>
      <c r="V723" s="318"/>
      <c r="W723" s="318"/>
      <c r="X723" s="318"/>
      <c r="Y723" s="318"/>
      <c r="Z723" s="318"/>
      <c r="AA723" s="318"/>
    </row>
    <row r="724" spans="2:27" s="334" customFormat="1" ht="18.5">
      <c r="B724" s="318"/>
      <c r="C724" s="318"/>
      <c r="D724" s="318"/>
      <c r="E724" s="318"/>
      <c r="F724" s="318"/>
      <c r="G724" s="318"/>
      <c r="H724" s="318"/>
      <c r="I724" s="318"/>
      <c r="J724" s="318"/>
      <c r="K724" s="318"/>
      <c r="L724" s="318"/>
      <c r="M724" s="318"/>
      <c r="N724" s="318"/>
      <c r="O724" s="318"/>
      <c r="P724" s="318"/>
      <c r="Q724" s="318"/>
      <c r="R724" s="318"/>
      <c r="S724" s="318"/>
      <c r="T724" s="318"/>
      <c r="U724" s="318"/>
      <c r="V724" s="318"/>
      <c r="W724" s="318"/>
      <c r="X724" s="318"/>
      <c r="Y724" s="318"/>
      <c r="Z724" s="318"/>
      <c r="AA724" s="318"/>
    </row>
    <row r="725" spans="2:27" s="334" customFormat="1" ht="18.5">
      <c r="B725" s="318"/>
      <c r="C725" s="318"/>
      <c r="D725" s="318"/>
      <c r="E725" s="318"/>
      <c r="F725" s="318"/>
      <c r="G725" s="318"/>
      <c r="H725" s="318"/>
      <c r="I725" s="318"/>
      <c r="J725" s="318"/>
      <c r="K725" s="318"/>
      <c r="L725" s="318"/>
      <c r="M725" s="318"/>
      <c r="N725" s="318"/>
      <c r="O725" s="318"/>
      <c r="P725" s="318"/>
      <c r="Q725" s="318"/>
      <c r="R725" s="318"/>
      <c r="S725" s="318"/>
      <c r="T725" s="318"/>
      <c r="U725" s="318"/>
      <c r="V725" s="318"/>
      <c r="W725" s="318"/>
      <c r="X725" s="318"/>
      <c r="Y725" s="318"/>
      <c r="Z725" s="318"/>
      <c r="AA725" s="318"/>
    </row>
    <row r="726" spans="2:27" s="334" customFormat="1" ht="18.5">
      <c r="B726" s="318"/>
      <c r="C726" s="318"/>
      <c r="D726" s="318"/>
      <c r="E726" s="318"/>
      <c r="F726" s="318"/>
      <c r="G726" s="318"/>
      <c r="H726" s="318"/>
      <c r="I726" s="318"/>
      <c r="J726" s="318"/>
      <c r="K726" s="318"/>
      <c r="L726" s="318"/>
      <c r="M726" s="318"/>
      <c r="N726" s="318"/>
      <c r="O726" s="318"/>
      <c r="P726" s="318"/>
      <c r="Q726" s="318"/>
      <c r="R726" s="318"/>
      <c r="S726" s="318"/>
      <c r="T726" s="318"/>
      <c r="U726" s="318"/>
      <c r="V726" s="318"/>
      <c r="W726" s="318"/>
      <c r="X726" s="318"/>
      <c r="Y726" s="318"/>
      <c r="Z726" s="318"/>
      <c r="AA726" s="318"/>
    </row>
    <row r="727" spans="2:27" s="334" customFormat="1" ht="18.5">
      <c r="B727" s="318"/>
      <c r="C727" s="318"/>
      <c r="D727" s="318"/>
      <c r="E727" s="318"/>
      <c r="F727" s="318"/>
      <c r="G727" s="318"/>
      <c r="H727" s="318"/>
      <c r="I727" s="318"/>
      <c r="J727" s="318"/>
      <c r="K727" s="318"/>
      <c r="L727" s="318"/>
      <c r="M727" s="318"/>
      <c r="N727" s="318"/>
      <c r="O727" s="318"/>
      <c r="P727" s="318"/>
      <c r="Q727" s="318"/>
      <c r="R727" s="318"/>
      <c r="S727" s="318"/>
      <c r="T727" s="318"/>
      <c r="U727" s="318"/>
      <c r="V727" s="318"/>
      <c r="W727" s="318"/>
      <c r="X727" s="318"/>
      <c r="Y727" s="318"/>
      <c r="Z727" s="318"/>
      <c r="AA727" s="318"/>
    </row>
    <row r="728" spans="2:27" s="334" customFormat="1" ht="18.5">
      <c r="B728" s="318"/>
      <c r="C728" s="318"/>
      <c r="D728" s="318"/>
      <c r="E728" s="318"/>
      <c r="F728" s="318"/>
      <c r="G728" s="318"/>
      <c r="H728" s="318"/>
      <c r="I728" s="318"/>
      <c r="J728" s="318"/>
      <c r="K728" s="318"/>
      <c r="L728" s="318"/>
      <c r="M728" s="318"/>
      <c r="N728" s="318"/>
      <c r="O728" s="318"/>
      <c r="P728" s="318"/>
      <c r="Q728" s="318"/>
      <c r="R728" s="318"/>
      <c r="S728" s="318"/>
      <c r="T728" s="318"/>
      <c r="U728" s="318"/>
      <c r="V728" s="318"/>
      <c r="W728" s="318"/>
      <c r="X728" s="318"/>
      <c r="Y728" s="318"/>
      <c r="Z728" s="318"/>
      <c r="AA728" s="318"/>
    </row>
    <row r="729" spans="2:27" s="334" customFormat="1" ht="18.5">
      <c r="B729" s="318"/>
      <c r="C729" s="318"/>
      <c r="D729" s="318"/>
      <c r="E729" s="318"/>
      <c r="F729" s="318"/>
      <c r="G729" s="318"/>
      <c r="H729" s="318"/>
      <c r="I729" s="318"/>
      <c r="J729" s="318"/>
      <c r="K729" s="318"/>
      <c r="L729" s="318"/>
      <c r="M729" s="318"/>
      <c r="N729" s="318"/>
      <c r="O729" s="318"/>
      <c r="P729" s="318"/>
      <c r="Q729" s="318"/>
      <c r="R729" s="318"/>
      <c r="S729" s="318"/>
      <c r="T729" s="318"/>
      <c r="U729" s="318"/>
      <c r="V729" s="318"/>
      <c r="W729" s="318"/>
      <c r="X729" s="318"/>
      <c r="Y729" s="318"/>
      <c r="Z729" s="318"/>
      <c r="AA729" s="318"/>
    </row>
    <row r="730" spans="2:27" s="334" customFormat="1" ht="18.5">
      <c r="B730" s="318"/>
      <c r="C730" s="318"/>
      <c r="D730" s="318"/>
      <c r="E730" s="318"/>
      <c r="F730" s="318"/>
      <c r="G730" s="318"/>
      <c r="H730" s="318"/>
      <c r="I730" s="318"/>
      <c r="J730" s="318"/>
      <c r="K730" s="318"/>
      <c r="L730" s="318"/>
      <c r="M730" s="318"/>
      <c r="N730" s="318"/>
      <c r="O730" s="318"/>
      <c r="P730" s="318"/>
      <c r="Q730" s="318"/>
      <c r="R730" s="318"/>
      <c r="S730" s="318"/>
      <c r="T730" s="318"/>
      <c r="U730" s="318"/>
      <c r="V730" s="318"/>
      <c r="W730" s="318"/>
      <c r="X730" s="318"/>
      <c r="Y730" s="318"/>
      <c r="Z730" s="318"/>
      <c r="AA730" s="318"/>
    </row>
    <row r="731" spans="2:27" s="334" customFormat="1" ht="18.5">
      <c r="B731" s="318"/>
      <c r="C731" s="318"/>
      <c r="D731" s="318"/>
      <c r="E731" s="318"/>
      <c r="F731" s="318"/>
      <c r="G731" s="318"/>
      <c r="H731" s="318"/>
      <c r="I731" s="318"/>
      <c r="J731" s="318"/>
      <c r="K731" s="318"/>
      <c r="L731" s="318"/>
      <c r="M731" s="318"/>
      <c r="N731" s="318"/>
      <c r="O731" s="318"/>
      <c r="P731" s="318"/>
      <c r="Q731" s="318"/>
      <c r="R731" s="318"/>
      <c r="S731" s="318"/>
      <c r="T731" s="318"/>
      <c r="U731" s="318"/>
      <c r="V731" s="318"/>
      <c r="W731" s="318"/>
      <c r="X731" s="318"/>
      <c r="Y731" s="318"/>
      <c r="Z731" s="318"/>
      <c r="AA731" s="318"/>
    </row>
    <row r="732" spans="2:27" s="334" customFormat="1" ht="18.5">
      <c r="B732" s="318"/>
      <c r="C732" s="318"/>
      <c r="D732" s="318"/>
      <c r="E732" s="318"/>
      <c r="F732" s="318"/>
      <c r="G732" s="318"/>
      <c r="H732" s="318"/>
      <c r="I732" s="318"/>
      <c r="J732" s="318"/>
      <c r="K732" s="318"/>
      <c r="L732" s="318"/>
      <c r="M732" s="318"/>
      <c r="N732" s="318"/>
      <c r="O732" s="318"/>
      <c r="P732" s="318"/>
      <c r="Q732" s="318"/>
      <c r="R732" s="318"/>
      <c r="S732" s="318"/>
      <c r="T732" s="318"/>
      <c r="U732" s="318"/>
      <c r="V732" s="318"/>
      <c r="W732" s="318"/>
      <c r="X732" s="318"/>
      <c r="Y732" s="318"/>
      <c r="Z732" s="318"/>
      <c r="AA732" s="318"/>
    </row>
    <row r="733" spans="2:27" s="334" customFormat="1" ht="18.5">
      <c r="B733" s="318"/>
      <c r="C733" s="318"/>
      <c r="D733" s="318"/>
      <c r="E733" s="318"/>
      <c r="F733" s="318"/>
      <c r="G733" s="318"/>
      <c r="H733" s="318"/>
      <c r="I733" s="318"/>
      <c r="J733" s="318"/>
      <c r="K733" s="318"/>
      <c r="L733" s="318"/>
      <c r="M733" s="318"/>
      <c r="N733" s="318"/>
      <c r="O733" s="318"/>
      <c r="P733" s="318"/>
      <c r="Q733" s="318"/>
      <c r="R733" s="318"/>
      <c r="S733" s="318"/>
      <c r="T733" s="318"/>
      <c r="U733" s="318"/>
      <c r="V733" s="318"/>
      <c r="W733" s="318"/>
      <c r="X733" s="318"/>
      <c r="Y733" s="318"/>
      <c r="Z733" s="318"/>
      <c r="AA733" s="318"/>
    </row>
    <row r="734" spans="2:27" s="334" customFormat="1" ht="18.5">
      <c r="B734" s="318"/>
      <c r="C734" s="318"/>
      <c r="D734" s="318"/>
      <c r="E734" s="318"/>
      <c r="F734" s="318"/>
      <c r="G734" s="318"/>
      <c r="H734" s="318"/>
      <c r="I734" s="318"/>
      <c r="J734" s="318"/>
      <c r="K734" s="318"/>
      <c r="L734" s="318"/>
      <c r="M734" s="318"/>
      <c r="N734" s="318"/>
      <c r="O734" s="318"/>
      <c r="P734" s="318"/>
      <c r="Q734" s="318"/>
      <c r="R734" s="318"/>
      <c r="S734" s="318"/>
      <c r="T734" s="318"/>
      <c r="U734" s="318"/>
      <c r="V734" s="318"/>
      <c r="W734" s="318"/>
      <c r="X734" s="318"/>
      <c r="Y734" s="318"/>
      <c r="Z734" s="318"/>
      <c r="AA734" s="318"/>
    </row>
    <row r="735" spans="2:27" s="334" customFormat="1" ht="18.5">
      <c r="B735" s="318"/>
      <c r="C735" s="318"/>
      <c r="D735" s="318"/>
      <c r="E735" s="318"/>
      <c r="F735" s="318"/>
      <c r="G735" s="318"/>
      <c r="H735" s="318"/>
      <c r="I735" s="318"/>
      <c r="J735" s="318"/>
      <c r="K735" s="318"/>
      <c r="L735" s="318"/>
      <c r="M735" s="318"/>
      <c r="N735" s="318"/>
      <c r="O735" s="318"/>
      <c r="P735" s="318"/>
      <c r="Q735" s="318"/>
      <c r="R735" s="318"/>
      <c r="S735" s="318"/>
      <c r="T735" s="318"/>
      <c r="U735" s="318"/>
      <c r="V735" s="318"/>
      <c r="W735" s="318"/>
      <c r="X735" s="318"/>
      <c r="Y735" s="318"/>
      <c r="Z735" s="318"/>
      <c r="AA735" s="318"/>
    </row>
    <row r="736" spans="2:27" s="334" customFormat="1" ht="18.5">
      <c r="B736" s="318"/>
      <c r="C736" s="318"/>
      <c r="D736" s="318"/>
      <c r="E736" s="318"/>
      <c r="F736" s="318"/>
      <c r="G736" s="318"/>
      <c r="H736" s="318"/>
      <c r="I736" s="318"/>
      <c r="J736" s="318"/>
      <c r="K736" s="318"/>
      <c r="L736" s="318"/>
      <c r="M736" s="318"/>
      <c r="N736" s="318"/>
      <c r="O736" s="318"/>
      <c r="P736" s="318"/>
      <c r="Q736" s="318"/>
      <c r="R736" s="318"/>
      <c r="S736" s="318"/>
      <c r="T736" s="318"/>
      <c r="U736" s="318"/>
      <c r="V736" s="318"/>
      <c r="W736" s="318"/>
      <c r="X736" s="318"/>
      <c r="Y736" s="318"/>
      <c r="Z736" s="318"/>
      <c r="AA736" s="318"/>
    </row>
    <row r="737" spans="2:27" s="334" customFormat="1" ht="18.5">
      <c r="B737" s="318"/>
      <c r="C737" s="318"/>
      <c r="D737" s="318"/>
      <c r="E737" s="318"/>
      <c r="F737" s="318"/>
      <c r="G737" s="318"/>
      <c r="H737" s="318"/>
      <c r="I737" s="318"/>
      <c r="J737" s="318"/>
      <c r="K737" s="318"/>
      <c r="L737" s="318"/>
      <c r="M737" s="318"/>
      <c r="N737" s="318"/>
      <c r="O737" s="318"/>
      <c r="P737" s="318"/>
      <c r="Q737" s="318"/>
      <c r="R737" s="318"/>
      <c r="S737" s="318"/>
      <c r="T737" s="318"/>
      <c r="U737" s="318"/>
      <c r="V737" s="318"/>
      <c r="W737" s="318"/>
      <c r="X737" s="318"/>
      <c r="Y737" s="318"/>
      <c r="Z737" s="318"/>
      <c r="AA737" s="318"/>
    </row>
    <row r="738" spans="2:27" s="334" customFormat="1" ht="18.5">
      <c r="B738" s="318"/>
      <c r="C738" s="318"/>
      <c r="D738" s="318"/>
      <c r="E738" s="318"/>
      <c r="F738" s="318"/>
      <c r="G738" s="318"/>
      <c r="H738" s="318"/>
      <c r="I738" s="318"/>
      <c r="J738" s="318"/>
      <c r="K738" s="318"/>
      <c r="L738" s="318"/>
      <c r="M738" s="318"/>
      <c r="N738" s="318"/>
      <c r="O738" s="318"/>
      <c r="P738" s="318"/>
      <c r="Q738" s="318"/>
      <c r="R738" s="318"/>
      <c r="S738" s="318"/>
      <c r="T738" s="318"/>
      <c r="U738" s="318"/>
      <c r="V738" s="318"/>
      <c r="W738" s="318"/>
      <c r="X738" s="318"/>
      <c r="Y738" s="318"/>
      <c r="Z738" s="318"/>
      <c r="AA738" s="318"/>
    </row>
    <row r="739" spans="2:27" s="334" customFormat="1" ht="18.5">
      <c r="B739" s="318"/>
      <c r="C739" s="318"/>
      <c r="D739" s="318"/>
      <c r="E739" s="318"/>
      <c r="F739" s="318"/>
      <c r="G739" s="318"/>
      <c r="H739" s="318"/>
      <c r="I739" s="318"/>
      <c r="J739" s="318"/>
      <c r="K739" s="318"/>
      <c r="L739" s="318"/>
      <c r="M739" s="318"/>
      <c r="N739" s="318"/>
      <c r="O739" s="318"/>
      <c r="P739" s="318"/>
      <c r="Q739" s="318"/>
      <c r="R739" s="318"/>
      <c r="S739" s="318"/>
      <c r="T739" s="318"/>
      <c r="U739" s="318"/>
      <c r="V739" s="318"/>
      <c r="W739" s="318"/>
      <c r="X739" s="318"/>
      <c r="Y739" s="318"/>
      <c r="Z739" s="318"/>
      <c r="AA739" s="318"/>
    </row>
    <row r="740" spans="2:27" s="334" customFormat="1" ht="18.5">
      <c r="B740" s="318"/>
      <c r="C740" s="318"/>
      <c r="D740" s="318"/>
      <c r="E740" s="318"/>
      <c r="F740" s="318"/>
      <c r="G740" s="318"/>
      <c r="H740" s="318"/>
      <c r="I740" s="318"/>
      <c r="J740" s="318"/>
      <c r="K740" s="318"/>
      <c r="L740" s="318"/>
      <c r="M740" s="318"/>
      <c r="N740" s="318"/>
      <c r="O740" s="318"/>
      <c r="P740" s="318"/>
      <c r="Q740" s="318"/>
      <c r="R740" s="318"/>
      <c r="S740" s="318"/>
      <c r="T740" s="318"/>
      <c r="U740" s="318"/>
      <c r="V740" s="318"/>
      <c r="W740" s="318"/>
      <c r="X740" s="318"/>
      <c r="Y740" s="318"/>
      <c r="Z740" s="318"/>
      <c r="AA740" s="318"/>
    </row>
    <row r="741" spans="2:27" s="334" customFormat="1" ht="18.5">
      <c r="B741" s="318"/>
      <c r="C741" s="318"/>
      <c r="D741" s="318"/>
      <c r="E741" s="318"/>
      <c r="F741" s="318"/>
      <c r="G741" s="318"/>
      <c r="H741" s="318"/>
      <c r="I741" s="318"/>
      <c r="J741" s="318"/>
      <c r="K741" s="318"/>
      <c r="L741" s="318"/>
      <c r="M741" s="318"/>
      <c r="N741" s="318"/>
      <c r="O741" s="318"/>
      <c r="P741" s="318"/>
      <c r="Q741" s="318"/>
      <c r="R741" s="318"/>
      <c r="S741" s="318"/>
      <c r="T741" s="318"/>
      <c r="U741" s="318"/>
      <c r="V741" s="318"/>
      <c r="W741" s="318"/>
      <c r="X741" s="318"/>
      <c r="Y741" s="318"/>
      <c r="Z741" s="318"/>
      <c r="AA741" s="318"/>
    </row>
    <row r="742" spans="2:27" s="334" customFormat="1" ht="18.5">
      <c r="B742" s="318"/>
      <c r="C742" s="318"/>
      <c r="D742" s="318"/>
      <c r="E742" s="318"/>
      <c r="F742" s="318"/>
      <c r="G742" s="318"/>
      <c r="H742" s="318"/>
      <c r="I742" s="318"/>
      <c r="J742" s="318"/>
      <c r="K742" s="318"/>
      <c r="L742" s="318"/>
      <c r="M742" s="318"/>
      <c r="N742" s="318"/>
      <c r="O742" s="318"/>
      <c r="P742" s="318"/>
      <c r="Q742" s="318"/>
      <c r="R742" s="318"/>
      <c r="S742" s="318"/>
      <c r="T742" s="318"/>
      <c r="U742" s="318"/>
      <c r="V742" s="318"/>
      <c r="W742" s="318"/>
      <c r="X742" s="318"/>
      <c r="Y742" s="318"/>
      <c r="Z742" s="318"/>
      <c r="AA742" s="318"/>
    </row>
    <row r="743" spans="2:27" s="334" customFormat="1" ht="18.5">
      <c r="B743" s="318"/>
      <c r="C743" s="318"/>
      <c r="D743" s="318"/>
      <c r="E743" s="318"/>
      <c r="F743" s="318"/>
      <c r="G743" s="318"/>
      <c r="H743" s="318"/>
      <c r="I743" s="318"/>
      <c r="J743" s="318"/>
      <c r="K743" s="318"/>
      <c r="L743" s="318"/>
      <c r="M743" s="318"/>
      <c r="N743" s="318"/>
      <c r="O743" s="318"/>
      <c r="P743" s="318"/>
      <c r="Q743" s="318"/>
      <c r="R743" s="318"/>
      <c r="S743" s="318"/>
      <c r="T743" s="318"/>
      <c r="U743" s="318"/>
      <c r="V743" s="318"/>
      <c r="W743" s="318"/>
      <c r="X743" s="318"/>
      <c r="Y743" s="318"/>
      <c r="Z743" s="318"/>
      <c r="AA743" s="318"/>
    </row>
    <row r="744" spans="2:27" s="334" customFormat="1" ht="18.5">
      <c r="B744" s="318"/>
      <c r="C744" s="318"/>
      <c r="D744" s="318"/>
      <c r="E744" s="318"/>
      <c r="F744" s="318"/>
      <c r="G744" s="318"/>
      <c r="H744" s="318"/>
      <c r="I744" s="318"/>
      <c r="J744" s="318"/>
      <c r="K744" s="318"/>
      <c r="L744" s="318"/>
      <c r="M744" s="318"/>
      <c r="N744" s="318"/>
      <c r="O744" s="318"/>
      <c r="P744" s="318"/>
      <c r="Q744" s="318"/>
      <c r="R744" s="318"/>
      <c r="S744" s="318"/>
      <c r="T744" s="318"/>
      <c r="U744" s="318"/>
      <c r="V744" s="318"/>
      <c r="W744" s="318"/>
      <c r="X744" s="318"/>
      <c r="Y744" s="318"/>
      <c r="Z744" s="318"/>
      <c r="AA744" s="318"/>
    </row>
    <row r="745" spans="2:27" s="334" customFormat="1" ht="18.5">
      <c r="B745" s="318"/>
      <c r="C745" s="318"/>
      <c r="D745" s="318"/>
      <c r="E745" s="318"/>
      <c r="F745" s="318"/>
      <c r="G745" s="318"/>
      <c r="H745" s="318"/>
      <c r="I745" s="318"/>
      <c r="J745" s="318"/>
      <c r="K745" s="318"/>
      <c r="L745" s="318"/>
      <c r="M745" s="318"/>
      <c r="N745" s="318"/>
      <c r="O745" s="318"/>
      <c r="P745" s="318"/>
      <c r="Q745" s="318"/>
      <c r="R745" s="318"/>
      <c r="S745" s="318"/>
      <c r="T745" s="318"/>
      <c r="U745" s="318"/>
      <c r="V745" s="318"/>
      <c r="W745" s="318"/>
      <c r="X745" s="318"/>
      <c r="Y745" s="318"/>
      <c r="Z745" s="318"/>
      <c r="AA745" s="318"/>
    </row>
    <row r="746" spans="2:27" s="334" customFormat="1" ht="18.5">
      <c r="B746" s="318"/>
      <c r="C746" s="318"/>
      <c r="D746" s="318"/>
      <c r="E746" s="318"/>
      <c r="F746" s="318"/>
      <c r="G746" s="318"/>
      <c r="H746" s="318"/>
      <c r="I746" s="318"/>
      <c r="J746" s="318"/>
      <c r="K746" s="318"/>
      <c r="L746" s="318"/>
      <c r="M746" s="318"/>
      <c r="N746" s="318"/>
      <c r="O746" s="318"/>
      <c r="P746" s="318"/>
      <c r="Q746" s="318"/>
      <c r="R746" s="318"/>
      <c r="S746" s="318"/>
      <c r="T746" s="318"/>
      <c r="U746" s="318"/>
      <c r="V746" s="318"/>
      <c r="W746" s="318"/>
      <c r="X746" s="318"/>
      <c r="Y746" s="318"/>
      <c r="Z746" s="318"/>
      <c r="AA746" s="318"/>
    </row>
    <row r="747" spans="2:27" s="334" customFormat="1" ht="18.5">
      <c r="B747" s="318"/>
      <c r="C747" s="318"/>
      <c r="D747" s="318"/>
      <c r="E747" s="318"/>
      <c r="F747" s="318"/>
      <c r="G747" s="318"/>
      <c r="H747" s="318"/>
      <c r="I747" s="318"/>
      <c r="J747" s="318"/>
      <c r="K747" s="318"/>
      <c r="L747" s="318"/>
      <c r="M747" s="318"/>
      <c r="N747" s="318"/>
      <c r="O747" s="318"/>
      <c r="P747" s="318"/>
      <c r="Q747" s="318"/>
      <c r="R747" s="318"/>
      <c r="S747" s="318"/>
      <c r="T747" s="318"/>
      <c r="U747" s="318"/>
      <c r="V747" s="318"/>
      <c r="W747" s="318"/>
      <c r="X747" s="318"/>
      <c r="Y747" s="318"/>
      <c r="Z747" s="318"/>
      <c r="AA747" s="318"/>
    </row>
    <row r="748" spans="2:27" s="334" customFormat="1" ht="18.5">
      <c r="B748" s="318"/>
      <c r="C748" s="318"/>
      <c r="D748" s="318"/>
      <c r="E748" s="318"/>
      <c r="F748" s="318"/>
      <c r="G748" s="318"/>
      <c r="H748" s="318"/>
      <c r="I748" s="318"/>
      <c r="J748" s="318"/>
      <c r="K748" s="318"/>
      <c r="L748" s="318"/>
      <c r="M748" s="318"/>
      <c r="N748" s="318"/>
      <c r="O748" s="318"/>
      <c r="P748" s="318"/>
      <c r="Q748" s="318"/>
      <c r="R748" s="318"/>
      <c r="S748" s="318"/>
      <c r="T748" s="318"/>
      <c r="U748" s="318"/>
      <c r="V748" s="318"/>
      <c r="W748" s="318"/>
      <c r="X748" s="318"/>
      <c r="Y748" s="318"/>
      <c r="Z748" s="318"/>
      <c r="AA748" s="318"/>
    </row>
    <row r="749" spans="2:27" s="334" customFormat="1" ht="18.5">
      <c r="B749" s="318"/>
      <c r="C749" s="318"/>
      <c r="D749" s="318"/>
      <c r="E749" s="318"/>
      <c r="F749" s="318"/>
      <c r="G749" s="318"/>
      <c r="H749" s="318"/>
      <c r="I749" s="318"/>
      <c r="J749" s="318"/>
      <c r="K749" s="318"/>
      <c r="L749" s="318"/>
      <c r="M749" s="318"/>
      <c r="N749" s="318"/>
      <c r="O749" s="318"/>
      <c r="P749" s="318"/>
      <c r="Q749" s="318"/>
      <c r="R749" s="318"/>
      <c r="S749" s="318"/>
      <c r="T749" s="318"/>
      <c r="U749" s="318"/>
      <c r="V749" s="318"/>
      <c r="W749" s="318"/>
      <c r="X749" s="318"/>
      <c r="Y749" s="318"/>
      <c r="Z749" s="318"/>
      <c r="AA749" s="318"/>
    </row>
    <row r="750" spans="2:27" s="334" customFormat="1" ht="18.5">
      <c r="B750" s="318"/>
      <c r="C750" s="318"/>
      <c r="D750" s="318"/>
      <c r="E750" s="318"/>
      <c r="F750" s="318"/>
      <c r="G750" s="318"/>
      <c r="H750" s="318"/>
      <c r="I750" s="318"/>
      <c r="J750" s="318"/>
      <c r="K750" s="318"/>
      <c r="L750" s="318"/>
      <c r="M750" s="318"/>
      <c r="N750" s="318"/>
      <c r="O750" s="318"/>
      <c r="P750" s="318"/>
      <c r="Q750" s="318"/>
      <c r="R750" s="318"/>
      <c r="S750" s="318"/>
      <c r="T750" s="318"/>
      <c r="U750" s="318"/>
      <c r="V750" s="318"/>
      <c r="W750" s="318"/>
      <c r="X750" s="318"/>
      <c r="Y750" s="318"/>
      <c r="Z750" s="318"/>
      <c r="AA750" s="318"/>
    </row>
    <row r="751" spans="2:27" s="334" customFormat="1" ht="18.5">
      <c r="B751" s="318"/>
      <c r="C751" s="318"/>
      <c r="D751" s="318"/>
      <c r="E751" s="318"/>
      <c r="F751" s="318"/>
      <c r="G751" s="318"/>
      <c r="H751" s="318"/>
      <c r="I751" s="318"/>
      <c r="J751" s="318"/>
      <c r="K751" s="318"/>
      <c r="L751" s="318"/>
      <c r="M751" s="318"/>
      <c r="N751" s="318"/>
      <c r="O751" s="318"/>
      <c r="P751" s="318"/>
      <c r="Q751" s="318"/>
      <c r="R751" s="318"/>
      <c r="S751" s="318"/>
      <c r="T751" s="318"/>
      <c r="U751" s="318"/>
      <c r="V751" s="318"/>
      <c r="W751" s="318"/>
      <c r="X751" s="318"/>
      <c r="Y751" s="318"/>
      <c r="Z751" s="318"/>
      <c r="AA751" s="318"/>
    </row>
    <row r="752" spans="2:27" s="334" customFormat="1" ht="18.5">
      <c r="B752" s="318"/>
      <c r="C752" s="318"/>
      <c r="D752" s="318"/>
      <c r="E752" s="318"/>
      <c r="F752" s="318"/>
      <c r="G752" s="318"/>
      <c r="H752" s="318"/>
      <c r="I752" s="318"/>
      <c r="J752" s="318"/>
      <c r="K752" s="318"/>
      <c r="L752" s="318"/>
      <c r="M752" s="318"/>
      <c r="N752" s="318"/>
      <c r="O752" s="318"/>
      <c r="P752" s="318"/>
      <c r="Q752" s="318"/>
      <c r="R752" s="318"/>
      <c r="S752" s="318"/>
      <c r="T752" s="318"/>
      <c r="U752" s="318"/>
      <c r="V752" s="318"/>
      <c r="W752" s="318"/>
      <c r="X752" s="318"/>
      <c r="Y752" s="318"/>
      <c r="Z752" s="318"/>
      <c r="AA752" s="318"/>
    </row>
    <row r="753" spans="2:27" s="334" customFormat="1" ht="18.5">
      <c r="B753" s="318"/>
      <c r="C753" s="318"/>
      <c r="D753" s="318"/>
      <c r="E753" s="318"/>
      <c r="F753" s="318"/>
      <c r="G753" s="318"/>
      <c r="H753" s="318"/>
      <c r="I753" s="318"/>
      <c r="J753" s="318"/>
      <c r="K753" s="318"/>
      <c r="L753" s="318"/>
      <c r="M753" s="318"/>
      <c r="N753" s="318"/>
      <c r="O753" s="318"/>
      <c r="P753" s="318"/>
      <c r="Q753" s="318"/>
      <c r="R753" s="318"/>
      <c r="S753" s="318"/>
      <c r="T753" s="318"/>
      <c r="U753" s="318"/>
      <c r="V753" s="318"/>
      <c r="W753" s="318"/>
      <c r="X753" s="318"/>
      <c r="Y753" s="318"/>
      <c r="Z753" s="318"/>
      <c r="AA753" s="318"/>
    </row>
    <row r="754" spans="2:27" s="334" customFormat="1" ht="18.5">
      <c r="B754" s="318"/>
      <c r="C754" s="318"/>
      <c r="D754" s="318"/>
      <c r="E754" s="318"/>
      <c r="F754" s="318"/>
      <c r="G754" s="318"/>
      <c r="H754" s="318"/>
      <c r="I754" s="318"/>
      <c r="J754" s="318"/>
      <c r="K754" s="318"/>
      <c r="L754" s="318"/>
      <c r="M754" s="318"/>
      <c r="N754" s="318"/>
      <c r="O754" s="318"/>
      <c r="P754" s="318"/>
      <c r="Q754" s="318"/>
      <c r="R754" s="318"/>
      <c r="S754" s="318"/>
      <c r="T754" s="318"/>
      <c r="U754" s="318"/>
      <c r="V754" s="318"/>
      <c r="W754" s="318"/>
      <c r="X754" s="318"/>
      <c r="Y754" s="318"/>
      <c r="Z754" s="318"/>
      <c r="AA754" s="318"/>
    </row>
    <row r="755" spans="2:27" s="334" customFormat="1" ht="18.5">
      <c r="B755" s="318"/>
      <c r="C755" s="318"/>
      <c r="D755" s="318"/>
      <c r="E755" s="318"/>
      <c r="F755" s="318"/>
      <c r="G755" s="318"/>
      <c r="H755" s="318"/>
      <c r="I755" s="318"/>
      <c r="J755" s="318"/>
      <c r="K755" s="318"/>
      <c r="L755" s="318"/>
      <c r="M755" s="318"/>
      <c r="N755" s="318"/>
      <c r="O755" s="318"/>
      <c r="P755" s="318"/>
      <c r="Q755" s="318"/>
      <c r="R755" s="318"/>
      <c r="S755" s="318"/>
      <c r="T755" s="318"/>
      <c r="U755" s="318"/>
      <c r="V755" s="318"/>
      <c r="W755" s="318"/>
      <c r="X755" s="318"/>
      <c r="Y755" s="318"/>
      <c r="Z755" s="318"/>
      <c r="AA755" s="318"/>
    </row>
    <row r="756" spans="2:27" s="334" customFormat="1" ht="18.5">
      <c r="B756" s="318"/>
      <c r="C756" s="318"/>
      <c r="D756" s="318"/>
      <c r="E756" s="318"/>
      <c r="F756" s="318"/>
      <c r="G756" s="318"/>
      <c r="H756" s="318"/>
      <c r="I756" s="318"/>
      <c r="J756" s="318"/>
      <c r="K756" s="318"/>
      <c r="L756" s="318"/>
      <c r="M756" s="318"/>
      <c r="N756" s="318"/>
      <c r="O756" s="318"/>
      <c r="P756" s="318"/>
      <c r="Q756" s="318"/>
      <c r="R756" s="318"/>
      <c r="S756" s="318"/>
      <c r="T756" s="318"/>
      <c r="U756" s="318"/>
      <c r="V756" s="318"/>
      <c r="W756" s="318"/>
      <c r="X756" s="318"/>
      <c r="Y756" s="318"/>
      <c r="Z756" s="318"/>
      <c r="AA756" s="318"/>
    </row>
    <row r="757" spans="2:27" s="334" customFormat="1" ht="18.5">
      <c r="B757" s="318"/>
      <c r="C757" s="318"/>
      <c r="D757" s="318"/>
      <c r="E757" s="318"/>
      <c r="F757" s="318"/>
      <c r="G757" s="318"/>
      <c r="H757" s="318"/>
      <c r="I757" s="318"/>
      <c r="J757" s="318"/>
      <c r="K757" s="318"/>
      <c r="L757" s="318"/>
      <c r="M757" s="318"/>
      <c r="N757" s="318"/>
      <c r="O757" s="318"/>
      <c r="P757" s="318"/>
      <c r="Q757" s="318"/>
      <c r="R757" s="318"/>
      <c r="S757" s="318"/>
      <c r="T757" s="318"/>
      <c r="U757" s="318"/>
      <c r="V757" s="318"/>
      <c r="W757" s="318"/>
      <c r="X757" s="318"/>
      <c r="Y757" s="318"/>
      <c r="Z757" s="318"/>
      <c r="AA757" s="318"/>
    </row>
    <row r="758" spans="2:27" s="334" customFormat="1" ht="18.5">
      <c r="B758" s="318"/>
      <c r="C758" s="318"/>
      <c r="D758" s="318"/>
      <c r="E758" s="318"/>
      <c r="F758" s="318"/>
      <c r="G758" s="318"/>
      <c r="H758" s="318"/>
      <c r="I758" s="318"/>
      <c r="J758" s="318"/>
      <c r="K758" s="318"/>
      <c r="L758" s="318"/>
      <c r="M758" s="318"/>
      <c r="N758" s="318"/>
      <c r="O758" s="318"/>
      <c r="P758" s="318"/>
      <c r="Q758" s="318"/>
      <c r="R758" s="318"/>
      <c r="S758" s="318"/>
      <c r="T758" s="318"/>
      <c r="U758" s="318"/>
      <c r="V758" s="318"/>
      <c r="W758" s="318"/>
      <c r="X758" s="318"/>
      <c r="Y758" s="318"/>
      <c r="Z758" s="318"/>
      <c r="AA758" s="318"/>
    </row>
    <row r="759" spans="2:27" s="334" customFormat="1" ht="18.5">
      <c r="B759" s="318"/>
      <c r="C759" s="318"/>
      <c r="D759" s="318"/>
      <c r="E759" s="318"/>
      <c r="F759" s="318"/>
      <c r="G759" s="318"/>
      <c r="H759" s="318"/>
      <c r="I759" s="318"/>
      <c r="J759" s="318"/>
      <c r="K759" s="318"/>
      <c r="L759" s="318"/>
      <c r="M759" s="318"/>
      <c r="N759" s="318"/>
      <c r="O759" s="318"/>
      <c r="P759" s="318"/>
      <c r="Q759" s="318"/>
      <c r="R759" s="318"/>
      <c r="S759" s="318"/>
      <c r="T759" s="318"/>
      <c r="U759" s="318"/>
      <c r="V759" s="318"/>
      <c r="W759" s="318"/>
      <c r="X759" s="318"/>
      <c r="Y759" s="318"/>
      <c r="Z759" s="318"/>
      <c r="AA759" s="318"/>
    </row>
    <row r="760" spans="2:27" s="334" customFormat="1" ht="18.5">
      <c r="B760" s="318"/>
      <c r="C760" s="318"/>
      <c r="D760" s="318"/>
      <c r="E760" s="318"/>
      <c r="F760" s="318"/>
      <c r="G760" s="318"/>
      <c r="H760" s="318"/>
      <c r="I760" s="318"/>
      <c r="J760" s="318"/>
      <c r="K760" s="318"/>
      <c r="L760" s="318"/>
      <c r="M760" s="318"/>
      <c r="N760" s="318"/>
      <c r="O760" s="318"/>
      <c r="P760" s="318"/>
      <c r="Q760" s="318"/>
      <c r="R760" s="318"/>
      <c r="S760" s="318"/>
      <c r="T760" s="318"/>
      <c r="U760" s="318"/>
      <c r="V760" s="318"/>
      <c r="W760" s="318"/>
      <c r="X760" s="318"/>
      <c r="Y760" s="318"/>
      <c r="Z760" s="318"/>
      <c r="AA760" s="318"/>
    </row>
    <row r="761" spans="2:27" s="334" customFormat="1" ht="18.5">
      <c r="B761" s="318"/>
      <c r="C761" s="318"/>
      <c r="D761" s="318"/>
      <c r="E761" s="318"/>
      <c r="F761" s="318"/>
      <c r="G761" s="318"/>
      <c r="H761" s="318"/>
      <c r="I761" s="318"/>
      <c r="J761" s="318"/>
      <c r="K761" s="318"/>
      <c r="L761" s="318"/>
      <c r="M761" s="318"/>
      <c r="N761" s="318"/>
      <c r="O761" s="318"/>
      <c r="P761" s="318"/>
      <c r="Q761" s="318"/>
      <c r="R761" s="318"/>
      <c r="S761" s="318"/>
      <c r="T761" s="318"/>
      <c r="U761" s="318"/>
      <c r="V761" s="318"/>
      <c r="W761" s="318"/>
      <c r="X761" s="318"/>
      <c r="Y761" s="318"/>
      <c r="Z761" s="318"/>
      <c r="AA761" s="318"/>
    </row>
    <row r="762" spans="2:27" s="334" customFormat="1" ht="18.5">
      <c r="B762" s="318"/>
      <c r="C762" s="318"/>
      <c r="D762" s="318"/>
      <c r="E762" s="318"/>
      <c r="F762" s="318"/>
      <c r="G762" s="318"/>
      <c r="H762" s="318"/>
      <c r="I762" s="318"/>
      <c r="J762" s="318"/>
      <c r="K762" s="318"/>
      <c r="L762" s="318"/>
      <c r="M762" s="318"/>
      <c r="N762" s="318"/>
      <c r="O762" s="318"/>
      <c r="P762" s="318"/>
      <c r="Q762" s="318"/>
      <c r="R762" s="318"/>
      <c r="S762" s="318"/>
      <c r="T762" s="318"/>
      <c r="U762" s="318"/>
      <c r="V762" s="318"/>
      <c r="W762" s="318"/>
      <c r="X762" s="318"/>
      <c r="Y762" s="318"/>
      <c r="Z762" s="318"/>
      <c r="AA762" s="318"/>
    </row>
    <row r="763" spans="2:27" s="334" customFormat="1" ht="18.5">
      <c r="B763" s="318"/>
      <c r="C763" s="318"/>
      <c r="D763" s="318"/>
      <c r="E763" s="318"/>
      <c r="F763" s="318"/>
      <c r="G763" s="318"/>
      <c r="H763" s="318"/>
      <c r="I763" s="318"/>
      <c r="J763" s="318"/>
      <c r="K763" s="318"/>
      <c r="L763" s="318"/>
      <c r="M763" s="318"/>
      <c r="N763" s="318"/>
      <c r="O763" s="318"/>
      <c r="P763" s="318"/>
      <c r="Q763" s="318"/>
      <c r="R763" s="318"/>
      <c r="S763" s="318"/>
      <c r="T763" s="318"/>
      <c r="U763" s="318"/>
      <c r="V763" s="318"/>
      <c r="W763" s="318"/>
      <c r="X763" s="318"/>
      <c r="Y763" s="318"/>
      <c r="Z763" s="318"/>
      <c r="AA763" s="318"/>
    </row>
    <row r="764" spans="2:27" s="334" customFormat="1" ht="18.5">
      <c r="B764" s="318"/>
      <c r="C764" s="318"/>
      <c r="D764" s="318"/>
      <c r="E764" s="318"/>
      <c r="F764" s="318"/>
      <c r="G764" s="318"/>
      <c r="H764" s="318"/>
      <c r="I764" s="318"/>
      <c r="J764" s="318"/>
      <c r="K764" s="318"/>
      <c r="L764" s="318"/>
      <c r="M764" s="318"/>
      <c r="N764" s="318"/>
      <c r="O764" s="318"/>
      <c r="P764" s="318"/>
      <c r="Q764" s="318"/>
      <c r="R764" s="318"/>
      <c r="S764" s="318"/>
      <c r="T764" s="318"/>
      <c r="U764" s="318"/>
      <c r="V764" s="318"/>
      <c r="W764" s="318"/>
      <c r="X764" s="318"/>
      <c r="Y764" s="318"/>
      <c r="Z764" s="318"/>
      <c r="AA764" s="318"/>
    </row>
    <row r="765" spans="2:27" s="334" customFormat="1" ht="18.5">
      <c r="B765" s="318"/>
      <c r="C765" s="318"/>
      <c r="D765" s="318"/>
      <c r="E765" s="318"/>
      <c r="F765" s="318"/>
      <c r="G765" s="318"/>
      <c r="H765" s="318"/>
      <c r="I765" s="318"/>
      <c r="J765" s="318"/>
      <c r="K765" s="318"/>
      <c r="L765" s="318"/>
      <c r="M765" s="318"/>
      <c r="N765" s="318"/>
      <c r="O765" s="318"/>
      <c r="P765" s="318"/>
      <c r="Q765" s="318"/>
      <c r="R765" s="318"/>
      <c r="S765" s="318"/>
      <c r="T765" s="318"/>
      <c r="U765" s="318"/>
      <c r="V765" s="318"/>
      <c r="W765" s="318"/>
      <c r="X765" s="318"/>
      <c r="Y765" s="318"/>
      <c r="Z765" s="318"/>
      <c r="AA765" s="318"/>
    </row>
    <row r="766" spans="2:27" s="334" customFormat="1" ht="18.5">
      <c r="B766" s="318"/>
      <c r="C766" s="318"/>
      <c r="D766" s="318"/>
      <c r="E766" s="318"/>
      <c r="F766" s="318"/>
      <c r="G766" s="318"/>
      <c r="H766" s="318"/>
      <c r="I766" s="318"/>
      <c r="J766" s="318"/>
      <c r="K766" s="318"/>
      <c r="L766" s="318"/>
      <c r="M766" s="318"/>
      <c r="N766" s="318"/>
      <c r="O766" s="318"/>
      <c r="P766" s="318"/>
      <c r="Q766" s="318"/>
      <c r="R766" s="318"/>
      <c r="S766" s="318"/>
      <c r="T766" s="318"/>
      <c r="U766" s="318"/>
      <c r="V766" s="318"/>
      <c r="W766" s="318"/>
      <c r="X766" s="318"/>
      <c r="Y766" s="318"/>
      <c r="Z766" s="318"/>
      <c r="AA766" s="318"/>
    </row>
    <row r="767" spans="2:27" s="334" customFormat="1" ht="18.5">
      <c r="B767" s="318"/>
      <c r="C767" s="318"/>
      <c r="D767" s="318"/>
      <c r="E767" s="318"/>
      <c r="F767" s="318"/>
      <c r="G767" s="318"/>
      <c r="H767" s="318"/>
      <c r="I767" s="318"/>
      <c r="J767" s="318"/>
      <c r="K767" s="318"/>
      <c r="L767" s="318"/>
      <c r="M767" s="318"/>
      <c r="N767" s="318"/>
      <c r="O767" s="318"/>
      <c r="P767" s="318"/>
      <c r="Q767" s="318"/>
      <c r="R767" s="318"/>
      <c r="S767" s="318"/>
      <c r="T767" s="318"/>
      <c r="U767" s="318"/>
      <c r="V767" s="318"/>
      <c r="W767" s="318"/>
      <c r="X767" s="318"/>
      <c r="Y767" s="318"/>
      <c r="Z767" s="318"/>
      <c r="AA767" s="318"/>
    </row>
    <row r="768" spans="2:27" s="334" customFormat="1" ht="18.5">
      <c r="B768" s="318"/>
      <c r="C768" s="318"/>
      <c r="D768" s="318"/>
      <c r="E768" s="318"/>
      <c r="F768" s="318"/>
      <c r="G768" s="318"/>
      <c r="H768" s="318"/>
      <c r="I768" s="318"/>
      <c r="J768" s="318"/>
      <c r="K768" s="318"/>
      <c r="L768" s="318"/>
      <c r="M768" s="318"/>
      <c r="N768" s="318"/>
      <c r="O768" s="318"/>
      <c r="P768" s="318"/>
      <c r="Q768" s="318"/>
      <c r="R768" s="318"/>
      <c r="S768" s="318"/>
      <c r="T768" s="318"/>
      <c r="U768" s="318"/>
      <c r="V768" s="318"/>
      <c r="W768" s="318"/>
      <c r="X768" s="318"/>
      <c r="Y768" s="318"/>
      <c r="Z768" s="318"/>
      <c r="AA768" s="318"/>
    </row>
    <row r="769" spans="2:27" s="334" customFormat="1" ht="18.5">
      <c r="B769" s="318"/>
      <c r="C769" s="318"/>
      <c r="D769" s="318"/>
      <c r="E769" s="318"/>
      <c r="F769" s="318"/>
      <c r="G769" s="318"/>
      <c r="H769" s="318"/>
      <c r="I769" s="318"/>
      <c r="J769" s="318"/>
      <c r="K769" s="318"/>
      <c r="L769" s="318"/>
      <c r="M769" s="318"/>
      <c r="N769" s="318"/>
      <c r="O769" s="318"/>
      <c r="P769" s="318"/>
      <c r="Q769" s="318"/>
      <c r="R769" s="318"/>
      <c r="S769" s="318"/>
      <c r="T769" s="318"/>
      <c r="U769" s="318"/>
      <c r="V769" s="318"/>
      <c r="W769" s="318"/>
      <c r="X769" s="318"/>
      <c r="Y769" s="318"/>
      <c r="Z769" s="318"/>
      <c r="AA769" s="318"/>
    </row>
    <row r="770" spans="2:27" s="334" customFormat="1" ht="18.5">
      <c r="B770" s="318"/>
      <c r="C770" s="318"/>
      <c r="D770" s="318"/>
      <c r="E770" s="318"/>
      <c r="F770" s="318"/>
      <c r="G770" s="318"/>
      <c r="H770" s="318"/>
      <c r="I770" s="318"/>
      <c r="J770" s="318"/>
      <c r="K770" s="318"/>
      <c r="L770" s="318"/>
      <c r="M770" s="318"/>
      <c r="N770" s="318"/>
      <c r="O770" s="318"/>
      <c r="P770" s="318"/>
      <c r="Q770" s="318"/>
      <c r="R770" s="318"/>
      <c r="S770" s="318"/>
      <c r="T770" s="318"/>
      <c r="U770" s="318"/>
      <c r="V770" s="318"/>
      <c r="W770" s="318"/>
      <c r="X770" s="318"/>
      <c r="Y770" s="318"/>
      <c r="Z770" s="318"/>
      <c r="AA770" s="318"/>
    </row>
    <row r="771" spans="2:27" s="334" customFormat="1" ht="18.5">
      <c r="B771" s="318"/>
      <c r="C771" s="318"/>
      <c r="D771" s="318"/>
      <c r="E771" s="318"/>
      <c r="F771" s="318"/>
      <c r="G771" s="318"/>
      <c r="H771" s="318"/>
      <c r="I771" s="318"/>
      <c r="J771" s="318"/>
      <c r="K771" s="318"/>
      <c r="L771" s="318"/>
      <c r="M771" s="318"/>
      <c r="N771" s="318"/>
      <c r="O771" s="318"/>
      <c r="P771" s="318"/>
      <c r="Q771" s="318"/>
      <c r="R771" s="318"/>
      <c r="S771" s="318"/>
      <c r="T771" s="318"/>
      <c r="U771" s="318"/>
      <c r="V771" s="318"/>
      <c r="W771" s="318"/>
      <c r="X771" s="318"/>
      <c r="Y771" s="318"/>
      <c r="Z771" s="318"/>
      <c r="AA771" s="318"/>
    </row>
    <row r="772" spans="2:27" s="334" customFormat="1" ht="18.5">
      <c r="B772" s="318"/>
      <c r="C772" s="318"/>
      <c r="D772" s="318"/>
      <c r="E772" s="318"/>
      <c r="F772" s="318"/>
      <c r="G772" s="318"/>
      <c r="H772" s="318"/>
      <c r="I772" s="318"/>
      <c r="J772" s="318"/>
      <c r="K772" s="318"/>
      <c r="L772" s="318"/>
      <c r="M772" s="318"/>
      <c r="N772" s="318"/>
      <c r="O772" s="318"/>
      <c r="P772" s="318"/>
      <c r="Q772" s="318"/>
      <c r="R772" s="318"/>
      <c r="S772" s="318"/>
      <c r="T772" s="318"/>
      <c r="U772" s="318"/>
      <c r="V772" s="318"/>
      <c r="W772" s="318"/>
      <c r="X772" s="318"/>
      <c r="Y772" s="318"/>
      <c r="Z772" s="318"/>
      <c r="AA772" s="318"/>
    </row>
    <row r="773" spans="2:27" s="334" customFormat="1" ht="18.5">
      <c r="B773" s="318"/>
      <c r="C773" s="318"/>
      <c r="D773" s="318"/>
      <c r="E773" s="318"/>
      <c r="F773" s="318"/>
      <c r="G773" s="318"/>
      <c r="H773" s="318"/>
      <c r="I773" s="318"/>
      <c r="J773" s="318"/>
      <c r="K773" s="318"/>
      <c r="L773" s="318"/>
      <c r="M773" s="318"/>
      <c r="N773" s="318"/>
      <c r="O773" s="318"/>
      <c r="P773" s="318"/>
      <c r="Q773" s="318"/>
      <c r="R773" s="318"/>
      <c r="S773" s="318"/>
      <c r="T773" s="318"/>
      <c r="U773" s="318"/>
      <c r="V773" s="318"/>
      <c r="W773" s="318"/>
      <c r="X773" s="318"/>
      <c r="Y773" s="318"/>
      <c r="Z773" s="318"/>
      <c r="AA773" s="318"/>
    </row>
    <row r="774" spans="2:27" s="334" customFormat="1" ht="18.5">
      <c r="B774" s="318"/>
      <c r="C774" s="318"/>
      <c r="D774" s="318"/>
      <c r="E774" s="318"/>
      <c r="F774" s="318"/>
      <c r="G774" s="318"/>
      <c r="H774" s="318"/>
      <c r="I774" s="318"/>
      <c r="J774" s="318"/>
      <c r="K774" s="318"/>
      <c r="L774" s="318"/>
      <c r="M774" s="318"/>
      <c r="N774" s="318"/>
      <c r="O774" s="318"/>
      <c r="P774" s="318"/>
      <c r="Q774" s="318"/>
      <c r="R774" s="318"/>
      <c r="S774" s="318"/>
      <c r="T774" s="318"/>
      <c r="U774" s="318"/>
      <c r="V774" s="318"/>
      <c r="W774" s="318"/>
      <c r="X774" s="318"/>
      <c r="Y774" s="318"/>
      <c r="Z774" s="318"/>
      <c r="AA774" s="318"/>
    </row>
    <row r="775" spans="2:27" s="334" customFormat="1" ht="18.5">
      <c r="B775" s="318"/>
      <c r="C775" s="318"/>
      <c r="D775" s="318"/>
      <c r="E775" s="318"/>
      <c r="F775" s="318"/>
      <c r="G775" s="318"/>
      <c r="H775" s="318"/>
      <c r="I775" s="318"/>
      <c r="J775" s="318"/>
      <c r="K775" s="318"/>
      <c r="L775" s="318"/>
      <c r="M775" s="318"/>
      <c r="N775" s="318"/>
      <c r="O775" s="318"/>
      <c r="P775" s="318"/>
      <c r="Q775" s="318"/>
      <c r="R775" s="318"/>
      <c r="S775" s="318"/>
      <c r="T775" s="318"/>
      <c r="U775" s="318"/>
      <c r="V775" s="318"/>
      <c r="W775" s="318"/>
      <c r="X775" s="318"/>
      <c r="Y775" s="318"/>
      <c r="Z775" s="318"/>
      <c r="AA775" s="318"/>
    </row>
    <row r="776" spans="2:27" s="334" customFormat="1" ht="18.5">
      <c r="B776" s="318"/>
      <c r="C776" s="318"/>
      <c r="D776" s="318"/>
      <c r="E776" s="318"/>
      <c r="F776" s="318"/>
      <c r="G776" s="318"/>
      <c r="H776" s="318"/>
      <c r="I776" s="318"/>
      <c r="J776" s="318"/>
      <c r="K776" s="318"/>
      <c r="L776" s="318"/>
      <c r="M776" s="318"/>
      <c r="N776" s="318"/>
      <c r="O776" s="318"/>
      <c r="P776" s="318"/>
      <c r="Q776" s="318"/>
      <c r="R776" s="318"/>
      <c r="S776" s="318"/>
      <c r="T776" s="318"/>
      <c r="U776" s="318"/>
      <c r="V776" s="318"/>
      <c r="W776" s="318"/>
      <c r="X776" s="318"/>
      <c r="Y776" s="318"/>
      <c r="Z776" s="318"/>
      <c r="AA776" s="318"/>
    </row>
    <row r="777" spans="2:27" s="334" customFormat="1" ht="18.5">
      <c r="B777" s="318"/>
      <c r="C777" s="318"/>
      <c r="D777" s="318"/>
      <c r="E777" s="318"/>
      <c r="F777" s="318"/>
      <c r="G777" s="318"/>
      <c r="H777" s="318"/>
      <c r="I777" s="318"/>
      <c r="J777" s="318"/>
      <c r="K777" s="318"/>
      <c r="L777" s="318"/>
      <c r="M777" s="318"/>
      <c r="N777" s="318"/>
      <c r="O777" s="318"/>
      <c r="P777" s="318"/>
      <c r="Q777" s="318"/>
      <c r="R777" s="318"/>
      <c r="S777" s="318"/>
      <c r="T777" s="318"/>
      <c r="U777" s="318"/>
      <c r="V777" s="318"/>
      <c r="W777" s="318"/>
      <c r="X777" s="318"/>
      <c r="Y777" s="318"/>
      <c r="Z777" s="318"/>
      <c r="AA777" s="318"/>
    </row>
    <row r="778" spans="2:27" s="334" customFormat="1" ht="18.5">
      <c r="B778" s="318"/>
      <c r="C778" s="318"/>
      <c r="D778" s="318"/>
      <c r="E778" s="318"/>
      <c r="F778" s="318"/>
      <c r="G778" s="318"/>
      <c r="H778" s="318"/>
      <c r="I778" s="318"/>
      <c r="J778" s="318"/>
      <c r="K778" s="318"/>
      <c r="L778" s="318"/>
      <c r="M778" s="318"/>
      <c r="N778" s="318"/>
      <c r="O778" s="318"/>
      <c r="P778" s="318"/>
      <c r="Q778" s="318"/>
      <c r="R778" s="318"/>
      <c r="S778" s="318"/>
      <c r="T778" s="318"/>
      <c r="U778" s="318"/>
      <c r="V778" s="318"/>
      <c r="W778" s="318"/>
      <c r="X778" s="318"/>
      <c r="Y778" s="318"/>
      <c r="Z778" s="318"/>
      <c r="AA778" s="318"/>
    </row>
    <row r="779" spans="2:27" s="334" customFormat="1" ht="18.5">
      <c r="B779" s="318"/>
      <c r="C779" s="318"/>
      <c r="D779" s="318"/>
      <c r="E779" s="318"/>
      <c r="F779" s="318"/>
      <c r="G779" s="318"/>
      <c r="H779" s="318"/>
      <c r="I779" s="318"/>
      <c r="J779" s="318"/>
      <c r="K779" s="318"/>
      <c r="L779" s="318"/>
      <c r="M779" s="318"/>
      <c r="N779" s="318"/>
      <c r="O779" s="318"/>
      <c r="P779" s="318"/>
      <c r="Q779" s="318"/>
      <c r="R779" s="318"/>
      <c r="S779" s="318"/>
      <c r="T779" s="318"/>
      <c r="U779" s="318"/>
      <c r="V779" s="318"/>
      <c r="W779" s="318"/>
      <c r="X779" s="318"/>
      <c r="Y779" s="318"/>
      <c r="Z779" s="318"/>
      <c r="AA779" s="318"/>
    </row>
    <row r="780" spans="2:27" s="334" customFormat="1" ht="18.5">
      <c r="B780" s="318"/>
      <c r="C780" s="318"/>
      <c r="D780" s="318"/>
      <c r="E780" s="318"/>
      <c r="F780" s="318"/>
      <c r="G780" s="318"/>
      <c r="H780" s="318"/>
      <c r="I780" s="318"/>
      <c r="J780" s="318"/>
      <c r="K780" s="318"/>
      <c r="L780" s="318"/>
      <c r="M780" s="318"/>
      <c r="N780" s="318"/>
      <c r="O780" s="318"/>
      <c r="P780" s="318"/>
      <c r="Q780" s="318"/>
      <c r="R780" s="318"/>
      <c r="S780" s="318"/>
      <c r="T780" s="318"/>
      <c r="U780" s="318"/>
      <c r="V780" s="318"/>
      <c r="W780" s="318"/>
      <c r="X780" s="318"/>
      <c r="Y780" s="318"/>
      <c r="Z780" s="318"/>
      <c r="AA780" s="318"/>
    </row>
    <row r="781" spans="2:27" s="334" customFormat="1" ht="18.5">
      <c r="B781" s="318"/>
      <c r="C781" s="318"/>
      <c r="D781" s="318"/>
      <c r="E781" s="318"/>
      <c r="F781" s="318"/>
      <c r="G781" s="318"/>
      <c r="H781" s="318"/>
      <c r="I781" s="318"/>
      <c r="J781" s="318"/>
      <c r="K781" s="318"/>
      <c r="L781" s="318"/>
      <c r="M781" s="318"/>
      <c r="N781" s="318"/>
      <c r="O781" s="318"/>
      <c r="P781" s="318"/>
      <c r="Q781" s="318"/>
      <c r="R781" s="318"/>
      <c r="S781" s="318"/>
      <c r="T781" s="318"/>
      <c r="U781" s="318"/>
      <c r="V781" s="318"/>
      <c r="W781" s="318"/>
      <c r="X781" s="318"/>
      <c r="Y781" s="318"/>
      <c r="Z781" s="318"/>
      <c r="AA781" s="318"/>
    </row>
    <row r="782" spans="2:27" s="334" customFormat="1" ht="18.5">
      <c r="B782" s="318"/>
      <c r="C782" s="318"/>
      <c r="D782" s="318"/>
      <c r="E782" s="318"/>
      <c r="F782" s="318"/>
      <c r="G782" s="318"/>
      <c r="H782" s="318"/>
      <c r="I782" s="318"/>
      <c r="J782" s="318"/>
      <c r="K782" s="318"/>
      <c r="L782" s="318"/>
      <c r="M782" s="318"/>
      <c r="N782" s="318"/>
      <c r="O782" s="318"/>
      <c r="P782" s="318"/>
      <c r="Q782" s="318"/>
      <c r="R782" s="318"/>
      <c r="S782" s="318"/>
      <c r="T782" s="318"/>
      <c r="U782" s="318"/>
      <c r="V782" s="318"/>
      <c r="W782" s="318"/>
      <c r="X782" s="318"/>
      <c r="Y782" s="318"/>
      <c r="Z782" s="318"/>
      <c r="AA782" s="318"/>
    </row>
    <row r="783" spans="2:27" s="334" customFormat="1" ht="18.5">
      <c r="B783" s="318"/>
      <c r="C783" s="318"/>
      <c r="D783" s="318"/>
      <c r="E783" s="318"/>
      <c r="F783" s="318"/>
      <c r="G783" s="318"/>
      <c r="H783" s="318"/>
      <c r="I783" s="318"/>
      <c r="J783" s="318"/>
      <c r="K783" s="318"/>
      <c r="L783" s="318"/>
      <c r="M783" s="318"/>
      <c r="N783" s="318"/>
      <c r="O783" s="318"/>
      <c r="P783" s="318"/>
      <c r="Q783" s="318"/>
      <c r="R783" s="318"/>
      <c r="S783" s="318"/>
      <c r="T783" s="318"/>
      <c r="U783" s="318"/>
      <c r="V783" s="318"/>
      <c r="W783" s="318"/>
      <c r="X783" s="318"/>
      <c r="Y783" s="318"/>
      <c r="Z783" s="318"/>
      <c r="AA783" s="318"/>
    </row>
    <row r="784" spans="2:27" s="334" customFormat="1" ht="18.5">
      <c r="B784" s="318"/>
      <c r="C784" s="318"/>
      <c r="D784" s="318"/>
      <c r="E784" s="318"/>
      <c r="F784" s="318"/>
      <c r="G784" s="318"/>
      <c r="H784" s="318"/>
      <c r="I784" s="318"/>
      <c r="J784" s="318"/>
      <c r="K784" s="318"/>
      <c r="L784" s="318"/>
      <c r="M784" s="318"/>
      <c r="N784" s="318"/>
      <c r="O784" s="318"/>
      <c r="P784" s="318"/>
      <c r="Q784" s="318"/>
      <c r="R784" s="318"/>
      <c r="S784" s="318"/>
      <c r="T784" s="318"/>
      <c r="U784" s="318"/>
      <c r="V784" s="318"/>
      <c r="W784" s="318"/>
      <c r="X784" s="318"/>
      <c r="Y784" s="318"/>
      <c r="Z784" s="318"/>
      <c r="AA784" s="318"/>
    </row>
    <row r="785" spans="2:27" s="334" customFormat="1" ht="18.5">
      <c r="B785" s="318"/>
      <c r="C785" s="318"/>
      <c r="D785" s="318"/>
      <c r="E785" s="318"/>
      <c r="F785" s="318"/>
      <c r="G785" s="318"/>
      <c r="H785" s="318"/>
      <c r="I785" s="318"/>
      <c r="J785" s="318"/>
      <c r="K785" s="318"/>
      <c r="L785" s="318"/>
      <c r="M785" s="318"/>
      <c r="N785" s="318"/>
      <c r="O785" s="318"/>
      <c r="P785" s="318"/>
      <c r="Q785" s="318"/>
      <c r="R785" s="318"/>
      <c r="S785" s="318"/>
      <c r="T785" s="318"/>
      <c r="U785" s="318"/>
      <c r="V785" s="318"/>
      <c r="W785" s="318"/>
      <c r="X785" s="318"/>
      <c r="Y785" s="318"/>
      <c r="Z785" s="318"/>
      <c r="AA785" s="318"/>
    </row>
    <row r="786" spans="2:27" s="334" customFormat="1" ht="18.5">
      <c r="B786" s="318"/>
      <c r="C786" s="318"/>
      <c r="D786" s="318"/>
      <c r="E786" s="318"/>
      <c r="F786" s="318"/>
      <c r="G786" s="318"/>
      <c r="H786" s="318"/>
      <c r="I786" s="318"/>
      <c r="J786" s="318"/>
      <c r="K786" s="318"/>
      <c r="L786" s="318"/>
      <c r="M786" s="318"/>
      <c r="N786" s="318"/>
      <c r="O786" s="318"/>
      <c r="P786" s="318"/>
      <c r="Q786" s="318"/>
      <c r="R786" s="318"/>
      <c r="S786" s="318"/>
      <c r="T786" s="318"/>
      <c r="U786" s="318"/>
      <c r="V786" s="318"/>
      <c r="W786" s="318"/>
      <c r="X786" s="318"/>
      <c r="Y786" s="318"/>
      <c r="Z786" s="318"/>
      <c r="AA786" s="318"/>
    </row>
    <row r="787" spans="2:27" s="334" customFormat="1" ht="18.5">
      <c r="B787" s="318"/>
      <c r="C787" s="318"/>
      <c r="D787" s="318"/>
      <c r="E787" s="318"/>
      <c r="F787" s="318"/>
      <c r="G787" s="318"/>
      <c r="H787" s="318"/>
      <c r="I787" s="318"/>
      <c r="J787" s="318"/>
      <c r="K787" s="318"/>
      <c r="L787" s="318"/>
      <c r="M787" s="318"/>
      <c r="N787" s="318"/>
      <c r="O787" s="318"/>
      <c r="P787" s="318"/>
      <c r="Q787" s="318"/>
      <c r="R787" s="318"/>
      <c r="S787" s="318"/>
      <c r="T787" s="318"/>
      <c r="U787" s="318"/>
      <c r="V787" s="318"/>
      <c r="W787" s="318"/>
      <c r="X787" s="318"/>
      <c r="Y787" s="318"/>
      <c r="Z787" s="318"/>
      <c r="AA787" s="318"/>
    </row>
    <row r="788" spans="2:27" s="334" customFormat="1" ht="18.5">
      <c r="B788" s="318"/>
      <c r="C788" s="318"/>
      <c r="D788" s="318"/>
      <c r="E788" s="318"/>
      <c r="F788" s="318"/>
      <c r="G788" s="318"/>
      <c r="H788" s="318"/>
      <c r="I788" s="318"/>
      <c r="J788" s="318"/>
      <c r="K788" s="318"/>
      <c r="L788" s="318"/>
      <c r="M788" s="318"/>
      <c r="N788" s="318"/>
      <c r="O788" s="318"/>
      <c r="P788" s="318"/>
      <c r="Q788" s="318"/>
      <c r="R788" s="318"/>
      <c r="S788" s="318"/>
      <c r="T788" s="318"/>
      <c r="U788" s="318"/>
      <c r="V788" s="318"/>
      <c r="W788" s="318"/>
      <c r="X788" s="318"/>
      <c r="Y788" s="318"/>
      <c r="Z788" s="318"/>
      <c r="AA788" s="318"/>
    </row>
    <row r="789" spans="2:27" s="334" customFormat="1" ht="18.5">
      <c r="B789" s="318"/>
      <c r="C789" s="318"/>
      <c r="D789" s="318"/>
      <c r="E789" s="318"/>
      <c r="F789" s="318"/>
      <c r="G789" s="318"/>
      <c r="H789" s="318"/>
      <c r="I789" s="318"/>
      <c r="J789" s="318"/>
      <c r="K789" s="318"/>
      <c r="L789" s="318"/>
      <c r="M789" s="318"/>
      <c r="N789" s="318"/>
      <c r="O789" s="318"/>
      <c r="P789" s="318"/>
      <c r="Q789" s="318"/>
      <c r="R789" s="318"/>
      <c r="S789" s="318"/>
      <c r="T789" s="318"/>
      <c r="U789" s="318"/>
      <c r="V789" s="318"/>
      <c r="W789" s="318"/>
      <c r="X789" s="318"/>
      <c r="Y789" s="318"/>
      <c r="Z789" s="318"/>
      <c r="AA789" s="318"/>
    </row>
    <row r="790" spans="2:27" s="334" customFormat="1" ht="18.5">
      <c r="B790" s="318"/>
      <c r="C790" s="318"/>
      <c r="D790" s="318"/>
      <c r="E790" s="318"/>
      <c r="F790" s="318"/>
      <c r="G790" s="318"/>
      <c r="H790" s="318"/>
      <c r="I790" s="318"/>
      <c r="J790" s="318"/>
      <c r="K790" s="318"/>
      <c r="L790" s="318"/>
      <c r="M790" s="318"/>
      <c r="N790" s="318"/>
      <c r="O790" s="318"/>
      <c r="P790" s="318"/>
      <c r="Q790" s="318"/>
      <c r="R790" s="318"/>
      <c r="S790" s="318"/>
      <c r="T790" s="318"/>
      <c r="U790" s="318"/>
      <c r="V790" s="318"/>
      <c r="W790" s="318"/>
      <c r="X790" s="318"/>
      <c r="Y790" s="318"/>
      <c r="Z790" s="318"/>
      <c r="AA790" s="318"/>
    </row>
    <row r="791" spans="2:27" s="334" customFormat="1" ht="18.5">
      <c r="B791" s="318"/>
      <c r="C791" s="318"/>
      <c r="D791" s="318"/>
      <c r="E791" s="318"/>
      <c r="F791" s="318"/>
      <c r="G791" s="318"/>
      <c r="H791" s="318"/>
      <c r="I791" s="318"/>
      <c r="J791" s="318"/>
      <c r="K791" s="318"/>
      <c r="L791" s="318"/>
      <c r="M791" s="318"/>
      <c r="N791" s="318"/>
      <c r="O791" s="318"/>
      <c r="P791" s="318"/>
      <c r="Q791" s="318"/>
      <c r="R791" s="318"/>
      <c r="S791" s="318"/>
      <c r="T791" s="318"/>
      <c r="U791" s="318"/>
      <c r="V791" s="318"/>
      <c r="W791" s="318"/>
      <c r="X791" s="318"/>
      <c r="Y791" s="318"/>
      <c r="Z791" s="318"/>
      <c r="AA791" s="318"/>
    </row>
    <row r="792" spans="2:27" s="334" customFormat="1" ht="18.5">
      <c r="B792" s="318"/>
      <c r="C792" s="318"/>
      <c r="D792" s="318"/>
      <c r="E792" s="318"/>
      <c r="F792" s="318"/>
      <c r="G792" s="318"/>
      <c r="H792" s="318"/>
      <c r="I792" s="318"/>
      <c r="J792" s="318"/>
      <c r="K792" s="318"/>
      <c r="L792" s="318"/>
      <c r="M792" s="318"/>
      <c r="N792" s="318"/>
      <c r="O792" s="318"/>
      <c r="P792" s="318"/>
      <c r="Q792" s="318"/>
      <c r="R792" s="318"/>
      <c r="S792" s="318"/>
      <c r="T792" s="318"/>
      <c r="U792" s="318"/>
      <c r="V792" s="318"/>
      <c r="W792" s="318"/>
      <c r="X792" s="318"/>
      <c r="Y792" s="318"/>
      <c r="Z792" s="318"/>
      <c r="AA792" s="318"/>
    </row>
    <row r="793" spans="2:27" s="334" customFormat="1" ht="18.5">
      <c r="B793" s="318"/>
      <c r="C793" s="318"/>
      <c r="D793" s="318"/>
      <c r="E793" s="318"/>
      <c r="F793" s="318"/>
      <c r="G793" s="318"/>
      <c r="H793" s="318"/>
      <c r="I793" s="318"/>
      <c r="J793" s="318"/>
      <c r="K793" s="318"/>
      <c r="L793" s="318"/>
      <c r="M793" s="318"/>
      <c r="N793" s="318"/>
      <c r="O793" s="318"/>
      <c r="P793" s="318"/>
      <c r="Q793" s="318"/>
      <c r="R793" s="318"/>
      <c r="S793" s="318"/>
      <c r="T793" s="318"/>
      <c r="U793" s="318"/>
      <c r="V793" s="318"/>
      <c r="W793" s="318"/>
      <c r="X793" s="318"/>
      <c r="Y793" s="318"/>
      <c r="Z793" s="318"/>
      <c r="AA793" s="318"/>
    </row>
    <row r="794" spans="2:27" s="334" customFormat="1" ht="18.5">
      <c r="B794" s="318"/>
      <c r="C794" s="318"/>
      <c r="D794" s="318"/>
      <c r="E794" s="318"/>
      <c r="F794" s="318"/>
      <c r="G794" s="318"/>
      <c r="H794" s="318"/>
      <c r="I794" s="318"/>
      <c r="J794" s="318"/>
      <c r="K794" s="318"/>
      <c r="L794" s="318"/>
      <c r="M794" s="318"/>
      <c r="N794" s="318"/>
      <c r="O794" s="318"/>
      <c r="P794" s="318"/>
      <c r="Q794" s="318"/>
      <c r="R794" s="318"/>
      <c r="S794" s="318"/>
      <c r="T794" s="318"/>
      <c r="U794" s="318"/>
      <c r="V794" s="318"/>
      <c r="W794" s="318"/>
      <c r="X794" s="318"/>
      <c r="Y794" s="318"/>
      <c r="Z794" s="318"/>
      <c r="AA794" s="318"/>
    </row>
    <row r="795" spans="2:27" s="334" customFormat="1" ht="18.5">
      <c r="B795" s="318"/>
      <c r="C795" s="318"/>
      <c r="D795" s="318"/>
      <c r="E795" s="318"/>
      <c r="F795" s="318"/>
      <c r="G795" s="318"/>
      <c r="H795" s="318"/>
      <c r="I795" s="318"/>
      <c r="J795" s="318"/>
      <c r="K795" s="318"/>
      <c r="L795" s="318"/>
      <c r="M795" s="318"/>
      <c r="N795" s="318"/>
      <c r="O795" s="318"/>
      <c r="P795" s="318"/>
      <c r="Q795" s="318"/>
      <c r="R795" s="318"/>
      <c r="S795" s="318"/>
      <c r="T795" s="318"/>
      <c r="U795" s="318"/>
      <c r="V795" s="318"/>
      <c r="W795" s="318"/>
      <c r="X795" s="318"/>
      <c r="Y795" s="318"/>
      <c r="Z795" s="318"/>
      <c r="AA795" s="318"/>
    </row>
    <row r="796" spans="2:27" s="334" customFormat="1" ht="18.5">
      <c r="B796" s="318"/>
      <c r="C796" s="318"/>
      <c r="D796" s="318"/>
      <c r="E796" s="318"/>
      <c r="F796" s="318"/>
      <c r="G796" s="318"/>
      <c r="H796" s="318"/>
      <c r="I796" s="318"/>
      <c r="J796" s="318"/>
      <c r="K796" s="318"/>
      <c r="L796" s="318"/>
      <c r="M796" s="318"/>
      <c r="N796" s="318"/>
      <c r="O796" s="318"/>
      <c r="P796" s="318"/>
      <c r="Q796" s="318"/>
      <c r="R796" s="318"/>
      <c r="S796" s="318"/>
      <c r="T796" s="318"/>
      <c r="U796" s="318"/>
      <c r="V796" s="318"/>
      <c r="W796" s="318"/>
      <c r="X796" s="318"/>
      <c r="Y796" s="318"/>
      <c r="Z796" s="318"/>
      <c r="AA796" s="318"/>
    </row>
    <row r="797" spans="2:27" s="334" customFormat="1" ht="18.5">
      <c r="B797" s="318"/>
      <c r="C797" s="318"/>
      <c r="D797" s="318"/>
      <c r="E797" s="318"/>
      <c r="F797" s="318"/>
      <c r="G797" s="318"/>
      <c r="H797" s="318"/>
      <c r="I797" s="318"/>
      <c r="J797" s="318"/>
      <c r="K797" s="318"/>
      <c r="L797" s="318"/>
      <c r="M797" s="318"/>
      <c r="N797" s="318"/>
      <c r="O797" s="318"/>
      <c r="P797" s="318"/>
      <c r="Q797" s="318"/>
      <c r="R797" s="318"/>
      <c r="S797" s="318"/>
      <c r="T797" s="318"/>
      <c r="U797" s="318"/>
      <c r="V797" s="318"/>
      <c r="W797" s="318"/>
      <c r="X797" s="318"/>
      <c r="Y797" s="318"/>
      <c r="Z797" s="318"/>
      <c r="AA797" s="318"/>
    </row>
    <row r="798" spans="2:27" s="334" customFormat="1" ht="18.5">
      <c r="B798" s="318"/>
      <c r="C798" s="318"/>
      <c r="D798" s="318"/>
      <c r="E798" s="318"/>
      <c r="F798" s="318"/>
      <c r="G798" s="318"/>
      <c r="H798" s="318"/>
      <c r="I798" s="318"/>
      <c r="J798" s="318"/>
      <c r="K798" s="318"/>
      <c r="L798" s="318"/>
      <c r="M798" s="318"/>
      <c r="N798" s="318"/>
      <c r="O798" s="318"/>
      <c r="P798" s="318"/>
      <c r="Q798" s="318"/>
      <c r="R798" s="318"/>
      <c r="S798" s="318"/>
      <c r="T798" s="318"/>
      <c r="U798" s="318"/>
      <c r="V798" s="318"/>
      <c r="W798" s="318"/>
      <c r="X798" s="318"/>
      <c r="Y798" s="318"/>
      <c r="Z798" s="318"/>
      <c r="AA798" s="318"/>
    </row>
    <row r="799" spans="2:27" s="334" customFormat="1" ht="18.5">
      <c r="B799" s="318"/>
      <c r="C799" s="318"/>
      <c r="D799" s="318"/>
      <c r="E799" s="318"/>
      <c r="F799" s="318"/>
      <c r="G799" s="318"/>
      <c r="H799" s="318"/>
      <c r="I799" s="318"/>
      <c r="J799" s="318"/>
      <c r="K799" s="318"/>
      <c r="L799" s="318"/>
      <c r="M799" s="318"/>
      <c r="N799" s="318"/>
      <c r="O799" s="318"/>
      <c r="P799" s="318"/>
      <c r="Q799" s="318"/>
      <c r="R799" s="318"/>
      <c r="S799" s="318"/>
      <c r="T799" s="318"/>
      <c r="U799" s="318"/>
      <c r="V799" s="318"/>
      <c r="W799" s="318"/>
      <c r="X799" s="318"/>
      <c r="Y799" s="318"/>
      <c r="Z799" s="318"/>
      <c r="AA799" s="318"/>
    </row>
    <row r="800" spans="2:27" s="334" customFormat="1" ht="18.5">
      <c r="B800" s="318"/>
      <c r="C800" s="318"/>
      <c r="D800" s="318"/>
      <c r="E800" s="318"/>
      <c r="F800" s="318"/>
      <c r="G800" s="318"/>
      <c r="H800" s="318"/>
      <c r="I800" s="318"/>
      <c r="J800" s="318"/>
      <c r="K800" s="318"/>
      <c r="L800" s="318"/>
      <c r="M800" s="318"/>
      <c r="N800" s="318"/>
      <c r="O800" s="318"/>
      <c r="P800" s="318"/>
      <c r="Q800" s="318"/>
      <c r="R800" s="318"/>
      <c r="S800" s="318"/>
      <c r="T800" s="318"/>
      <c r="U800" s="318"/>
      <c r="V800" s="318"/>
      <c r="W800" s="318"/>
      <c r="X800" s="318"/>
      <c r="Y800" s="318"/>
      <c r="Z800" s="318"/>
      <c r="AA800" s="318"/>
    </row>
    <row r="801" spans="2:27" s="334" customFormat="1" ht="18.5">
      <c r="B801" s="318"/>
      <c r="C801" s="318"/>
      <c r="D801" s="318"/>
      <c r="E801" s="318"/>
      <c r="F801" s="318"/>
      <c r="G801" s="318"/>
      <c r="H801" s="318"/>
      <c r="I801" s="318"/>
      <c r="J801" s="318"/>
      <c r="K801" s="318"/>
      <c r="L801" s="318"/>
      <c r="M801" s="318"/>
      <c r="N801" s="318"/>
      <c r="O801" s="318"/>
      <c r="P801" s="318"/>
      <c r="Q801" s="318"/>
      <c r="R801" s="318"/>
      <c r="S801" s="318"/>
      <c r="T801" s="318"/>
      <c r="U801" s="318"/>
      <c r="V801" s="318"/>
      <c r="W801" s="318"/>
      <c r="X801" s="318"/>
      <c r="Y801" s="318"/>
      <c r="Z801" s="318"/>
      <c r="AA801" s="318"/>
    </row>
    <row r="802" spans="2:27" s="334" customFormat="1" ht="18.5">
      <c r="B802" s="318"/>
      <c r="C802" s="318"/>
      <c r="D802" s="318"/>
      <c r="E802" s="318"/>
      <c r="F802" s="318"/>
      <c r="G802" s="318"/>
      <c r="H802" s="318"/>
      <c r="I802" s="318"/>
      <c r="J802" s="318"/>
      <c r="K802" s="318"/>
      <c r="L802" s="318"/>
      <c r="M802" s="318"/>
      <c r="N802" s="318"/>
      <c r="O802" s="318"/>
      <c r="P802" s="318"/>
      <c r="Q802" s="318"/>
      <c r="R802" s="318"/>
      <c r="S802" s="318"/>
      <c r="T802" s="318"/>
      <c r="U802" s="318"/>
      <c r="V802" s="318"/>
      <c r="W802" s="318"/>
      <c r="X802" s="318"/>
      <c r="Y802" s="318"/>
      <c r="Z802" s="318"/>
      <c r="AA802" s="318"/>
    </row>
    <row r="803" spans="2:27" s="334" customFormat="1" ht="18.5">
      <c r="B803" s="318"/>
      <c r="C803" s="318"/>
      <c r="D803" s="318"/>
      <c r="E803" s="318"/>
      <c r="F803" s="318"/>
      <c r="G803" s="318"/>
      <c r="H803" s="318"/>
      <c r="I803" s="318"/>
      <c r="J803" s="318"/>
      <c r="K803" s="318"/>
      <c r="L803" s="318"/>
      <c r="M803" s="318"/>
      <c r="N803" s="318"/>
      <c r="O803" s="318"/>
      <c r="P803" s="318"/>
      <c r="Q803" s="318"/>
      <c r="R803" s="318"/>
      <c r="S803" s="318"/>
      <c r="T803" s="318"/>
      <c r="U803" s="318"/>
      <c r="V803" s="318"/>
      <c r="W803" s="318"/>
      <c r="X803" s="318"/>
      <c r="Y803" s="318"/>
      <c r="Z803" s="318"/>
      <c r="AA803" s="318"/>
    </row>
    <row r="804" spans="2:27" s="334" customFormat="1" ht="18.5">
      <c r="B804" s="318"/>
      <c r="C804" s="318"/>
      <c r="D804" s="318"/>
      <c r="E804" s="318"/>
      <c r="F804" s="318"/>
      <c r="G804" s="318"/>
      <c r="H804" s="318"/>
      <c r="I804" s="318"/>
      <c r="J804" s="318"/>
      <c r="K804" s="318"/>
      <c r="L804" s="318"/>
      <c r="M804" s="318"/>
      <c r="N804" s="318"/>
      <c r="O804" s="318"/>
      <c r="P804" s="318"/>
      <c r="Q804" s="318"/>
      <c r="R804" s="318"/>
      <c r="S804" s="318"/>
      <c r="T804" s="318"/>
      <c r="U804" s="318"/>
      <c r="V804" s="318"/>
      <c r="W804" s="318"/>
      <c r="X804" s="318"/>
      <c r="Y804" s="318"/>
      <c r="Z804" s="318"/>
      <c r="AA804" s="318"/>
    </row>
    <row r="805" spans="2:27" s="334" customFormat="1" ht="18.5">
      <c r="B805" s="318"/>
      <c r="C805" s="318"/>
      <c r="D805" s="318"/>
      <c r="E805" s="318"/>
      <c r="F805" s="318"/>
      <c r="G805" s="318"/>
      <c r="H805" s="318"/>
      <c r="I805" s="318"/>
      <c r="J805" s="318"/>
      <c r="K805" s="318"/>
      <c r="L805" s="318"/>
      <c r="M805" s="318"/>
      <c r="N805" s="318"/>
      <c r="O805" s="318"/>
      <c r="P805" s="318"/>
      <c r="Q805" s="318"/>
      <c r="R805" s="318"/>
      <c r="S805" s="318"/>
      <c r="T805" s="318"/>
      <c r="U805" s="318"/>
      <c r="V805" s="318"/>
      <c r="W805" s="318"/>
      <c r="X805" s="318"/>
      <c r="Y805" s="318"/>
      <c r="Z805" s="318"/>
      <c r="AA805" s="318"/>
    </row>
    <row r="806" spans="2:27" s="334" customFormat="1" ht="18.5">
      <c r="B806" s="318"/>
      <c r="C806" s="318"/>
      <c r="D806" s="318"/>
      <c r="E806" s="318"/>
      <c r="F806" s="318"/>
      <c r="G806" s="318"/>
      <c r="H806" s="318"/>
      <c r="I806" s="318"/>
      <c r="J806" s="318"/>
      <c r="K806" s="318"/>
      <c r="L806" s="318"/>
      <c r="M806" s="318"/>
      <c r="N806" s="318"/>
      <c r="O806" s="318"/>
      <c r="P806" s="318"/>
      <c r="Q806" s="318"/>
      <c r="R806" s="318"/>
      <c r="S806" s="318"/>
      <c r="T806" s="318"/>
      <c r="U806" s="318"/>
      <c r="V806" s="318"/>
      <c r="W806" s="318"/>
      <c r="X806" s="318"/>
      <c r="Y806" s="318"/>
      <c r="Z806" s="318"/>
      <c r="AA806" s="318"/>
    </row>
    <row r="807" spans="2:27" s="334" customFormat="1" ht="18.5">
      <c r="B807" s="318"/>
      <c r="C807" s="318"/>
      <c r="D807" s="318"/>
      <c r="E807" s="318"/>
      <c r="F807" s="318"/>
      <c r="G807" s="318"/>
      <c r="H807" s="318"/>
      <c r="I807" s="318"/>
      <c r="J807" s="318"/>
      <c r="K807" s="318"/>
      <c r="L807" s="318"/>
      <c r="M807" s="318"/>
      <c r="N807" s="318"/>
      <c r="O807" s="318"/>
      <c r="P807" s="318"/>
      <c r="Q807" s="318"/>
      <c r="R807" s="318"/>
      <c r="S807" s="318"/>
      <c r="T807" s="318"/>
      <c r="U807" s="318"/>
      <c r="V807" s="318"/>
      <c r="W807" s="318"/>
      <c r="X807" s="318"/>
      <c r="Y807" s="318"/>
      <c r="Z807" s="318"/>
      <c r="AA807" s="318"/>
    </row>
    <row r="808" spans="2:27" s="334" customFormat="1" ht="18.5">
      <c r="B808" s="318"/>
      <c r="C808" s="318"/>
      <c r="D808" s="318"/>
      <c r="E808" s="318"/>
      <c r="F808" s="318"/>
      <c r="G808" s="318"/>
      <c r="H808" s="318"/>
      <c r="I808" s="318"/>
      <c r="J808" s="318"/>
      <c r="K808" s="318"/>
      <c r="L808" s="318"/>
      <c r="M808" s="318"/>
      <c r="N808" s="318"/>
      <c r="O808" s="318"/>
      <c r="P808" s="318"/>
      <c r="Q808" s="318"/>
      <c r="R808" s="318"/>
      <c r="S808" s="318"/>
      <c r="T808" s="318"/>
      <c r="U808" s="318"/>
      <c r="V808" s="318"/>
      <c r="W808" s="318"/>
      <c r="X808" s="318"/>
      <c r="Y808" s="318"/>
      <c r="Z808" s="318"/>
      <c r="AA808" s="318"/>
    </row>
    <row r="809" spans="2:27" s="334" customFormat="1" ht="18.5">
      <c r="B809" s="318"/>
      <c r="C809" s="318"/>
      <c r="D809" s="318"/>
      <c r="E809" s="318"/>
      <c r="F809" s="318"/>
      <c r="G809" s="318"/>
      <c r="H809" s="318"/>
      <c r="I809" s="318"/>
      <c r="J809" s="318"/>
      <c r="K809" s="318"/>
      <c r="L809" s="318"/>
      <c r="M809" s="318"/>
      <c r="N809" s="318"/>
      <c r="O809" s="318"/>
      <c r="P809" s="318"/>
      <c r="Q809" s="318"/>
      <c r="R809" s="318"/>
      <c r="S809" s="318"/>
      <c r="T809" s="318"/>
      <c r="U809" s="318"/>
      <c r="V809" s="318"/>
      <c r="W809" s="318"/>
      <c r="X809" s="318"/>
      <c r="Y809" s="318"/>
      <c r="Z809" s="318"/>
      <c r="AA809" s="318"/>
    </row>
    <row r="810" spans="2:27" s="334" customFormat="1" ht="18.5">
      <c r="B810" s="318"/>
      <c r="C810" s="318"/>
      <c r="D810" s="318"/>
      <c r="E810" s="318"/>
      <c r="F810" s="318"/>
      <c r="G810" s="318"/>
      <c r="H810" s="318"/>
      <c r="I810" s="318"/>
      <c r="J810" s="318"/>
      <c r="K810" s="318"/>
      <c r="L810" s="318"/>
      <c r="M810" s="318"/>
      <c r="N810" s="318"/>
      <c r="O810" s="318"/>
      <c r="P810" s="318"/>
      <c r="Q810" s="318"/>
      <c r="R810" s="318"/>
      <c r="S810" s="318"/>
      <c r="T810" s="318"/>
      <c r="U810" s="318"/>
      <c r="V810" s="318"/>
      <c r="W810" s="318"/>
      <c r="X810" s="318"/>
      <c r="Y810" s="318"/>
      <c r="Z810" s="318"/>
      <c r="AA810" s="318"/>
    </row>
    <row r="811" spans="2:27" s="334" customFormat="1" ht="18.5">
      <c r="B811" s="318"/>
      <c r="C811" s="318"/>
      <c r="D811" s="318"/>
      <c r="E811" s="318"/>
      <c r="F811" s="318"/>
      <c r="G811" s="318"/>
      <c r="H811" s="318"/>
      <c r="I811" s="318"/>
      <c r="J811" s="318"/>
      <c r="K811" s="318"/>
      <c r="L811" s="318"/>
      <c r="M811" s="318"/>
      <c r="N811" s="318"/>
      <c r="O811" s="318"/>
      <c r="P811" s="318"/>
      <c r="Q811" s="318"/>
      <c r="R811" s="318"/>
      <c r="S811" s="318"/>
      <c r="T811" s="318"/>
      <c r="U811" s="318"/>
      <c r="V811" s="318"/>
      <c r="W811" s="318"/>
      <c r="X811" s="318"/>
      <c r="Y811" s="318"/>
      <c r="Z811" s="318"/>
      <c r="AA811" s="318"/>
    </row>
    <row r="812" spans="2:27" s="334" customFormat="1" ht="18.5">
      <c r="B812" s="318"/>
      <c r="C812" s="318"/>
      <c r="D812" s="318"/>
      <c r="E812" s="318"/>
      <c r="F812" s="318"/>
      <c r="G812" s="318"/>
      <c r="H812" s="318"/>
      <c r="I812" s="318"/>
      <c r="J812" s="318"/>
      <c r="K812" s="318"/>
      <c r="L812" s="318"/>
      <c r="M812" s="318"/>
      <c r="N812" s="318"/>
      <c r="O812" s="318"/>
      <c r="P812" s="318"/>
      <c r="Q812" s="318"/>
      <c r="R812" s="318"/>
      <c r="S812" s="318"/>
      <c r="T812" s="318"/>
      <c r="U812" s="318"/>
      <c r="V812" s="318"/>
      <c r="W812" s="318"/>
      <c r="X812" s="318"/>
      <c r="Y812" s="318"/>
      <c r="Z812" s="318"/>
      <c r="AA812" s="318"/>
    </row>
    <row r="813" spans="2:27" s="334" customFormat="1" ht="18.5">
      <c r="B813" s="318"/>
      <c r="C813" s="318"/>
      <c r="D813" s="318"/>
      <c r="E813" s="318"/>
      <c r="F813" s="318"/>
      <c r="G813" s="318"/>
      <c r="H813" s="318"/>
      <c r="I813" s="318"/>
      <c r="J813" s="318"/>
      <c r="K813" s="318"/>
      <c r="L813" s="318"/>
      <c r="M813" s="318"/>
      <c r="N813" s="318"/>
      <c r="O813" s="318"/>
      <c r="P813" s="318"/>
      <c r="Q813" s="318"/>
      <c r="R813" s="318"/>
      <c r="S813" s="318"/>
      <c r="T813" s="318"/>
      <c r="U813" s="318"/>
      <c r="V813" s="318"/>
      <c r="W813" s="318"/>
      <c r="X813" s="318"/>
      <c r="Y813" s="318"/>
      <c r="Z813" s="318"/>
      <c r="AA813" s="318"/>
    </row>
    <row r="814" spans="2:27" s="334" customFormat="1" ht="18.5">
      <c r="B814" s="318"/>
      <c r="C814" s="318"/>
      <c r="D814" s="318"/>
      <c r="E814" s="318"/>
      <c r="F814" s="318"/>
      <c r="G814" s="318"/>
      <c r="H814" s="318"/>
      <c r="I814" s="318"/>
      <c r="J814" s="318"/>
      <c r="K814" s="318"/>
      <c r="L814" s="318"/>
      <c r="M814" s="318"/>
      <c r="N814" s="318"/>
      <c r="O814" s="318"/>
      <c r="P814" s="318"/>
      <c r="Q814" s="318"/>
      <c r="R814" s="318"/>
      <c r="S814" s="318"/>
      <c r="T814" s="318"/>
      <c r="U814" s="318"/>
      <c r="V814" s="318"/>
      <c r="W814" s="318"/>
      <c r="X814" s="318"/>
      <c r="Y814" s="318"/>
      <c r="Z814" s="318"/>
      <c r="AA814" s="318"/>
    </row>
    <row r="815" spans="2:27" s="334" customFormat="1" ht="18.5">
      <c r="B815" s="318"/>
      <c r="C815" s="318"/>
      <c r="D815" s="318"/>
      <c r="E815" s="318"/>
      <c r="F815" s="318"/>
      <c r="G815" s="318"/>
      <c r="H815" s="318"/>
      <c r="I815" s="318"/>
      <c r="J815" s="318"/>
      <c r="K815" s="318"/>
      <c r="L815" s="318"/>
      <c r="M815" s="318"/>
      <c r="N815" s="318"/>
      <c r="O815" s="318"/>
      <c r="P815" s="318"/>
      <c r="Q815" s="318"/>
      <c r="R815" s="318"/>
      <c r="S815" s="318"/>
      <c r="T815" s="318"/>
      <c r="U815" s="318"/>
      <c r="V815" s="318"/>
      <c r="W815" s="318"/>
      <c r="X815" s="318"/>
      <c r="Y815" s="318"/>
      <c r="Z815" s="318"/>
      <c r="AA815" s="318"/>
    </row>
    <row r="816" spans="2:27" s="334" customFormat="1" ht="18.5">
      <c r="B816" s="318"/>
      <c r="C816" s="318"/>
      <c r="D816" s="318"/>
      <c r="E816" s="318"/>
      <c r="F816" s="318"/>
      <c r="G816" s="318"/>
      <c r="H816" s="318"/>
      <c r="I816" s="318"/>
      <c r="J816" s="318"/>
      <c r="K816" s="318"/>
      <c r="L816" s="318"/>
      <c r="M816" s="318"/>
      <c r="N816" s="318"/>
      <c r="O816" s="318"/>
      <c r="P816" s="318"/>
      <c r="Q816" s="318"/>
      <c r="R816" s="318"/>
      <c r="S816" s="318"/>
      <c r="T816" s="318"/>
      <c r="U816" s="318"/>
      <c r="V816" s="318"/>
      <c r="W816" s="318"/>
      <c r="X816" s="318"/>
      <c r="Y816" s="318"/>
      <c r="Z816" s="318"/>
      <c r="AA816" s="318"/>
    </row>
    <row r="817" spans="2:27" s="334" customFormat="1" ht="18.5">
      <c r="B817" s="318"/>
      <c r="C817" s="318"/>
      <c r="D817" s="318"/>
      <c r="E817" s="318"/>
      <c r="F817" s="318"/>
      <c r="G817" s="318"/>
      <c r="H817" s="318"/>
      <c r="I817" s="318"/>
      <c r="J817" s="318"/>
      <c r="K817" s="318"/>
      <c r="L817" s="318"/>
      <c r="M817" s="318"/>
      <c r="N817" s="318"/>
      <c r="O817" s="318"/>
      <c r="P817" s="318"/>
      <c r="Q817" s="318"/>
      <c r="R817" s="318"/>
      <c r="S817" s="318"/>
      <c r="T817" s="318"/>
      <c r="U817" s="318"/>
      <c r="V817" s="318"/>
      <c r="W817" s="318"/>
      <c r="X817" s="318"/>
      <c r="Y817" s="318"/>
      <c r="Z817" s="318"/>
      <c r="AA817" s="318"/>
    </row>
    <row r="818" spans="2:27" s="334" customFormat="1" ht="18.5">
      <c r="B818" s="318"/>
      <c r="C818" s="318"/>
      <c r="D818" s="318"/>
      <c r="E818" s="318"/>
      <c r="F818" s="318"/>
      <c r="G818" s="318"/>
      <c r="H818" s="318"/>
      <c r="I818" s="318"/>
      <c r="J818" s="318"/>
      <c r="K818" s="318"/>
      <c r="L818" s="318"/>
      <c r="M818" s="318"/>
      <c r="N818" s="318"/>
      <c r="O818" s="318"/>
      <c r="P818" s="318"/>
      <c r="Q818" s="318"/>
      <c r="R818" s="318"/>
      <c r="S818" s="318"/>
      <c r="T818" s="318"/>
      <c r="U818" s="318"/>
      <c r="V818" s="318"/>
      <c r="W818" s="318"/>
      <c r="X818" s="318"/>
      <c r="Y818" s="318"/>
      <c r="Z818" s="318"/>
      <c r="AA818" s="318"/>
    </row>
    <row r="819" spans="2:27" s="334" customFormat="1" ht="18.5">
      <c r="B819" s="318"/>
      <c r="C819" s="318"/>
      <c r="D819" s="318"/>
      <c r="E819" s="318"/>
      <c r="F819" s="318"/>
      <c r="G819" s="318"/>
      <c r="H819" s="318"/>
      <c r="I819" s="318"/>
      <c r="J819" s="318"/>
      <c r="K819" s="318"/>
      <c r="L819" s="318"/>
      <c r="M819" s="318"/>
      <c r="N819" s="318"/>
      <c r="O819" s="318"/>
      <c r="P819" s="318"/>
      <c r="Q819" s="318"/>
      <c r="R819" s="318"/>
      <c r="S819" s="318"/>
      <c r="T819" s="318"/>
      <c r="U819" s="318"/>
      <c r="V819" s="318"/>
      <c r="W819" s="318"/>
      <c r="X819" s="318"/>
      <c r="Y819" s="318"/>
      <c r="Z819" s="318"/>
      <c r="AA819" s="318"/>
    </row>
    <row r="820" spans="2:27" s="334" customFormat="1" ht="18.5">
      <c r="B820" s="318"/>
      <c r="C820" s="318"/>
      <c r="D820" s="318"/>
      <c r="E820" s="318"/>
      <c r="F820" s="318"/>
      <c r="G820" s="318"/>
      <c r="H820" s="318"/>
      <c r="I820" s="318"/>
      <c r="J820" s="318"/>
      <c r="K820" s="318"/>
      <c r="L820" s="318"/>
      <c r="M820" s="318"/>
      <c r="N820" s="318"/>
      <c r="O820" s="318"/>
      <c r="P820" s="318"/>
      <c r="Q820" s="318"/>
      <c r="R820" s="318"/>
      <c r="S820" s="318"/>
      <c r="T820" s="318"/>
      <c r="U820" s="318"/>
      <c r="V820" s="318"/>
      <c r="W820" s="318"/>
      <c r="X820" s="318"/>
      <c r="Y820" s="318"/>
      <c r="Z820" s="318"/>
      <c r="AA820" s="318"/>
    </row>
    <row r="821" spans="2:27" s="334" customFormat="1" ht="18.5">
      <c r="B821" s="318"/>
      <c r="C821" s="318"/>
      <c r="D821" s="318"/>
      <c r="E821" s="318"/>
      <c r="F821" s="318"/>
      <c r="G821" s="318"/>
      <c r="H821" s="318"/>
      <c r="I821" s="318"/>
      <c r="J821" s="318"/>
      <c r="K821" s="318"/>
      <c r="L821" s="318"/>
      <c r="M821" s="318"/>
      <c r="N821" s="318"/>
      <c r="O821" s="318"/>
      <c r="P821" s="318"/>
      <c r="Q821" s="318"/>
      <c r="R821" s="318"/>
      <c r="S821" s="318"/>
      <c r="T821" s="318"/>
      <c r="U821" s="318"/>
      <c r="V821" s="318"/>
      <c r="W821" s="318"/>
      <c r="X821" s="318"/>
      <c r="Y821" s="318"/>
      <c r="Z821" s="318"/>
      <c r="AA821" s="318"/>
    </row>
    <row r="822" spans="2:27" s="334" customFormat="1" ht="18.5">
      <c r="B822" s="318"/>
      <c r="C822" s="318"/>
      <c r="D822" s="318"/>
      <c r="E822" s="318"/>
      <c r="F822" s="318"/>
      <c r="G822" s="318"/>
      <c r="H822" s="318"/>
      <c r="I822" s="318"/>
      <c r="J822" s="318"/>
      <c r="K822" s="318"/>
      <c r="L822" s="318"/>
      <c r="M822" s="318"/>
      <c r="N822" s="318"/>
      <c r="O822" s="318"/>
      <c r="P822" s="318"/>
      <c r="Q822" s="318"/>
      <c r="R822" s="318"/>
      <c r="S822" s="318"/>
      <c r="T822" s="318"/>
      <c r="U822" s="318"/>
      <c r="V822" s="318"/>
      <c r="W822" s="318"/>
      <c r="X822" s="318"/>
      <c r="Y822" s="318"/>
      <c r="Z822" s="318"/>
      <c r="AA822" s="318"/>
    </row>
    <row r="823" spans="2:27" s="334" customFormat="1" ht="18.5">
      <c r="B823" s="318"/>
      <c r="C823" s="318"/>
      <c r="D823" s="318"/>
      <c r="E823" s="318"/>
      <c r="F823" s="318"/>
      <c r="G823" s="318"/>
      <c r="H823" s="318"/>
      <c r="I823" s="318"/>
      <c r="J823" s="318"/>
      <c r="K823" s="318"/>
      <c r="L823" s="318"/>
      <c r="M823" s="318"/>
      <c r="N823" s="318"/>
      <c r="O823" s="318"/>
      <c r="P823" s="318"/>
      <c r="Q823" s="318"/>
      <c r="R823" s="318"/>
      <c r="S823" s="318"/>
      <c r="T823" s="318"/>
      <c r="U823" s="318"/>
      <c r="V823" s="318"/>
      <c r="W823" s="318"/>
      <c r="X823" s="318"/>
      <c r="Y823" s="318"/>
      <c r="Z823" s="318"/>
      <c r="AA823" s="318"/>
    </row>
    <row r="824" spans="2:27" s="334" customFormat="1" ht="18.5">
      <c r="B824" s="318"/>
      <c r="C824" s="318"/>
      <c r="D824" s="318"/>
      <c r="E824" s="318"/>
      <c r="F824" s="318"/>
      <c r="G824" s="318"/>
      <c r="H824" s="318"/>
      <c r="I824" s="318"/>
      <c r="J824" s="318"/>
      <c r="K824" s="318"/>
      <c r="L824" s="318"/>
      <c r="M824" s="318"/>
      <c r="N824" s="318"/>
      <c r="O824" s="318"/>
      <c r="P824" s="318"/>
      <c r="Q824" s="318"/>
      <c r="R824" s="318"/>
      <c r="S824" s="318"/>
      <c r="T824" s="318"/>
      <c r="U824" s="318"/>
      <c r="V824" s="318"/>
      <c r="W824" s="318"/>
      <c r="X824" s="318"/>
      <c r="Y824" s="318"/>
      <c r="Z824" s="318"/>
      <c r="AA824" s="318"/>
    </row>
    <row r="825" spans="2:27" s="334" customFormat="1" ht="18.5">
      <c r="B825" s="318"/>
      <c r="C825" s="318"/>
      <c r="D825" s="318"/>
      <c r="E825" s="318"/>
      <c r="F825" s="318"/>
      <c r="G825" s="318"/>
      <c r="H825" s="318"/>
      <c r="I825" s="318"/>
      <c r="J825" s="318"/>
      <c r="K825" s="318"/>
      <c r="L825" s="318"/>
      <c r="M825" s="318"/>
      <c r="N825" s="318"/>
      <c r="O825" s="318"/>
      <c r="P825" s="318"/>
      <c r="Q825" s="318"/>
      <c r="R825" s="318"/>
      <c r="S825" s="318"/>
      <c r="T825" s="318"/>
      <c r="U825" s="318"/>
      <c r="V825" s="318"/>
      <c r="W825" s="318"/>
      <c r="X825" s="318"/>
      <c r="Y825" s="318"/>
      <c r="Z825" s="318"/>
      <c r="AA825" s="318"/>
    </row>
    <row r="826" spans="2:27" s="334" customFormat="1" ht="18.5">
      <c r="B826" s="318"/>
      <c r="C826" s="318"/>
      <c r="D826" s="318"/>
      <c r="E826" s="318"/>
      <c r="F826" s="318"/>
      <c r="G826" s="318"/>
      <c r="H826" s="318"/>
      <c r="I826" s="318"/>
      <c r="J826" s="318"/>
      <c r="K826" s="318"/>
      <c r="L826" s="318"/>
      <c r="M826" s="318"/>
      <c r="N826" s="318"/>
      <c r="O826" s="318"/>
      <c r="P826" s="318"/>
      <c r="Q826" s="318"/>
      <c r="R826" s="318"/>
      <c r="S826" s="318"/>
      <c r="T826" s="318"/>
      <c r="U826" s="318"/>
      <c r="V826" s="318"/>
      <c r="W826" s="318"/>
      <c r="X826" s="318"/>
      <c r="Y826" s="318"/>
      <c r="Z826" s="318"/>
      <c r="AA826" s="318"/>
    </row>
    <row r="827" spans="2:27" s="334" customFormat="1" ht="18.5">
      <c r="B827" s="318"/>
      <c r="C827" s="318"/>
      <c r="D827" s="318"/>
      <c r="E827" s="318"/>
      <c r="F827" s="318"/>
      <c r="G827" s="318"/>
      <c r="H827" s="318"/>
      <c r="I827" s="318"/>
      <c r="J827" s="318"/>
      <c r="K827" s="318"/>
      <c r="L827" s="318"/>
      <c r="M827" s="318"/>
      <c r="N827" s="318"/>
      <c r="O827" s="318"/>
      <c r="P827" s="318"/>
      <c r="Q827" s="318"/>
      <c r="R827" s="318"/>
      <c r="S827" s="318"/>
      <c r="T827" s="318"/>
      <c r="U827" s="318"/>
      <c r="V827" s="318"/>
      <c r="W827" s="318"/>
      <c r="X827" s="318"/>
      <c r="Y827" s="318"/>
      <c r="Z827" s="318"/>
      <c r="AA827" s="318"/>
    </row>
    <row r="828" spans="2:27" s="334" customFormat="1" ht="18.5">
      <c r="B828" s="318"/>
      <c r="C828" s="318"/>
      <c r="D828" s="318"/>
      <c r="E828" s="318"/>
      <c r="F828" s="318"/>
      <c r="G828" s="318"/>
      <c r="H828" s="318"/>
      <c r="I828" s="318"/>
      <c r="J828" s="318"/>
      <c r="K828" s="318"/>
      <c r="L828" s="318"/>
      <c r="M828" s="318"/>
      <c r="N828" s="318"/>
      <c r="O828" s="318"/>
      <c r="P828" s="318"/>
      <c r="Q828" s="318"/>
      <c r="R828" s="318"/>
      <c r="S828" s="318"/>
      <c r="T828" s="318"/>
      <c r="U828" s="318"/>
      <c r="V828" s="318"/>
      <c r="W828" s="318"/>
      <c r="X828" s="318"/>
      <c r="Y828" s="318"/>
      <c r="Z828" s="318"/>
      <c r="AA828" s="318"/>
    </row>
    <row r="829" spans="2:27" s="334" customFormat="1" ht="18.5">
      <c r="B829" s="318"/>
      <c r="C829" s="318"/>
      <c r="D829" s="318"/>
      <c r="E829" s="318"/>
      <c r="F829" s="318"/>
      <c r="G829" s="318"/>
      <c r="H829" s="318"/>
      <c r="I829" s="318"/>
      <c r="J829" s="318"/>
      <c r="K829" s="318"/>
      <c r="L829" s="318"/>
      <c r="M829" s="318"/>
      <c r="N829" s="318"/>
      <c r="O829" s="318"/>
      <c r="P829" s="318"/>
      <c r="Q829" s="318"/>
      <c r="R829" s="318"/>
      <c r="S829" s="318"/>
      <c r="T829" s="318"/>
      <c r="U829" s="318"/>
      <c r="V829" s="318"/>
      <c r="W829" s="318"/>
      <c r="X829" s="318"/>
      <c r="Y829" s="318"/>
      <c r="Z829" s="318"/>
      <c r="AA829" s="318"/>
    </row>
    <row r="830" spans="2:27" s="334" customFormat="1" ht="18.5">
      <c r="B830" s="318"/>
      <c r="C830" s="318"/>
      <c r="D830" s="318"/>
      <c r="E830" s="318"/>
      <c r="F830" s="318"/>
      <c r="G830" s="318"/>
      <c r="H830" s="318"/>
      <c r="I830" s="318"/>
      <c r="J830" s="318"/>
      <c r="K830" s="318"/>
      <c r="L830" s="318"/>
      <c r="M830" s="318"/>
      <c r="N830" s="318"/>
      <c r="O830" s="318"/>
      <c r="P830" s="318"/>
      <c r="Q830" s="318"/>
      <c r="R830" s="318"/>
      <c r="S830" s="318"/>
      <c r="T830" s="318"/>
      <c r="U830" s="318"/>
      <c r="V830" s="318"/>
      <c r="W830" s="318"/>
      <c r="X830" s="318"/>
      <c r="Y830" s="318"/>
      <c r="Z830" s="318"/>
      <c r="AA830" s="318"/>
    </row>
    <row r="831" spans="2:27" s="334" customFormat="1" ht="18.5">
      <c r="B831" s="318"/>
      <c r="C831" s="318"/>
      <c r="D831" s="318"/>
      <c r="E831" s="318"/>
      <c r="F831" s="318"/>
      <c r="G831" s="318"/>
      <c r="H831" s="318"/>
      <c r="I831" s="318"/>
      <c r="J831" s="318"/>
      <c r="K831" s="318"/>
      <c r="L831" s="318"/>
      <c r="M831" s="318"/>
      <c r="N831" s="318"/>
      <c r="O831" s="318"/>
      <c r="P831" s="318"/>
      <c r="Q831" s="318"/>
      <c r="R831" s="318"/>
      <c r="S831" s="318"/>
      <c r="T831" s="318"/>
      <c r="U831" s="318"/>
      <c r="V831" s="318"/>
      <c r="W831" s="318"/>
      <c r="X831" s="318"/>
      <c r="Y831" s="318"/>
      <c r="Z831" s="318"/>
      <c r="AA831" s="318"/>
    </row>
    <row r="832" spans="2:27" s="334" customFormat="1" ht="18.5">
      <c r="B832" s="318"/>
      <c r="C832" s="318"/>
      <c r="D832" s="318"/>
      <c r="E832" s="318"/>
      <c r="F832" s="318"/>
      <c r="G832" s="318"/>
      <c r="H832" s="318"/>
      <c r="I832" s="318"/>
      <c r="J832" s="318"/>
      <c r="K832" s="318"/>
      <c r="L832" s="318"/>
      <c r="M832" s="318"/>
      <c r="N832" s="318"/>
      <c r="O832" s="318"/>
      <c r="P832" s="318"/>
      <c r="Q832" s="318"/>
      <c r="R832" s="318"/>
      <c r="S832" s="318"/>
      <c r="T832" s="318"/>
      <c r="U832" s="318"/>
      <c r="V832" s="318"/>
      <c r="W832" s="318"/>
      <c r="X832" s="318"/>
      <c r="Y832" s="318"/>
      <c r="Z832" s="318"/>
      <c r="AA832" s="318"/>
    </row>
    <row r="833" spans="2:27" s="334" customFormat="1" ht="18.5">
      <c r="B833" s="318"/>
      <c r="C833" s="318"/>
      <c r="D833" s="318"/>
      <c r="E833" s="318"/>
      <c r="F833" s="318"/>
      <c r="G833" s="318"/>
      <c r="H833" s="318"/>
      <c r="I833" s="318"/>
      <c r="J833" s="318"/>
      <c r="K833" s="318"/>
      <c r="L833" s="318"/>
      <c r="M833" s="318"/>
      <c r="N833" s="318"/>
      <c r="O833" s="318"/>
      <c r="P833" s="318"/>
      <c r="Q833" s="318"/>
      <c r="R833" s="318"/>
      <c r="S833" s="318"/>
      <c r="T833" s="318"/>
      <c r="U833" s="318"/>
      <c r="V833" s="318"/>
      <c r="W833" s="318"/>
      <c r="X833" s="318"/>
      <c r="Y833" s="318"/>
      <c r="Z833" s="318"/>
      <c r="AA833" s="318"/>
    </row>
    <row r="834" spans="2:27" s="334" customFormat="1" ht="18.5">
      <c r="B834" s="318"/>
      <c r="C834" s="318"/>
      <c r="D834" s="318"/>
      <c r="E834" s="318"/>
      <c r="F834" s="318"/>
      <c r="G834" s="318"/>
      <c r="H834" s="318"/>
      <c r="I834" s="318"/>
      <c r="J834" s="318"/>
      <c r="K834" s="318"/>
      <c r="L834" s="318"/>
      <c r="M834" s="318"/>
      <c r="N834" s="318"/>
      <c r="O834" s="318"/>
      <c r="P834" s="318"/>
      <c r="Q834" s="318"/>
      <c r="R834" s="318"/>
      <c r="S834" s="318"/>
      <c r="T834" s="318"/>
      <c r="U834" s="318"/>
      <c r="V834" s="318"/>
      <c r="W834" s="318"/>
      <c r="X834" s="318"/>
      <c r="Y834" s="318"/>
      <c r="Z834" s="318"/>
      <c r="AA834" s="318"/>
    </row>
    <row r="835" spans="2:27" s="334" customFormat="1" ht="18.5">
      <c r="B835" s="318"/>
      <c r="C835" s="318"/>
      <c r="D835" s="318"/>
      <c r="E835" s="318"/>
      <c r="F835" s="318"/>
      <c r="G835" s="318"/>
      <c r="H835" s="318"/>
      <c r="I835" s="318"/>
      <c r="J835" s="318"/>
      <c r="K835" s="318"/>
      <c r="L835" s="318"/>
      <c r="M835" s="318"/>
      <c r="N835" s="318"/>
      <c r="O835" s="318"/>
      <c r="P835" s="318"/>
      <c r="Q835" s="318"/>
      <c r="R835" s="318"/>
      <c r="S835" s="318"/>
      <c r="T835" s="318"/>
      <c r="U835" s="318"/>
      <c r="V835" s="318"/>
      <c r="W835" s="318"/>
      <c r="X835" s="318"/>
      <c r="Y835" s="318"/>
      <c r="Z835" s="318"/>
      <c r="AA835" s="318"/>
    </row>
    <row r="836" spans="2:27" s="334" customFormat="1" ht="18.5">
      <c r="B836" s="318"/>
      <c r="C836" s="318"/>
      <c r="D836" s="318"/>
      <c r="E836" s="318"/>
      <c r="F836" s="318"/>
      <c r="G836" s="318"/>
      <c r="H836" s="318"/>
      <c r="I836" s="318"/>
      <c r="J836" s="318"/>
      <c r="K836" s="318"/>
      <c r="L836" s="318"/>
      <c r="M836" s="318"/>
      <c r="N836" s="318"/>
      <c r="O836" s="318"/>
      <c r="P836" s="318"/>
      <c r="Q836" s="318"/>
      <c r="R836" s="318"/>
      <c r="S836" s="318"/>
      <c r="T836" s="318"/>
      <c r="U836" s="318"/>
      <c r="V836" s="318"/>
      <c r="W836" s="318"/>
      <c r="X836" s="318"/>
      <c r="Y836" s="318"/>
      <c r="Z836" s="318"/>
      <c r="AA836" s="318"/>
    </row>
    <row r="837" spans="2:27" s="334" customFormat="1" ht="18.5">
      <c r="B837" s="318"/>
      <c r="C837" s="318"/>
      <c r="D837" s="318"/>
      <c r="E837" s="318"/>
      <c r="F837" s="318"/>
      <c r="G837" s="318"/>
      <c r="H837" s="318"/>
      <c r="I837" s="318"/>
      <c r="J837" s="318"/>
      <c r="K837" s="318"/>
      <c r="L837" s="318"/>
      <c r="M837" s="318"/>
      <c r="N837" s="318"/>
      <c r="O837" s="318"/>
      <c r="P837" s="318"/>
      <c r="Q837" s="318"/>
      <c r="R837" s="318"/>
      <c r="S837" s="318"/>
      <c r="T837" s="318"/>
      <c r="U837" s="318"/>
      <c r="V837" s="318"/>
      <c r="W837" s="318"/>
      <c r="X837" s="318"/>
      <c r="Y837" s="318"/>
      <c r="Z837" s="318"/>
      <c r="AA837" s="318"/>
    </row>
    <row r="838" spans="2:27" s="334" customFormat="1" ht="18.5">
      <c r="B838" s="318"/>
      <c r="C838" s="318"/>
      <c r="D838" s="318"/>
      <c r="E838" s="318"/>
      <c r="F838" s="318"/>
      <c r="G838" s="318"/>
      <c r="H838" s="318"/>
      <c r="I838" s="318"/>
      <c r="J838" s="318"/>
      <c r="K838" s="318"/>
      <c r="L838" s="318"/>
      <c r="M838" s="318"/>
      <c r="N838" s="318"/>
      <c r="O838" s="318"/>
      <c r="P838" s="318"/>
      <c r="Q838" s="318"/>
      <c r="R838" s="318"/>
      <c r="S838" s="318"/>
      <c r="T838" s="318"/>
      <c r="U838" s="318"/>
      <c r="V838" s="318"/>
      <c r="W838" s="318"/>
      <c r="X838" s="318"/>
      <c r="Y838" s="318"/>
      <c r="Z838" s="318"/>
      <c r="AA838" s="318"/>
    </row>
    <row r="839" spans="2:27" s="334" customFormat="1" ht="18.5">
      <c r="B839" s="318"/>
      <c r="C839" s="318"/>
      <c r="D839" s="318"/>
      <c r="E839" s="318"/>
      <c r="F839" s="318"/>
      <c r="G839" s="318"/>
      <c r="H839" s="318"/>
      <c r="I839" s="318"/>
      <c r="J839" s="318"/>
      <c r="K839" s="318"/>
      <c r="L839" s="318"/>
      <c r="M839" s="318"/>
      <c r="N839" s="318"/>
      <c r="O839" s="318"/>
      <c r="P839" s="318"/>
      <c r="Q839" s="318"/>
      <c r="R839" s="318"/>
      <c r="S839" s="318"/>
      <c r="T839" s="318"/>
      <c r="U839" s="318"/>
      <c r="V839" s="318"/>
      <c r="W839" s="318"/>
      <c r="X839" s="318"/>
      <c r="Y839" s="318"/>
      <c r="Z839" s="318"/>
      <c r="AA839" s="318"/>
    </row>
    <row r="840" spans="2:27" s="334" customFormat="1" ht="18.5">
      <c r="B840" s="318"/>
      <c r="C840" s="318"/>
      <c r="D840" s="318"/>
      <c r="E840" s="318"/>
      <c r="F840" s="318"/>
      <c r="G840" s="318"/>
      <c r="H840" s="318"/>
      <c r="I840" s="318"/>
      <c r="J840" s="318"/>
      <c r="K840" s="318"/>
      <c r="L840" s="318"/>
      <c r="M840" s="318"/>
      <c r="N840" s="318"/>
      <c r="O840" s="318"/>
      <c r="P840" s="318"/>
      <c r="Q840" s="318"/>
      <c r="R840" s="318"/>
      <c r="S840" s="318"/>
      <c r="T840" s="318"/>
      <c r="U840" s="318"/>
      <c r="V840" s="318"/>
      <c r="W840" s="318"/>
      <c r="X840" s="318"/>
      <c r="Y840" s="318"/>
      <c r="Z840" s="318"/>
      <c r="AA840" s="318"/>
    </row>
    <row r="841" spans="2:27" s="334" customFormat="1" ht="18.5">
      <c r="B841" s="318"/>
      <c r="C841" s="318"/>
      <c r="D841" s="318"/>
      <c r="E841" s="318"/>
      <c r="F841" s="318"/>
      <c r="G841" s="318"/>
      <c r="H841" s="318"/>
      <c r="I841" s="318"/>
      <c r="J841" s="318"/>
      <c r="K841" s="318"/>
      <c r="L841" s="318"/>
      <c r="M841" s="318"/>
      <c r="N841" s="318"/>
      <c r="O841" s="318"/>
      <c r="P841" s="318"/>
      <c r="Q841" s="318"/>
      <c r="R841" s="318"/>
      <c r="S841" s="318"/>
      <c r="T841" s="318"/>
      <c r="U841" s="318"/>
      <c r="V841" s="318"/>
      <c r="W841" s="318"/>
      <c r="X841" s="318"/>
      <c r="Y841" s="318"/>
      <c r="Z841" s="318"/>
      <c r="AA841" s="318"/>
    </row>
    <row r="842" spans="2:27" s="334" customFormat="1" ht="18.5">
      <c r="B842" s="318"/>
      <c r="C842" s="318"/>
      <c r="D842" s="318"/>
      <c r="E842" s="318"/>
      <c r="F842" s="318"/>
      <c r="G842" s="318"/>
      <c r="H842" s="318"/>
      <c r="I842" s="318"/>
      <c r="J842" s="318"/>
      <c r="K842" s="318"/>
      <c r="L842" s="318"/>
      <c r="M842" s="318"/>
      <c r="N842" s="318"/>
      <c r="O842" s="318"/>
      <c r="P842" s="318"/>
      <c r="Q842" s="318"/>
      <c r="R842" s="318"/>
      <c r="S842" s="318"/>
      <c r="T842" s="318"/>
      <c r="U842" s="318"/>
      <c r="V842" s="318"/>
      <c r="W842" s="318"/>
      <c r="X842" s="318"/>
      <c r="Y842" s="318"/>
      <c r="Z842" s="318"/>
      <c r="AA842" s="318"/>
    </row>
    <row r="843" spans="2:27" s="334" customFormat="1" ht="18.5">
      <c r="B843" s="318"/>
      <c r="C843" s="318"/>
      <c r="D843" s="318"/>
      <c r="E843" s="318"/>
      <c r="F843" s="318"/>
      <c r="G843" s="318"/>
      <c r="H843" s="318"/>
      <c r="I843" s="318"/>
      <c r="J843" s="318"/>
      <c r="K843" s="318"/>
      <c r="L843" s="318"/>
      <c r="M843" s="318"/>
      <c r="N843" s="318"/>
      <c r="O843" s="318"/>
      <c r="P843" s="318"/>
      <c r="Q843" s="318"/>
      <c r="R843" s="318"/>
      <c r="S843" s="318"/>
      <c r="T843" s="318"/>
      <c r="U843" s="318"/>
      <c r="V843" s="318"/>
      <c r="W843" s="318"/>
      <c r="X843" s="318"/>
      <c r="Y843" s="318"/>
      <c r="Z843" s="318"/>
      <c r="AA843" s="318"/>
    </row>
    <row r="844" spans="2:27" s="334" customFormat="1" ht="18.5">
      <c r="B844" s="318"/>
      <c r="C844" s="318"/>
      <c r="D844" s="318"/>
      <c r="E844" s="318"/>
      <c r="F844" s="318"/>
      <c r="G844" s="318"/>
      <c r="H844" s="318"/>
      <c r="I844" s="318"/>
      <c r="J844" s="318"/>
      <c r="K844" s="318"/>
      <c r="L844" s="318"/>
      <c r="M844" s="318"/>
      <c r="N844" s="318"/>
      <c r="O844" s="318"/>
      <c r="P844" s="318"/>
      <c r="Q844" s="318"/>
      <c r="R844" s="318"/>
      <c r="S844" s="318"/>
      <c r="T844" s="318"/>
      <c r="U844" s="318"/>
      <c r="V844" s="318"/>
      <c r="W844" s="318"/>
      <c r="X844" s="318"/>
      <c r="Y844" s="318"/>
      <c r="Z844" s="318"/>
      <c r="AA844" s="318"/>
    </row>
    <row r="845" spans="2:27" s="334" customFormat="1" ht="18.5">
      <c r="B845" s="318"/>
      <c r="C845" s="318"/>
      <c r="D845" s="318"/>
      <c r="E845" s="318"/>
      <c r="F845" s="318"/>
      <c r="G845" s="318"/>
      <c r="H845" s="318"/>
      <c r="I845" s="318"/>
      <c r="J845" s="318"/>
      <c r="K845" s="318"/>
      <c r="L845" s="318"/>
      <c r="M845" s="318"/>
      <c r="N845" s="318"/>
      <c r="O845" s="318"/>
      <c r="P845" s="318"/>
      <c r="Q845" s="318"/>
      <c r="R845" s="318"/>
      <c r="S845" s="318"/>
      <c r="T845" s="318"/>
      <c r="U845" s="318"/>
      <c r="V845" s="318"/>
      <c r="W845" s="318"/>
      <c r="X845" s="318"/>
      <c r="Y845" s="318"/>
      <c r="Z845" s="318"/>
      <c r="AA845" s="318"/>
    </row>
    <row r="846" spans="2:27" s="334" customFormat="1" ht="18.5">
      <c r="B846" s="318"/>
      <c r="C846" s="318"/>
      <c r="D846" s="318"/>
      <c r="E846" s="318"/>
      <c r="F846" s="318"/>
      <c r="G846" s="318"/>
      <c r="H846" s="318"/>
      <c r="I846" s="318"/>
      <c r="J846" s="318"/>
      <c r="K846" s="318"/>
      <c r="L846" s="318"/>
      <c r="M846" s="318"/>
      <c r="N846" s="318"/>
      <c r="O846" s="318"/>
      <c r="P846" s="318"/>
      <c r="Q846" s="318"/>
      <c r="R846" s="318"/>
      <c r="S846" s="318"/>
      <c r="T846" s="318"/>
      <c r="U846" s="318"/>
      <c r="V846" s="318"/>
      <c r="W846" s="318"/>
      <c r="X846" s="318"/>
      <c r="Y846" s="318"/>
      <c r="Z846" s="318"/>
      <c r="AA846" s="318"/>
    </row>
    <row r="847" spans="2:27" s="334" customFormat="1" ht="18.5">
      <c r="B847" s="318"/>
      <c r="C847" s="318"/>
      <c r="D847" s="318"/>
      <c r="E847" s="318"/>
      <c r="F847" s="318"/>
      <c r="G847" s="318"/>
      <c r="H847" s="318"/>
      <c r="I847" s="318"/>
      <c r="J847" s="318"/>
      <c r="K847" s="318"/>
      <c r="L847" s="318"/>
      <c r="M847" s="318"/>
      <c r="N847" s="318"/>
      <c r="O847" s="318"/>
      <c r="P847" s="318"/>
      <c r="Q847" s="318"/>
      <c r="R847" s="318"/>
      <c r="S847" s="318"/>
      <c r="T847" s="318"/>
      <c r="U847" s="318"/>
      <c r="V847" s="318"/>
      <c r="W847" s="318"/>
      <c r="X847" s="318"/>
      <c r="Y847" s="318"/>
      <c r="Z847" s="318"/>
      <c r="AA847" s="318"/>
    </row>
    <row r="848" spans="2:27" s="334" customFormat="1" ht="18.5">
      <c r="B848" s="318"/>
      <c r="C848" s="318"/>
      <c r="D848" s="318"/>
      <c r="E848" s="318"/>
      <c r="F848" s="318"/>
      <c r="G848" s="318"/>
      <c r="H848" s="318"/>
      <c r="I848" s="318"/>
      <c r="J848" s="318"/>
      <c r="K848" s="318"/>
      <c r="L848" s="318"/>
      <c r="M848" s="318"/>
      <c r="N848" s="318"/>
      <c r="O848" s="318"/>
      <c r="P848" s="318"/>
      <c r="Q848" s="318"/>
      <c r="R848" s="318"/>
      <c r="S848" s="318"/>
      <c r="T848" s="318"/>
      <c r="U848" s="318"/>
      <c r="V848" s="318"/>
      <c r="W848" s="318"/>
      <c r="X848" s="318"/>
      <c r="Y848" s="318"/>
      <c r="Z848" s="318"/>
      <c r="AA848" s="318"/>
    </row>
    <row r="849" spans="2:27" s="334" customFormat="1" ht="18.5">
      <c r="B849" s="318"/>
      <c r="C849" s="318"/>
      <c r="D849" s="318"/>
      <c r="E849" s="318"/>
      <c r="F849" s="318"/>
      <c r="G849" s="318"/>
      <c r="H849" s="318"/>
      <c r="I849" s="318"/>
      <c r="J849" s="318"/>
      <c r="K849" s="318"/>
      <c r="L849" s="318"/>
      <c r="M849" s="318"/>
      <c r="N849" s="318"/>
      <c r="O849" s="318"/>
      <c r="P849" s="318"/>
      <c r="Q849" s="318"/>
      <c r="R849" s="318"/>
      <c r="S849" s="318"/>
      <c r="T849" s="318"/>
      <c r="U849" s="318"/>
      <c r="V849" s="318"/>
      <c r="W849" s="318"/>
      <c r="X849" s="318"/>
      <c r="Y849" s="318"/>
      <c r="Z849" s="318"/>
      <c r="AA849" s="318"/>
    </row>
    <row r="850" spans="2:27" s="334" customFormat="1" ht="18.5">
      <c r="B850" s="318"/>
      <c r="C850" s="318"/>
      <c r="D850" s="318"/>
      <c r="E850" s="318"/>
      <c r="F850" s="318"/>
      <c r="G850" s="318"/>
      <c r="H850" s="318"/>
      <c r="I850" s="318"/>
      <c r="J850" s="318"/>
      <c r="K850" s="318"/>
      <c r="L850" s="318"/>
      <c r="M850" s="318"/>
      <c r="N850" s="318"/>
      <c r="O850" s="318"/>
      <c r="P850" s="318"/>
      <c r="Q850" s="318"/>
      <c r="R850" s="318"/>
      <c r="S850" s="318"/>
      <c r="T850" s="318"/>
      <c r="U850" s="318"/>
      <c r="V850" s="318"/>
      <c r="W850" s="318"/>
      <c r="X850" s="318"/>
      <c r="Y850" s="318"/>
      <c r="Z850" s="318"/>
      <c r="AA850" s="318"/>
    </row>
    <row r="851" spans="2:27" s="334" customFormat="1" ht="18.5">
      <c r="B851" s="318"/>
      <c r="C851" s="318"/>
      <c r="D851" s="318"/>
      <c r="E851" s="318"/>
      <c r="F851" s="318"/>
      <c r="G851" s="318"/>
      <c r="H851" s="318"/>
      <c r="I851" s="318"/>
      <c r="J851" s="318"/>
      <c r="K851" s="318"/>
      <c r="L851" s="318"/>
      <c r="M851" s="318"/>
      <c r="N851" s="318"/>
      <c r="O851" s="318"/>
      <c r="P851" s="318"/>
      <c r="Q851" s="318"/>
      <c r="R851" s="318"/>
      <c r="S851" s="318"/>
      <c r="T851" s="318"/>
      <c r="U851" s="318"/>
      <c r="V851" s="318"/>
      <c r="W851" s="318"/>
      <c r="X851" s="318"/>
      <c r="Y851" s="318"/>
      <c r="Z851" s="318"/>
      <c r="AA851" s="318"/>
    </row>
    <row r="852" spans="2:27" s="334" customFormat="1" ht="18.5">
      <c r="B852" s="318"/>
      <c r="C852" s="318"/>
      <c r="D852" s="318"/>
      <c r="E852" s="318"/>
      <c r="F852" s="318"/>
      <c r="G852" s="318"/>
      <c r="H852" s="318"/>
      <c r="I852" s="318"/>
      <c r="J852" s="318"/>
      <c r="K852" s="318"/>
      <c r="L852" s="318"/>
      <c r="M852" s="318"/>
      <c r="N852" s="318"/>
      <c r="O852" s="318"/>
      <c r="P852" s="318"/>
      <c r="Q852" s="318"/>
      <c r="R852" s="318"/>
      <c r="S852" s="318"/>
      <c r="T852" s="318"/>
      <c r="U852" s="318"/>
      <c r="V852" s="318"/>
      <c r="W852" s="318"/>
      <c r="X852" s="318"/>
      <c r="Y852" s="318"/>
      <c r="Z852" s="318"/>
      <c r="AA852" s="318"/>
    </row>
    <row r="853" spans="2:27" s="334" customFormat="1" ht="18.5">
      <c r="B853" s="318"/>
      <c r="C853" s="318"/>
      <c r="D853" s="318"/>
      <c r="E853" s="318"/>
      <c r="F853" s="318"/>
      <c r="G853" s="318"/>
      <c r="H853" s="318"/>
      <c r="I853" s="318"/>
      <c r="J853" s="318"/>
      <c r="K853" s="318"/>
      <c r="L853" s="318"/>
      <c r="M853" s="318"/>
      <c r="N853" s="318"/>
      <c r="O853" s="318"/>
      <c r="P853" s="318"/>
      <c r="Q853" s="318"/>
      <c r="R853" s="318"/>
      <c r="S853" s="318"/>
      <c r="T853" s="318"/>
      <c r="U853" s="318"/>
      <c r="V853" s="318"/>
      <c r="W853" s="318"/>
      <c r="X853" s="318"/>
      <c r="Y853" s="318"/>
      <c r="Z853" s="318"/>
      <c r="AA853" s="318"/>
    </row>
    <row r="854" spans="2:27" s="334" customFormat="1" ht="18.5">
      <c r="B854" s="318"/>
      <c r="C854" s="318"/>
      <c r="D854" s="318"/>
      <c r="E854" s="318"/>
      <c r="F854" s="318"/>
      <c r="G854" s="318"/>
      <c r="H854" s="318"/>
      <c r="I854" s="318"/>
      <c r="J854" s="318"/>
      <c r="K854" s="318"/>
      <c r="L854" s="318"/>
      <c r="M854" s="318"/>
      <c r="N854" s="318"/>
      <c r="O854" s="318"/>
      <c r="P854" s="318"/>
      <c r="Q854" s="318"/>
      <c r="R854" s="318"/>
      <c r="S854" s="318"/>
      <c r="T854" s="318"/>
      <c r="U854" s="318"/>
      <c r="V854" s="318"/>
      <c r="W854" s="318"/>
      <c r="X854" s="318"/>
      <c r="Y854" s="318"/>
      <c r="Z854" s="318"/>
      <c r="AA854" s="318"/>
    </row>
    <row r="855" spans="2:27" s="334" customFormat="1" ht="18.5">
      <c r="B855" s="318"/>
      <c r="C855" s="318"/>
      <c r="D855" s="318"/>
      <c r="E855" s="318"/>
      <c r="F855" s="318"/>
      <c r="G855" s="318"/>
      <c r="H855" s="318"/>
      <c r="I855" s="318"/>
      <c r="J855" s="318"/>
      <c r="K855" s="318"/>
      <c r="L855" s="318"/>
      <c r="M855" s="318"/>
      <c r="N855" s="318"/>
      <c r="O855" s="318"/>
      <c r="P855" s="318"/>
      <c r="Q855" s="318"/>
      <c r="R855" s="318"/>
      <c r="S855" s="318"/>
      <c r="T855" s="318"/>
      <c r="U855" s="318"/>
      <c r="V855" s="318"/>
      <c r="W855" s="318"/>
      <c r="X855" s="318"/>
      <c r="Y855" s="318"/>
      <c r="Z855" s="318"/>
      <c r="AA855" s="318"/>
    </row>
    <row r="856" spans="2:27" s="334" customFormat="1" ht="18.5">
      <c r="B856" s="318"/>
      <c r="C856" s="318"/>
      <c r="D856" s="318"/>
      <c r="E856" s="318"/>
      <c r="F856" s="318"/>
      <c r="G856" s="318"/>
      <c r="H856" s="318"/>
      <c r="I856" s="318"/>
      <c r="J856" s="318"/>
      <c r="K856" s="318"/>
      <c r="L856" s="318"/>
      <c r="M856" s="318"/>
      <c r="N856" s="318"/>
      <c r="O856" s="318"/>
      <c r="P856" s="318"/>
      <c r="Q856" s="318"/>
      <c r="R856" s="318"/>
      <c r="S856" s="318"/>
      <c r="T856" s="318"/>
      <c r="U856" s="318"/>
      <c r="V856" s="318"/>
      <c r="W856" s="318"/>
      <c r="X856" s="318"/>
      <c r="Y856" s="318"/>
      <c r="Z856" s="318"/>
      <c r="AA856" s="318"/>
    </row>
    <row r="857" spans="2:27" s="334" customFormat="1" ht="18.5">
      <c r="B857" s="318"/>
      <c r="C857" s="318"/>
      <c r="D857" s="318"/>
      <c r="E857" s="318"/>
      <c r="F857" s="318"/>
      <c r="G857" s="318"/>
      <c r="H857" s="318"/>
      <c r="I857" s="318"/>
      <c r="J857" s="318"/>
      <c r="K857" s="318"/>
      <c r="L857" s="318"/>
      <c r="M857" s="318"/>
      <c r="N857" s="318"/>
      <c r="O857" s="318"/>
      <c r="P857" s="318"/>
      <c r="Q857" s="318"/>
      <c r="R857" s="318"/>
      <c r="S857" s="318"/>
      <c r="T857" s="318"/>
      <c r="U857" s="318"/>
      <c r="V857" s="318"/>
      <c r="W857" s="318"/>
      <c r="X857" s="318"/>
      <c r="Y857" s="318"/>
      <c r="Z857" s="318"/>
      <c r="AA857" s="318"/>
    </row>
    <row r="858" spans="2:27" s="334" customFormat="1" ht="18.5">
      <c r="B858" s="318"/>
      <c r="C858" s="318"/>
      <c r="D858" s="318"/>
      <c r="E858" s="318"/>
      <c r="F858" s="318"/>
      <c r="G858" s="318"/>
      <c r="H858" s="318"/>
      <c r="I858" s="318"/>
      <c r="J858" s="318"/>
      <c r="K858" s="318"/>
      <c r="L858" s="318"/>
      <c r="M858" s="318"/>
      <c r="N858" s="318"/>
      <c r="O858" s="318"/>
      <c r="P858" s="318"/>
      <c r="Q858" s="318"/>
      <c r="R858" s="318"/>
      <c r="S858" s="318"/>
      <c r="T858" s="318"/>
      <c r="U858" s="318"/>
      <c r="V858" s="318"/>
      <c r="W858" s="318"/>
      <c r="X858" s="318"/>
      <c r="Y858" s="318"/>
      <c r="Z858" s="318"/>
      <c r="AA858" s="318"/>
    </row>
    <row r="859" spans="2:27" s="334" customFormat="1" ht="18.5">
      <c r="B859" s="318"/>
      <c r="C859" s="318"/>
      <c r="D859" s="318"/>
      <c r="E859" s="318"/>
      <c r="F859" s="318"/>
      <c r="G859" s="318"/>
      <c r="H859" s="318"/>
      <c r="I859" s="318"/>
      <c r="J859" s="318"/>
      <c r="K859" s="318"/>
      <c r="L859" s="318"/>
      <c r="M859" s="318"/>
      <c r="N859" s="318"/>
      <c r="O859" s="318"/>
      <c r="P859" s="318"/>
      <c r="Q859" s="318"/>
      <c r="R859" s="318"/>
      <c r="S859" s="318"/>
      <c r="T859" s="318"/>
      <c r="U859" s="318"/>
      <c r="V859" s="318"/>
      <c r="W859" s="318"/>
      <c r="X859" s="318"/>
      <c r="Y859" s="318"/>
      <c r="Z859" s="318"/>
      <c r="AA859" s="318"/>
    </row>
    <row r="860" spans="2:27" s="334" customFormat="1" ht="18.5">
      <c r="B860" s="318"/>
      <c r="C860" s="318"/>
      <c r="D860" s="318"/>
      <c r="E860" s="318"/>
      <c r="F860" s="318"/>
      <c r="G860" s="318"/>
      <c r="H860" s="318"/>
      <c r="I860" s="318"/>
      <c r="J860" s="318"/>
      <c r="K860" s="318"/>
      <c r="L860" s="318"/>
      <c r="M860" s="318"/>
      <c r="N860" s="318"/>
      <c r="O860" s="318"/>
      <c r="P860" s="318"/>
      <c r="Q860" s="318"/>
      <c r="R860" s="318"/>
      <c r="S860" s="318"/>
      <c r="T860" s="318"/>
      <c r="U860" s="318"/>
      <c r="V860" s="318"/>
      <c r="W860" s="318"/>
      <c r="X860" s="318"/>
      <c r="Y860" s="318"/>
      <c r="Z860" s="318"/>
      <c r="AA860" s="318"/>
    </row>
    <row r="861" spans="2:27" s="334" customFormat="1" ht="18.5">
      <c r="B861" s="318"/>
      <c r="C861" s="318"/>
      <c r="D861" s="318"/>
      <c r="E861" s="318"/>
      <c r="F861" s="318"/>
      <c r="G861" s="318"/>
      <c r="H861" s="318"/>
      <c r="I861" s="318"/>
      <c r="J861" s="318"/>
      <c r="K861" s="318"/>
      <c r="L861" s="318"/>
      <c r="M861" s="318"/>
      <c r="N861" s="318"/>
      <c r="O861" s="318"/>
      <c r="P861" s="318"/>
      <c r="Q861" s="318"/>
      <c r="R861" s="318"/>
      <c r="S861" s="318"/>
      <c r="T861" s="318"/>
      <c r="U861" s="318"/>
      <c r="V861" s="318"/>
      <c r="W861" s="318"/>
      <c r="X861" s="318"/>
      <c r="Y861" s="318"/>
      <c r="Z861" s="318"/>
      <c r="AA861" s="318"/>
    </row>
    <row r="862" spans="2:27" s="334" customFormat="1" ht="18.5">
      <c r="B862" s="318"/>
      <c r="C862" s="318"/>
      <c r="D862" s="318"/>
      <c r="E862" s="318"/>
      <c r="F862" s="318"/>
      <c r="G862" s="318"/>
      <c r="H862" s="318"/>
      <c r="I862" s="318"/>
      <c r="J862" s="318"/>
      <c r="K862" s="318"/>
      <c r="L862" s="318"/>
      <c r="M862" s="318"/>
      <c r="N862" s="318"/>
      <c r="O862" s="318"/>
      <c r="P862" s="318"/>
      <c r="Q862" s="318"/>
      <c r="R862" s="318"/>
      <c r="S862" s="318"/>
      <c r="T862" s="318"/>
      <c r="U862" s="318"/>
      <c r="V862" s="318"/>
      <c r="W862" s="318"/>
      <c r="X862" s="318"/>
      <c r="Y862" s="318"/>
      <c r="Z862" s="318"/>
      <c r="AA862" s="318"/>
    </row>
    <row r="863" spans="2:27" s="334" customFormat="1" ht="18.5">
      <c r="B863" s="318"/>
      <c r="C863" s="318"/>
      <c r="D863" s="318"/>
      <c r="E863" s="318"/>
      <c r="F863" s="318"/>
      <c r="G863" s="318"/>
      <c r="H863" s="318"/>
      <c r="I863" s="318"/>
      <c r="J863" s="318"/>
      <c r="K863" s="318"/>
      <c r="L863" s="318"/>
      <c r="M863" s="318"/>
      <c r="N863" s="318"/>
      <c r="O863" s="318"/>
      <c r="P863" s="318"/>
      <c r="Q863" s="318"/>
      <c r="R863" s="318"/>
      <c r="S863" s="318"/>
      <c r="T863" s="318"/>
      <c r="U863" s="318"/>
      <c r="V863" s="318"/>
      <c r="W863" s="318"/>
      <c r="X863" s="318"/>
      <c r="Y863" s="318"/>
      <c r="Z863" s="318"/>
      <c r="AA863" s="318"/>
    </row>
    <row r="864" spans="2:27" s="334" customFormat="1" ht="18.5">
      <c r="B864" s="318"/>
      <c r="C864" s="318"/>
      <c r="D864" s="318"/>
      <c r="E864" s="318"/>
      <c r="F864" s="318"/>
      <c r="G864" s="318"/>
      <c r="H864" s="318"/>
      <c r="I864" s="318"/>
      <c r="J864" s="318"/>
      <c r="K864" s="318"/>
      <c r="L864" s="318"/>
      <c r="M864" s="318"/>
      <c r="N864" s="318"/>
      <c r="O864" s="318"/>
      <c r="P864" s="318"/>
      <c r="Q864" s="318"/>
      <c r="R864" s="318"/>
      <c r="S864" s="318"/>
      <c r="T864" s="318"/>
      <c r="U864" s="318"/>
      <c r="V864" s="318"/>
      <c r="W864" s="318"/>
      <c r="X864" s="318"/>
      <c r="Y864" s="318"/>
      <c r="Z864" s="318"/>
      <c r="AA864" s="318"/>
    </row>
    <row r="865" spans="2:27" s="334" customFormat="1" ht="18.5">
      <c r="B865" s="318"/>
      <c r="C865" s="318"/>
      <c r="D865" s="318"/>
      <c r="E865" s="318"/>
      <c r="F865" s="318"/>
      <c r="G865" s="318"/>
      <c r="H865" s="318"/>
      <c r="I865" s="318"/>
      <c r="J865" s="318"/>
      <c r="K865" s="318"/>
      <c r="L865" s="318"/>
      <c r="M865" s="318"/>
      <c r="N865" s="318"/>
      <c r="O865" s="318"/>
      <c r="P865" s="318"/>
      <c r="Q865" s="318"/>
      <c r="R865" s="318"/>
      <c r="S865" s="318"/>
      <c r="T865" s="318"/>
      <c r="U865" s="318"/>
      <c r="V865" s="318"/>
      <c r="W865" s="318"/>
      <c r="X865" s="318"/>
      <c r="Y865" s="318"/>
      <c r="Z865" s="318"/>
      <c r="AA865" s="318"/>
    </row>
    <row r="866" spans="2:27" s="334" customFormat="1" ht="18.5">
      <c r="B866" s="318"/>
      <c r="C866" s="318"/>
      <c r="D866" s="318"/>
      <c r="E866" s="318"/>
      <c r="F866" s="318"/>
      <c r="G866" s="318"/>
      <c r="H866" s="318"/>
      <c r="I866" s="318"/>
      <c r="J866" s="318"/>
      <c r="K866" s="318"/>
      <c r="L866" s="318"/>
      <c r="M866" s="318"/>
      <c r="N866" s="318"/>
      <c r="O866" s="318"/>
      <c r="P866" s="318"/>
      <c r="Q866" s="318"/>
      <c r="R866" s="318"/>
      <c r="S866" s="318"/>
      <c r="T866" s="318"/>
      <c r="U866" s="318"/>
      <c r="V866" s="318"/>
      <c r="W866" s="318"/>
      <c r="X866" s="318"/>
      <c r="Y866" s="318"/>
      <c r="Z866" s="318"/>
      <c r="AA866" s="318"/>
    </row>
    <row r="867" spans="2:27" s="334" customFormat="1" ht="18.5">
      <c r="B867" s="318"/>
      <c r="C867" s="318"/>
      <c r="D867" s="318"/>
      <c r="E867" s="318"/>
      <c r="F867" s="318"/>
      <c r="G867" s="318"/>
      <c r="H867" s="318"/>
      <c r="I867" s="318"/>
      <c r="J867" s="318"/>
      <c r="K867" s="318"/>
      <c r="L867" s="318"/>
      <c r="M867" s="318"/>
      <c r="N867" s="318"/>
      <c r="O867" s="318"/>
      <c r="P867" s="318"/>
      <c r="Q867" s="318"/>
      <c r="R867" s="318"/>
      <c r="S867" s="318"/>
      <c r="T867" s="318"/>
      <c r="U867" s="318"/>
      <c r="V867" s="318"/>
      <c r="W867" s="318"/>
      <c r="X867" s="318"/>
      <c r="Y867" s="318"/>
      <c r="Z867" s="318"/>
      <c r="AA867" s="318"/>
    </row>
    <row r="868" spans="2:27" s="334" customFormat="1" ht="18.5">
      <c r="B868" s="318"/>
      <c r="C868" s="318"/>
      <c r="D868" s="318"/>
      <c r="E868" s="318"/>
      <c r="F868" s="318"/>
      <c r="G868" s="318"/>
      <c r="H868" s="318"/>
      <c r="I868" s="318"/>
      <c r="J868" s="318"/>
      <c r="K868" s="318"/>
      <c r="L868" s="318"/>
      <c r="M868" s="318"/>
      <c r="N868" s="318"/>
      <c r="O868" s="318"/>
      <c r="P868" s="318"/>
      <c r="Q868" s="318"/>
      <c r="R868" s="318"/>
      <c r="S868" s="318"/>
      <c r="T868" s="318"/>
      <c r="U868" s="318"/>
      <c r="V868" s="318"/>
      <c r="W868" s="318"/>
      <c r="X868" s="318"/>
      <c r="Y868" s="318"/>
      <c r="Z868" s="318"/>
      <c r="AA868" s="318"/>
    </row>
    <row r="869" spans="2:27" s="334" customFormat="1" ht="18.5">
      <c r="B869" s="318"/>
      <c r="C869" s="318"/>
      <c r="D869" s="318"/>
      <c r="E869" s="318"/>
      <c r="F869" s="318"/>
      <c r="G869" s="318"/>
      <c r="H869" s="318"/>
      <c r="I869" s="318"/>
      <c r="J869" s="318"/>
      <c r="K869" s="318"/>
      <c r="L869" s="318"/>
      <c r="M869" s="318"/>
      <c r="N869" s="318"/>
      <c r="O869" s="318"/>
      <c r="P869" s="318"/>
      <c r="Q869" s="318"/>
      <c r="R869" s="318"/>
      <c r="S869" s="318"/>
      <c r="T869" s="318"/>
      <c r="U869" s="318"/>
      <c r="V869" s="318"/>
      <c r="W869" s="318"/>
      <c r="X869" s="318"/>
      <c r="Y869" s="318"/>
      <c r="Z869" s="318"/>
      <c r="AA869" s="318"/>
    </row>
    <row r="870" spans="2:27" s="334" customFormat="1" ht="18.5">
      <c r="B870" s="318"/>
      <c r="C870" s="318"/>
      <c r="D870" s="318"/>
      <c r="E870" s="318"/>
      <c r="F870" s="318"/>
      <c r="G870" s="318"/>
      <c r="H870" s="318"/>
      <c r="I870" s="318"/>
      <c r="J870" s="318"/>
      <c r="K870" s="318"/>
      <c r="L870" s="318"/>
      <c r="M870" s="318"/>
      <c r="N870" s="318"/>
      <c r="O870" s="318"/>
      <c r="P870" s="318"/>
      <c r="Q870" s="318"/>
      <c r="R870" s="318"/>
      <c r="S870" s="318"/>
      <c r="T870" s="318"/>
      <c r="U870" s="318"/>
      <c r="V870" s="318"/>
      <c r="W870" s="318"/>
      <c r="X870" s="318"/>
      <c r="Y870" s="318"/>
      <c r="Z870" s="318"/>
      <c r="AA870" s="318"/>
    </row>
    <row r="871" spans="2:27" s="334" customFormat="1" ht="18.5">
      <c r="B871" s="318"/>
      <c r="C871" s="318"/>
      <c r="D871" s="318"/>
      <c r="E871" s="318"/>
      <c r="F871" s="318"/>
      <c r="G871" s="318"/>
      <c r="H871" s="318"/>
      <c r="I871" s="318"/>
      <c r="J871" s="318"/>
      <c r="K871" s="318"/>
      <c r="L871" s="318"/>
      <c r="M871" s="318"/>
      <c r="N871" s="318"/>
      <c r="O871" s="318"/>
      <c r="P871" s="318"/>
      <c r="Q871" s="318"/>
      <c r="R871" s="318"/>
      <c r="S871" s="318"/>
      <c r="T871" s="318"/>
      <c r="U871" s="318"/>
      <c r="V871" s="318"/>
      <c r="W871" s="318"/>
      <c r="X871" s="318"/>
      <c r="Y871" s="318"/>
      <c r="Z871" s="318"/>
      <c r="AA871" s="318"/>
    </row>
    <row r="872" spans="2:27" s="334" customFormat="1" ht="18.5">
      <c r="B872" s="318"/>
      <c r="C872" s="318"/>
      <c r="D872" s="318"/>
      <c r="E872" s="318"/>
      <c r="F872" s="318"/>
      <c r="G872" s="318"/>
      <c r="H872" s="318"/>
      <c r="I872" s="318"/>
      <c r="J872" s="318"/>
      <c r="K872" s="318"/>
      <c r="L872" s="318"/>
      <c r="M872" s="318"/>
      <c r="N872" s="318"/>
      <c r="O872" s="318"/>
      <c r="P872" s="318"/>
      <c r="Q872" s="318"/>
      <c r="R872" s="318"/>
      <c r="S872" s="318"/>
      <c r="T872" s="318"/>
      <c r="U872" s="318"/>
      <c r="V872" s="318"/>
      <c r="W872" s="318"/>
      <c r="X872" s="318"/>
      <c r="Y872" s="318"/>
      <c r="Z872" s="318"/>
      <c r="AA872" s="318"/>
    </row>
    <row r="873" spans="2:27" s="334" customFormat="1" ht="18.5">
      <c r="B873" s="318"/>
      <c r="C873" s="318"/>
      <c r="D873" s="318"/>
      <c r="E873" s="318"/>
      <c r="F873" s="318"/>
      <c r="G873" s="318"/>
      <c r="H873" s="318"/>
      <c r="I873" s="318"/>
      <c r="J873" s="318"/>
      <c r="K873" s="318"/>
      <c r="L873" s="318"/>
      <c r="M873" s="318"/>
      <c r="N873" s="318"/>
      <c r="O873" s="318"/>
      <c r="P873" s="318"/>
      <c r="Q873" s="318"/>
      <c r="R873" s="318"/>
      <c r="S873" s="318"/>
      <c r="T873" s="318"/>
      <c r="U873" s="318"/>
      <c r="V873" s="318"/>
      <c r="W873" s="318"/>
      <c r="X873" s="318"/>
      <c r="Y873" s="318"/>
      <c r="Z873" s="318"/>
      <c r="AA873" s="318"/>
    </row>
    <row r="874" spans="2:27" s="334" customFormat="1" ht="18.5">
      <c r="B874" s="318"/>
      <c r="C874" s="318"/>
      <c r="D874" s="318"/>
      <c r="E874" s="318"/>
      <c r="F874" s="318"/>
      <c r="G874" s="318"/>
      <c r="H874" s="318"/>
      <c r="I874" s="318"/>
      <c r="J874" s="318"/>
      <c r="K874" s="318"/>
      <c r="L874" s="318"/>
      <c r="M874" s="318"/>
      <c r="N874" s="318"/>
      <c r="O874" s="318"/>
      <c r="P874" s="318"/>
      <c r="Q874" s="318"/>
      <c r="R874" s="318"/>
      <c r="S874" s="318"/>
      <c r="T874" s="318"/>
      <c r="U874" s="318"/>
      <c r="V874" s="318"/>
      <c r="W874" s="318"/>
      <c r="X874" s="318"/>
      <c r="Y874" s="318"/>
      <c r="Z874" s="318"/>
      <c r="AA874" s="318"/>
    </row>
    <row r="875" spans="2:27" s="334" customFormat="1" ht="18.5">
      <c r="B875" s="318"/>
      <c r="C875" s="318"/>
      <c r="D875" s="318"/>
      <c r="E875" s="318"/>
      <c r="F875" s="318"/>
      <c r="G875" s="318"/>
      <c r="H875" s="318"/>
      <c r="I875" s="318"/>
      <c r="J875" s="318"/>
      <c r="K875" s="318"/>
      <c r="L875" s="318"/>
      <c r="M875" s="318"/>
      <c r="N875" s="318"/>
      <c r="O875" s="318"/>
      <c r="P875" s="318"/>
      <c r="Q875" s="318"/>
      <c r="R875" s="318"/>
      <c r="S875" s="318"/>
      <c r="T875" s="318"/>
      <c r="U875" s="318"/>
      <c r="V875" s="318"/>
      <c r="W875" s="318"/>
      <c r="X875" s="318"/>
      <c r="Y875" s="318"/>
      <c r="Z875" s="318"/>
      <c r="AA875" s="318"/>
    </row>
    <row r="876" spans="2:27" s="334" customFormat="1" ht="18.5">
      <c r="B876" s="318"/>
      <c r="C876" s="318"/>
      <c r="D876" s="318"/>
      <c r="E876" s="318"/>
      <c r="F876" s="318"/>
      <c r="G876" s="318"/>
      <c r="H876" s="318"/>
      <c r="I876" s="318"/>
      <c r="J876" s="318"/>
      <c r="K876" s="318"/>
      <c r="L876" s="318"/>
      <c r="M876" s="318"/>
      <c r="N876" s="318"/>
      <c r="O876" s="318"/>
      <c r="P876" s="318"/>
      <c r="Q876" s="318"/>
      <c r="R876" s="318"/>
      <c r="S876" s="318"/>
      <c r="T876" s="318"/>
      <c r="U876" s="318"/>
      <c r="V876" s="318"/>
      <c r="W876" s="318"/>
      <c r="X876" s="318"/>
      <c r="Y876" s="318"/>
      <c r="Z876" s="318"/>
      <c r="AA876" s="318"/>
    </row>
    <row r="877" spans="2:27" s="334" customFormat="1" ht="18.5">
      <c r="B877" s="318"/>
      <c r="C877" s="318"/>
      <c r="D877" s="318"/>
      <c r="E877" s="318"/>
      <c r="F877" s="318"/>
      <c r="G877" s="318"/>
      <c r="H877" s="318"/>
      <c r="I877" s="318"/>
      <c r="J877" s="318"/>
      <c r="K877" s="318"/>
      <c r="L877" s="318"/>
      <c r="M877" s="318"/>
      <c r="N877" s="318"/>
      <c r="O877" s="318"/>
      <c r="P877" s="318"/>
      <c r="Q877" s="318"/>
      <c r="R877" s="318"/>
      <c r="S877" s="318"/>
      <c r="T877" s="318"/>
      <c r="U877" s="318"/>
      <c r="V877" s="318"/>
      <c r="W877" s="318"/>
      <c r="X877" s="318"/>
      <c r="Y877" s="318"/>
      <c r="Z877" s="318"/>
      <c r="AA877" s="318"/>
    </row>
    <row r="878" spans="2:27" s="334" customFormat="1" ht="18.5">
      <c r="B878" s="318"/>
      <c r="C878" s="318"/>
      <c r="D878" s="318"/>
      <c r="E878" s="318"/>
      <c r="F878" s="318"/>
      <c r="G878" s="318"/>
      <c r="H878" s="318"/>
      <c r="I878" s="318"/>
      <c r="J878" s="318"/>
      <c r="K878" s="318"/>
      <c r="L878" s="318"/>
      <c r="M878" s="318"/>
      <c r="N878" s="318"/>
      <c r="O878" s="318"/>
      <c r="P878" s="318"/>
      <c r="Q878" s="318"/>
      <c r="R878" s="318"/>
      <c r="S878" s="318"/>
      <c r="T878" s="318"/>
      <c r="U878" s="318"/>
      <c r="V878" s="318"/>
      <c r="W878" s="318"/>
      <c r="X878" s="318"/>
      <c r="Y878" s="318"/>
      <c r="Z878" s="318"/>
      <c r="AA878" s="318"/>
    </row>
    <row r="879" spans="2:27" s="334" customFormat="1" ht="18.5">
      <c r="B879" s="318"/>
      <c r="C879" s="318"/>
      <c r="D879" s="318"/>
      <c r="E879" s="318"/>
      <c r="F879" s="318"/>
      <c r="G879" s="318"/>
      <c r="H879" s="318"/>
      <c r="I879" s="318"/>
      <c r="J879" s="318"/>
      <c r="K879" s="318"/>
      <c r="L879" s="318"/>
      <c r="M879" s="318"/>
      <c r="N879" s="318"/>
      <c r="O879" s="318"/>
      <c r="P879" s="318"/>
      <c r="Q879" s="318"/>
      <c r="R879" s="318"/>
      <c r="S879" s="318"/>
      <c r="T879" s="318"/>
      <c r="U879" s="318"/>
      <c r="V879" s="318"/>
      <c r="W879" s="318"/>
      <c r="X879" s="318"/>
      <c r="Y879" s="318"/>
      <c r="Z879" s="318"/>
      <c r="AA879" s="318"/>
    </row>
    <row r="880" spans="2:27" s="334" customFormat="1" ht="18.5">
      <c r="B880" s="318"/>
      <c r="C880" s="318"/>
      <c r="D880" s="318"/>
      <c r="E880" s="318"/>
      <c r="F880" s="318"/>
      <c r="G880" s="318"/>
      <c r="H880" s="318"/>
      <c r="I880" s="318"/>
      <c r="J880" s="318"/>
      <c r="K880" s="318"/>
      <c r="L880" s="318"/>
      <c r="M880" s="318"/>
      <c r="N880" s="318"/>
      <c r="O880" s="318"/>
      <c r="P880" s="318"/>
      <c r="Q880" s="318"/>
      <c r="R880" s="318"/>
      <c r="S880" s="318"/>
      <c r="T880" s="318"/>
      <c r="U880" s="318"/>
      <c r="V880" s="318"/>
      <c r="W880" s="318"/>
      <c r="X880" s="318"/>
      <c r="Y880" s="318"/>
      <c r="Z880" s="318"/>
      <c r="AA880" s="318"/>
    </row>
    <row r="881" spans="2:27" s="334" customFormat="1" ht="18.5">
      <c r="B881" s="318"/>
      <c r="C881" s="318"/>
      <c r="D881" s="318"/>
      <c r="E881" s="318"/>
      <c r="F881" s="318"/>
      <c r="G881" s="318"/>
      <c r="H881" s="318"/>
      <c r="I881" s="318"/>
      <c r="J881" s="318"/>
      <c r="K881" s="318"/>
      <c r="L881" s="318"/>
      <c r="M881" s="318"/>
      <c r="N881" s="318"/>
      <c r="O881" s="318"/>
      <c r="P881" s="318"/>
      <c r="Q881" s="318"/>
      <c r="R881" s="318"/>
      <c r="S881" s="318"/>
      <c r="T881" s="318"/>
      <c r="U881" s="318"/>
      <c r="V881" s="318"/>
      <c r="W881" s="318"/>
      <c r="X881" s="318"/>
      <c r="Y881" s="318"/>
      <c r="Z881" s="318"/>
      <c r="AA881" s="318"/>
    </row>
    <row r="882" spans="2:27" s="334" customFormat="1" ht="18.5">
      <c r="B882" s="318"/>
      <c r="C882" s="318"/>
      <c r="D882" s="318"/>
      <c r="E882" s="318"/>
      <c r="F882" s="318"/>
      <c r="G882" s="318"/>
      <c r="H882" s="318"/>
      <c r="I882" s="318"/>
      <c r="J882" s="318"/>
      <c r="K882" s="318"/>
      <c r="L882" s="318"/>
      <c r="M882" s="318"/>
      <c r="N882" s="318"/>
      <c r="O882" s="318"/>
      <c r="P882" s="318"/>
      <c r="Q882" s="318"/>
      <c r="R882" s="318"/>
      <c r="S882" s="318"/>
      <c r="T882" s="318"/>
      <c r="U882" s="318"/>
      <c r="V882" s="318"/>
      <c r="W882" s="318"/>
      <c r="X882" s="318"/>
      <c r="Y882" s="318"/>
      <c r="Z882" s="318"/>
      <c r="AA882" s="318"/>
    </row>
    <row r="883" spans="2:27" s="334" customFormat="1" ht="18.5">
      <c r="B883" s="318"/>
      <c r="C883" s="318"/>
      <c r="D883" s="318"/>
      <c r="E883" s="318"/>
      <c r="F883" s="318"/>
      <c r="G883" s="318"/>
      <c r="H883" s="318"/>
      <c r="I883" s="318"/>
      <c r="J883" s="318"/>
      <c r="K883" s="318"/>
      <c r="L883" s="318"/>
      <c r="M883" s="318"/>
      <c r="N883" s="318"/>
      <c r="O883" s="318"/>
      <c r="P883" s="318"/>
      <c r="Q883" s="318"/>
      <c r="R883" s="318"/>
      <c r="S883" s="318"/>
      <c r="T883" s="318"/>
      <c r="U883" s="318"/>
      <c r="V883" s="318"/>
      <c r="W883" s="318"/>
      <c r="X883" s="318"/>
      <c r="Y883" s="318"/>
      <c r="Z883" s="318"/>
      <c r="AA883" s="318"/>
    </row>
    <row r="884" spans="2:27" s="334" customFormat="1" ht="18.5">
      <c r="B884" s="318"/>
      <c r="C884" s="318"/>
      <c r="D884" s="318"/>
      <c r="E884" s="318"/>
      <c r="F884" s="318"/>
      <c r="G884" s="318"/>
      <c r="H884" s="318"/>
      <c r="I884" s="318"/>
      <c r="J884" s="318"/>
      <c r="K884" s="318"/>
      <c r="L884" s="318"/>
      <c r="M884" s="318"/>
      <c r="N884" s="318"/>
      <c r="O884" s="318"/>
      <c r="P884" s="318"/>
      <c r="Q884" s="318"/>
      <c r="R884" s="318"/>
      <c r="S884" s="318"/>
      <c r="T884" s="318"/>
      <c r="U884" s="318"/>
      <c r="V884" s="318"/>
      <c r="W884" s="318"/>
      <c r="X884" s="318"/>
      <c r="Y884" s="318"/>
      <c r="Z884" s="318"/>
      <c r="AA884" s="318"/>
    </row>
    <row r="885" spans="2:27" s="334" customFormat="1" ht="18.5">
      <c r="B885" s="318"/>
      <c r="C885" s="318"/>
      <c r="D885" s="318"/>
      <c r="E885" s="318"/>
      <c r="F885" s="318"/>
      <c r="G885" s="318"/>
      <c r="H885" s="318"/>
      <c r="I885" s="318"/>
      <c r="J885" s="318"/>
      <c r="K885" s="318"/>
      <c r="L885" s="318"/>
      <c r="M885" s="318"/>
      <c r="N885" s="318"/>
      <c r="O885" s="318"/>
      <c r="P885" s="318"/>
      <c r="Q885" s="318"/>
      <c r="R885" s="318"/>
      <c r="S885" s="318"/>
      <c r="T885" s="318"/>
      <c r="U885" s="318"/>
      <c r="V885" s="318"/>
      <c r="W885" s="318"/>
      <c r="X885" s="318"/>
      <c r="Y885" s="318"/>
      <c r="Z885" s="318"/>
      <c r="AA885" s="318"/>
    </row>
    <row r="886" spans="2:27" s="334" customFormat="1" ht="18.5">
      <c r="B886" s="318"/>
      <c r="C886" s="318"/>
      <c r="D886" s="318"/>
      <c r="E886" s="318"/>
      <c r="F886" s="318"/>
      <c r="G886" s="318"/>
      <c r="H886" s="318"/>
      <c r="I886" s="318"/>
      <c r="J886" s="318"/>
      <c r="K886" s="318"/>
      <c r="L886" s="318"/>
      <c r="M886" s="318"/>
      <c r="N886" s="318"/>
      <c r="O886" s="318"/>
      <c r="P886" s="318"/>
      <c r="Q886" s="318"/>
      <c r="R886" s="318"/>
      <c r="S886" s="318"/>
      <c r="T886" s="318"/>
      <c r="U886" s="318"/>
      <c r="V886" s="318"/>
      <c r="W886" s="318"/>
      <c r="X886" s="318"/>
      <c r="Y886" s="318"/>
      <c r="Z886" s="318"/>
      <c r="AA886" s="318"/>
    </row>
    <row r="887" spans="2:27" s="334" customFormat="1" ht="18.5">
      <c r="B887" s="318"/>
      <c r="C887" s="318"/>
      <c r="D887" s="318"/>
      <c r="E887" s="318"/>
      <c r="F887" s="318"/>
      <c r="G887" s="318"/>
      <c r="H887" s="318"/>
      <c r="I887" s="318"/>
      <c r="J887" s="318"/>
      <c r="K887" s="318"/>
      <c r="L887" s="318"/>
      <c r="M887" s="318"/>
      <c r="N887" s="318"/>
      <c r="O887" s="318"/>
      <c r="P887" s="318"/>
      <c r="Q887" s="318"/>
      <c r="R887" s="318"/>
      <c r="S887" s="318"/>
      <c r="T887" s="318"/>
      <c r="U887" s="318"/>
      <c r="V887" s="318"/>
      <c r="W887" s="318"/>
      <c r="X887" s="318"/>
      <c r="Y887" s="318"/>
      <c r="Z887" s="318"/>
      <c r="AA887" s="318"/>
    </row>
    <row r="888" spans="2:27" s="334" customFormat="1" ht="18.5">
      <c r="B888" s="318"/>
      <c r="C888" s="318"/>
      <c r="D888" s="318"/>
      <c r="E888" s="318"/>
      <c r="F888" s="318"/>
      <c r="G888" s="318"/>
      <c r="H888" s="318"/>
      <c r="I888" s="318"/>
      <c r="J888" s="318"/>
      <c r="K888" s="318"/>
      <c r="L888" s="318"/>
      <c r="M888" s="318"/>
      <c r="N888" s="318"/>
      <c r="O888" s="318"/>
      <c r="P888" s="318"/>
      <c r="Q888" s="318"/>
      <c r="R888" s="318"/>
      <c r="S888" s="318"/>
      <c r="T888" s="318"/>
      <c r="U888" s="318"/>
      <c r="V888" s="318"/>
      <c r="W888" s="318"/>
      <c r="X888" s="318"/>
      <c r="Y888" s="318"/>
      <c r="Z888" s="318"/>
      <c r="AA888" s="318"/>
    </row>
    <row r="889" spans="2:27" s="334" customFormat="1" ht="18.5">
      <c r="B889" s="318"/>
      <c r="C889" s="318"/>
      <c r="D889" s="318"/>
      <c r="E889" s="318"/>
      <c r="F889" s="318"/>
      <c r="G889" s="318"/>
      <c r="H889" s="318"/>
      <c r="I889" s="318"/>
      <c r="J889" s="318"/>
      <c r="K889" s="318"/>
      <c r="L889" s="318"/>
      <c r="M889" s="318"/>
      <c r="N889" s="318"/>
      <c r="O889" s="318"/>
      <c r="P889" s="318"/>
      <c r="Q889" s="318"/>
      <c r="R889" s="318"/>
      <c r="S889" s="318"/>
      <c r="T889" s="318"/>
      <c r="U889" s="318"/>
      <c r="V889" s="318"/>
      <c r="W889" s="318"/>
      <c r="X889" s="318"/>
      <c r="Y889" s="318"/>
      <c r="Z889" s="318"/>
      <c r="AA889" s="318"/>
    </row>
    <row r="890" spans="2:27" s="334" customFormat="1" ht="18.5">
      <c r="B890" s="318"/>
      <c r="C890" s="318"/>
      <c r="D890" s="318"/>
      <c r="E890" s="318"/>
      <c r="F890" s="318"/>
      <c r="G890" s="318"/>
      <c r="H890" s="318"/>
      <c r="I890" s="318"/>
      <c r="J890" s="318"/>
      <c r="K890" s="318"/>
      <c r="L890" s="318"/>
      <c r="M890" s="318"/>
      <c r="N890" s="318"/>
      <c r="O890" s="318"/>
      <c r="P890" s="318"/>
      <c r="Q890" s="318"/>
      <c r="R890" s="318"/>
      <c r="S890" s="318"/>
      <c r="T890" s="318"/>
      <c r="U890" s="318"/>
      <c r="V890" s="318"/>
      <c r="W890" s="318"/>
      <c r="X890" s="318"/>
      <c r="Y890" s="318"/>
      <c r="Z890" s="318"/>
      <c r="AA890" s="318"/>
    </row>
    <row r="891" spans="2:27" s="334" customFormat="1" ht="18.5">
      <c r="B891" s="318"/>
      <c r="C891" s="318"/>
      <c r="D891" s="318"/>
      <c r="E891" s="318"/>
      <c r="F891" s="318"/>
      <c r="G891" s="318"/>
      <c r="H891" s="318"/>
      <c r="I891" s="318"/>
      <c r="J891" s="318"/>
      <c r="K891" s="318"/>
      <c r="L891" s="318"/>
      <c r="M891" s="318"/>
      <c r="N891" s="318"/>
      <c r="O891" s="318"/>
      <c r="P891" s="318"/>
      <c r="Q891" s="318"/>
      <c r="R891" s="318"/>
      <c r="S891" s="318"/>
      <c r="T891" s="318"/>
      <c r="U891" s="318"/>
      <c r="V891" s="318"/>
      <c r="W891" s="318"/>
      <c r="X891" s="318"/>
      <c r="Y891" s="318"/>
      <c r="Z891" s="318"/>
      <c r="AA891" s="318"/>
    </row>
    <row r="892" spans="2:27" s="334" customFormat="1" ht="18.5">
      <c r="B892" s="318"/>
      <c r="C892" s="318"/>
      <c r="D892" s="318"/>
      <c r="E892" s="318"/>
      <c r="F892" s="318"/>
      <c r="G892" s="318"/>
      <c r="H892" s="318"/>
      <c r="I892" s="318"/>
      <c r="J892" s="318"/>
      <c r="K892" s="318"/>
      <c r="L892" s="318"/>
      <c r="M892" s="318"/>
      <c r="N892" s="318"/>
      <c r="O892" s="318"/>
      <c r="P892" s="318"/>
      <c r="Q892" s="318"/>
      <c r="R892" s="318"/>
      <c r="S892" s="318"/>
      <c r="T892" s="318"/>
      <c r="U892" s="318"/>
      <c r="V892" s="318"/>
      <c r="W892" s="318"/>
      <c r="X892" s="318"/>
      <c r="Y892" s="318"/>
      <c r="Z892" s="318"/>
      <c r="AA892" s="318"/>
    </row>
    <row r="893" spans="2:27" s="334" customFormat="1" ht="18.5">
      <c r="B893" s="318"/>
      <c r="C893" s="318"/>
      <c r="D893" s="318"/>
      <c r="E893" s="318"/>
      <c r="F893" s="318"/>
      <c r="G893" s="318"/>
      <c r="H893" s="318"/>
      <c r="I893" s="318"/>
      <c r="J893" s="318"/>
      <c r="K893" s="318"/>
      <c r="L893" s="318"/>
      <c r="M893" s="318"/>
      <c r="N893" s="318"/>
      <c r="O893" s="318"/>
      <c r="P893" s="318"/>
      <c r="Q893" s="318"/>
      <c r="R893" s="318"/>
      <c r="S893" s="318"/>
      <c r="T893" s="318"/>
      <c r="U893" s="318"/>
      <c r="V893" s="318"/>
      <c r="W893" s="318"/>
      <c r="X893" s="318"/>
      <c r="Y893" s="318"/>
      <c r="Z893" s="318"/>
      <c r="AA893" s="318"/>
    </row>
    <row r="894" spans="2:27" s="334" customFormat="1" ht="18.5">
      <c r="B894" s="318"/>
      <c r="C894" s="318"/>
      <c r="D894" s="318"/>
      <c r="E894" s="318"/>
      <c r="F894" s="318"/>
      <c r="G894" s="318"/>
      <c r="H894" s="318"/>
      <c r="I894" s="318"/>
      <c r="J894" s="318"/>
      <c r="K894" s="318"/>
      <c r="L894" s="318"/>
      <c r="M894" s="318"/>
      <c r="N894" s="318"/>
      <c r="O894" s="318"/>
      <c r="P894" s="318"/>
      <c r="Q894" s="318"/>
      <c r="R894" s="318"/>
      <c r="S894" s="318"/>
      <c r="T894" s="318"/>
      <c r="U894" s="318"/>
      <c r="V894" s="318"/>
      <c r="W894" s="318"/>
      <c r="X894" s="318"/>
      <c r="Y894" s="318"/>
      <c r="Z894" s="318"/>
      <c r="AA894" s="318"/>
    </row>
    <row r="895" spans="2:27" s="334" customFormat="1" ht="18.5">
      <c r="B895" s="318"/>
      <c r="C895" s="318"/>
      <c r="D895" s="318"/>
      <c r="E895" s="318"/>
      <c r="F895" s="318"/>
      <c r="G895" s="318"/>
      <c r="H895" s="318"/>
      <c r="I895" s="318"/>
      <c r="J895" s="318"/>
      <c r="K895" s="318"/>
      <c r="L895" s="318"/>
      <c r="M895" s="318"/>
      <c r="N895" s="318"/>
      <c r="O895" s="318"/>
      <c r="P895" s="318"/>
      <c r="Q895" s="318"/>
      <c r="R895" s="318"/>
      <c r="S895" s="318"/>
      <c r="T895" s="318"/>
      <c r="U895" s="318"/>
      <c r="V895" s="318"/>
      <c r="W895" s="318"/>
      <c r="X895" s="318"/>
      <c r="Y895" s="318"/>
      <c r="Z895" s="318"/>
      <c r="AA895" s="318"/>
    </row>
    <row r="896" spans="2:27" s="334" customFormat="1" ht="18.5">
      <c r="B896" s="318"/>
      <c r="C896" s="318"/>
      <c r="D896" s="318"/>
      <c r="E896" s="318"/>
      <c r="F896" s="318"/>
      <c r="G896" s="318"/>
      <c r="H896" s="318"/>
      <c r="I896" s="318"/>
      <c r="J896" s="318"/>
      <c r="K896" s="318"/>
      <c r="L896" s="318"/>
      <c r="M896" s="318"/>
      <c r="N896" s="318"/>
      <c r="O896" s="318"/>
      <c r="P896" s="318"/>
      <c r="Q896" s="318"/>
      <c r="R896" s="318"/>
      <c r="S896" s="318"/>
      <c r="T896" s="318"/>
      <c r="U896" s="318"/>
      <c r="V896" s="318"/>
      <c r="W896" s="318"/>
      <c r="X896" s="318"/>
      <c r="Y896" s="318"/>
      <c r="Z896" s="318"/>
      <c r="AA896" s="318"/>
    </row>
    <row r="897" spans="2:27" s="334" customFormat="1" ht="18.5">
      <c r="B897" s="318"/>
      <c r="C897" s="318"/>
      <c r="D897" s="318"/>
      <c r="E897" s="318"/>
      <c r="F897" s="318"/>
      <c r="G897" s="318"/>
      <c r="H897" s="318"/>
      <c r="I897" s="318"/>
      <c r="J897" s="318"/>
      <c r="K897" s="318"/>
      <c r="L897" s="318"/>
      <c r="M897" s="318"/>
      <c r="N897" s="318"/>
      <c r="O897" s="318"/>
      <c r="P897" s="318"/>
      <c r="Q897" s="318"/>
      <c r="R897" s="318"/>
      <c r="S897" s="318"/>
      <c r="T897" s="318"/>
      <c r="U897" s="318"/>
      <c r="V897" s="318"/>
      <c r="W897" s="318"/>
      <c r="X897" s="318"/>
      <c r="Y897" s="318"/>
      <c r="Z897" s="318"/>
      <c r="AA897" s="318"/>
    </row>
    <row r="898" spans="2:27" s="334" customFormat="1" ht="18.5">
      <c r="B898" s="318"/>
      <c r="C898" s="318"/>
      <c r="D898" s="318"/>
      <c r="E898" s="318"/>
      <c r="F898" s="318"/>
      <c r="G898" s="318"/>
      <c r="H898" s="318"/>
      <c r="I898" s="318"/>
      <c r="J898" s="318"/>
      <c r="K898" s="318"/>
      <c r="L898" s="318"/>
      <c r="M898" s="318"/>
      <c r="N898" s="318"/>
      <c r="O898" s="318"/>
      <c r="P898" s="318"/>
      <c r="Q898" s="318"/>
      <c r="R898" s="318"/>
      <c r="S898" s="318"/>
      <c r="T898" s="318"/>
      <c r="U898" s="318"/>
      <c r="V898" s="318"/>
      <c r="W898" s="318"/>
      <c r="X898" s="318"/>
      <c r="Y898" s="318"/>
      <c r="Z898" s="318"/>
      <c r="AA898" s="318"/>
    </row>
    <row r="899" spans="2:27" s="334" customFormat="1" ht="18.5">
      <c r="B899" s="318"/>
      <c r="C899" s="318"/>
      <c r="D899" s="318"/>
      <c r="E899" s="318"/>
      <c r="F899" s="318"/>
      <c r="G899" s="318"/>
      <c r="H899" s="318"/>
      <c r="I899" s="318"/>
      <c r="J899" s="318"/>
      <c r="K899" s="318"/>
      <c r="L899" s="318"/>
      <c r="M899" s="318"/>
      <c r="N899" s="318"/>
      <c r="O899" s="318"/>
      <c r="P899" s="318"/>
      <c r="Q899" s="318"/>
      <c r="R899" s="318"/>
      <c r="S899" s="318"/>
      <c r="T899" s="318"/>
      <c r="U899" s="318"/>
      <c r="V899" s="318"/>
      <c r="W899" s="318"/>
      <c r="X899" s="318"/>
      <c r="Y899" s="318"/>
      <c r="Z899" s="318"/>
      <c r="AA899" s="318"/>
    </row>
    <row r="900" spans="2:27" s="334" customFormat="1" ht="18.5">
      <c r="B900" s="318"/>
      <c r="C900" s="318"/>
      <c r="D900" s="318"/>
      <c r="E900" s="318"/>
      <c r="F900" s="318"/>
      <c r="G900" s="318"/>
      <c r="H900" s="318"/>
      <c r="I900" s="318"/>
      <c r="J900" s="318"/>
      <c r="K900" s="318"/>
      <c r="L900" s="318"/>
      <c r="M900" s="318"/>
      <c r="N900" s="318"/>
      <c r="O900" s="318"/>
      <c r="P900" s="318"/>
      <c r="Q900" s="318"/>
      <c r="R900" s="318"/>
      <c r="S900" s="318"/>
      <c r="T900" s="318"/>
      <c r="U900" s="318"/>
      <c r="V900" s="318"/>
      <c r="W900" s="318"/>
      <c r="X900" s="318"/>
      <c r="Y900" s="318"/>
      <c r="Z900" s="318"/>
      <c r="AA900" s="318"/>
    </row>
    <row r="901" spans="2:27" s="334" customFormat="1" ht="18.5">
      <c r="B901" s="318"/>
      <c r="C901" s="318"/>
      <c r="D901" s="318"/>
      <c r="E901" s="318"/>
      <c r="F901" s="318"/>
      <c r="G901" s="318"/>
      <c r="H901" s="318"/>
      <c r="I901" s="318"/>
      <c r="J901" s="318"/>
      <c r="K901" s="318"/>
      <c r="L901" s="318"/>
      <c r="M901" s="318"/>
      <c r="N901" s="318"/>
      <c r="O901" s="318"/>
      <c r="P901" s="318"/>
      <c r="Q901" s="318"/>
      <c r="R901" s="318"/>
      <c r="S901" s="318"/>
      <c r="T901" s="318"/>
      <c r="U901" s="318"/>
      <c r="V901" s="318"/>
      <c r="W901" s="318"/>
      <c r="X901" s="318"/>
      <c r="Y901" s="318"/>
      <c r="Z901" s="318"/>
      <c r="AA901" s="318"/>
    </row>
    <row r="902" spans="2:27" s="334" customFormat="1" ht="18.5">
      <c r="B902" s="318"/>
      <c r="C902" s="318"/>
      <c r="D902" s="318"/>
      <c r="E902" s="318"/>
      <c r="F902" s="318"/>
      <c r="G902" s="318"/>
      <c r="H902" s="318"/>
      <c r="I902" s="318"/>
      <c r="J902" s="318"/>
      <c r="K902" s="318"/>
      <c r="L902" s="318"/>
      <c r="M902" s="318"/>
      <c r="N902" s="318"/>
      <c r="O902" s="318"/>
      <c r="P902" s="318"/>
      <c r="Q902" s="318"/>
      <c r="R902" s="318"/>
      <c r="S902" s="318"/>
      <c r="T902" s="318"/>
      <c r="U902" s="318"/>
      <c r="V902" s="318"/>
      <c r="W902" s="318"/>
      <c r="X902" s="318"/>
      <c r="Y902" s="318"/>
      <c r="Z902" s="318"/>
      <c r="AA902" s="318"/>
    </row>
    <row r="903" spans="2:27" s="334" customFormat="1" ht="18.5">
      <c r="B903" s="318"/>
      <c r="C903" s="318"/>
      <c r="D903" s="318"/>
      <c r="E903" s="318"/>
      <c r="F903" s="318"/>
      <c r="G903" s="318"/>
      <c r="H903" s="318"/>
      <c r="I903" s="318"/>
      <c r="J903" s="318"/>
      <c r="K903" s="318"/>
      <c r="L903" s="318"/>
      <c r="M903" s="318"/>
      <c r="N903" s="318"/>
      <c r="O903" s="318"/>
      <c r="P903" s="318"/>
      <c r="Q903" s="318"/>
      <c r="R903" s="318"/>
      <c r="S903" s="318"/>
      <c r="T903" s="318"/>
      <c r="U903" s="318"/>
      <c r="V903" s="318"/>
      <c r="W903" s="318"/>
      <c r="X903" s="318"/>
      <c r="Y903" s="318"/>
      <c r="Z903" s="318"/>
      <c r="AA903" s="318"/>
    </row>
    <row r="904" spans="2:27" s="334" customFormat="1" ht="18.5">
      <c r="B904" s="318"/>
      <c r="C904" s="318"/>
      <c r="D904" s="318"/>
      <c r="E904" s="318"/>
      <c r="F904" s="318"/>
      <c r="G904" s="318"/>
      <c r="H904" s="318"/>
      <c r="I904" s="318"/>
      <c r="J904" s="318"/>
      <c r="K904" s="318"/>
      <c r="L904" s="318"/>
      <c r="M904" s="318"/>
      <c r="N904" s="318"/>
      <c r="O904" s="318"/>
      <c r="P904" s="318"/>
      <c r="Q904" s="318"/>
      <c r="R904" s="318"/>
      <c r="S904" s="318"/>
      <c r="T904" s="318"/>
      <c r="U904" s="318"/>
      <c r="V904" s="318"/>
      <c r="W904" s="318"/>
      <c r="X904" s="318"/>
      <c r="Y904" s="318"/>
      <c r="Z904" s="318"/>
      <c r="AA904" s="318"/>
    </row>
    <row r="905" spans="2:27" s="334" customFormat="1" ht="18.5">
      <c r="B905" s="318"/>
      <c r="C905" s="318"/>
      <c r="D905" s="318"/>
      <c r="E905" s="318"/>
      <c r="F905" s="318"/>
      <c r="G905" s="318"/>
      <c r="H905" s="318"/>
      <c r="I905" s="318"/>
      <c r="J905" s="318"/>
      <c r="K905" s="318"/>
      <c r="L905" s="318"/>
      <c r="M905" s="318"/>
      <c r="N905" s="318"/>
      <c r="O905" s="318"/>
      <c r="P905" s="318"/>
      <c r="Q905" s="318"/>
      <c r="R905" s="318"/>
      <c r="S905" s="318"/>
      <c r="T905" s="318"/>
      <c r="U905" s="318"/>
      <c r="V905" s="318"/>
      <c r="W905" s="318"/>
      <c r="X905" s="318"/>
      <c r="Y905" s="318"/>
      <c r="Z905" s="318"/>
      <c r="AA905" s="318"/>
    </row>
    <row r="906" spans="2:27" s="334" customFormat="1" ht="18.5">
      <c r="B906" s="318"/>
      <c r="C906" s="318"/>
      <c r="D906" s="318"/>
      <c r="E906" s="318"/>
      <c r="F906" s="318"/>
      <c r="G906" s="318"/>
      <c r="H906" s="318"/>
      <c r="I906" s="318"/>
      <c r="J906" s="318"/>
      <c r="K906" s="318"/>
      <c r="L906" s="318"/>
      <c r="M906" s="318"/>
      <c r="N906" s="318"/>
      <c r="O906" s="318"/>
      <c r="P906" s="318"/>
      <c r="Q906" s="318"/>
      <c r="R906" s="318"/>
      <c r="S906" s="318"/>
      <c r="T906" s="318"/>
      <c r="U906" s="318"/>
      <c r="V906" s="318"/>
      <c r="W906" s="318"/>
      <c r="X906" s="318"/>
      <c r="Y906" s="318"/>
      <c r="Z906" s="318"/>
      <c r="AA906" s="318"/>
    </row>
    <row r="907" spans="2:27" s="334" customFormat="1" ht="18.5">
      <c r="B907" s="318"/>
      <c r="C907" s="318"/>
      <c r="D907" s="318"/>
      <c r="E907" s="318"/>
      <c r="F907" s="318"/>
      <c r="G907" s="318"/>
      <c r="H907" s="318"/>
      <c r="I907" s="318"/>
      <c r="J907" s="318"/>
      <c r="K907" s="318"/>
      <c r="L907" s="318"/>
      <c r="M907" s="318"/>
      <c r="N907" s="318"/>
      <c r="O907" s="318"/>
      <c r="P907" s="318"/>
      <c r="Q907" s="318"/>
      <c r="R907" s="318"/>
      <c r="S907" s="318"/>
      <c r="T907" s="318"/>
      <c r="U907" s="318"/>
      <c r="V907" s="318"/>
      <c r="W907" s="318"/>
      <c r="X907" s="318"/>
      <c r="Y907" s="318"/>
      <c r="Z907" s="318"/>
      <c r="AA907" s="318"/>
    </row>
    <row r="908" spans="2:27" s="334" customFormat="1" ht="18.5">
      <c r="B908" s="318"/>
      <c r="C908" s="318"/>
      <c r="D908" s="318"/>
      <c r="E908" s="318"/>
      <c r="F908" s="318"/>
      <c r="G908" s="318"/>
      <c r="H908" s="318"/>
      <c r="I908" s="318"/>
      <c r="J908" s="318"/>
      <c r="K908" s="318"/>
      <c r="L908" s="318"/>
      <c r="M908" s="318"/>
      <c r="N908" s="318"/>
      <c r="O908" s="318"/>
      <c r="P908" s="318"/>
      <c r="Q908" s="318"/>
      <c r="R908" s="318"/>
      <c r="S908" s="318"/>
      <c r="T908" s="318"/>
      <c r="U908" s="318"/>
      <c r="V908" s="318"/>
      <c r="W908" s="318"/>
      <c r="X908" s="318"/>
      <c r="Y908" s="318"/>
      <c r="Z908" s="318"/>
      <c r="AA908" s="318"/>
    </row>
    <row r="909" spans="2:27" s="334" customFormat="1" ht="18.5">
      <c r="B909" s="318"/>
      <c r="C909" s="318"/>
      <c r="D909" s="318"/>
      <c r="E909" s="318"/>
      <c r="F909" s="318"/>
      <c r="G909" s="318"/>
      <c r="H909" s="318"/>
      <c r="I909" s="318"/>
      <c r="J909" s="318"/>
      <c r="K909" s="318"/>
      <c r="L909" s="318"/>
      <c r="M909" s="318"/>
      <c r="N909" s="318"/>
      <c r="O909" s="318"/>
      <c r="P909" s="318"/>
      <c r="Q909" s="318"/>
      <c r="R909" s="318"/>
      <c r="S909" s="318"/>
      <c r="T909" s="318"/>
      <c r="U909" s="318"/>
      <c r="V909" s="318"/>
      <c r="W909" s="318"/>
      <c r="X909" s="318"/>
      <c r="Y909" s="318"/>
      <c r="Z909" s="318"/>
      <c r="AA909" s="318"/>
    </row>
    <row r="910" spans="2:27" s="334" customFormat="1" ht="18.5">
      <c r="B910" s="318"/>
      <c r="C910" s="318"/>
      <c r="D910" s="318"/>
      <c r="E910" s="318"/>
      <c r="F910" s="318"/>
      <c r="G910" s="318"/>
      <c r="H910" s="318"/>
      <c r="I910" s="318"/>
      <c r="J910" s="318"/>
      <c r="K910" s="318"/>
      <c r="L910" s="318"/>
      <c r="M910" s="318"/>
      <c r="N910" s="318"/>
      <c r="O910" s="318"/>
      <c r="P910" s="318"/>
      <c r="Q910" s="318"/>
      <c r="R910" s="318"/>
      <c r="S910" s="318"/>
      <c r="T910" s="318"/>
      <c r="U910" s="318"/>
      <c r="V910" s="318"/>
      <c r="W910" s="318"/>
      <c r="X910" s="318"/>
      <c r="Y910" s="318"/>
      <c r="Z910" s="318"/>
      <c r="AA910" s="318"/>
    </row>
    <row r="911" spans="2:27" s="334" customFormat="1" ht="18.5">
      <c r="B911" s="318"/>
      <c r="C911" s="318"/>
      <c r="D911" s="318"/>
      <c r="E911" s="318"/>
      <c r="F911" s="318"/>
      <c r="G911" s="318"/>
      <c r="H911" s="318"/>
      <c r="I911" s="318"/>
      <c r="J911" s="318"/>
      <c r="K911" s="318"/>
      <c r="L911" s="318"/>
      <c r="M911" s="318"/>
      <c r="N911" s="318"/>
      <c r="O911" s="318"/>
      <c r="P911" s="318"/>
      <c r="Q911" s="318"/>
      <c r="R911" s="318"/>
      <c r="S911" s="318"/>
      <c r="T911" s="318"/>
      <c r="U911" s="318"/>
      <c r="V911" s="318"/>
      <c r="W911" s="318"/>
      <c r="X911" s="318"/>
      <c r="Y911" s="318"/>
      <c r="Z911" s="318"/>
      <c r="AA911" s="318"/>
    </row>
    <row r="912" spans="2:27" s="334" customFormat="1" ht="18.5">
      <c r="B912" s="318"/>
      <c r="C912" s="318"/>
      <c r="D912" s="318"/>
      <c r="E912" s="318"/>
      <c r="F912" s="318"/>
      <c r="G912" s="318"/>
      <c r="H912" s="318"/>
      <c r="I912" s="318"/>
      <c r="J912" s="318"/>
      <c r="K912" s="318"/>
      <c r="L912" s="318"/>
      <c r="M912" s="318"/>
      <c r="N912" s="318"/>
      <c r="O912" s="318"/>
      <c r="P912" s="318"/>
      <c r="Q912" s="318"/>
      <c r="R912" s="318"/>
      <c r="S912" s="318"/>
      <c r="T912" s="318"/>
      <c r="U912" s="318"/>
      <c r="V912" s="318"/>
      <c r="W912" s="318"/>
      <c r="X912" s="318"/>
      <c r="Y912" s="318"/>
      <c r="Z912" s="318"/>
      <c r="AA912" s="318"/>
    </row>
    <row r="913" spans="2:27" s="334" customFormat="1" ht="18.5">
      <c r="B913" s="318"/>
      <c r="C913" s="318"/>
      <c r="D913" s="318"/>
      <c r="E913" s="318"/>
      <c r="F913" s="318"/>
      <c r="G913" s="318"/>
      <c r="H913" s="318"/>
      <c r="I913" s="318"/>
      <c r="J913" s="318"/>
      <c r="K913" s="318"/>
      <c r="L913" s="318"/>
      <c r="M913" s="318"/>
      <c r="N913" s="318"/>
      <c r="O913" s="318"/>
      <c r="P913" s="318"/>
      <c r="Q913" s="318"/>
      <c r="R913" s="318"/>
      <c r="S913" s="318"/>
      <c r="T913" s="318"/>
      <c r="U913" s="318"/>
      <c r="V913" s="318"/>
      <c r="W913" s="318"/>
      <c r="X913" s="318"/>
      <c r="Y913" s="318"/>
      <c r="Z913" s="318"/>
      <c r="AA913" s="318"/>
    </row>
    <row r="914" spans="2:27" s="334" customFormat="1" ht="18.5">
      <c r="B914" s="318"/>
      <c r="C914" s="318"/>
      <c r="D914" s="318"/>
      <c r="E914" s="318"/>
      <c r="F914" s="318"/>
      <c r="G914" s="318"/>
      <c r="H914" s="318"/>
      <c r="I914" s="318"/>
      <c r="J914" s="318"/>
      <c r="K914" s="318"/>
      <c r="L914" s="318"/>
      <c r="M914" s="318"/>
      <c r="N914" s="318"/>
      <c r="O914" s="318"/>
      <c r="P914" s="318"/>
      <c r="Q914" s="318"/>
      <c r="R914" s="318"/>
      <c r="S914" s="318"/>
      <c r="T914" s="318"/>
      <c r="U914" s="318"/>
      <c r="V914" s="318"/>
      <c r="W914" s="318"/>
      <c r="X914" s="318"/>
      <c r="Y914" s="318"/>
      <c r="Z914" s="318"/>
      <c r="AA914" s="318"/>
    </row>
    <row r="915" spans="2:27" s="334" customFormat="1" ht="18.5">
      <c r="B915" s="318"/>
      <c r="C915" s="318"/>
      <c r="D915" s="318"/>
      <c r="E915" s="318"/>
      <c r="F915" s="318"/>
      <c r="G915" s="318"/>
      <c r="H915" s="318"/>
      <c r="I915" s="318"/>
      <c r="J915" s="318"/>
      <c r="K915" s="318"/>
      <c r="L915" s="318"/>
      <c r="M915" s="318"/>
      <c r="N915" s="318"/>
      <c r="O915" s="318"/>
      <c r="P915" s="318"/>
      <c r="Q915" s="318"/>
      <c r="R915" s="318"/>
      <c r="S915" s="318"/>
      <c r="T915" s="318"/>
      <c r="U915" s="318"/>
      <c r="V915" s="318"/>
      <c r="W915" s="318"/>
      <c r="X915" s="318"/>
      <c r="Y915" s="318"/>
      <c r="Z915" s="318"/>
      <c r="AA915" s="318"/>
    </row>
    <row r="916" spans="2:27" s="334" customFormat="1" ht="18.5">
      <c r="B916" s="318"/>
      <c r="C916" s="318"/>
      <c r="D916" s="318"/>
      <c r="E916" s="318"/>
      <c r="F916" s="318"/>
      <c r="G916" s="318"/>
      <c r="H916" s="318"/>
      <c r="I916" s="318"/>
      <c r="J916" s="318"/>
      <c r="K916" s="318"/>
      <c r="L916" s="318"/>
      <c r="M916" s="318"/>
      <c r="N916" s="318"/>
      <c r="O916" s="318"/>
      <c r="P916" s="318"/>
      <c r="Q916" s="318"/>
      <c r="R916" s="318"/>
      <c r="S916" s="318"/>
      <c r="T916" s="318"/>
      <c r="U916" s="318"/>
      <c r="V916" s="318"/>
      <c r="W916" s="318"/>
      <c r="X916" s="318"/>
      <c r="Y916" s="318"/>
      <c r="Z916" s="318"/>
      <c r="AA916" s="318"/>
    </row>
    <row r="917" spans="2:27" s="334" customFormat="1" ht="18.5">
      <c r="B917" s="318"/>
      <c r="C917" s="318"/>
      <c r="D917" s="318"/>
      <c r="E917" s="318"/>
      <c r="F917" s="318"/>
      <c r="G917" s="318"/>
      <c r="H917" s="318"/>
      <c r="I917" s="318"/>
      <c r="J917" s="318"/>
      <c r="K917" s="318"/>
      <c r="L917" s="318"/>
      <c r="M917" s="318"/>
      <c r="N917" s="318"/>
      <c r="O917" s="318"/>
      <c r="P917" s="318"/>
      <c r="Q917" s="318"/>
      <c r="R917" s="318"/>
      <c r="S917" s="318"/>
      <c r="T917" s="318"/>
      <c r="U917" s="318"/>
      <c r="V917" s="318"/>
      <c r="W917" s="318"/>
      <c r="X917" s="318"/>
      <c r="Y917" s="318"/>
      <c r="Z917" s="318"/>
      <c r="AA917" s="318"/>
    </row>
    <row r="918" spans="2:27" s="334" customFormat="1" ht="18.5">
      <c r="B918" s="318"/>
      <c r="C918" s="318"/>
      <c r="D918" s="318"/>
      <c r="E918" s="318"/>
      <c r="F918" s="318"/>
      <c r="G918" s="318"/>
      <c r="H918" s="318"/>
      <c r="I918" s="318"/>
      <c r="J918" s="318"/>
      <c r="K918" s="318"/>
      <c r="L918" s="318"/>
      <c r="M918" s="318"/>
      <c r="N918" s="318"/>
      <c r="O918" s="318"/>
      <c r="P918" s="318"/>
      <c r="Q918" s="318"/>
      <c r="R918" s="318"/>
      <c r="S918" s="318"/>
      <c r="T918" s="318"/>
      <c r="U918" s="318"/>
      <c r="V918" s="318"/>
      <c r="W918" s="318"/>
      <c r="X918" s="318"/>
      <c r="Y918" s="318"/>
      <c r="Z918" s="318"/>
      <c r="AA918" s="318"/>
    </row>
    <row r="919" spans="2:27" s="334" customFormat="1" ht="18.5">
      <c r="B919" s="318"/>
      <c r="C919" s="318"/>
      <c r="D919" s="318"/>
      <c r="E919" s="318"/>
      <c r="F919" s="318"/>
      <c r="G919" s="318"/>
      <c r="H919" s="318"/>
      <c r="I919" s="318"/>
      <c r="J919" s="318"/>
      <c r="K919" s="318"/>
      <c r="L919" s="318"/>
      <c r="M919" s="318"/>
      <c r="N919" s="318"/>
      <c r="O919" s="318"/>
      <c r="P919" s="318"/>
      <c r="Q919" s="318"/>
      <c r="R919" s="318"/>
      <c r="S919" s="318"/>
      <c r="T919" s="318"/>
      <c r="U919" s="318"/>
      <c r="V919" s="318"/>
      <c r="W919" s="318"/>
      <c r="X919" s="318"/>
      <c r="Y919" s="318"/>
      <c r="Z919" s="318"/>
      <c r="AA919" s="318"/>
    </row>
    <row r="920" spans="2:27" s="334" customFormat="1" ht="18.5">
      <c r="B920" s="318"/>
      <c r="C920" s="318"/>
      <c r="D920" s="318"/>
      <c r="E920" s="318"/>
      <c r="F920" s="318"/>
      <c r="G920" s="318"/>
      <c r="H920" s="318"/>
      <c r="I920" s="318"/>
      <c r="J920" s="318"/>
      <c r="K920" s="318"/>
      <c r="L920" s="318"/>
      <c r="M920" s="318"/>
      <c r="N920" s="318"/>
      <c r="O920" s="318"/>
      <c r="P920" s="318"/>
      <c r="Q920" s="318"/>
      <c r="R920" s="318"/>
      <c r="S920" s="318"/>
      <c r="T920" s="318"/>
      <c r="U920" s="318"/>
      <c r="V920" s="318"/>
      <c r="W920" s="318"/>
      <c r="X920" s="318"/>
      <c r="Y920" s="318"/>
      <c r="Z920" s="318"/>
      <c r="AA920" s="318"/>
    </row>
    <row r="921" spans="2:27" s="334" customFormat="1" ht="18.5">
      <c r="B921" s="318"/>
      <c r="C921" s="318"/>
      <c r="D921" s="318"/>
      <c r="E921" s="318"/>
      <c r="F921" s="318"/>
      <c r="G921" s="318"/>
      <c r="H921" s="318"/>
      <c r="I921" s="318"/>
      <c r="J921" s="318"/>
      <c r="K921" s="318"/>
      <c r="L921" s="318"/>
      <c r="M921" s="318"/>
      <c r="N921" s="318"/>
      <c r="O921" s="318"/>
      <c r="P921" s="318"/>
      <c r="Q921" s="318"/>
      <c r="R921" s="318"/>
      <c r="S921" s="318"/>
      <c r="T921" s="318"/>
      <c r="U921" s="318"/>
      <c r="V921" s="318"/>
      <c r="W921" s="318"/>
      <c r="X921" s="318"/>
      <c r="Y921" s="318"/>
      <c r="Z921" s="318"/>
      <c r="AA921" s="318"/>
    </row>
    <row r="922" spans="2:27" s="334" customFormat="1" ht="18.5">
      <c r="B922" s="318"/>
      <c r="C922" s="318"/>
      <c r="D922" s="318"/>
      <c r="E922" s="318"/>
      <c r="F922" s="318"/>
      <c r="G922" s="318"/>
      <c r="H922" s="318"/>
      <c r="I922" s="318"/>
      <c r="J922" s="318"/>
      <c r="K922" s="318"/>
      <c r="L922" s="318"/>
      <c r="M922" s="318"/>
      <c r="N922" s="318"/>
      <c r="O922" s="318"/>
      <c r="P922" s="318"/>
      <c r="Q922" s="318"/>
      <c r="R922" s="318"/>
      <c r="S922" s="318"/>
      <c r="T922" s="318"/>
      <c r="U922" s="318"/>
      <c r="V922" s="318"/>
      <c r="W922" s="318"/>
      <c r="X922" s="318"/>
      <c r="Y922" s="318"/>
      <c r="Z922" s="318"/>
      <c r="AA922" s="318"/>
    </row>
    <row r="923" spans="2:27" s="334" customFormat="1" ht="18.5">
      <c r="B923" s="318"/>
      <c r="C923" s="318"/>
      <c r="D923" s="318"/>
      <c r="E923" s="318"/>
      <c r="F923" s="318"/>
      <c r="G923" s="318"/>
      <c r="H923" s="318"/>
      <c r="I923" s="318"/>
      <c r="J923" s="318"/>
      <c r="K923" s="318"/>
      <c r="L923" s="318"/>
      <c r="M923" s="318"/>
      <c r="N923" s="318"/>
      <c r="O923" s="318"/>
      <c r="P923" s="318"/>
      <c r="Q923" s="318"/>
      <c r="R923" s="318"/>
      <c r="S923" s="318"/>
      <c r="T923" s="318"/>
      <c r="U923" s="318"/>
      <c r="V923" s="318"/>
      <c r="W923" s="318"/>
      <c r="X923" s="318"/>
      <c r="Y923" s="318"/>
      <c r="Z923" s="318"/>
      <c r="AA923" s="318"/>
    </row>
    <row r="924" spans="2:27" s="334" customFormat="1" ht="18.5">
      <c r="B924" s="318"/>
      <c r="C924" s="318"/>
      <c r="D924" s="318"/>
      <c r="E924" s="318"/>
      <c r="F924" s="318"/>
      <c r="G924" s="318"/>
      <c r="H924" s="318"/>
      <c r="I924" s="318"/>
      <c r="J924" s="318"/>
      <c r="K924" s="318"/>
      <c r="L924" s="318"/>
      <c r="M924" s="318"/>
      <c r="N924" s="318"/>
      <c r="O924" s="318"/>
      <c r="P924" s="318"/>
      <c r="Q924" s="318"/>
      <c r="R924" s="318"/>
      <c r="S924" s="318"/>
      <c r="T924" s="318"/>
      <c r="U924" s="318"/>
      <c r="V924" s="318"/>
      <c r="W924" s="318"/>
      <c r="X924" s="318"/>
      <c r="Y924" s="318"/>
      <c r="Z924" s="318"/>
      <c r="AA924" s="318"/>
    </row>
    <row r="925" spans="2:27" s="334" customFormat="1" ht="18.5">
      <c r="B925" s="318"/>
      <c r="C925" s="318"/>
      <c r="D925" s="318"/>
      <c r="E925" s="318"/>
      <c r="F925" s="318"/>
      <c r="G925" s="318"/>
      <c r="H925" s="318"/>
      <c r="I925" s="318"/>
      <c r="J925" s="318"/>
      <c r="K925" s="318"/>
      <c r="L925" s="318"/>
      <c r="M925" s="318"/>
      <c r="N925" s="318"/>
      <c r="O925" s="318"/>
      <c r="P925" s="318"/>
      <c r="Q925" s="318"/>
      <c r="R925" s="318"/>
      <c r="S925" s="318"/>
      <c r="T925" s="318"/>
      <c r="U925" s="318"/>
      <c r="V925" s="318"/>
      <c r="W925" s="318"/>
      <c r="X925" s="318"/>
      <c r="Y925" s="318"/>
      <c r="Z925" s="318"/>
      <c r="AA925" s="318"/>
    </row>
    <row r="926" spans="2:27" s="334" customFormat="1" ht="18.5">
      <c r="B926" s="318"/>
      <c r="C926" s="318"/>
      <c r="D926" s="318"/>
      <c r="E926" s="318"/>
      <c r="F926" s="318"/>
      <c r="G926" s="318"/>
      <c r="H926" s="318"/>
      <c r="I926" s="318"/>
      <c r="J926" s="318"/>
      <c r="K926" s="318"/>
      <c r="L926" s="318"/>
      <c r="M926" s="318"/>
      <c r="N926" s="318"/>
      <c r="O926" s="318"/>
      <c r="P926" s="318"/>
      <c r="Q926" s="318"/>
      <c r="R926" s="318"/>
      <c r="S926" s="318"/>
      <c r="T926" s="318"/>
      <c r="U926" s="318"/>
      <c r="V926" s="318"/>
      <c r="W926" s="318"/>
      <c r="X926" s="318"/>
      <c r="Y926" s="318"/>
      <c r="Z926" s="318"/>
      <c r="AA926" s="318"/>
    </row>
    <row r="927" spans="2:27" s="334" customFormat="1" ht="18.5">
      <c r="B927" s="318"/>
      <c r="C927" s="318"/>
      <c r="D927" s="318"/>
      <c r="E927" s="318"/>
      <c r="F927" s="318"/>
      <c r="G927" s="318"/>
      <c r="H927" s="318"/>
      <c r="I927" s="318"/>
      <c r="J927" s="318"/>
      <c r="K927" s="318"/>
      <c r="L927" s="318"/>
      <c r="M927" s="318"/>
      <c r="N927" s="318"/>
      <c r="O927" s="318"/>
      <c r="P927" s="318"/>
      <c r="Q927" s="318"/>
      <c r="R927" s="318"/>
      <c r="S927" s="318"/>
      <c r="T927" s="318"/>
      <c r="U927" s="318"/>
      <c r="V927" s="318"/>
      <c r="W927" s="318"/>
      <c r="X927" s="318"/>
      <c r="Y927" s="318"/>
      <c r="Z927" s="318"/>
      <c r="AA927" s="318"/>
    </row>
    <row r="928" spans="2:27" s="334" customFormat="1" ht="18.5">
      <c r="B928" s="318"/>
      <c r="C928" s="318"/>
      <c r="D928" s="318"/>
      <c r="E928" s="318"/>
      <c r="F928" s="318"/>
      <c r="G928" s="318"/>
      <c r="H928" s="318"/>
      <c r="I928" s="318"/>
      <c r="J928" s="318"/>
      <c r="K928" s="318"/>
      <c r="L928" s="318"/>
      <c r="M928" s="318"/>
      <c r="N928" s="318"/>
      <c r="O928" s="318"/>
      <c r="P928" s="318"/>
      <c r="Q928" s="318"/>
      <c r="R928" s="318"/>
      <c r="S928" s="318"/>
      <c r="T928" s="318"/>
      <c r="U928" s="318"/>
      <c r="V928" s="318"/>
      <c r="W928" s="318"/>
      <c r="X928" s="318"/>
      <c r="Y928" s="318"/>
      <c r="Z928" s="318"/>
      <c r="AA928" s="318"/>
    </row>
    <row r="929" spans="2:27" s="334" customFormat="1" ht="18.5">
      <c r="B929" s="318"/>
      <c r="C929" s="318"/>
      <c r="D929" s="318"/>
      <c r="E929" s="318"/>
      <c r="F929" s="318"/>
      <c r="G929" s="318"/>
      <c r="H929" s="318"/>
      <c r="I929" s="318"/>
      <c r="J929" s="318"/>
      <c r="K929" s="318"/>
      <c r="L929" s="318"/>
      <c r="M929" s="318"/>
      <c r="N929" s="318"/>
      <c r="O929" s="318"/>
      <c r="P929" s="318"/>
      <c r="Q929" s="318"/>
      <c r="R929" s="318"/>
      <c r="S929" s="318"/>
      <c r="T929" s="318"/>
      <c r="U929" s="318"/>
      <c r="V929" s="318"/>
      <c r="W929" s="318"/>
      <c r="X929" s="318"/>
      <c r="Y929" s="318"/>
      <c r="Z929" s="318"/>
      <c r="AA929" s="318"/>
    </row>
    <row r="930" spans="2:27" s="334" customFormat="1" ht="18.5">
      <c r="B930" s="318"/>
      <c r="C930" s="318"/>
      <c r="D930" s="318"/>
      <c r="E930" s="318"/>
      <c r="F930" s="318"/>
      <c r="G930" s="318"/>
      <c r="H930" s="318"/>
      <c r="I930" s="318"/>
      <c r="J930" s="318"/>
      <c r="K930" s="318"/>
      <c r="L930" s="318"/>
      <c r="M930" s="318"/>
      <c r="N930" s="318"/>
      <c r="O930" s="318"/>
      <c r="P930" s="318"/>
      <c r="Q930" s="318"/>
      <c r="R930" s="318"/>
      <c r="S930" s="318"/>
      <c r="T930" s="318"/>
      <c r="U930" s="318"/>
      <c r="V930" s="318"/>
      <c r="W930" s="318"/>
      <c r="X930" s="318"/>
      <c r="Y930" s="318"/>
      <c r="Z930" s="318"/>
      <c r="AA930" s="318"/>
    </row>
    <row r="931" spans="2:27" s="334" customFormat="1" ht="18.5">
      <c r="B931" s="318"/>
      <c r="C931" s="318"/>
      <c r="D931" s="318"/>
      <c r="E931" s="318"/>
      <c r="F931" s="318"/>
      <c r="G931" s="318"/>
      <c r="H931" s="318"/>
      <c r="I931" s="318"/>
      <c r="J931" s="318"/>
      <c r="K931" s="318"/>
      <c r="L931" s="318"/>
      <c r="M931" s="318"/>
      <c r="N931" s="318"/>
      <c r="O931" s="318"/>
      <c r="P931" s="318"/>
      <c r="Q931" s="318"/>
      <c r="R931" s="318"/>
      <c r="S931" s="318"/>
      <c r="T931" s="318"/>
      <c r="U931" s="318"/>
      <c r="V931" s="318"/>
      <c r="W931" s="318"/>
      <c r="X931" s="318"/>
      <c r="Y931" s="318"/>
      <c r="Z931" s="318"/>
      <c r="AA931" s="318"/>
    </row>
    <row r="932" spans="2:27" s="334" customFormat="1" ht="18.5">
      <c r="B932" s="318"/>
      <c r="C932" s="318"/>
      <c r="D932" s="318"/>
      <c r="E932" s="318"/>
      <c r="F932" s="318"/>
      <c r="G932" s="318"/>
      <c r="H932" s="318"/>
      <c r="I932" s="318"/>
      <c r="J932" s="318"/>
      <c r="K932" s="318"/>
      <c r="L932" s="318"/>
      <c r="M932" s="318"/>
      <c r="N932" s="318"/>
      <c r="O932" s="318"/>
      <c r="P932" s="318"/>
      <c r="Q932" s="318"/>
      <c r="R932" s="318"/>
      <c r="S932" s="318"/>
      <c r="T932" s="318"/>
      <c r="U932" s="318"/>
      <c r="V932" s="318"/>
      <c r="W932" s="318"/>
      <c r="X932" s="318"/>
      <c r="Y932" s="318"/>
      <c r="Z932" s="318"/>
      <c r="AA932" s="318"/>
    </row>
    <row r="933" spans="2:27" s="334" customFormat="1" ht="18.5">
      <c r="B933" s="318"/>
      <c r="C933" s="318"/>
      <c r="D933" s="318"/>
      <c r="E933" s="318"/>
      <c r="F933" s="318"/>
      <c r="G933" s="318"/>
      <c r="H933" s="318"/>
      <c r="I933" s="318"/>
      <c r="J933" s="318"/>
      <c r="K933" s="318"/>
      <c r="L933" s="318"/>
      <c r="M933" s="318"/>
      <c r="N933" s="318"/>
      <c r="O933" s="318"/>
      <c r="P933" s="318"/>
      <c r="Q933" s="318"/>
      <c r="R933" s="318"/>
      <c r="S933" s="318"/>
      <c r="T933" s="318"/>
      <c r="U933" s="318"/>
      <c r="V933" s="318"/>
      <c r="W933" s="318"/>
      <c r="X933" s="318"/>
      <c r="Y933" s="318"/>
      <c r="Z933" s="318"/>
      <c r="AA933" s="318"/>
    </row>
    <row r="934" spans="2:27" s="334" customFormat="1" ht="18.5">
      <c r="B934" s="318"/>
      <c r="C934" s="318"/>
      <c r="D934" s="318"/>
      <c r="E934" s="318"/>
      <c r="F934" s="318"/>
      <c r="G934" s="318"/>
      <c r="H934" s="318"/>
      <c r="I934" s="318"/>
      <c r="J934" s="318"/>
      <c r="K934" s="318"/>
      <c r="L934" s="318"/>
      <c r="M934" s="318"/>
      <c r="N934" s="318"/>
      <c r="O934" s="318"/>
      <c r="P934" s="318"/>
      <c r="Q934" s="318"/>
      <c r="R934" s="318"/>
      <c r="S934" s="318"/>
      <c r="T934" s="318"/>
      <c r="U934" s="318"/>
      <c r="V934" s="318"/>
      <c r="W934" s="318"/>
      <c r="X934" s="318"/>
      <c r="Y934" s="318"/>
      <c r="Z934" s="318"/>
      <c r="AA934" s="318"/>
    </row>
    <row r="935" spans="2:27" s="334" customFormat="1" ht="18.5">
      <c r="B935" s="318"/>
      <c r="C935" s="318"/>
      <c r="D935" s="318"/>
      <c r="E935" s="318"/>
      <c r="F935" s="318"/>
      <c r="G935" s="318"/>
      <c r="H935" s="318"/>
      <c r="I935" s="318"/>
      <c r="J935" s="318"/>
      <c r="K935" s="318"/>
      <c r="L935" s="318"/>
      <c r="M935" s="318"/>
      <c r="N935" s="318"/>
      <c r="O935" s="318"/>
      <c r="P935" s="318"/>
      <c r="Q935" s="318"/>
      <c r="R935" s="318"/>
      <c r="S935" s="318"/>
      <c r="T935" s="318"/>
      <c r="U935" s="318"/>
      <c r="V935" s="318"/>
      <c r="W935" s="318"/>
      <c r="X935" s="318"/>
      <c r="Y935" s="318"/>
      <c r="Z935" s="318"/>
      <c r="AA935" s="318"/>
    </row>
    <row r="936" spans="2:27" s="334" customFormat="1" ht="18.5">
      <c r="B936" s="318"/>
      <c r="C936" s="318"/>
      <c r="D936" s="318"/>
      <c r="E936" s="318"/>
      <c r="F936" s="318"/>
      <c r="G936" s="318"/>
      <c r="H936" s="318"/>
      <c r="I936" s="318"/>
      <c r="J936" s="318"/>
      <c r="K936" s="318"/>
      <c r="L936" s="318"/>
      <c r="M936" s="318"/>
      <c r="N936" s="318"/>
      <c r="O936" s="318"/>
      <c r="P936" s="318"/>
      <c r="Q936" s="318"/>
      <c r="R936" s="318"/>
      <c r="S936" s="318"/>
      <c r="T936" s="318"/>
      <c r="U936" s="318"/>
      <c r="V936" s="318"/>
      <c r="W936" s="318"/>
      <c r="X936" s="318"/>
      <c r="Y936" s="318"/>
      <c r="Z936" s="318"/>
      <c r="AA936" s="318"/>
    </row>
    <row r="937" spans="2:27" s="334" customFormat="1" ht="18.5">
      <c r="B937" s="318"/>
      <c r="C937" s="318"/>
      <c r="D937" s="318"/>
      <c r="E937" s="318"/>
      <c r="F937" s="318"/>
      <c r="G937" s="318"/>
      <c r="H937" s="318"/>
      <c r="I937" s="318"/>
      <c r="J937" s="318"/>
      <c r="K937" s="318"/>
      <c r="L937" s="318"/>
      <c r="M937" s="318"/>
      <c r="N937" s="318"/>
      <c r="O937" s="318"/>
      <c r="P937" s="318"/>
      <c r="Q937" s="318"/>
      <c r="R937" s="318"/>
      <c r="S937" s="318"/>
      <c r="T937" s="318"/>
      <c r="U937" s="318"/>
      <c r="V937" s="318"/>
      <c r="W937" s="318"/>
      <c r="X937" s="318"/>
      <c r="Y937" s="318"/>
      <c r="Z937" s="318"/>
      <c r="AA937" s="318"/>
    </row>
    <row r="938" spans="2:27" s="334" customFormat="1" ht="18.5">
      <c r="B938" s="318"/>
      <c r="C938" s="318"/>
      <c r="D938" s="318"/>
      <c r="E938" s="318"/>
      <c r="F938" s="318"/>
      <c r="G938" s="318"/>
      <c r="H938" s="318"/>
      <c r="I938" s="318"/>
      <c r="J938" s="318"/>
      <c r="K938" s="318"/>
      <c r="L938" s="318"/>
      <c r="M938" s="318"/>
      <c r="N938" s="318"/>
      <c r="O938" s="318"/>
      <c r="P938" s="318"/>
      <c r="Q938" s="318"/>
      <c r="R938" s="318"/>
      <c r="S938" s="318"/>
      <c r="T938" s="318"/>
      <c r="U938" s="318"/>
      <c r="V938" s="318"/>
      <c r="W938" s="318"/>
      <c r="X938" s="318"/>
      <c r="Y938" s="318"/>
      <c r="Z938" s="318"/>
      <c r="AA938" s="318"/>
    </row>
    <row r="939" spans="2:27" s="334" customFormat="1" ht="18.5">
      <c r="B939" s="318"/>
      <c r="C939" s="318"/>
      <c r="D939" s="318"/>
      <c r="E939" s="318"/>
      <c r="F939" s="318"/>
      <c r="G939" s="318"/>
      <c r="H939" s="318"/>
      <c r="I939" s="318"/>
      <c r="J939" s="318"/>
      <c r="K939" s="318"/>
      <c r="L939" s="318"/>
      <c r="M939" s="318"/>
      <c r="N939" s="318"/>
      <c r="O939" s="318"/>
      <c r="P939" s="318"/>
      <c r="Q939" s="318"/>
      <c r="R939" s="318"/>
      <c r="S939" s="318"/>
      <c r="T939" s="318"/>
      <c r="U939" s="318"/>
      <c r="V939" s="318"/>
      <c r="W939" s="318"/>
      <c r="X939" s="318"/>
      <c r="Y939" s="318"/>
      <c r="Z939" s="318"/>
      <c r="AA939" s="318"/>
    </row>
    <row r="940" spans="2:27" s="334" customFormat="1" ht="18.5">
      <c r="B940" s="318"/>
      <c r="C940" s="318"/>
      <c r="D940" s="318"/>
      <c r="E940" s="318"/>
      <c r="F940" s="318"/>
      <c r="G940" s="318"/>
      <c r="H940" s="318"/>
      <c r="I940" s="318"/>
      <c r="J940" s="318"/>
      <c r="K940" s="318"/>
      <c r="L940" s="318"/>
      <c r="M940" s="318"/>
      <c r="N940" s="318"/>
      <c r="O940" s="318"/>
      <c r="P940" s="318"/>
      <c r="Q940" s="318"/>
      <c r="R940" s="318"/>
      <c r="S940" s="318"/>
      <c r="T940" s="318"/>
      <c r="U940" s="318"/>
      <c r="V940" s="318"/>
      <c r="W940" s="318"/>
      <c r="X940" s="318"/>
      <c r="Y940" s="318"/>
      <c r="Z940" s="318"/>
      <c r="AA940" s="318"/>
    </row>
    <row r="941" spans="2:27" s="334" customFormat="1" ht="18.5">
      <c r="B941" s="318"/>
      <c r="C941" s="318"/>
      <c r="D941" s="318"/>
      <c r="E941" s="318"/>
      <c r="F941" s="318"/>
      <c r="G941" s="318"/>
      <c r="H941" s="318"/>
      <c r="I941" s="318"/>
      <c r="J941" s="318"/>
      <c r="K941" s="318"/>
      <c r="L941" s="318"/>
      <c r="M941" s="318"/>
      <c r="N941" s="318"/>
      <c r="O941" s="318"/>
      <c r="P941" s="318"/>
      <c r="Q941" s="318"/>
      <c r="R941" s="318"/>
      <c r="S941" s="318"/>
      <c r="T941" s="318"/>
      <c r="U941" s="318"/>
      <c r="V941" s="318"/>
      <c r="W941" s="318"/>
      <c r="X941" s="318"/>
      <c r="Y941" s="318"/>
      <c r="Z941" s="318"/>
      <c r="AA941" s="318"/>
    </row>
    <row r="942" spans="2:27" s="334" customFormat="1" ht="18.5">
      <c r="B942" s="318"/>
      <c r="C942" s="318"/>
      <c r="D942" s="318"/>
      <c r="E942" s="318"/>
      <c r="F942" s="318"/>
      <c r="G942" s="318"/>
      <c r="H942" s="318"/>
      <c r="I942" s="318"/>
      <c r="J942" s="318"/>
      <c r="K942" s="318"/>
      <c r="L942" s="318"/>
      <c r="M942" s="318"/>
      <c r="N942" s="318"/>
      <c r="O942" s="318"/>
      <c r="P942" s="318"/>
      <c r="Q942" s="318"/>
      <c r="R942" s="318"/>
      <c r="S942" s="318"/>
      <c r="T942" s="318"/>
      <c r="U942" s="318"/>
      <c r="V942" s="318"/>
      <c r="W942" s="318"/>
      <c r="X942" s="318"/>
      <c r="Y942" s="318"/>
      <c r="Z942" s="318"/>
      <c r="AA942" s="318"/>
    </row>
    <row r="943" spans="2:27" s="334" customFormat="1" ht="18.5">
      <c r="B943" s="318"/>
      <c r="C943" s="318"/>
      <c r="D943" s="318"/>
      <c r="E943" s="318"/>
      <c r="F943" s="318"/>
      <c r="G943" s="318"/>
      <c r="H943" s="318"/>
      <c r="I943" s="318"/>
      <c r="J943" s="318"/>
      <c r="K943" s="318"/>
      <c r="L943" s="318"/>
      <c r="M943" s="318"/>
      <c r="N943" s="318"/>
      <c r="O943" s="318"/>
      <c r="P943" s="318"/>
      <c r="Q943" s="318"/>
      <c r="R943" s="318"/>
      <c r="S943" s="318"/>
      <c r="T943" s="318"/>
      <c r="U943" s="318"/>
      <c r="V943" s="318"/>
      <c r="W943" s="318"/>
      <c r="X943" s="318"/>
      <c r="Y943" s="318"/>
      <c r="Z943" s="318"/>
      <c r="AA943" s="318"/>
    </row>
    <row r="944" spans="2:27" s="334" customFormat="1" ht="18.5">
      <c r="B944" s="318"/>
      <c r="C944" s="318"/>
      <c r="D944" s="318"/>
      <c r="E944" s="318"/>
      <c r="F944" s="318"/>
      <c r="G944" s="318"/>
      <c r="H944" s="318"/>
      <c r="I944" s="318"/>
      <c r="J944" s="318"/>
      <c r="K944" s="318"/>
      <c r="L944" s="318"/>
      <c r="M944" s="318"/>
      <c r="N944" s="318"/>
      <c r="O944" s="318"/>
      <c r="P944" s="318"/>
      <c r="Q944" s="318"/>
      <c r="R944" s="318"/>
      <c r="S944" s="318"/>
      <c r="T944" s="318"/>
      <c r="U944" s="318"/>
      <c r="V944" s="318"/>
      <c r="W944" s="318"/>
      <c r="X944" s="318"/>
      <c r="Y944" s="318"/>
      <c r="Z944" s="318"/>
      <c r="AA944" s="318"/>
    </row>
    <row r="945" spans="2:27" s="334" customFormat="1" ht="18.5">
      <c r="B945" s="318"/>
      <c r="C945" s="318"/>
      <c r="D945" s="318"/>
      <c r="E945" s="318"/>
      <c r="F945" s="318"/>
      <c r="G945" s="318"/>
      <c r="H945" s="318"/>
      <c r="I945" s="318"/>
      <c r="J945" s="318"/>
      <c r="K945" s="318"/>
      <c r="L945" s="318"/>
      <c r="M945" s="318"/>
      <c r="N945" s="318"/>
      <c r="O945" s="318"/>
      <c r="P945" s="318"/>
      <c r="Q945" s="318"/>
      <c r="R945" s="318"/>
      <c r="S945" s="318"/>
      <c r="T945" s="318"/>
      <c r="U945" s="318"/>
      <c r="V945" s="318"/>
      <c r="W945" s="318"/>
      <c r="X945" s="318"/>
      <c r="Y945" s="318"/>
      <c r="Z945" s="318"/>
      <c r="AA945" s="318"/>
    </row>
    <row r="946" spans="2:27" s="334" customFormat="1" ht="18.5">
      <c r="B946" s="318"/>
      <c r="C946" s="318"/>
      <c r="D946" s="318"/>
      <c r="E946" s="318"/>
      <c r="F946" s="318"/>
      <c r="G946" s="318"/>
      <c r="H946" s="318"/>
      <c r="I946" s="318"/>
      <c r="J946" s="318"/>
      <c r="K946" s="318"/>
      <c r="L946" s="318"/>
      <c r="M946" s="318"/>
      <c r="N946" s="318"/>
      <c r="O946" s="318"/>
      <c r="P946" s="318"/>
      <c r="Q946" s="318"/>
      <c r="R946" s="318"/>
      <c r="S946" s="318"/>
      <c r="T946" s="318"/>
      <c r="U946" s="318"/>
      <c r="V946" s="318"/>
      <c r="W946" s="318"/>
      <c r="X946" s="318"/>
      <c r="Y946" s="318"/>
      <c r="Z946" s="318"/>
      <c r="AA946" s="318"/>
    </row>
    <row r="947" spans="2:27" s="334" customFormat="1" ht="18.5">
      <c r="B947" s="318"/>
      <c r="C947" s="318"/>
      <c r="D947" s="318"/>
      <c r="E947" s="318"/>
      <c r="F947" s="318"/>
      <c r="G947" s="318"/>
      <c r="H947" s="318"/>
      <c r="I947" s="318"/>
      <c r="J947" s="318"/>
      <c r="K947" s="318"/>
      <c r="L947" s="318"/>
      <c r="M947" s="318"/>
      <c r="N947" s="318"/>
      <c r="O947" s="318"/>
      <c r="P947" s="318"/>
      <c r="Q947" s="318"/>
      <c r="R947" s="318"/>
      <c r="S947" s="318"/>
      <c r="T947" s="318"/>
      <c r="U947" s="318"/>
      <c r="V947" s="318"/>
      <c r="W947" s="318"/>
      <c r="X947" s="318"/>
      <c r="Y947" s="318"/>
      <c r="Z947" s="318"/>
      <c r="AA947" s="318"/>
    </row>
    <row r="948" spans="2:27" s="334" customFormat="1" ht="18.5">
      <c r="B948" s="318"/>
      <c r="C948" s="318"/>
      <c r="D948" s="318"/>
      <c r="E948" s="318"/>
      <c r="F948" s="318"/>
      <c r="G948" s="318"/>
      <c r="H948" s="318"/>
      <c r="I948" s="318"/>
      <c r="J948" s="318"/>
      <c r="K948" s="318"/>
      <c r="L948" s="318"/>
      <c r="M948" s="318"/>
      <c r="N948" s="318"/>
      <c r="O948" s="318"/>
      <c r="P948" s="318"/>
      <c r="Q948" s="318"/>
      <c r="R948" s="318"/>
      <c r="S948" s="318"/>
      <c r="T948" s="318"/>
      <c r="U948" s="318"/>
      <c r="V948" s="318"/>
      <c r="W948" s="318"/>
      <c r="X948" s="318"/>
      <c r="Y948" s="318"/>
      <c r="Z948" s="318"/>
      <c r="AA948" s="318"/>
    </row>
    <row r="949" spans="2:27" s="334" customFormat="1" ht="18.5">
      <c r="B949" s="318"/>
      <c r="C949" s="318"/>
      <c r="D949" s="318"/>
      <c r="E949" s="318"/>
      <c r="F949" s="318"/>
      <c r="G949" s="318"/>
      <c r="H949" s="318"/>
      <c r="I949" s="318"/>
      <c r="J949" s="318"/>
      <c r="K949" s="318"/>
      <c r="L949" s="318"/>
      <c r="M949" s="318"/>
      <c r="N949" s="318"/>
      <c r="O949" s="318"/>
      <c r="P949" s="318"/>
      <c r="Q949" s="318"/>
      <c r="R949" s="318"/>
      <c r="S949" s="318"/>
      <c r="T949" s="318"/>
      <c r="U949" s="318"/>
      <c r="V949" s="318"/>
      <c r="W949" s="318"/>
      <c r="X949" s="318"/>
      <c r="Y949" s="318"/>
      <c r="Z949" s="318"/>
      <c r="AA949" s="318"/>
    </row>
    <row r="950" spans="2:27" s="334" customFormat="1" ht="18.5">
      <c r="B950" s="318"/>
      <c r="C950" s="318"/>
      <c r="D950" s="318"/>
      <c r="E950" s="318"/>
      <c r="F950" s="318"/>
      <c r="G950" s="318"/>
      <c r="H950" s="318"/>
      <c r="I950" s="318"/>
      <c r="J950" s="318"/>
      <c r="K950" s="318"/>
      <c r="L950" s="318"/>
      <c r="M950" s="318"/>
      <c r="N950" s="318"/>
      <c r="O950" s="318"/>
      <c r="P950" s="318"/>
      <c r="Q950" s="318"/>
      <c r="R950" s="318"/>
      <c r="S950" s="318"/>
      <c r="T950" s="318"/>
      <c r="U950" s="318"/>
      <c r="V950" s="318"/>
      <c r="W950" s="318"/>
      <c r="X950" s="318"/>
      <c r="Y950" s="318"/>
      <c r="Z950" s="318"/>
      <c r="AA950" s="318"/>
    </row>
    <row r="951" spans="2:27" s="334" customFormat="1" ht="18.5">
      <c r="B951" s="318"/>
      <c r="C951" s="318"/>
      <c r="D951" s="318"/>
      <c r="E951" s="318"/>
      <c r="F951" s="318"/>
      <c r="G951" s="318"/>
      <c r="H951" s="318"/>
      <c r="I951" s="318"/>
      <c r="J951" s="318"/>
      <c r="K951" s="318"/>
      <c r="L951" s="318"/>
      <c r="M951" s="318"/>
      <c r="N951" s="318"/>
      <c r="O951" s="318"/>
      <c r="P951" s="318"/>
      <c r="Q951" s="318"/>
      <c r="R951" s="318"/>
      <c r="S951" s="318"/>
      <c r="T951" s="318"/>
      <c r="U951" s="318"/>
      <c r="V951" s="318"/>
      <c r="W951" s="318"/>
      <c r="X951" s="318"/>
      <c r="Y951" s="318"/>
      <c r="Z951" s="318"/>
      <c r="AA951" s="318"/>
    </row>
    <row r="952" spans="2:27" s="334" customFormat="1" ht="18.5">
      <c r="B952" s="318"/>
      <c r="C952" s="318"/>
      <c r="D952" s="318"/>
      <c r="E952" s="318"/>
      <c r="F952" s="318"/>
      <c r="G952" s="318"/>
      <c r="H952" s="318"/>
      <c r="I952" s="318"/>
      <c r="J952" s="318"/>
      <c r="K952" s="318"/>
      <c r="L952" s="318"/>
      <c r="M952" s="318"/>
      <c r="N952" s="318"/>
      <c r="O952" s="318"/>
      <c r="P952" s="318"/>
      <c r="Q952" s="318"/>
      <c r="R952" s="318"/>
      <c r="S952" s="318"/>
      <c r="T952" s="318"/>
      <c r="U952" s="318"/>
      <c r="V952" s="318"/>
      <c r="W952" s="318"/>
      <c r="X952" s="318"/>
      <c r="Y952" s="318"/>
      <c r="Z952" s="318"/>
      <c r="AA952" s="318"/>
    </row>
    <row r="953" spans="2:27" s="334" customFormat="1" ht="18.5">
      <c r="B953" s="318"/>
      <c r="C953" s="318"/>
      <c r="D953" s="318"/>
      <c r="E953" s="318"/>
      <c r="F953" s="318"/>
      <c r="G953" s="318"/>
      <c r="H953" s="318"/>
      <c r="I953" s="318"/>
      <c r="J953" s="318"/>
      <c r="K953" s="318"/>
      <c r="L953" s="318"/>
      <c r="M953" s="318"/>
      <c r="N953" s="318"/>
      <c r="O953" s="318"/>
      <c r="P953" s="318"/>
      <c r="Q953" s="318"/>
      <c r="R953" s="318"/>
      <c r="S953" s="318"/>
      <c r="T953" s="318"/>
      <c r="U953" s="318"/>
      <c r="V953" s="318"/>
      <c r="W953" s="318"/>
      <c r="X953" s="318"/>
      <c r="Y953" s="318"/>
      <c r="Z953" s="318"/>
      <c r="AA953" s="318"/>
    </row>
    <row r="954" spans="2:27" s="334" customFormat="1" ht="18.5">
      <c r="B954" s="318"/>
      <c r="C954" s="318"/>
      <c r="D954" s="318"/>
      <c r="E954" s="318"/>
      <c r="F954" s="318"/>
      <c r="G954" s="318"/>
      <c r="H954" s="318"/>
      <c r="I954" s="318"/>
      <c r="J954" s="318"/>
      <c r="K954" s="318"/>
      <c r="L954" s="318"/>
      <c r="M954" s="318"/>
      <c r="N954" s="318"/>
      <c r="O954" s="318"/>
      <c r="P954" s="318"/>
      <c r="Q954" s="318"/>
      <c r="R954" s="318"/>
      <c r="S954" s="318"/>
      <c r="T954" s="318"/>
      <c r="U954" s="318"/>
      <c r="V954" s="318"/>
      <c r="W954" s="318"/>
      <c r="X954" s="318"/>
      <c r="Y954" s="318"/>
      <c r="Z954" s="318"/>
      <c r="AA954" s="318"/>
    </row>
    <row r="955" spans="2:27" s="334" customFormat="1" ht="18.5">
      <c r="B955" s="318"/>
      <c r="C955" s="318"/>
      <c r="D955" s="318"/>
      <c r="E955" s="318"/>
      <c r="F955" s="318"/>
      <c r="G955" s="318"/>
      <c r="H955" s="318"/>
      <c r="I955" s="318"/>
      <c r="J955" s="318"/>
      <c r="K955" s="318"/>
      <c r="L955" s="318"/>
      <c r="M955" s="318"/>
      <c r="N955" s="318"/>
      <c r="O955" s="318"/>
      <c r="P955" s="318"/>
      <c r="Q955" s="318"/>
      <c r="R955" s="318"/>
      <c r="S955" s="318"/>
      <c r="T955" s="318"/>
      <c r="U955" s="318"/>
      <c r="V955" s="318"/>
      <c r="W955" s="318"/>
      <c r="X955" s="318"/>
      <c r="Y955" s="318"/>
      <c r="Z955" s="318"/>
      <c r="AA955" s="318"/>
    </row>
    <row r="956" spans="2:27" s="334" customFormat="1" ht="18.5">
      <c r="B956" s="318"/>
      <c r="C956" s="318"/>
      <c r="D956" s="318"/>
      <c r="E956" s="318"/>
      <c r="F956" s="318"/>
      <c r="G956" s="318"/>
      <c r="H956" s="318"/>
      <c r="I956" s="318"/>
      <c r="J956" s="318"/>
      <c r="K956" s="318"/>
      <c r="L956" s="318"/>
      <c r="M956" s="318"/>
      <c r="N956" s="318"/>
      <c r="O956" s="318"/>
      <c r="P956" s="318"/>
      <c r="Q956" s="318"/>
      <c r="R956" s="318"/>
      <c r="S956" s="318"/>
      <c r="T956" s="318"/>
      <c r="U956" s="318"/>
      <c r="V956" s="318"/>
      <c r="W956" s="318"/>
      <c r="X956" s="318"/>
      <c r="Y956" s="318"/>
      <c r="Z956" s="318"/>
      <c r="AA956" s="318"/>
    </row>
    <row r="957" spans="2:27" s="334" customFormat="1" ht="18.5">
      <c r="B957" s="318"/>
      <c r="C957" s="318"/>
      <c r="D957" s="318"/>
      <c r="E957" s="318"/>
      <c r="F957" s="318"/>
      <c r="G957" s="318"/>
      <c r="H957" s="318"/>
      <c r="I957" s="318"/>
      <c r="J957" s="318"/>
      <c r="K957" s="318"/>
      <c r="L957" s="318"/>
      <c r="M957" s="318"/>
      <c r="N957" s="318"/>
      <c r="O957" s="318"/>
      <c r="P957" s="318"/>
      <c r="Q957" s="318"/>
      <c r="R957" s="318"/>
      <c r="S957" s="318"/>
      <c r="T957" s="318"/>
      <c r="U957" s="318"/>
      <c r="V957" s="318"/>
      <c r="W957" s="318"/>
      <c r="X957" s="318"/>
      <c r="Y957" s="318"/>
      <c r="Z957" s="318"/>
      <c r="AA957" s="318"/>
    </row>
    <row r="958" spans="2:27" s="334" customFormat="1" ht="18.5">
      <c r="B958" s="318"/>
      <c r="C958" s="318"/>
      <c r="D958" s="318"/>
      <c r="E958" s="318"/>
      <c r="F958" s="318"/>
      <c r="G958" s="318"/>
      <c r="H958" s="318"/>
      <c r="I958" s="318"/>
      <c r="J958" s="318"/>
      <c r="K958" s="318"/>
      <c r="L958" s="318"/>
      <c r="M958" s="318"/>
      <c r="N958" s="318"/>
      <c r="O958" s="318"/>
      <c r="P958" s="318"/>
      <c r="Q958" s="318"/>
      <c r="R958" s="318"/>
      <c r="S958" s="318"/>
      <c r="T958" s="318"/>
      <c r="U958" s="318"/>
      <c r="V958" s="318"/>
      <c r="W958" s="318"/>
      <c r="X958" s="318"/>
      <c r="Y958" s="318"/>
      <c r="Z958" s="318"/>
      <c r="AA958" s="318"/>
    </row>
    <row r="959" spans="2:27" s="334" customFormat="1" ht="18.5">
      <c r="B959" s="318"/>
      <c r="C959" s="318"/>
      <c r="D959" s="318"/>
      <c r="E959" s="318"/>
      <c r="F959" s="318"/>
      <c r="G959" s="318"/>
      <c r="H959" s="318"/>
      <c r="I959" s="318"/>
      <c r="J959" s="318"/>
      <c r="K959" s="318"/>
      <c r="L959" s="318"/>
      <c r="M959" s="318"/>
      <c r="N959" s="318"/>
      <c r="O959" s="318"/>
      <c r="P959" s="318"/>
      <c r="Q959" s="318"/>
      <c r="R959" s="318"/>
      <c r="S959" s="318"/>
      <c r="T959" s="318"/>
      <c r="U959" s="318"/>
      <c r="V959" s="318"/>
      <c r="W959" s="318"/>
      <c r="X959" s="318"/>
      <c r="Y959" s="318"/>
      <c r="Z959" s="318"/>
      <c r="AA959" s="318"/>
    </row>
    <row r="960" spans="2:27" s="334" customFormat="1" ht="18.5">
      <c r="B960" s="318"/>
      <c r="C960" s="318"/>
      <c r="D960" s="318"/>
      <c r="E960" s="318"/>
      <c r="F960" s="318"/>
      <c r="G960" s="318"/>
      <c r="H960" s="318"/>
      <c r="I960" s="318"/>
      <c r="J960" s="318"/>
      <c r="K960" s="318"/>
      <c r="L960" s="318"/>
      <c r="M960" s="318"/>
      <c r="N960" s="318"/>
      <c r="O960" s="318"/>
      <c r="P960" s="318"/>
      <c r="Q960" s="318"/>
      <c r="R960" s="318"/>
      <c r="S960" s="318"/>
      <c r="T960" s="318"/>
      <c r="U960" s="318"/>
      <c r="V960" s="318"/>
      <c r="W960" s="318"/>
      <c r="X960" s="318"/>
      <c r="Y960" s="318"/>
      <c r="Z960" s="318"/>
      <c r="AA960" s="318"/>
    </row>
    <row r="961" spans="2:27" s="334" customFormat="1" ht="18.5">
      <c r="B961" s="318"/>
      <c r="C961" s="318"/>
      <c r="D961" s="318"/>
      <c r="E961" s="318"/>
      <c r="F961" s="318"/>
      <c r="G961" s="318"/>
      <c r="H961" s="318"/>
      <c r="I961" s="318"/>
      <c r="J961" s="318"/>
      <c r="K961" s="318"/>
      <c r="L961" s="318"/>
      <c r="M961" s="318"/>
      <c r="N961" s="318"/>
      <c r="O961" s="318"/>
      <c r="P961" s="318"/>
      <c r="Q961" s="318"/>
      <c r="R961" s="318"/>
      <c r="S961" s="318"/>
      <c r="T961" s="318"/>
      <c r="U961" s="318"/>
      <c r="V961" s="318"/>
      <c r="W961" s="318"/>
      <c r="X961" s="318"/>
      <c r="Y961" s="318"/>
      <c r="Z961" s="318"/>
      <c r="AA961" s="318"/>
    </row>
    <row r="962" spans="2:27" s="334" customFormat="1" ht="18.5">
      <c r="B962" s="318"/>
      <c r="C962" s="318"/>
      <c r="D962" s="318"/>
      <c r="E962" s="318"/>
      <c r="F962" s="318"/>
      <c r="G962" s="318"/>
      <c r="H962" s="318"/>
      <c r="I962" s="318"/>
      <c r="J962" s="318"/>
      <c r="K962" s="318"/>
      <c r="L962" s="318"/>
      <c r="M962" s="318"/>
      <c r="N962" s="318"/>
      <c r="O962" s="318"/>
      <c r="P962" s="318"/>
      <c r="Q962" s="318"/>
      <c r="R962" s="318"/>
      <c r="S962" s="318"/>
      <c r="T962" s="318"/>
      <c r="U962" s="318"/>
      <c r="V962" s="318"/>
      <c r="W962" s="318"/>
      <c r="X962" s="318"/>
      <c r="Y962" s="318"/>
      <c r="Z962" s="318"/>
      <c r="AA962" s="318"/>
    </row>
    <row r="963" spans="2:27" s="334" customFormat="1" ht="18.5">
      <c r="B963" s="318"/>
      <c r="C963" s="318"/>
      <c r="D963" s="318"/>
      <c r="E963" s="318"/>
      <c r="F963" s="318"/>
      <c r="G963" s="318"/>
      <c r="H963" s="318"/>
      <c r="I963" s="318"/>
      <c r="J963" s="318"/>
      <c r="K963" s="318"/>
      <c r="L963" s="318"/>
      <c r="M963" s="318"/>
      <c r="N963" s="318"/>
      <c r="O963" s="318"/>
      <c r="P963" s="318"/>
      <c r="Q963" s="318"/>
      <c r="R963" s="318"/>
      <c r="S963" s="318"/>
      <c r="T963" s="318"/>
      <c r="U963" s="318"/>
      <c r="V963" s="318"/>
      <c r="W963" s="318"/>
      <c r="X963" s="318"/>
      <c r="Y963" s="318"/>
      <c r="Z963" s="318"/>
      <c r="AA963" s="318"/>
    </row>
    <row r="964" spans="2:27" s="334" customFormat="1" ht="18.5">
      <c r="B964" s="318"/>
      <c r="C964" s="318"/>
      <c r="D964" s="318"/>
      <c r="E964" s="318"/>
      <c r="F964" s="318"/>
      <c r="G964" s="318"/>
      <c r="H964" s="318"/>
      <c r="I964" s="318"/>
      <c r="J964" s="318"/>
      <c r="K964" s="318"/>
      <c r="L964" s="318"/>
      <c r="M964" s="318"/>
      <c r="N964" s="318"/>
      <c r="O964" s="318"/>
      <c r="P964" s="318"/>
      <c r="Q964" s="318"/>
      <c r="R964" s="318"/>
      <c r="S964" s="318"/>
      <c r="T964" s="318"/>
      <c r="U964" s="318"/>
      <c r="V964" s="318"/>
      <c r="W964" s="318"/>
      <c r="X964" s="318"/>
      <c r="Y964" s="318"/>
      <c r="Z964" s="318"/>
      <c r="AA964" s="318"/>
    </row>
    <row r="965" spans="2:27" s="334" customFormat="1" ht="18.5">
      <c r="B965" s="318"/>
      <c r="C965" s="318"/>
      <c r="D965" s="318"/>
      <c r="E965" s="318"/>
      <c r="F965" s="318"/>
      <c r="G965" s="318"/>
      <c r="H965" s="318"/>
      <c r="I965" s="318"/>
      <c r="J965" s="318"/>
      <c r="K965" s="318"/>
      <c r="L965" s="318"/>
      <c r="M965" s="318"/>
      <c r="N965" s="318"/>
      <c r="O965" s="318"/>
      <c r="P965" s="318"/>
      <c r="Q965" s="318"/>
      <c r="R965" s="318"/>
      <c r="S965" s="318"/>
      <c r="T965" s="318"/>
      <c r="U965" s="318"/>
      <c r="V965" s="318"/>
      <c r="W965" s="318"/>
      <c r="X965" s="318"/>
      <c r="Y965" s="318"/>
      <c r="Z965" s="318"/>
      <c r="AA965" s="318"/>
    </row>
    <row r="966" spans="2:27" s="334" customFormat="1" ht="18.5">
      <c r="B966" s="318"/>
      <c r="C966" s="318"/>
      <c r="D966" s="318"/>
      <c r="E966" s="318"/>
      <c r="F966" s="318"/>
      <c r="G966" s="318"/>
      <c r="H966" s="318"/>
      <c r="I966" s="318"/>
      <c r="J966" s="318"/>
      <c r="K966" s="318"/>
      <c r="L966" s="318"/>
      <c r="M966" s="318"/>
      <c r="N966" s="318"/>
      <c r="O966" s="318"/>
      <c r="P966" s="318"/>
      <c r="Q966" s="318"/>
      <c r="R966" s="318"/>
      <c r="S966" s="318"/>
      <c r="T966" s="318"/>
      <c r="U966" s="318"/>
      <c r="V966" s="318"/>
      <c r="W966" s="318"/>
      <c r="X966" s="318"/>
      <c r="Y966" s="318"/>
      <c r="Z966" s="318"/>
      <c r="AA966" s="318"/>
    </row>
    <row r="967" spans="2:27" s="334" customFormat="1" ht="18.5">
      <c r="B967" s="318"/>
      <c r="C967" s="318"/>
      <c r="D967" s="318"/>
      <c r="E967" s="318"/>
      <c r="F967" s="318"/>
      <c r="G967" s="318"/>
      <c r="H967" s="318"/>
      <c r="I967" s="318"/>
      <c r="J967" s="318"/>
      <c r="K967" s="318"/>
      <c r="L967" s="318"/>
      <c r="M967" s="318"/>
      <c r="N967" s="318"/>
      <c r="O967" s="318"/>
      <c r="P967" s="318"/>
      <c r="Q967" s="318"/>
      <c r="R967" s="318"/>
      <c r="S967" s="318"/>
      <c r="T967" s="318"/>
      <c r="U967" s="318"/>
      <c r="V967" s="318"/>
      <c r="W967" s="318"/>
      <c r="X967" s="318"/>
      <c r="Y967" s="318"/>
      <c r="Z967" s="318"/>
      <c r="AA967" s="318"/>
    </row>
    <row r="968" spans="2:27" s="334" customFormat="1" ht="18.5">
      <c r="B968" s="318"/>
      <c r="C968" s="318"/>
      <c r="D968" s="318"/>
      <c r="E968" s="318"/>
      <c r="F968" s="318"/>
      <c r="G968" s="318"/>
      <c r="H968" s="318"/>
      <c r="I968" s="318"/>
      <c r="J968" s="318"/>
      <c r="K968" s="318"/>
      <c r="L968" s="318"/>
      <c r="M968" s="318"/>
      <c r="N968" s="318"/>
      <c r="O968" s="318"/>
      <c r="P968" s="318"/>
      <c r="Q968" s="318"/>
      <c r="R968" s="318"/>
      <c r="S968" s="318"/>
      <c r="T968" s="318"/>
      <c r="U968" s="318"/>
      <c r="V968" s="318"/>
      <c r="W968" s="318"/>
      <c r="X968" s="318"/>
      <c r="Y968" s="318"/>
      <c r="Z968" s="318"/>
      <c r="AA968" s="318"/>
    </row>
    <row r="969" spans="2:27" s="334" customFormat="1" ht="18.5">
      <c r="B969" s="318"/>
      <c r="C969" s="318"/>
      <c r="D969" s="318"/>
      <c r="E969" s="318"/>
      <c r="F969" s="318"/>
      <c r="G969" s="318"/>
      <c r="H969" s="318"/>
      <c r="I969" s="318"/>
      <c r="J969" s="318"/>
      <c r="K969" s="318"/>
      <c r="L969" s="318"/>
      <c r="M969" s="318"/>
      <c r="N969" s="318"/>
      <c r="O969" s="318"/>
      <c r="P969" s="318"/>
      <c r="Q969" s="318"/>
      <c r="R969" s="318"/>
      <c r="S969" s="318"/>
      <c r="T969" s="318"/>
      <c r="U969" s="318"/>
      <c r="V969" s="318"/>
      <c r="W969" s="318"/>
      <c r="X969" s="318"/>
      <c r="Y969" s="318"/>
      <c r="Z969" s="318"/>
      <c r="AA969" s="318"/>
    </row>
    <row r="970" spans="2:27" s="334" customFormat="1" ht="18.5">
      <c r="B970" s="318"/>
      <c r="C970" s="318"/>
      <c r="D970" s="318"/>
      <c r="E970" s="318"/>
      <c r="F970" s="318"/>
      <c r="G970" s="318"/>
      <c r="H970" s="318"/>
      <c r="I970" s="318"/>
      <c r="J970" s="318"/>
      <c r="K970" s="318"/>
      <c r="L970" s="318"/>
      <c r="M970" s="318"/>
      <c r="N970" s="318"/>
      <c r="O970" s="318"/>
      <c r="P970" s="318"/>
      <c r="Q970" s="318"/>
      <c r="R970" s="318"/>
      <c r="S970" s="318"/>
      <c r="T970" s="318"/>
      <c r="U970" s="318"/>
      <c r="V970" s="318"/>
      <c r="W970" s="318"/>
      <c r="X970" s="318"/>
      <c r="Y970" s="318"/>
      <c r="Z970" s="318"/>
      <c r="AA970" s="318"/>
    </row>
    <row r="971" spans="2:27" s="334" customFormat="1" ht="18.5">
      <c r="B971" s="318"/>
      <c r="C971" s="318"/>
      <c r="D971" s="318"/>
      <c r="E971" s="318"/>
      <c r="F971" s="318"/>
      <c r="G971" s="318"/>
      <c r="H971" s="318"/>
      <c r="I971" s="318"/>
      <c r="J971" s="318"/>
      <c r="K971" s="318"/>
      <c r="L971" s="318"/>
      <c r="M971" s="318"/>
      <c r="N971" s="318"/>
      <c r="O971" s="318"/>
      <c r="P971" s="318"/>
      <c r="Q971" s="318"/>
      <c r="R971" s="318"/>
      <c r="S971" s="318"/>
      <c r="T971" s="318"/>
      <c r="U971" s="318"/>
      <c r="V971" s="318"/>
      <c r="W971" s="318"/>
      <c r="X971" s="318"/>
      <c r="Y971" s="318"/>
      <c r="Z971" s="318"/>
      <c r="AA971" s="318"/>
    </row>
    <row r="972" spans="2:27" s="334" customFormat="1" ht="18.5">
      <c r="B972" s="318"/>
      <c r="C972" s="318"/>
      <c r="D972" s="318"/>
      <c r="E972" s="318"/>
      <c r="F972" s="318"/>
      <c r="G972" s="318"/>
      <c r="H972" s="318"/>
      <c r="I972" s="318"/>
      <c r="J972" s="318"/>
      <c r="K972" s="318"/>
      <c r="L972" s="318"/>
      <c r="M972" s="318"/>
      <c r="N972" s="318"/>
      <c r="O972" s="318"/>
      <c r="P972" s="318"/>
      <c r="Q972" s="318"/>
      <c r="R972" s="318"/>
      <c r="S972" s="318"/>
      <c r="T972" s="318"/>
      <c r="U972" s="318"/>
      <c r="V972" s="318"/>
      <c r="W972" s="318"/>
      <c r="X972" s="318"/>
      <c r="Y972" s="318"/>
      <c r="Z972" s="318"/>
      <c r="AA972" s="318"/>
    </row>
    <row r="973" spans="2:27" s="334" customFormat="1" ht="18.5">
      <c r="B973" s="318"/>
      <c r="C973" s="318"/>
      <c r="D973" s="318"/>
      <c r="E973" s="318"/>
      <c r="F973" s="318"/>
      <c r="G973" s="318"/>
      <c r="H973" s="318"/>
      <c r="I973" s="318"/>
      <c r="J973" s="318"/>
      <c r="K973" s="318"/>
      <c r="L973" s="318"/>
      <c r="M973" s="318"/>
      <c r="N973" s="318"/>
      <c r="O973" s="318"/>
      <c r="P973" s="318"/>
      <c r="Q973" s="318"/>
      <c r="R973" s="318"/>
      <c r="S973" s="318"/>
      <c r="T973" s="318"/>
      <c r="U973" s="318"/>
      <c r="V973" s="318"/>
      <c r="W973" s="318"/>
      <c r="X973" s="318"/>
      <c r="Y973" s="318"/>
      <c r="Z973" s="318"/>
      <c r="AA973" s="318"/>
    </row>
    <row r="974" spans="2:27" s="334" customFormat="1" ht="18.5">
      <c r="B974" s="318"/>
      <c r="C974" s="318"/>
      <c r="D974" s="318"/>
      <c r="E974" s="318"/>
      <c r="F974" s="318"/>
      <c r="G974" s="318"/>
      <c r="H974" s="318"/>
      <c r="I974" s="318"/>
      <c r="J974" s="318"/>
      <c r="K974" s="318"/>
      <c r="L974" s="318"/>
      <c r="M974" s="318"/>
      <c r="N974" s="318"/>
      <c r="O974" s="318"/>
      <c r="P974" s="318"/>
      <c r="Q974" s="318"/>
      <c r="R974" s="318"/>
      <c r="S974" s="318"/>
      <c r="T974" s="318"/>
      <c r="U974" s="318"/>
      <c r="V974" s="318"/>
      <c r="W974" s="318"/>
      <c r="X974" s="318"/>
      <c r="Y974" s="318"/>
      <c r="Z974" s="318"/>
      <c r="AA974" s="318"/>
    </row>
    <row r="975" spans="2:27" s="334" customFormat="1" ht="18.5">
      <c r="B975" s="318"/>
      <c r="C975" s="318"/>
      <c r="D975" s="318"/>
      <c r="E975" s="318"/>
      <c r="F975" s="318"/>
      <c r="G975" s="318"/>
      <c r="H975" s="318"/>
      <c r="I975" s="318"/>
      <c r="J975" s="318"/>
      <c r="K975" s="318"/>
      <c r="L975" s="318"/>
      <c r="M975" s="318"/>
      <c r="N975" s="318"/>
      <c r="O975" s="318"/>
      <c r="P975" s="318"/>
      <c r="Q975" s="318"/>
      <c r="R975" s="318"/>
      <c r="S975" s="318"/>
      <c r="T975" s="318"/>
      <c r="U975" s="318"/>
      <c r="V975" s="318"/>
      <c r="W975" s="318"/>
      <c r="X975" s="318"/>
      <c r="Y975" s="318"/>
      <c r="Z975" s="318"/>
      <c r="AA975" s="318"/>
    </row>
    <row r="976" spans="2:27" s="334" customFormat="1" ht="18.5">
      <c r="B976" s="318"/>
      <c r="C976" s="318"/>
      <c r="D976" s="318"/>
      <c r="E976" s="318"/>
      <c r="F976" s="318"/>
      <c r="G976" s="318"/>
      <c r="H976" s="318"/>
      <c r="I976" s="318"/>
      <c r="J976" s="318"/>
      <c r="K976" s="318"/>
      <c r="L976" s="318"/>
      <c r="M976" s="318"/>
      <c r="N976" s="318"/>
      <c r="O976" s="318"/>
      <c r="P976" s="318"/>
      <c r="Q976" s="318"/>
      <c r="R976" s="318"/>
      <c r="S976" s="318"/>
      <c r="T976" s="318"/>
      <c r="U976" s="318"/>
      <c r="V976" s="318"/>
      <c r="W976" s="318"/>
      <c r="X976" s="318"/>
      <c r="Y976" s="318"/>
      <c r="Z976" s="318"/>
      <c r="AA976" s="318"/>
    </row>
    <row r="977" spans="2:27" s="334" customFormat="1" ht="18.5">
      <c r="B977" s="318"/>
      <c r="C977" s="318"/>
      <c r="D977" s="318"/>
      <c r="E977" s="318"/>
      <c r="F977" s="318"/>
      <c r="G977" s="318"/>
      <c r="H977" s="318"/>
      <c r="I977" s="318"/>
      <c r="J977" s="318"/>
      <c r="K977" s="318"/>
      <c r="L977" s="318"/>
      <c r="M977" s="318"/>
      <c r="N977" s="318"/>
      <c r="O977" s="318"/>
      <c r="P977" s="318"/>
      <c r="Q977" s="318"/>
      <c r="R977" s="318"/>
      <c r="S977" s="318"/>
      <c r="T977" s="318"/>
      <c r="U977" s="318"/>
      <c r="V977" s="318"/>
      <c r="W977" s="318"/>
      <c r="X977" s="318"/>
      <c r="Y977" s="318"/>
      <c r="Z977" s="318"/>
      <c r="AA977" s="318"/>
    </row>
    <row r="978" spans="2:27" s="334" customFormat="1" ht="18.5">
      <c r="B978" s="318"/>
      <c r="C978" s="318"/>
      <c r="D978" s="318"/>
      <c r="E978" s="318"/>
      <c r="F978" s="318"/>
      <c r="G978" s="318"/>
      <c r="H978" s="318"/>
      <c r="I978" s="318"/>
      <c r="J978" s="318"/>
      <c r="K978" s="318"/>
      <c r="L978" s="318"/>
      <c r="M978" s="318"/>
      <c r="N978" s="318"/>
      <c r="O978" s="318"/>
      <c r="P978" s="318"/>
      <c r="Q978" s="318"/>
      <c r="R978" s="318"/>
      <c r="S978" s="318"/>
      <c r="T978" s="318"/>
      <c r="U978" s="318"/>
      <c r="V978" s="318"/>
      <c r="W978" s="318"/>
      <c r="X978" s="318"/>
      <c r="Y978" s="318"/>
      <c r="Z978" s="318"/>
      <c r="AA978" s="318"/>
    </row>
    <row r="979" spans="2:27" s="334" customFormat="1" ht="18.5">
      <c r="B979" s="318"/>
      <c r="C979" s="318"/>
      <c r="D979" s="318"/>
      <c r="E979" s="318"/>
      <c r="F979" s="318"/>
      <c r="G979" s="318"/>
      <c r="H979" s="318"/>
      <c r="I979" s="318"/>
      <c r="J979" s="318"/>
      <c r="K979" s="318"/>
      <c r="L979" s="318"/>
      <c r="M979" s="318"/>
      <c r="N979" s="318"/>
      <c r="O979" s="318"/>
      <c r="P979" s="318"/>
      <c r="Q979" s="318"/>
      <c r="R979" s="318"/>
      <c r="S979" s="318"/>
      <c r="T979" s="318"/>
      <c r="U979" s="318"/>
      <c r="V979" s="318"/>
      <c r="W979" s="318"/>
      <c r="X979" s="318"/>
      <c r="Y979" s="318"/>
      <c r="Z979" s="318"/>
      <c r="AA979" s="318"/>
    </row>
    <row r="980" spans="2:27" s="334" customFormat="1" ht="18.5">
      <c r="B980" s="318"/>
      <c r="C980" s="318"/>
      <c r="D980" s="318"/>
      <c r="E980" s="318"/>
      <c r="F980" s="318"/>
      <c r="G980" s="318"/>
      <c r="H980" s="318"/>
      <c r="I980" s="318"/>
      <c r="J980" s="318"/>
      <c r="K980" s="318"/>
      <c r="L980" s="318"/>
      <c r="M980" s="318"/>
      <c r="N980" s="318"/>
      <c r="O980" s="318"/>
      <c r="P980" s="318"/>
      <c r="Q980" s="318"/>
      <c r="R980" s="318"/>
      <c r="S980" s="318"/>
      <c r="T980" s="318"/>
      <c r="U980" s="318"/>
      <c r="V980" s="318"/>
      <c r="W980" s="318"/>
      <c r="X980" s="318"/>
      <c r="Y980" s="318"/>
      <c r="Z980" s="318"/>
      <c r="AA980" s="318"/>
    </row>
    <row r="981" spans="2:27" s="334" customFormat="1" ht="18.5">
      <c r="B981" s="318"/>
      <c r="C981" s="318"/>
      <c r="D981" s="318"/>
      <c r="E981" s="318"/>
      <c r="F981" s="318"/>
      <c r="G981" s="318"/>
      <c r="H981" s="318"/>
      <c r="I981" s="318"/>
      <c r="J981" s="318"/>
      <c r="K981" s="318"/>
      <c r="L981" s="318"/>
      <c r="M981" s="318"/>
      <c r="N981" s="318"/>
      <c r="O981" s="318"/>
      <c r="P981" s="318"/>
      <c r="Q981" s="318"/>
      <c r="R981" s="318"/>
      <c r="S981" s="318"/>
      <c r="T981" s="318"/>
      <c r="U981" s="318"/>
      <c r="V981" s="318"/>
      <c r="W981" s="318"/>
      <c r="X981" s="318"/>
      <c r="Y981" s="318"/>
      <c r="Z981" s="318"/>
      <c r="AA981" s="318"/>
    </row>
    <row r="982" spans="2:27" s="334" customFormat="1" ht="18.5">
      <c r="B982" s="318"/>
      <c r="C982" s="318"/>
      <c r="D982" s="318"/>
      <c r="E982" s="318"/>
      <c r="F982" s="318"/>
      <c r="G982" s="318"/>
      <c r="H982" s="318"/>
      <c r="I982" s="318"/>
      <c r="J982" s="318"/>
      <c r="K982" s="318"/>
      <c r="L982" s="318"/>
      <c r="M982" s="318"/>
      <c r="N982" s="318"/>
      <c r="O982" s="318"/>
      <c r="P982" s="318"/>
      <c r="Q982" s="318"/>
      <c r="R982" s="318"/>
      <c r="S982" s="318"/>
      <c r="T982" s="318"/>
      <c r="U982" s="318"/>
      <c r="V982" s="318"/>
      <c r="W982" s="318"/>
      <c r="X982" s="318"/>
      <c r="Y982" s="318"/>
      <c r="Z982" s="318"/>
      <c r="AA982" s="318"/>
    </row>
    <row r="983" spans="2:27" s="334" customFormat="1" ht="18.5">
      <c r="B983" s="318"/>
      <c r="C983" s="318"/>
      <c r="D983" s="318"/>
      <c r="E983" s="318"/>
      <c r="F983" s="318"/>
      <c r="G983" s="318"/>
      <c r="H983" s="318"/>
      <c r="I983" s="318"/>
      <c r="J983" s="318"/>
      <c r="K983" s="318"/>
      <c r="L983" s="318"/>
      <c r="M983" s="318"/>
      <c r="N983" s="318"/>
      <c r="O983" s="318"/>
      <c r="P983" s="318"/>
      <c r="Q983" s="318"/>
      <c r="R983" s="318"/>
      <c r="S983" s="318"/>
      <c r="T983" s="318"/>
      <c r="U983" s="318"/>
      <c r="V983" s="318"/>
      <c r="W983" s="318"/>
      <c r="X983" s="318"/>
      <c r="Y983" s="318"/>
      <c r="Z983" s="318"/>
      <c r="AA983" s="318"/>
    </row>
    <row r="984" spans="2:27" s="334" customFormat="1" ht="18.5">
      <c r="B984" s="318"/>
      <c r="C984" s="318"/>
      <c r="D984" s="318"/>
      <c r="E984" s="318"/>
      <c r="F984" s="318"/>
      <c r="G984" s="318"/>
      <c r="H984" s="318"/>
      <c r="I984" s="318"/>
      <c r="J984" s="318"/>
      <c r="K984" s="318"/>
      <c r="L984" s="318"/>
      <c r="M984" s="318"/>
      <c r="N984" s="318"/>
      <c r="O984" s="318"/>
      <c r="P984" s="318"/>
      <c r="Q984" s="318"/>
      <c r="R984" s="318"/>
      <c r="S984" s="318"/>
      <c r="T984" s="318"/>
      <c r="U984" s="318"/>
      <c r="V984" s="318"/>
      <c r="W984" s="318"/>
      <c r="X984" s="318"/>
      <c r="Y984" s="318"/>
      <c r="Z984" s="318"/>
      <c r="AA984" s="318"/>
    </row>
    <row r="985" spans="2:27" s="334" customFormat="1" ht="18.5">
      <c r="B985" s="318"/>
      <c r="C985" s="318"/>
      <c r="D985" s="318"/>
      <c r="E985" s="318"/>
      <c r="F985" s="318"/>
      <c r="G985" s="318"/>
      <c r="H985" s="318"/>
      <c r="I985" s="318"/>
      <c r="J985" s="318"/>
      <c r="K985" s="318"/>
      <c r="L985" s="318"/>
      <c r="M985" s="318"/>
      <c r="N985" s="318"/>
      <c r="O985" s="318"/>
      <c r="P985" s="318"/>
      <c r="Q985" s="318"/>
      <c r="R985" s="318"/>
      <c r="S985" s="318"/>
      <c r="T985" s="318"/>
      <c r="U985" s="318"/>
      <c r="V985" s="318"/>
      <c r="W985" s="318"/>
      <c r="X985" s="318"/>
      <c r="Y985" s="318"/>
      <c r="Z985" s="318"/>
      <c r="AA985" s="318"/>
    </row>
    <row r="986" spans="2:27" s="334" customFormat="1" ht="18.5">
      <c r="B986" s="318"/>
      <c r="C986" s="318"/>
      <c r="D986" s="318"/>
      <c r="E986" s="318"/>
      <c r="F986" s="318"/>
      <c r="G986" s="318"/>
      <c r="H986" s="318"/>
      <c r="I986" s="318"/>
      <c r="J986" s="318"/>
      <c r="K986" s="318"/>
      <c r="L986" s="318"/>
      <c r="M986" s="318"/>
      <c r="N986" s="318"/>
      <c r="O986" s="318"/>
      <c r="P986" s="318"/>
      <c r="Q986" s="318"/>
      <c r="R986" s="318"/>
      <c r="S986" s="318"/>
      <c r="T986" s="318"/>
      <c r="U986" s="318"/>
      <c r="V986" s="318"/>
      <c r="W986" s="318"/>
      <c r="X986" s="318"/>
      <c r="Y986" s="318"/>
      <c r="Z986" s="318"/>
      <c r="AA986" s="318"/>
    </row>
    <row r="987" spans="2:27" s="334" customFormat="1" ht="18.5">
      <c r="B987" s="318"/>
      <c r="C987" s="318"/>
      <c r="D987" s="318"/>
      <c r="E987" s="318"/>
      <c r="F987" s="318"/>
      <c r="G987" s="318"/>
      <c r="H987" s="318"/>
      <c r="I987" s="318"/>
      <c r="J987" s="318"/>
      <c r="K987" s="318"/>
      <c r="L987" s="318"/>
      <c r="M987" s="318"/>
      <c r="N987" s="318"/>
      <c r="O987" s="318"/>
      <c r="P987" s="318"/>
      <c r="Q987" s="318"/>
      <c r="R987" s="318"/>
      <c r="S987" s="318"/>
      <c r="T987" s="318"/>
      <c r="U987" s="318"/>
      <c r="V987" s="318"/>
      <c r="W987" s="318"/>
      <c r="X987" s="318"/>
      <c r="Y987" s="318"/>
      <c r="Z987" s="318"/>
      <c r="AA987" s="318"/>
    </row>
    <row r="988" spans="2:27" s="334" customFormat="1" ht="18.5">
      <c r="B988" s="318"/>
      <c r="C988" s="318"/>
      <c r="D988" s="318"/>
      <c r="E988" s="318"/>
      <c r="F988" s="318"/>
      <c r="G988" s="318"/>
      <c r="H988" s="318"/>
      <c r="I988" s="318"/>
      <c r="J988" s="318"/>
      <c r="K988" s="318"/>
      <c r="L988" s="318"/>
      <c r="M988" s="318"/>
      <c r="N988" s="318"/>
      <c r="O988" s="318"/>
      <c r="P988" s="318"/>
      <c r="Q988" s="318"/>
      <c r="R988" s="318"/>
      <c r="S988" s="318"/>
      <c r="T988" s="318"/>
      <c r="U988" s="318"/>
      <c r="V988" s="318"/>
      <c r="W988" s="318"/>
      <c r="X988" s="318"/>
      <c r="Y988" s="318"/>
      <c r="Z988" s="318"/>
      <c r="AA988" s="318"/>
    </row>
    <row r="989" spans="2:27" s="334" customFormat="1" ht="18.5">
      <c r="B989" s="318"/>
      <c r="C989" s="318"/>
      <c r="D989" s="318"/>
      <c r="E989" s="318"/>
      <c r="F989" s="318"/>
      <c r="G989" s="318"/>
      <c r="H989" s="318"/>
      <c r="I989" s="318"/>
      <c r="J989" s="318"/>
      <c r="K989" s="318"/>
      <c r="L989" s="318"/>
      <c r="M989" s="318"/>
      <c r="N989" s="318"/>
      <c r="O989" s="318"/>
      <c r="P989" s="318"/>
      <c r="Q989" s="318"/>
      <c r="R989" s="318"/>
      <c r="S989" s="318"/>
      <c r="T989" s="318"/>
      <c r="U989" s="318"/>
      <c r="V989" s="318"/>
      <c r="W989" s="318"/>
      <c r="X989" s="318"/>
      <c r="Y989" s="318"/>
      <c r="Z989" s="318"/>
      <c r="AA989" s="318"/>
    </row>
    <row r="990" spans="2:27" s="334" customFormat="1" ht="18.5">
      <c r="B990" s="318"/>
      <c r="C990" s="318"/>
      <c r="D990" s="318"/>
      <c r="E990" s="318"/>
      <c r="F990" s="318"/>
      <c r="G990" s="318"/>
      <c r="H990" s="318"/>
      <c r="I990" s="318"/>
      <c r="J990" s="318"/>
      <c r="K990" s="318"/>
      <c r="L990" s="318"/>
      <c r="M990" s="318"/>
      <c r="N990" s="318"/>
      <c r="O990" s="318"/>
      <c r="P990" s="318"/>
      <c r="Q990" s="318"/>
      <c r="R990" s="318"/>
      <c r="S990" s="318"/>
      <c r="T990" s="318"/>
      <c r="U990" s="318"/>
      <c r="V990" s="318"/>
      <c r="W990" s="318"/>
      <c r="X990" s="318"/>
      <c r="Y990" s="318"/>
      <c r="Z990" s="318"/>
      <c r="AA990" s="318"/>
    </row>
    <row r="991" spans="2:27" s="334" customFormat="1" ht="18.5">
      <c r="B991" s="318"/>
      <c r="C991" s="318"/>
      <c r="D991" s="318"/>
      <c r="E991" s="318"/>
      <c r="F991" s="318"/>
      <c r="G991" s="318"/>
      <c r="H991" s="318"/>
      <c r="I991" s="318"/>
      <c r="J991" s="318"/>
      <c r="K991" s="318"/>
      <c r="L991" s="318"/>
      <c r="M991" s="318"/>
      <c r="N991" s="318"/>
      <c r="O991" s="318"/>
      <c r="P991" s="318"/>
      <c r="Q991" s="318"/>
      <c r="R991" s="318"/>
      <c r="S991" s="318"/>
      <c r="T991" s="318"/>
      <c r="U991" s="318"/>
      <c r="V991" s="318"/>
      <c r="W991" s="318"/>
      <c r="X991" s="318"/>
      <c r="Y991" s="318"/>
      <c r="Z991" s="318"/>
      <c r="AA991" s="318"/>
    </row>
    <row r="992" spans="2:27" s="334" customFormat="1" ht="18.5">
      <c r="B992" s="318"/>
      <c r="C992" s="318"/>
      <c r="D992" s="318"/>
      <c r="E992" s="318"/>
      <c r="F992" s="318"/>
      <c r="G992" s="318"/>
      <c r="H992" s="318"/>
      <c r="I992" s="318"/>
      <c r="J992" s="318"/>
      <c r="K992" s="318"/>
      <c r="L992" s="318"/>
      <c r="M992" s="318"/>
      <c r="N992" s="318"/>
      <c r="O992" s="318"/>
      <c r="P992" s="318"/>
      <c r="Q992" s="318"/>
      <c r="R992" s="318"/>
      <c r="S992" s="318"/>
      <c r="T992" s="318"/>
      <c r="U992" s="318"/>
      <c r="V992" s="318"/>
      <c r="W992" s="318"/>
      <c r="X992" s="318"/>
      <c r="Y992" s="318"/>
      <c r="Z992" s="318"/>
      <c r="AA992" s="318"/>
    </row>
    <row r="993" spans="2:27" s="334" customFormat="1" ht="18.5">
      <c r="B993" s="318"/>
      <c r="C993" s="318"/>
      <c r="D993" s="318"/>
      <c r="E993" s="318"/>
      <c r="F993" s="318"/>
      <c r="G993" s="318"/>
      <c r="H993" s="318"/>
      <c r="I993" s="318"/>
      <c r="J993" s="318"/>
      <c r="K993" s="318"/>
      <c r="L993" s="318"/>
      <c r="M993" s="318"/>
      <c r="N993" s="318"/>
      <c r="O993" s="318"/>
      <c r="P993" s="318"/>
      <c r="Q993" s="318"/>
      <c r="R993" s="318"/>
      <c r="S993" s="318"/>
      <c r="T993" s="318"/>
      <c r="U993" s="318"/>
      <c r="V993" s="318"/>
      <c r="W993" s="318"/>
      <c r="X993" s="318"/>
      <c r="Y993" s="318"/>
      <c r="Z993" s="318"/>
      <c r="AA993" s="318"/>
    </row>
    <row r="994" spans="2:27" s="334" customFormat="1" ht="18.5">
      <c r="B994" s="318"/>
      <c r="C994" s="318"/>
      <c r="D994" s="318"/>
      <c r="E994" s="318"/>
      <c r="F994" s="318"/>
      <c r="G994" s="318"/>
      <c r="H994" s="318"/>
      <c r="I994" s="318"/>
      <c r="J994" s="318"/>
      <c r="K994" s="318"/>
      <c r="L994" s="318"/>
      <c r="M994" s="318"/>
      <c r="N994" s="318"/>
      <c r="O994" s="318"/>
      <c r="P994" s="318"/>
      <c r="Q994" s="318"/>
      <c r="R994" s="318"/>
      <c r="S994" s="318"/>
      <c r="T994" s="318"/>
      <c r="U994" s="318"/>
      <c r="V994" s="318"/>
      <c r="W994" s="318"/>
      <c r="X994" s="318"/>
      <c r="Y994" s="318"/>
      <c r="Z994" s="318"/>
      <c r="AA994" s="318"/>
    </row>
    <row r="995" spans="2:27" s="334" customFormat="1" ht="18.5">
      <c r="B995" s="318"/>
      <c r="C995" s="318"/>
      <c r="D995" s="318"/>
      <c r="E995" s="318"/>
      <c r="F995" s="318"/>
      <c r="G995" s="318"/>
      <c r="H995" s="318"/>
      <c r="I995" s="318"/>
      <c r="J995" s="318"/>
      <c r="K995" s="318"/>
      <c r="L995" s="318"/>
      <c r="M995" s="318"/>
      <c r="N995" s="318"/>
      <c r="O995" s="318"/>
      <c r="P995" s="318"/>
      <c r="Q995" s="318"/>
      <c r="R995" s="318"/>
      <c r="S995" s="318"/>
      <c r="T995" s="318"/>
      <c r="U995" s="318"/>
      <c r="V995" s="318"/>
      <c r="W995" s="318"/>
      <c r="X995" s="318"/>
      <c r="Y995" s="318"/>
      <c r="Z995" s="318"/>
      <c r="AA995" s="318"/>
    </row>
    <row r="996" spans="2:27" s="334" customFormat="1" ht="18.5">
      <c r="B996" s="318"/>
      <c r="C996" s="318"/>
      <c r="D996" s="318"/>
      <c r="E996" s="318"/>
      <c r="F996" s="318"/>
      <c r="G996" s="318"/>
      <c r="H996" s="318"/>
      <c r="I996" s="318"/>
      <c r="J996" s="318"/>
      <c r="K996" s="318"/>
      <c r="L996" s="318"/>
      <c r="M996" s="318"/>
      <c r="N996" s="318"/>
      <c r="O996" s="318"/>
      <c r="P996" s="318"/>
      <c r="Q996" s="318"/>
      <c r="R996" s="318"/>
      <c r="S996" s="318"/>
      <c r="T996" s="318"/>
      <c r="U996" s="318"/>
      <c r="V996" s="318"/>
      <c r="W996" s="318"/>
      <c r="X996" s="318"/>
      <c r="Y996" s="318"/>
      <c r="Z996" s="318"/>
      <c r="AA996" s="318"/>
    </row>
    <row r="997" spans="2:27" s="334" customFormat="1" ht="18.5">
      <c r="B997" s="318"/>
      <c r="C997" s="318"/>
      <c r="D997" s="318"/>
      <c r="E997" s="318"/>
      <c r="F997" s="318"/>
      <c r="G997" s="318"/>
      <c r="H997" s="318"/>
      <c r="I997" s="318"/>
      <c r="J997" s="318"/>
      <c r="K997" s="318"/>
      <c r="L997" s="318"/>
      <c r="M997" s="318"/>
      <c r="N997" s="318"/>
      <c r="O997" s="318"/>
      <c r="P997" s="318"/>
      <c r="Q997" s="318"/>
      <c r="R997" s="318"/>
      <c r="S997" s="318"/>
      <c r="T997" s="318"/>
      <c r="U997" s="318"/>
      <c r="V997" s="318"/>
      <c r="W997" s="318"/>
      <c r="X997" s="318"/>
      <c r="Y997" s="318"/>
      <c r="Z997" s="318"/>
      <c r="AA997" s="318"/>
    </row>
    <row r="998" spans="2:27" s="334" customFormat="1" ht="18.5">
      <c r="B998" s="318"/>
      <c r="C998" s="318"/>
      <c r="D998" s="318"/>
      <c r="E998" s="318"/>
      <c r="F998" s="318"/>
      <c r="G998" s="318"/>
      <c r="H998" s="318"/>
      <c r="I998" s="318"/>
      <c r="J998" s="318"/>
      <c r="K998" s="318"/>
      <c r="L998" s="318"/>
      <c r="M998" s="318"/>
      <c r="N998" s="318"/>
      <c r="O998" s="318"/>
      <c r="P998" s="318"/>
      <c r="Q998" s="318"/>
      <c r="R998" s="318"/>
      <c r="S998" s="318"/>
      <c r="T998" s="318"/>
      <c r="U998" s="318"/>
      <c r="V998" s="318"/>
      <c r="W998" s="318"/>
      <c r="X998" s="318"/>
      <c r="Y998" s="318"/>
      <c r="Z998" s="318"/>
      <c r="AA998" s="318"/>
    </row>
    <row r="999" spans="2:27" s="334" customFormat="1" ht="18.5">
      <c r="B999" s="318"/>
      <c r="C999" s="318"/>
      <c r="D999" s="318"/>
      <c r="E999" s="318"/>
      <c r="F999" s="318"/>
      <c r="G999" s="318"/>
      <c r="H999" s="318"/>
      <c r="I999" s="318"/>
      <c r="J999" s="318"/>
      <c r="K999" s="318"/>
      <c r="L999" s="318"/>
      <c r="M999" s="318"/>
      <c r="N999" s="318"/>
      <c r="O999" s="318"/>
      <c r="P999" s="318"/>
      <c r="Q999" s="318"/>
      <c r="R999" s="318"/>
      <c r="S999" s="318"/>
      <c r="T999" s="318"/>
      <c r="U999" s="318"/>
      <c r="V999" s="318"/>
      <c r="W999" s="318"/>
      <c r="X999" s="318"/>
      <c r="Y999" s="318"/>
      <c r="Z999" s="318"/>
      <c r="AA999" s="318"/>
    </row>
    <row r="1000" spans="2:27" s="334" customFormat="1" ht="18.5">
      <c r="B1000" s="318"/>
      <c r="C1000" s="318"/>
      <c r="D1000" s="318"/>
      <c r="E1000" s="318"/>
      <c r="F1000" s="318"/>
      <c r="G1000" s="318"/>
      <c r="H1000" s="318"/>
      <c r="I1000" s="318"/>
      <c r="J1000" s="318"/>
      <c r="K1000" s="318"/>
      <c r="L1000" s="318"/>
      <c r="M1000" s="318"/>
      <c r="N1000" s="318"/>
      <c r="O1000" s="318"/>
      <c r="P1000" s="318"/>
      <c r="Q1000" s="318"/>
      <c r="R1000" s="318"/>
      <c r="S1000" s="318"/>
      <c r="T1000" s="318"/>
      <c r="U1000" s="318"/>
      <c r="V1000" s="318"/>
      <c r="W1000" s="318"/>
      <c r="X1000" s="318"/>
      <c r="Y1000" s="318"/>
      <c r="Z1000" s="318"/>
      <c r="AA1000" s="318"/>
    </row>
    <row r="1001" spans="2:27" s="334" customFormat="1" ht="18.5">
      <c r="B1001" s="318"/>
      <c r="C1001" s="318"/>
      <c r="D1001" s="318"/>
      <c r="E1001" s="318"/>
      <c r="F1001" s="318"/>
      <c r="G1001" s="318"/>
      <c r="H1001" s="318"/>
      <c r="I1001" s="318"/>
      <c r="J1001" s="318"/>
      <c r="K1001" s="318"/>
      <c r="L1001" s="318"/>
      <c r="M1001" s="318"/>
      <c r="N1001" s="318"/>
      <c r="O1001" s="318"/>
      <c r="P1001" s="318"/>
      <c r="Q1001" s="318"/>
      <c r="R1001" s="318"/>
      <c r="S1001" s="318"/>
      <c r="T1001" s="318"/>
      <c r="U1001" s="318"/>
      <c r="V1001" s="318"/>
      <c r="W1001" s="318"/>
      <c r="X1001" s="318"/>
      <c r="Y1001" s="318"/>
      <c r="Z1001" s="318"/>
      <c r="AA1001" s="318"/>
    </row>
    <row r="1002" spans="2:27" s="334" customFormat="1" ht="18.5">
      <c r="B1002" s="318"/>
      <c r="C1002" s="318"/>
      <c r="D1002" s="318"/>
      <c r="E1002" s="318"/>
      <c r="F1002" s="318"/>
      <c r="G1002" s="318"/>
      <c r="H1002" s="318"/>
      <c r="I1002" s="318"/>
      <c r="J1002" s="318"/>
      <c r="K1002" s="318"/>
      <c r="L1002" s="318"/>
      <c r="M1002" s="318"/>
      <c r="N1002" s="318"/>
      <c r="O1002" s="318"/>
      <c r="P1002" s="318"/>
      <c r="Q1002" s="318"/>
      <c r="R1002" s="318"/>
      <c r="S1002" s="318"/>
      <c r="T1002" s="318"/>
      <c r="U1002" s="318"/>
      <c r="V1002" s="318"/>
      <c r="W1002" s="318"/>
      <c r="X1002" s="318"/>
      <c r="Y1002" s="318"/>
      <c r="Z1002" s="318"/>
      <c r="AA1002" s="318"/>
    </row>
    <row r="1003" spans="2:27" s="334" customFormat="1" ht="18.5">
      <c r="B1003" s="318"/>
      <c r="C1003" s="318"/>
      <c r="D1003" s="318"/>
      <c r="E1003" s="318"/>
      <c r="F1003" s="318"/>
      <c r="G1003" s="318"/>
      <c r="H1003" s="318"/>
      <c r="I1003" s="318"/>
      <c r="J1003" s="318"/>
      <c r="K1003" s="318"/>
      <c r="L1003" s="318"/>
      <c r="M1003" s="318"/>
      <c r="N1003" s="318"/>
      <c r="O1003" s="318"/>
      <c r="P1003" s="318"/>
      <c r="Q1003" s="318"/>
      <c r="R1003" s="318"/>
      <c r="S1003" s="318"/>
      <c r="T1003" s="318"/>
      <c r="U1003" s="318"/>
      <c r="V1003" s="318"/>
      <c r="W1003" s="318"/>
      <c r="X1003" s="318"/>
      <c r="Y1003" s="318"/>
      <c r="Z1003" s="318"/>
      <c r="AA1003" s="318"/>
    </row>
    <row r="1004" spans="2:27" s="334" customFormat="1" ht="18.5">
      <c r="B1004" s="318"/>
      <c r="C1004" s="318"/>
      <c r="D1004" s="318"/>
      <c r="E1004" s="318"/>
      <c r="F1004" s="318"/>
      <c r="G1004" s="318"/>
      <c r="H1004" s="318"/>
      <c r="I1004" s="318"/>
      <c r="J1004" s="318"/>
      <c r="K1004" s="318"/>
      <c r="L1004" s="318"/>
      <c r="M1004" s="318"/>
      <c r="N1004" s="318"/>
      <c r="O1004" s="318"/>
      <c r="P1004" s="318"/>
      <c r="Q1004" s="318"/>
      <c r="R1004" s="318"/>
      <c r="S1004" s="318"/>
      <c r="T1004" s="318"/>
      <c r="U1004" s="318"/>
      <c r="V1004" s="318"/>
      <c r="W1004" s="318"/>
      <c r="X1004" s="318"/>
      <c r="Y1004" s="318"/>
      <c r="Z1004" s="318"/>
      <c r="AA1004" s="318"/>
    </row>
    <row r="1005" spans="2:27" s="334" customFormat="1" ht="18.5">
      <c r="B1005" s="318"/>
      <c r="C1005" s="318"/>
      <c r="D1005" s="318"/>
      <c r="E1005" s="318"/>
      <c r="F1005" s="318"/>
      <c r="G1005" s="318"/>
      <c r="H1005" s="318"/>
      <c r="I1005" s="318"/>
      <c r="J1005" s="318"/>
      <c r="K1005" s="318"/>
      <c r="L1005" s="318"/>
      <c r="M1005" s="318"/>
      <c r="N1005" s="318"/>
      <c r="O1005" s="318"/>
      <c r="P1005" s="318"/>
      <c r="Q1005" s="318"/>
      <c r="R1005" s="318"/>
      <c r="S1005" s="318"/>
      <c r="T1005" s="318"/>
      <c r="U1005" s="318"/>
      <c r="V1005" s="318"/>
      <c r="W1005" s="318"/>
      <c r="X1005" s="318"/>
      <c r="Y1005" s="318"/>
      <c r="Z1005" s="318"/>
      <c r="AA1005" s="318"/>
    </row>
    <row r="1006" spans="2:27" s="334" customFormat="1" ht="18.5">
      <c r="B1006" s="318"/>
      <c r="C1006" s="318"/>
      <c r="D1006" s="318"/>
      <c r="E1006" s="318"/>
      <c r="F1006" s="318"/>
      <c r="G1006" s="318"/>
      <c r="H1006" s="318"/>
      <c r="I1006" s="318"/>
      <c r="J1006" s="318"/>
      <c r="K1006" s="318"/>
      <c r="L1006" s="318"/>
      <c r="M1006" s="318"/>
      <c r="N1006" s="318"/>
      <c r="O1006" s="318"/>
      <c r="P1006" s="318"/>
      <c r="Q1006" s="318"/>
      <c r="R1006" s="318"/>
      <c r="S1006" s="318"/>
      <c r="T1006" s="318"/>
      <c r="U1006" s="318"/>
      <c r="V1006" s="318"/>
      <c r="W1006" s="318"/>
      <c r="X1006" s="318"/>
      <c r="Y1006" s="318"/>
      <c r="Z1006" s="318"/>
      <c r="AA1006" s="318"/>
    </row>
  </sheetData>
  <sheetProtection password="D7A5" sheet="1" objects="1" scenarios="1"/>
  <mergeCells count="28">
    <mergeCell ref="B23:H23"/>
    <mergeCell ref="B2:H2"/>
    <mergeCell ref="B4:H4"/>
    <mergeCell ref="B5:H11"/>
    <mergeCell ref="B12:H12"/>
    <mergeCell ref="B13:H13"/>
    <mergeCell ref="B14:H14"/>
    <mergeCell ref="B15:H15"/>
    <mergeCell ref="B16:H16"/>
    <mergeCell ref="B17:H17"/>
    <mergeCell ref="B18:H18"/>
    <mergeCell ref="B19:H19"/>
    <mergeCell ref="B20:H20"/>
    <mergeCell ref="B21:H21"/>
    <mergeCell ref="B22:H22"/>
    <mergeCell ref="B24:H24"/>
    <mergeCell ref="B25:H25"/>
    <mergeCell ref="B27:H27"/>
    <mergeCell ref="B29:H29"/>
    <mergeCell ref="B30:H30"/>
    <mergeCell ref="B39:H39"/>
    <mergeCell ref="B40:H40"/>
    <mergeCell ref="B42:H44"/>
    <mergeCell ref="B31:H31"/>
    <mergeCell ref="B33:H33"/>
    <mergeCell ref="B34:H34"/>
    <mergeCell ref="B36:H36"/>
    <mergeCell ref="B37:H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AJ1017"/>
  <sheetViews>
    <sheetView topLeftCell="A5" zoomScale="85" zoomScaleNormal="85" zoomScalePageLayoutView="85" workbookViewId="0">
      <selection activeCell="H15" sqref="H15:I15"/>
    </sheetView>
  </sheetViews>
  <sheetFormatPr defaultColWidth="14.453125" defaultRowHeight="15.75" customHeight="1"/>
  <cols>
    <col min="1" max="1" width="4.36328125" customWidth="1"/>
    <col min="2" max="2" width="64.81640625" customWidth="1"/>
    <col min="3" max="3" width="11.36328125" customWidth="1"/>
    <col min="4" max="4" width="12.81640625" customWidth="1"/>
    <col min="5" max="5" width="14.81640625" customWidth="1"/>
    <col min="6" max="6" width="10.36328125" customWidth="1"/>
    <col min="7" max="7" width="10.6328125" customWidth="1"/>
    <col min="8" max="8" width="11" customWidth="1"/>
    <col min="9" max="9" width="14.81640625" customWidth="1"/>
    <col min="10" max="10" width="8.453125" customWidth="1"/>
    <col min="11" max="11" width="0.81640625" customWidth="1"/>
    <col min="14" max="14" width="62.453125" customWidth="1"/>
    <col min="15" max="15" width="0.81640625" customWidth="1"/>
    <col min="16" max="17" width="14.453125" hidden="1"/>
    <col min="18" max="18" width="41.36328125" hidden="1" customWidth="1"/>
    <col min="19" max="19" width="14.453125" hidden="1"/>
  </cols>
  <sheetData>
    <row r="1" spans="1:36" ht="76.5">
      <c r="A1" s="1"/>
      <c r="B1" s="2" t="s">
        <v>0</v>
      </c>
      <c r="C1" s="41"/>
      <c r="D1" s="41"/>
      <c r="E1" s="41"/>
      <c r="F1" s="41"/>
      <c r="G1" s="41"/>
      <c r="H1" s="41"/>
      <c r="I1" s="41"/>
      <c r="J1" s="41"/>
      <c r="K1" s="41"/>
      <c r="L1" s="41"/>
      <c r="M1" s="41"/>
      <c r="N1" s="311"/>
      <c r="O1" s="41"/>
      <c r="P1" s="3"/>
      <c r="Q1" s="1"/>
      <c r="R1" s="3"/>
      <c r="S1" s="3"/>
      <c r="T1" s="3"/>
      <c r="U1" s="3"/>
      <c r="V1" s="3"/>
      <c r="W1" s="3"/>
      <c r="X1" s="3"/>
      <c r="Y1" s="3"/>
      <c r="Z1" s="3"/>
      <c r="AA1" s="3"/>
      <c r="AB1" s="3"/>
      <c r="AC1" s="3"/>
      <c r="AD1" s="3"/>
      <c r="AE1" s="3"/>
      <c r="AF1" s="3"/>
      <c r="AG1" s="3"/>
      <c r="AH1" s="3"/>
      <c r="AI1" s="3"/>
      <c r="AJ1" s="3"/>
    </row>
    <row r="2" spans="1:36" ht="10.5" customHeight="1" thickBot="1">
      <c r="A2" s="1"/>
      <c r="B2" s="5"/>
      <c r="C2" s="41"/>
      <c r="D2" s="41"/>
      <c r="E2" s="6"/>
      <c r="F2" s="6"/>
      <c r="G2" s="7"/>
      <c r="H2" s="41"/>
      <c r="I2" s="41"/>
      <c r="J2" s="41"/>
      <c r="K2" s="41"/>
      <c r="L2" s="41"/>
      <c r="M2" s="41"/>
      <c r="N2" s="312"/>
      <c r="O2" s="7"/>
      <c r="P2" s="7"/>
      <c r="Q2" s="3"/>
      <c r="R2" s="3"/>
      <c r="S2" s="3"/>
      <c r="T2" s="3"/>
      <c r="U2" s="3"/>
      <c r="V2" s="3"/>
      <c r="W2" s="3"/>
      <c r="X2" s="3"/>
      <c r="Y2" s="3"/>
      <c r="Z2" s="3"/>
      <c r="AA2" s="3"/>
      <c r="AB2" s="3"/>
      <c r="AC2" s="3"/>
      <c r="AD2" s="3"/>
      <c r="AE2" s="3"/>
      <c r="AF2" s="3"/>
      <c r="AG2" s="3"/>
      <c r="AH2" s="3"/>
      <c r="AI2" s="3"/>
      <c r="AJ2" s="3"/>
    </row>
    <row r="3" spans="1:36" ht="42.75" customHeight="1" thickBot="1">
      <c r="A3" s="1"/>
      <c r="B3" s="8" t="s">
        <v>2</v>
      </c>
      <c r="C3" s="11"/>
      <c r="D3" s="41"/>
      <c r="E3" s="445" t="s">
        <v>2185</v>
      </c>
      <c r="F3" s="446"/>
      <c r="G3" s="7"/>
      <c r="H3" s="12"/>
      <c r="I3" s="12"/>
      <c r="J3" s="12"/>
      <c r="K3" s="12"/>
      <c r="L3" s="12"/>
      <c r="M3" s="12"/>
      <c r="N3" s="313"/>
      <c r="O3" s="7"/>
      <c r="P3" s="7"/>
      <c r="Q3" s="3"/>
      <c r="R3" s="3"/>
      <c r="S3" s="3"/>
      <c r="T3" s="3"/>
      <c r="U3" s="3"/>
      <c r="V3" s="3"/>
      <c r="W3" s="3"/>
      <c r="X3" s="3"/>
      <c r="Y3" s="3"/>
      <c r="Z3" s="3"/>
      <c r="AA3" s="3"/>
      <c r="AB3" s="3"/>
      <c r="AC3" s="3"/>
      <c r="AD3" s="3"/>
      <c r="AE3" s="3"/>
      <c r="AF3" s="3"/>
      <c r="AG3" s="3"/>
      <c r="AH3" s="3"/>
      <c r="AI3" s="3"/>
      <c r="AJ3" s="3"/>
    </row>
    <row r="4" spans="1:36" ht="31.5" customHeight="1" thickBot="1">
      <c r="A4" s="1"/>
      <c r="B4" s="14" t="s">
        <v>6</v>
      </c>
      <c r="C4" s="15"/>
      <c r="D4" s="41"/>
      <c r="E4" s="447"/>
      <c r="F4" s="448"/>
      <c r="G4" s="7"/>
      <c r="H4" s="12"/>
      <c r="I4" s="12"/>
      <c r="J4" s="12"/>
      <c r="K4" s="12"/>
      <c r="L4" s="12"/>
      <c r="M4" s="12"/>
      <c r="N4" s="314"/>
      <c r="O4" s="7"/>
      <c r="P4" s="7"/>
      <c r="Q4" s="3"/>
      <c r="R4" s="3"/>
      <c r="S4" s="3"/>
      <c r="T4" s="3"/>
      <c r="U4" s="3"/>
      <c r="V4" s="3"/>
      <c r="W4" s="3"/>
      <c r="X4" s="3"/>
      <c r="Y4" s="3"/>
      <c r="Z4" s="3"/>
      <c r="AA4" s="3"/>
      <c r="AB4" s="3"/>
      <c r="AC4" s="3"/>
      <c r="AD4" s="3"/>
      <c r="AE4" s="3"/>
      <c r="AF4" s="3"/>
      <c r="AG4" s="3"/>
      <c r="AH4" s="3"/>
      <c r="AI4" s="3"/>
      <c r="AJ4" s="3"/>
    </row>
    <row r="5" spans="1:36" ht="46.5" customHeight="1" thickBot="1">
      <c r="A5" s="1"/>
      <c r="B5" s="18" t="s">
        <v>11</v>
      </c>
      <c r="C5" s="19" t="s">
        <v>13</v>
      </c>
      <c r="D5" s="41"/>
      <c r="E5" s="449"/>
      <c r="F5" s="450"/>
      <c r="G5" s="7"/>
      <c r="H5" s="237"/>
      <c r="I5" s="12"/>
      <c r="J5" s="12"/>
      <c r="K5" s="12"/>
      <c r="L5" s="12"/>
      <c r="M5" s="12"/>
      <c r="N5" s="13"/>
      <c r="O5" s="7"/>
      <c r="P5" s="7"/>
      <c r="Q5" s="3"/>
      <c r="R5" s="3"/>
      <c r="S5" s="3"/>
      <c r="T5" s="3"/>
      <c r="U5" s="3"/>
      <c r="V5" s="3"/>
      <c r="W5" s="3"/>
      <c r="X5" s="3"/>
      <c r="Y5" s="3"/>
      <c r="Z5" s="3"/>
      <c r="AA5" s="3"/>
      <c r="AB5" s="3"/>
      <c r="AC5" s="3"/>
      <c r="AD5" s="3"/>
      <c r="AE5" s="3"/>
      <c r="AF5" s="3"/>
      <c r="AG5" s="3"/>
      <c r="AH5" s="3"/>
      <c r="AI5" s="3"/>
      <c r="AJ5" s="3"/>
    </row>
    <row r="6" spans="1:36" ht="16" thickBot="1">
      <c r="A6" s="1"/>
      <c r="B6" s="1"/>
      <c r="C6" s="41"/>
      <c r="D6" s="41"/>
      <c r="E6" s="41"/>
      <c r="F6" s="41"/>
      <c r="G6" s="7"/>
      <c r="H6" s="41"/>
      <c r="I6" s="41"/>
      <c r="J6" s="12"/>
      <c r="K6" s="12"/>
      <c r="L6" s="21" t="s">
        <v>17</v>
      </c>
      <c r="M6" s="23"/>
      <c r="N6" s="24"/>
      <c r="O6" s="7"/>
      <c r="P6" s="7"/>
      <c r="Q6" s="3"/>
      <c r="R6" s="3"/>
      <c r="S6" s="3"/>
      <c r="T6" s="3"/>
      <c r="U6" s="3"/>
      <c r="V6" s="3"/>
      <c r="W6" s="3"/>
      <c r="X6" s="3"/>
      <c r="Y6" s="3"/>
      <c r="Z6" s="3"/>
      <c r="AA6" s="3"/>
      <c r="AB6" s="3"/>
      <c r="AC6" s="3"/>
      <c r="AD6" s="3"/>
      <c r="AE6" s="3"/>
      <c r="AF6" s="3"/>
      <c r="AG6" s="3"/>
      <c r="AH6" s="3"/>
      <c r="AI6" s="3"/>
      <c r="AJ6" s="3"/>
    </row>
    <row r="7" spans="1:36" ht="16" thickBot="1">
      <c r="A7" s="1"/>
      <c r="B7" s="26" t="s">
        <v>21</v>
      </c>
      <c r="C7" s="451" t="s">
        <v>1495</v>
      </c>
      <c r="D7" s="452"/>
      <c r="E7" s="452"/>
      <c r="F7" s="453"/>
      <c r="G7" s="41"/>
      <c r="H7" s="1"/>
      <c r="I7" s="1"/>
      <c r="J7" s="31"/>
      <c r="K7" s="31"/>
      <c r="L7" s="32" t="str">
        <f>IF(ISNA(VLOOKUP(C7&amp;"National",'Extract of database'!B:J,9,FALSE)), "United Nations Population Division - World Population Prospect: 2017 Revision", VLOOKUP(C7&amp;"National",'Extract of database'!B:J,9,FALSE))</f>
        <v>United Nations Population Division - World Population Prospect: 2017 Revision</v>
      </c>
      <c r="M7" s="33"/>
      <c r="N7" s="34"/>
      <c r="O7" s="303"/>
      <c r="P7" s="304"/>
      <c r="Q7" s="305"/>
      <c r="R7" s="306"/>
      <c r="S7" s="302"/>
      <c r="T7" s="302"/>
      <c r="U7" s="3"/>
      <c r="V7" s="3"/>
      <c r="W7" s="3"/>
      <c r="X7" s="3"/>
      <c r="Y7" s="3"/>
      <c r="Z7" s="3"/>
      <c r="AA7" s="3"/>
      <c r="AB7" s="3"/>
      <c r="AC7" s="3"/>
      <c r="AD7" s="3"/>
      <c r="AE7" s="3"/>
      <c r="AF7" s="3"/>
      <c r="AG7" s="3"/>
      <c r="AH7" s="3"/>
      <c r="AI7" s="3"/>
      <c r="AJ7" s="3"/>
    </row>
    <row r="8" spans="1:36" ht="15.5" customHeight="1" thickBot="1">
      <c r="A8" s="1"/>
      <c r="B8" s="36" t="s">
        <v>44</v>
      </c>
      <c r="C8" s="454" t="s">
        <v>1533</v>
      </c>
      <c r="D8" s="455"/>
      <c r="E8" s="455"/>
      <c r="F8" s="456"/>
      <c r="G8" s="463" t="s">
        <v>58</v>
      </c>
      <c r="H8" s="464"/>
      <c r="I8" s="464"/>
      <c r="J8" s="37"/>
      <c r="K8" s="37"/>
      <c r="L8" s="38" t="str">
        <f>IF(IF(ISNA(VLOOKUP(C7&amp;"National",'Extract of database'!B:W,11,FALSE)),"United Nations Population Division - World Population Prospect: 2017 Revision",VLOOKUP(C7&amp;"National",'Extract of database'!B:W,11,FALSE))=L7, "",IF(ISNA(VLOOKUP(C7&amp;"National",'Extract of database'!B:W,11,FALSE))," United Nations Population Division - World Population Prospect: 2017 Revision",VLOOKUP(C7&amp;"National",'Extract of database'!B:W,11,FALSE)))</f>
        <v/>
      </c>
      <c r="M8" s="39"/>
      <c r="N8" s="40"/>
      <c r="O8" s="307"/>
      <c r="P8" s="308" t="s">
        <v>78</v>
      </c>
      <c r="Q8" s="309" t="str">
        <f>IF(C10 &lt;&gt; "",C10,IF(C9 &lt;&gt; "",C9, C8))</f>
        <v>Aleppo Governorate</v>
      </c>
      <c r="R8" s="42" t="str">
        <f>C7&amp;Q8</f>
        <v>SyriaAleppo Governorate</v>
      </c>
      <c r="S8" s="302" t="b">
        <f>IF(AND(ISERROR(VLOOKUP(R8,'Extract of database'!B:B, 1, FALSE)), ISERROR(VLOOKUP(R8,'Modelled estimates'!B:B, 1, FALSE))) =TRUE,FALSE, TRUE)</f>
        <v>1</v>
      </c>
      <c r="T8" s="302"/>
      <c r="U8" s="3"/>
      <c r="V8" s="3"/>
      <c r="W8" s="3"/>
      <c r="X8" s="3"/>
      <c r="Y8" s="3"/>
      <c r="Z8" s="3"/>
      <c r="AA8" s="3"/>
      <c r="AB8" s="3"/>
      <c r="AC8" s="3"/>
      <c r="AD8" s="3"/>
      <c r="AE8" s="3"/>
      <c r="AF8" s="3"/>
      <c r="AG8" s="3"/>
      <c r="AH8" s="3"/>
      <c r="AI8" s="3"/>
      <c r="AJ8" s="3"/>
    </row>
    <row r="9" spans="1:36" ht="16" thickBot="1">
      <c r="A9" s="1"/>
      <c r="B9" s="36" t="s">
        <v>95</v>
      </c>
      <c r="C9" s="460"/>
      <c r="D9" s="461"/>
      <c r="E9" s="461"/>
      <c r="F9" s="462"/>
      <c r="G9" s="463"/>
      <c r="H9" s="464"/>
      <c r="I9" s="464"/>
      <c r="J9" s="37"/>
      <c r="K9" s="37"/>
      <c r="L9" s="38" t="str">
        <f>IF(IF(ISNA(VLOOKUP(C7&amp;"National",'Extract of database'!B:W,21,FALSE)),"UN Population Division - World Contraceptive Use 2018",VLOOKUP(C7&amp;"National",'Extract of database'!B:W,21,FALSE))=L8, "", IF(ISNA(VLOOKUP(C7&amp;"National",'Extract of database'!B:W,21,FALSE)),"UN Population Division - World Contraceptive Use 2018",VLOOKUP(C7&amp;"National",'Extract of database'!B:W,21,FALSE)))</f>
        <v>UN Population Division - World Contraceptive Use 2018</v>
      </c>
      <c r="M9" s="39"/>
      <c r="N9" s="40"/>
      <c r="O9" s="307"/>
      <c r="P9" s="308" t="s">
        <v>113</v>
      </c>
      <c r="Q9" s="42" t="str">
        <f>C7&amp;C8</f>
        <v>SyriaAleppo Governorate</v>
      </c>
      <c r="R9" s="42"/>
      <c r="S9" s="302"/>
      <c r="T9" s="302"/>
      <c r="U9" s="3"/>
      <c r="V9" s="3"/>
      <c r="W9" s="3"/>
      <c r="X9" s="3"/>
      <c r="Y9" s="3"/>
      <c r="Z9" s="3"/>
      <c r="AA9" s="3"/>
      <c r="AB9" s="3"/>
      <c r="AC9" s="3"/>
      <c r="AD9" s="3"/>
      <c r="AE9" s="3"/>
      <c r="AF9" s="3"/>
      <c r="AG9" s="3"/>
      <c r="AH9" s="3"/>
      <c r="AI9" s="3"/>
      <c r="AJ9" s="3"/>
    </row>
    <row r="10" spans="1:36" ht="15.5">
      <c r="A10" s="1"/>
      <c r="B10" s="36" t="s">
        <v>121</v>
      </c>
      <c r="C10" s="460"/>
      <c r="D10" s="461"/>
      <c r="E10" s="461"/>
      <c r="F10" s="462"/>
      <c r="G10" s="463"/>
      <c r="H10" s="464"/>
      <c r="I10" s="464"/>
      <c r="J10" s="43"/>
      <c r="K10" s="43"/>
      <c r="L10" s="44" t="str">
        <f>IF(E21 = "-", " ", "Global Burden of Disease Study 2017 (GBD 2017) Results")</f>
        <v>Global Burden of Disease Study 2017 (GBD 2017) Results</v>
      </c>
      <c r="M10" s="286"/>
      <c r="N10" s="17"/>
      <c r="O10" s="7"/>
      <c r="P10" s="7"/>
      <c r="Q10" s="3"/>
      <c r="R10" s="3"/>
      <c r="S10" s="3"/>
      <c r="T10" s="3"/>
      <c r="U10" s="3"/>
      <c r="V10" s="3"/>
      <c r="W10" s="3"/>
      <c r="X10" s="3"/>
      <c r="Y10" s="3"/>
      <c r="Z10" s="3"/>
      <c r="AA10" s="3"/>
      <c r="AB10" s="3"/>
      <c r="AC10" s="3"/>
      <c r="AD10" s="3"/>
      <c r="AE10" s="3"/>
      <c r="AF10" s="3"/>
      <c r="AG10" s="3"/>
      <c r="AH10" s="3"/>
      <c r="AI10" s="3"/>
      <c r="AJ10" s="3"/>
    </row>
    <row r="11" spans="1:36" ht="16" thickBot="1">
      <c r="A11" s="1"/>
      <c r="B11" s="45" t="s">
        <v>138</v>
      </c>
      <c r="C11" s="457">
        <v>500000</v>
      </c>
      <c r="D11" s="458"/>
      <c r="E11" s="458"/>
      <c r="F11" s="459"/>
      <c r="G11" s="7"/>
      <c r="H11" s="3"/>
      <c r="I11" s="7"/>
      <c r="J11" s="46"/>
      <c r="K11" s="46"/>
      <c r="L11" s="47" t="str">
        <f>IF(ISNA(VLOOKUP(C7&amp;"National",'Modelled estimates'!B:X,8,FALSE)),"", "UN AIDS - AIDS Info - 2018 Estimates")</f>
        <v>UN AIDS - AIDS Info - 2018 Estimates</v>
      </c>
      <c r="M11" s="39"/>
      <c r="N11" s="40"/>
      <c r="O11" s="7"/>
      <c r="P11" s="7"/>
      <c r="Q11" s="3"/>
      <c r="R11" s="3"/>
      <c r="S11" s="3"/>
      <c r="T11" s="3"/>
      <c r="U11" s="3"/>
      <c r="V11" s="3"/>
      <c r="W11" s="3"/>
      <c r="X11" s="3"/>
      <c r="Y11" s="3"/>
      <c r="Z11" s="3"/>
      <c r="AA11" s="3"/>
      <c r="AB11" s="3"/>
      <c r="AC11" s="3"/>
      <c r="AD11" s="3"/>
      <c r="AE11" s="3"/>
      <c r="AF11" s="3"/>
      <c r="AG11" s="3"/>
      <c r="AH11" s="3"/>
      <c r="AI11" s="3"/>
      <c r="AJ11" s="3"/>
    </row>
    <row r="12" spans="1:36" ht="16" thickBot="1">
      <c r="A12" s="1"/>
      <c r="B12" s="48"/>
      <c r="C12" s="48"/>
      <c r="D12" s="35"/>
      <c r="E12" s="35"/>
      <c r="F12" s="35"/>
      <c r="G12" s="48"/>
      <c r="H12" s="35"/>
      <c r="I12" s="35"/>
      <c r="J12" s="1"/>
      <c r="K12" s="1"/>
      <c r="L12" s="49" t="s">
        <v>166</v>
      </c>
      <c r="M12" s="50"/>
      <c r="N12" s="51"/>
      <c r="O12" s="1"/>
      <c r="P12" s="1"/>
      <c r="Q12" s="3"/>
      <c r="R12" s="3"/>
      <c r="S12" s="3"/>
      <c r="T12" s="3"/>
      <c r="U12" s="3"/>
      <c r="V12" s="3"/>
      <c r="W12" s="3"/>
      <c r="X12" s="3"/>
      <c r="Y12" s="3"/>
      <c r="Z12" s="3"/>
      <c r="AA12" s="3"/>
      <c r="AB12" s="3"/>
      <c r="AC12" s="3"/>
      <c r="AD12" s="3"/>
      <c r="AE12" s="3"/>
      <c r="AF12" s="3"/>
      <c r="AG12" s="3"/>
      <c r="AH12" s="3"/>
      <c r="AI12" s="3"/>
      <c r="AJ12" s="3"/>
    </row>
    <row r="13" spans="1:36" ht="16" thickBot="1">
      <c r="A13" s="52"/>
      <c r="B13" s="53" t="s">
        <v>175</v>
      </c>
      <c r="C13" s="428" t="s">
        <v>178</v>
      </c>
      <c r="D13" s="429"/>
      <c r="E13" s="54" t="s">
        <v>184</v>
      </c>
      <c r="F13" s="428" t="s">
        <v>188</v>
      </c>
      <c r="G13" s="429"/>
      <c r="H13" s="428" t="s">
        <v>191</v>
      </c>
      <c r="I13" s="430"/>
      <c r="J13" s="3"/>
      <c r="K13" s="3"/>
      <c r="L13" s="49" t="s">
        <v>194</v>
      </c>
      <c r="M13" s="297"/>
      <c r="N13" s="298"/>
      <c r="O13" s="3"/>
      <c r="P13" s="29"/>
      <c r="Q13" s="29"/>
      <c r="R13" s="29"/>
      <c r="S13" s="29"/>
      <c r="T13" s="3"/>
      <c r="U13" s="3"/>
      <c r="V13" s="3"/>
      <c r="W13" s="3"/>
      <c r="X13" s="3"/>
      <c r="Y13" s="3"/>
      <c r="Z13" s="3"/>
      <c r="AA13" s="3"/>
      <c r="AB13" s="3"/>
      <c r="AC13" s="3"/>
      <c r="AD13" s="3"/>
      <c r="AE13" s="3"/>
      <c r="AF13" s="3"/>
      <c r="AG13" s="3"/>
      <c r="AH13" s="3"/>
      <c r="AI13" s="3"/>
      <c r="AJ13" s="3"/>
    </row>
    <row r="14" spans="1:36" ht="16" thickBot="1">
      <c r="A14" s="1"/>
      <c r="B14" s="55" t="s">
        <v>205</v>
      </c>
      <c r="C14" s="434">
        <v>0.255</v>
      </c>
      <c r="D14" s="420"/>
      <c r="E14" s="56">
        <f>IF(ISNA(VLOOKUP(R8,'Extract of database'!B:W,4,FALSE)),IF(ISNA(VLOOKUP(C7&amp;"National",'Modelled estimates'!B:K,3,FALSE)), "-", VLOOKUP(C7&amp;"National",'Modelled estimates'!B:K,3,FALSE)), VLOOKUP(R8,'Extract of database'!B:M,4,FALSE))</f>
        <v>0.25</v>
      </c>
      <c r="F14" s="431"/>
      <c r="G14" s="409"/>
      <c r="H14" s="434">
        <f t="shared" ref="H14:H17" si="0">IF(F14 &lt;&gt; "", F14,IF(E14 &lt;&gt; "-", E14, IF(C14 &lt;&gt; "-", C14, "No data")))</f>
        <v>0.25</v>
      </c>
      <c r="I14" s="435"/>
      <c r="J14" s="41"/>
      <c r="K14" s="41"/>
      <c r="L14" s="301" t="s">
        <v>2332</v>
      </c>
      <c r="M14" s="299"/>
      <c r="N14" s="300"/>
      <c r="O14" s="3"/>
      <c r="P14" s="29"/>
      <c r="Q14" s="29"/>
      <c r="R14" s="29"/>
      <c r="S14" s="29"/>
      <c r="T14" s="3"/>
      <c r="U14" s="3"/>
      <c r="V14" s="3"/>
      <c r="W14" s="3"/>
      <c r="X14" s="3"/>
      <c r="Y14" s="3"/>
      <c r="Z14" s="3"/>
      <c r="AA14" s="3"/>
      <c r="AB14" s="3"/>
      <c r="AC14" s="3"/>
      <c r="AD14" s="3"/>
      <c r="AE14" s="3"/>
      <c r="AF14" s="3"/>
      <c r="AG14" s="3"/>
      <c r="AH14" s="3"/>
      <c r="AI14" s="3"/>
      <c r="AJ14" s="3"/>
    </row>
    <row r="15" spans="1:36" ht="15.5">
      <c r="A15" s="1"/>
      <c r="B15" s="57" t="s">
        <v>236</v>
      </c>
      <c r="C15" s="466">
        <v>0.62629999999999997</v>
      </c>
      <c r="D15" s="412"/>
      <c r="E15" s="58">
        <f>VLOOKUP(C7&amp;"National",'Modelled estimates'!B:X,13,FALSE)</f>
        <v>0.57577</v>
      </c>
      <c r="F15" s="392"/>
      <c r="G15" s="393"/>
      <c r="H15" s="383">
        <f t="shared" si="0"/>
        <v>0.57577</v>
      </c>
      <c r="I15" s="432"/>
      <c r="J15" s="41"/>
      <c r="K15" s="41"/>
      <c r="L15" s="41"/>
      <c r="M15" s="37"/>
      <c r="N15" s="59"/>
      <c r="O15" s="59"/>
      <c r="P15" s="60"/>
      <c r="Q15" s="29"/>
      <c r="R15" s="29"/>
      <c r="S15" s="29"/>
      <c r="T15" s="3"/>
      <c r="U15" s="3"/>
      <c r="V15" s="3"/>
      <c r="W15" s="3"/>
      <c r="X15" s="3"/>
      <c r="Y15" s="3"/>
      <c r="Z15" s="3"/>
      <c r="AA15" s="3"/>
      <c r="AB15" s="3"/>
      <c r="AC15" s="3"/>
      <c r="AD15" s="3"/>
      <c r="AE15" s="3"/>
      <c r="AF15" s="3"/>
      <c r="AG15" s="3"/>
      <c r="AH15" s="3"/>
      <c r="AI15" s="3"/>
      <c r="AJ15" s="3"/>
    </row>
    <row r="16" spans="1:36" ht="15.5">
      <c r="A16" s="1"/>
      <c r="B16" s="57" t="s">
        <v>268</v>
      </c>
      <c r="C16" s="466">
        <v>4.87E-2</v>
      </c>
      <c r="D16" s="412"/>
      <c r="E16" s="61">
        <f>IF(ISNA(VLOOKUP(R8,'Extract of database'!B:W,5,FALSE)),IF(ISNA(VLOOKUP(C7&amp;"National",'Modelled estimates'!B:K,4,FALSE)), "-", VLOOKUP(C7&amp;"National",'Modelled estimates'!B:K,4,FALSE)), VLOOKUP(R8,'Extract of database'!B:M,5,FALSE))</f>
        <v>0.06</v>
      </c>
      <c r="F16" s="465"/>
      <c r="G16" s="393"/>
      <c r="H16" s="383">
        <f t="shared" si="0"/>
        <v>0.06</v>
      </c>
      <c r="I16" s="432"/>
      <c r="J16" s="41"/>
      <c r="K16" s="41"/>
      <c r="L16" s="41"/>
      <c r="M16" s="37"/>
      <c r="N16" s="59"/>
      <c r="O16" s="59"/>
      <c r="P16" s="60"/>
      <c r="Q16" s="29"/>
      <c r="R16" s="29"/>
      <c r="S16" s="29"/>
      <c r="T16" s="3"/>
      <c r="U16" s="3"/>
      <c r="V16" s="3"/>
      <c r="W16" s="3"/>
      <c r="X16" s="3"/>
      <c r="Y16" s="3"/>
      <c r="Z16" s="3"/>
      <c r="AA16" s="3"/>
      <c r="AB16" s="3"/>
      <c r="AC16" s="3"/>
      <c r="AD16" s="3"/>
      <c r="AE16" s="3"/>
      <c r="AF16" s="3"/>
      <c r="AG16" s="3"/>
      <c r="AH16" s="3"/>
      <c r="AI16" s="3"/>
      <c r="AJ16" s="3"/>
    </row>
    <row r="17" spans="1:36" ht="15.5">
      <c r="A17" s="1"/>
      <c r="B17" s="57" t="s">
        <v>295</v>
      </c>
      <c r="C17" s="466">
        <v>9.4299999999999995E-2</v>
      </c>
      <c r="D17" s="412"/>
      <c r="E17" s="61">
        <f>IF(ISNA(VLOOKUP(R8,'Extract of database'!B:W,6,FALSE)),IF(ISNA(VLOOKUP(C7&amp;"National",'Modelled estimates'!B:K,5,FALSE)), "-", VLOOKUP(C7&amp;"National",'Modelled estimates'!B:K,5,FALSE)), VLOOKUP(R8,'Extract of database'!B:M,6,FALSE))</f>
        <v>0.12</v>
      </c>
      <c r="F17" s="392"/>
      <c r="G17" s="393"/>
      <c r="H17" s="383">
        <f t="shared" si="0"/>
        <v>0.12</v>
      </c>
      <c r="I17" s="432"/>
      <c r="J17" s="41"/>
      <c r="K17" s="41"/>
      <c r="L17" s="41"/>
      <c r="M17" s="20"/>
      <c r="N17" s="59"/>
      <c r="O17" s="59"/>
      <c r="P17" s="60"/>
      <c r="Q17" s="29"/>
      <c r="R17" s="29"/>
      <c r="S17" s="29"/>
      <c r="T17" s="3"/>
      <c r="U17" s="3"/>
      <c r="V17" s="3"/>
      <c r="W17" s="3"/>
      <c r="X17" s="3"/>
      <c r="Y17" s="3"/>
      <c r="Z17" s="3"/>
      <c r="AA17" s="3"/>
      <c r="AB17" s="3"/>
      <c r="AC17" s="3"/>
      <c r="AD17" s="3"/>
      <c r="AE17" s="3"/>
      <c r="AF17" s="3"/>
      <c r="AG17" s="3"/>
      <c r="AH17" s="3"/>
      <c r="AI17" s="3"/>
      <c r="AJ17" s="3"/>
    </row>
    <row r="18" spans="1:36" ht="15.5">
      <c r="A18" s="1"/>
      <c r="B18" s="57" t="s">
        <v>318</v>
      </c>
      <c r="C18" s="466">
        <v>0.19450000000000001</v>
      </c>
      <c r="D18" s="412"/>
      <c r="E18" s="61">
        <f>IF(ISNA(VLOOKUP(R8,'Extract of database'!B:W,7,FALSE)),IF(ISNA(VLOOKUP(C7&amp;"National",'Modelled estimates'!B:K,6,FALSE)), "-", VLOOKUP(C7&amp;"National",'Modelled estimates'!B:K,6,FALSE)), VLOOKUP(R8,'Extract of database'!B:M,7,FALSE))</f>
        <v>0.25</v>
      </c>
      <c r="F18" s="392"/>
      <c r="G18" s="393"/>
      <c r="H18" s="383">
        <f>IF(F18 &lt;&gt; "-", IF(E18 &lt;&gt; "-", E18, IF(C18 &lt;&gt; "-", C18, "No data")))</f>
        <v>0.25</v>
      </c>
      <c r="I18" s="432"/>
      <c r="J18" s="41"/>
      <c r="K18" s="41"/>
      <c r="L18" s="41"/>
      <c r="M18" s="37"/>
      <c r="N18" s="59"/>
      <c r="O18" s="59"/>
      <c r="P18" s="60"/>
      <c r="Q18" s="29"/>
      <c r="R18" s="29"/>
      <c r="S18" s="29"/>
      <c r="T18" s="3"/>
      <c r="U18" s="3"/>
      <c r="V18" s="3"/>
      <c r="W18" s="3"/>
      <c r="X18" s="3"/>
      <c r="Y18" s="3"/>
      <c r="Z18" s="3"/>
      <c r="AA18" s="3"/>
      <c r="AB18" s="3"/>
      <c r="AC18" s="3"/>
      <c r="AD18" s="3"/>
      <c r="AE18" s="3"/>
      <c r="AF18" s="3"/>
      <c r="AG18" s="3"/>
      <c r="AH18" s="3"/>
      <c r="AI18" s="3"/>
      <c r="AJ18" s="3"/>
    </row>
    <row r="19" spans="1:36" ht="15.5">
      <c r="A19" s="1"/>
      <c r="B19" s="62" t="s">
        <v>353</v>
      </c>
      <c r="C19" s="466">
        <v>0.31469999999999998</v>
      </c>
      <c r="D19" s="412"/>
      <c r="E19" s="61">
        <f>IF(ISNA(VLOOKUP(R8,'Extract of database'!B:W,8,FALSE)),IF(ISNA(VLOOKUP(C7&amp;"National",'Modelled estimates'!B:K,7,FALSE)), "-", VLOOKUP(C7&amp;"National",'Modelled estimates'!B:K,7,FALSE)), VLOOKUP(R8,'Extract of database'!B:W,8,FALSE))</f>
        <v>0.28999999999999998</v>
      </c>
      <c r="F19" s="392"/>
      <c r="G19" s="393"/>
      <c r="H19" s="383">
        <f>IF(F19 &lt;&gt; "",F19,IF(E19 &lt;&gt; "-", E19, IF(C19 &lt;&gt; "-", C19, "No data")))</f>
        <v>0.28999999999999998</v>
      </c>
      <c r="I19" s="432"/>
      <c r="J19" s="41"/>
      <c r="K19" s="41"/>
      <c r="L19" s="41"/>
      <c r="M19" s="20"/>
      <c r="N19" s="59"/>
      <c r="O19" s="59"/>
      <c r="P19" s="60"/>
      <c r="Q19" s="29"/>
      <c r="R19" s="29"/>
      <c r="S19" s="29"/>
      <c r="T19" s="3"/>
      <c r="U19" s="3"/>
      <c r="V19" s="3"/>
      <c r="W19" s="3"/>
      <c r="X19" s="3"/>
      <c r="Y19" s="3"/>
      <c r="Z19" s="3"/>
      <c r="AA19" s="3"/>
      <c r="AB19" s="3"/>
      <c r="AC19" s="3"/>
      <c r="AD19" s="3"/>
      <c r="AE19" s="3"/>
      <c r="AF19" s="3"/>
      <c r="AG19" s="3"/>
      <c r="AH19" s="3"/>
      <c r="AI19" s="3"/>
      <c r="AJ19" s="3"/>
    </row>
    <row r="20" spans="1:36" ht="15.5">
      <c r="A20" s="1"/>
      <c r="B20" s="57" t="s">
        <v>383</v>
      </c>
      <c r="C20" s="497">
        <v>23.9</v>
      </c>
      <c r="D20" s="412"/>
      <c r="E20" s="63">
        <f>IF(ISNA(VLOOKUP(R8,'Extract of database'!B:W,10,FALSE)),IF(ISNA(VLOOKUP(C7&amp;"National",'Modelled estimates'!B:K,8,FALSE)), "-", VLOOKUP(C7&amp;"National",'Modelled estimates'!B:K,8,FALSE)), VLOOKUP(R8,'Extract of database'!B:W,10,FALSE))</f>
        <v>20.199000000000002</v>
      </c>
      <c r="F20" s="433"/>
      <c r="G20" s="393"/>
      <c r="H20" s="491">
        <f t="shared" ref="H20:H22" si="1">IF(F20 &lt;&gt; "", F20,IF(E20 &lt;&gt; "-", E20, IF(C20 &lt;&gt; "-", C20, "No data")))</f>
        <v>20.199000000000002</v>
      </c>
      <c r="I20" s="432"/>
      <c r="J20" s="41"/>
      <c r="K20" s="41"/>
      <c r="L20" s="41"/>
      <c r="M20" s="20"/>
      <c r="N20" s="59"/>
      <c r="O20" s="59"/>
      <c r="P20" s="60"/>
      <c r="Q20" s="29"/>
      <c r="R20" s="29"/>
      <c r="S20" s="29"/>
      <c r="T20" s="3"/>
      <c r="U20" s="3"/>
      <c r="V20" s="3"/>
      <c r="W20" s="3"/>
      <c r="X20" s="3"/>
      <c r="Y20" s="3"/>
      <c r="Z20" s="3"/>
      <c r="AA20" s="3"/>
      <c r="AB20" s="3"/>
      <c r="AC20" s="3"/>
      <c r="AD20" s="3"/>
      <c r="AE20" s="3"/>
      <c r="AF20" s="3"/>
      <c r="AG20" s="3"/>
      <c r="AH20" s="3"/>
      <c r="AI20" s="3"/>
      <c r="AJ20" s="3"/>
    </row>
    <row r="21" spans="1:36" ht="15.5">
      <c r="A21" s="1"/>
      <c r="B21" s="57" t="s">
        <v>427</v>
      </c>
      <c r="C21" s="466">
        <v>4.8300000000000003E-2</v>
      </c>
      <c r="D21" s="412"/>
      <c r="E21" s="281">
        <f>IF(ISNA(VLOOKUP(C7&amp;"National",'Modelled estimates'!B:O,14,FALSE)),"-",VLOOKUP(C7&amp;"National",'Modelled estimates'!B:O,14,FALSE))</f>
        <v>3.1086677743172995E-2</v>
      </c>
      <c r="F21" s="392"/>
      <c r="G21" s="393"/>
      <c r="H21" s="383">
        <f t="shared" si="1"/>
        <v>3.1086677743172995E-2</v>
      </c>
      <c r="I21" s="432"/>
      <c r="J21" s="41"/>
      <c r="K21" s="41"/>
      <c r="L21" s="41"/>
      <c r="M21" s="20"/>
      <c r="N21" s="7"/>
      <c r="O21" s="59"/>
      <c r="P21" s="60"/>
      <c r="Q21" s="29"/>
      <c r="R21" s="29"/>
      <c r="S21" s="29"/>
      <c r="T21" s="3"/>
      <c r="U21" s="3"/>
      <c r="V21" s="3"/>
      <c r="W21" s="3"/>
      <c r="X21" s="3"/>
      <c r="Y21" s="3"/>
      <c r="Z21" s="3"/>
      <c r="AA21" s="3"/>
      <c r="AB21" s="3"/>
      <c r="AC21" s="3"/>
      <c r="AD21" s="3"/>
      <c r="AE21" s="3"/>
      <c r="AF21" s="3"/>
      <c r="AG21" s="3"/>
      <c r="AH21" s="3"/>
      <c r="AI21" s="3"/>
      <c r="AJ21" s="3"/>
    </row>
    <row r="22" spans="1:36" ht="15.5">
      <c r="A22" s="1"/>
      <c r="B22" s="64" t="s">
        <v>455</v>
      </c>
      <c r="C22" s="495" t="s">
        <v>13</v>
      </c>
      <c r="D22" s="496"/>
      <c r="E22" s="238" t="str">
        <f>IF(ISNA(VLOOKUP(C7&amp;"National",'Modelled estimates'!B:X,15,FALSE)),"-",VLOOKUP(C7&amp;"National",'Modelled estimates'!B:X,15,FALSE))</f>
        <v>8.7</v>
      </c>
      <c r="F22" s="489"/>
      <c r="G22" s="490"/>
      <c r="H22" s="498" t="str">
        <f t="shared" si="1"/>
        <v>8.7</v>
      </c>
      <c r="I22" s="499"/>
      <c r="J22" s="65"/>
      <c r="K22" s="65"/>
      <c r="L22" s="41"/>
      <c r="M22" s="20"/>
      <c r="N22" s="7"/>
      <c r="O22" s="59"/>
      <c r="P22" s="60"/>
      <c r="Q22" s="29"/>
      <c r="R22" s="29"/>
      <c r="S22" s="29"/>
      <c r="T22" s="3"/>
      <c r="U22" s="3"/>
      <c r="V22" s="3"/>
      <c r="W22" s="3"/>
      <c r="X22" s="3"/>
      <c r="Y22" s="3"/>
      <c r="Z22" s="3"/>
      <c r="AA22" s="3"/>
      <c r="AB22" s="3"/>
      <c r="AC22" s="3"/>
      <c r="AD22" s="3"/>
      <c r="AE22" s="3"/>
      <c r="AF22" s="3"/>
      <c r="AG22" s="3"/>
      <c r="AH22" s="3"/>
      <c r="AI22" s="3"/>
      <c r="AJ22" s="3"/>
    </row>
    <row r="23" spans="1:36" ht="15.5">
      <c r="A23" s="1"/>
      <c r="B23" s="66" t="s">
        <v>506</v>
      </c>
      <c r="C23" s="500" t="s">
        <v>13</v>
      </c>
      <c r="D23" s="372"/>
      <c r="E23" s="67">
        <f>IF(ISNA(VLOOKUP(C7&amp;"National",'Modelled estimates'!B:O,,FALSE)),"-",VLOOKUP(C7&amp;"National",'Modelled estimates'!B:O,9,FALSE))</f>
        <v>68</v>
      </c>
      <c r="F23" s="441"/>
      <c r="G23" s="442"/>
      <c r="H23" s="488">
        <f>IF(F23 &lt;&gt; "",F23,IF(E23 &lt;&gt; "-", E23, "No data"))</f>
        <v>68</v>
      </c>
      <c r="I23" s="444"/>
      <c r="J23" s="41"/>
      <c r="K23" s="41"/>
      <c r="L23" s="41"/>
      <c r="M23" s="20"/>
      <c r="N23" s="7"/>
      <c r="O23" s="59"/>
      <c r="P23" s="60"/>
      <c r="Q23" s="29"/>
      <c r="R23" s="29"/>
      <c r="S23" s="29"/>
      <c r="T23" s="3"/>
      <c r="U23" s="3"/>
      <c r="V23" s="3"/>
      <c r="W23" s="3"/>
      <c r="X23" s="3"/>
      <c r="Y23" s="3"/>
      <c r="Z23" s="3"/>
      <c r="AA23" s="3"/>
      <c r="AB23" s="3"/>
      <c r="AC23" s="3"/>
      <c r="AD23" s="3"/>
      <c r="AE23" s="3"/>
      <c r="AF23" s="3"/>
      <c r="AG23" s="3"/>
      <c r="AH23" s="3"/>
      <c r="AI23" s="3"/>
      <c r="AJ23" s="3"/>
    </row>
    <row r="24" spans="1:36" ht="6" customHeight="1">
      <c r="A24" s="1"/>
      <c r="B24" s="1"/>
      <c r="C24" s="7"/>
      <c r="D24" s="7"/>
      <c r="E24" s="7"/>
      <c r="F24" s="7"/>
      <c r="G24" s="7"/>
      <c r="H24" s="7"/>
      <c r="I24" s="7"/>
      <c r="J24" s="41"/>
      <c r="K24" s="41"/>
      <c r="L24" s="41"/>
      <c r="M24" s="68"/>
      <c r="N24" s="20"/>
      <c r="O24" s="7"/>
      <c r="P24" s="69"/>
      <c r="Q24" s="70"/>
      <c r="R24" s="70"/>
      <c r="S24" s="29"/>
      <c r="T24" s="3"/>
      <c r="U24" s="3"/>
      <c r="V24" s="3"/>
      <c r="W24" s="3"/>
      <c r="X24" s="3"/>
      <c r="Y24" s="3"/>
      <c r="Z24" s="3"/>
      <c r="AA24" s="3"/>
      <c r="AB24" s="3"/>
      <c r="AC24" s="3"/>
      <c r="AD24" s="3"/>
      <c r="AE24" s="3"/>
      <c r="AF24" s="3"/>
      <c r="AG24" s="3"/>
      <c r="AH24" s="3"/>
      <c r="AI24" s="3"/>
      <c r="AJ24" s="3"/>
    </row>
    <row r="25" spans="1:36" ht="3.75" customHeight="1">
      <c r="A25" s="1"/>
      <c r="B25" s="48"/>
      <c r="C25" s="48"/>
      <c r="D25" s="48"/>
      <c r="E25" s="48"/>
      <c r="F25" s="48"/>
      <c r="G25" s="48"/>
      <c r="H25" s="1"/>
      <c r="I25" s="1"/>
      <c r="J25" s="3"/>
      <c r="K25" s="250"/>
      <c r="L25" s="251"/>
      <c r="M25" s="251"/>
      <c r="N25" s="252"/>
      <c r="O25" s="252"/>
      <c r="P25" s="71"/>
      <c r="Q25" s="72"/>
      <c r="R25" s="72"/>
      <c r="S25" s="72"/>
      <c r="T25" s="3"/>
      <c r="U25" s="3"/>
      <c r="V25" s="3"/>
      <c r="W25" s="3"/>
      <c r="X25" s="3"/>
      <c r="Y25" s="3"/>
      <c r="Z25" s="3"/>
      <c r="AA25" s="3"/>
      <c r="AB25" s="3"/>
      <c r="AC25" s="3"/>
      <c r="AD25" s="3"/>
      <c r="AE25" s="3"/>
      <c r="AF25" s="3"/>
      <c r="AG25" s="3"/>
      <c r="AH25" s="3"/>
      <c r="AI25" s="3"/>
      <c r="AJ25" s="3"/>
    </row>
    <row r="26" spans="1:36" ht="31">
      <c r="A26" s="1"/>
      <c r="B26" s="73" t="s">
        <v>175</v>
      </c>
      <c r="C26" s="493" t="s">
        <v>563</v>
      </c>
      <c r="D26" s="422"/>
      <c r="E26" s="74" t="s">
        <v>570</v>
      </c>
      <c r="F26" s="493" t="s">
        <v>576</v>
      </c>
      <c r="G26" s="483"/>
      <c r="H26" s="20"/>
      <c r="I26" s="20"/>
      <c r="J26" s="75"/>
      <c r="K26" s="253"/>
      <c r="L26" s="486" t="s">
        <v>587</v>
      </c>
      <c r="M26" s="487"/>
      <c r="N26" s="76" t="s">
        <v>603</v>
      </c>
      <c r="O26" s="240"/>
      <c r="P26" s="7"/>
      <c r="Q26" s="1"/>
      <c r="R26" s="3"/>
      <c r="S26" s="3"/>
      <c r="T26" s="3"/>
      <c r="U26" s="3"/>
      <c r="V26" s="3"/>
      <c r="W26" s="3"/>
      <c r="X26" s="3"/>
      <c r="Y26" s="3"/>
      <c r="Z26" s="3"/>
      <c r="AA26" s="3"/>
      <c r="AB26" s="3"/>
      <c r="AC26" s="3"/>
      <c r="AD26" s="3"/>
      <c r="AE26" s="3"/>
      <c r="AF26" s="3"/>
      <c r="AG26" s="3"/>
      <c r="AH26" s="3"/>
      <c r="AI26" s="3"/>
      <c r="AJ26" s="3"/>
    </row>
    <row r="27" spans="1:36" ht="15.5">
      <c r="A27" s="52"/>
      <c r="B27" s="55" t="s">
        <v>611</v>
      </c>
      <c r="C27" s="492">
        <f>C14*C11</f>
        <v>127500</v>
      </c>
      <c r="D27" s="420"/>
      <c r="E27" s="77">
        <f>IF(ISERROR(E14*C11), "-", E14*C11)</f>
        <v>125000</v>
      </c>
      <c r="F27" s="494" t="str">
        <f t="shared" ref="F27:F32" si="2">IF(ISBLANK(F14), "-", F14*$C$11)</f>
        <v>-</v>
      </c>
      <c r="G27" s="435"/>
      <c r="H27" s="20"/>
      <c r="I27" s="20"/>
      <c r="J27" s="78"/>
      <c r="K27" s="254"/>
      <c r="L27" s="484">
        <f>H14*C11</f>
        <v>125000</v>
      </c>
      <c r="M27" s="485"/>
      <c r="N27" s="79" t="s">
        <v>650</v>
      </c>
      <c r="O27" s="240"/>
      <c r="P27" s="7"/>
      <c r="Q27" s="1"/>
      <c r="R27" s="3"/>
      <c r="S27" s="3"/>
      <c r="T27" s="3"/>
      <c r="U27" s="3"/>
      <c r="V27" s="3"/>
      <c r="W27" s="3"/>
      <c r="X27" s="3"/>
      <c r="Y27" s="3"/>
      <c r="Z27" s="3"/>
      <c r="AA27" s="3"/>
      <c r="AB27" s="3"/>
      <c r="AC27" s="3"/>
      <c r="AD27" s="3"/>
      <c r="AE27" s="3"/>
      <c r="AF27" s="3"/>
      <c r="AG27" s="3"/>
      <c r="AH27" s="3"/>
      <c r="AI27" s="3"/>
      <c r="AJ27" s="3"/>
    </row>
    <row r="28" spans="1:36" ht="15.5">
      <c r="A28" s="52"/>
      <c r="B28" s="80" t="s">
        <v>656</v>
      </c>
      <c r="C28" s="417">
        <f>C15*C11</f>
        <v>313150</v>
      </c>
      <c r="D28" s="390"/>
      <c r="E28" s="81">
        <f>C11*E15</f>
        <v>287885</v>
      </c>
      <c r="F28" s="472" t="str">
        <f t="shared" si="2"/>
        <v>-</v>
      </c>
      <c r="G28" s="400"/>
      <c r="H28" s="20"/>
      <c r="I28" s="20"/>
      <c r="J28" s="78"/>
      <c r="K28" s="254"/>
      <c r="L28" s="468">
        <f>H15*C11</f>
        <v>287885</v>
      </c>
      <c r="M28" s="469"/>
      <c r="N28" s="82" t="s">
        <v>694</v>
      </c>
      <c r="O28" s="240"/>
      <c r="P28" s="7"/>
      <c r="Q28" s="1"/>
      <c r="R28" s="3"/>
      <c r="S28" s="3"/>
      <c r="T28" s="3"/>
      <c r="U28" s="3"/>
      <c r="V28" s="3"/>
      <c r="W28" s="3"/>
      <c r="X28" s="3"/>
      <c r="Y28" s="3"/>
      <c r="Z28" s="3"/>
      <c r="AA28" s="3"/>
      <c r="AB28" s="3"/>
      <c r="AC28" s="3"/>
      <c r="AD28" s="3"/>
      <c r="AE28" s="3"/>
      <c r="AF28" s="3"/>
      <c r="AG28" s="3"/>
      <c r="AH28" s="3"/>
      <c r="AI28" s="3"/>
      <c r="AJ28" s="3"/>
    </row>
    <row r="29" spans="1:36" ht="15.5">
      <c r="A29" s="52"/>
      <c r="B29" s="80" t="s">
        <v>703</v>
      </c>
      <c r="C29" s="417">
        <f>C16*C11</f>
        <v>24350</v>
      </c>
      <c r="D29" s="390"/>
      <c r="E29" s="81">
        <f>IF(ISERROR(E16*C11), "-", E16*C11)</f>
        <v>30000</v>
      </c>
      <c r="F29" s="472" t="str">
        <f t="shared" si="2"/>
        <v>-</v>
      </c>
      <c r="G29" s="400"/>
      <c r="H29" s="20"/>
      <c r="I29" s="20"/>
      <c r="J29" s="78"/>
      <c r="K29" s="254"/>
      <c r="L29" s="470">
        <f>H16*C11</f>
        <v>30000</v>
      </c>
      <c r="M29" s="471"/>
      <c r="N29" s="83" t="s">
        <v>727</v>
      </c>
      <c r="O29" s="240"/>
      <c r="P29" s="7"/>
      <c r="Q29" s="1"/>
      <c r="R29" s="3"/>
      <c r="S29" s="3"/>
      <c r="T29" s="3"/>
      <c r="U29" s="3"/>
      <c r="V29" s="3"/>
      <c r="W29" s="3"/>
      <c r="X29" s="3"/>
      <c r="Y29" s="3"/>
      <c r="Z29" s="3"/>
      <c r="AA29" s="3"/>
      <c r="AB29" s="3"/>
      <c r="AC29" s="3"/>
      <c r="AD29" s="3"/>
      <c r="AE29" s="3"/>
      <c r="AF29" s="3"/>
      <c r="AG29" s="3"/>
      <c r="AH29" s="3"/>
      <c r="AI29" s="3"/>
      <c r="AJ29" s="3"/>
    </row>
    <row r="30" spans="1:36" ht="15.5">
      <c r="A30" s="52"/>
      <c r="B30" s="80" t="s">
        <v>730</v>
      </c>
      <c r="C30" s="417">
        <f>C17*C11</f>
        <v>47150</v>
      </c>
      <c r="D30" s="390"/>
      <c r="E30" s="81">
        <f>IF(ISERROR(E17*C11), "-", E17*C11)</f>
        <v>60000</v>
      </c>
      <c r="F30" s="472" t="str">
        <f t="shared" si="2"/>
        <v>-</v>
      </c>
      <c r="G30" s="400"/>
      <c r="H30" s="20"/>
      <c r="I30" s="20"/>
      <c r="J30" s="78"/>
      <c r="K30" s="254"/>
      <c r="L30" s="468">
        <f>H17*C11</f>
        <v>60000</v>
      </c>
      <c r="M30" s="469"/>
      <c r="N30" s="82" t="s">
        <v>748</v>
      </c>
      <c r="O30" s="240"/>
      <c r="P30" s="7"/>
      <c r="Q30" s="1"/>
      <c r="R30" s="3"/>
      <c r="S30" s="3"/>
      <c r="T30" s="3"/>
      <c r="U30" s="3"/>
      <c r="V30" s="3"/>
      <c r="W30" s="3"/>
      <c r="X30" s="3"/>
      <c r="Y30" s="3"/>
      <c r="Z30" s="3"/>
      <c r="AA30" s="3"/>
      <c r="AB30" s="3"/>
      <c r="AC30" s="3"/>
      <c r="AD30" s="3"/>
      <c r="AE30" s="3"/>
      <c r="AF30" s="3"/>
      <c r="AG30" s="3"/>
      <c r="AH30" s="3"/>
      <c r="AI30" s="3"/>
      <c r="AJ30" s="3"/>
    </row>
    <row r="31" spans="1:36" ht="15.5">
      <c r="A31" s="52"/>
      <c r="B31" s="84" t="s">
        <v>751</v>
      </c>
      <c r="C31" s="417">
        <f>C18*C11</f>
        <v>97250</v>
      </c>
      <c r="D31" s="390"/>
      <c r="E31" s="85">
        <f>IF(ISERROR(E18*C11), "-", E18*C11)</f>
        <v>125000</v>
      </c>
      <c r="F31" s="472" t="str">
        <f t="shared" si="2"/>
        <v>-</v>
      </c>
      <c r="G31" s="400"/>
      <c r="H31" s="20"/>
      <c r="I31" s="20"/>
      <c r="J31" s="78"/>
      <c r="K31" s="254"/>
      <c r="L31" s="470">
        <f>H18*C11</f>
        <v>125000</v>
      </c>
      <c r="M31" s="471"/>
      <c r="N31" s="83" t="s">
        <v>771</v>
      </c>
      <c r="O31" s="240"/>
      <c r="P31" s="7"/>
      <c r="Q31" s="1"/>
      <c r="R31" s="3"/>
      <c r="S31" s="3"/>
      <c r="T31" s="3"/>
      <c r="U31" s="3"/>
      <c r="V31" s="3"/>
      <c r="W31" s="3"/>
      <c r="X31" s="3"/>
      <c r="Y31" s="3"/>
      <c r="Z31" s="3"/>
      <c r="AA31" s="3"/>
      <c r="AB31" s="3"/>
      <c r="AC31" s="3"/>
      <c r="AD31" s="3"/>
      <c r="AE31" s="3"/>
      <c r="AF31" s="3"/>
      <c r="AG31" s="3"/>
      <c r="AH31" s="3"/>
      <c r="AI31" s="3"/>
      <c r="AJ31" s="3"/>
    </row>
    <row r="32" spans="1:36" ht="15.5">
      <c r="A32" s="52"/>
      <c r="B32" s="80" t="s">
        <v>775</v>
      </c>
      <c r="C32" s="417">
        <f>C19*C11</f>
        <v>157350</v>
      </c>
      <c r="D32" s="390"/>
      <c r="E32" s="81">
        <f>IF(E19="-","-",E19*C11)</f>
        <v>145000</v>
      </c>
      <c r="F32" s="472" t="str">
        <f t="shared" si="2"/>
        <v>-</v>
      </c>
      <c r="G32" s="474"/>
      <c r="H32" s="20"/>
      <c r="I32" s="20"/>
      <c r="J32" s="78"/>
      <c r="K32" s="254"/>
      <c r="L32" s="468">
        <f>H19*C11</f>
        <v>145000</v>
      </c>
      <c r="M32" s="469"/>
      <c r="N32" s="82" t="s">
        <v>792</v>
      </c>
      <c r="O32" s="240"/>
      <c r="P32" s="7"/>
      <c r="Q32" s="1"/>
      <c r="R32" s="3"/>
      <c r="S32" s="3"/>
      <c r="T32" s="3"/>
      <c r="U32" s="3"/>
      <c r="V32" s="3"/>
      <c r="W32" s="3"/>
      <c r="X32" s="3"/>
      <c r="Y32" s="3"/>
      <c r="Z32" s="3"/>
      <c r="AA32" s="3"/>
      <c r="AB32" s="3"/>
      <c r="AC32" s="3"/>
      <c r="AD32" s="3"/>
      <c r="AE32" s="3"/>
      <c r="AF32" s="3"/>
      <c r="AG32" s="3"/>
      <c r="AH32" s="3"/>
      <c r="AI32" s="3"/>
      <c r="AJ32" s="3"/>
    </row>
    <row r="33" spans="1:36" ht="15.5">
      <c r="A33" s="52"/>
      <c r="B33" s="86" t="s">
        <v>796</v>
      </c>
      <c r="C33" s="417">
        <f>C20*C11/1000</f>
        <v>11950</v>
      </c>
      <c r="D33" s="390"/>
      <c r="E33" s="81">
        <f>IF(ISERROR(E20*C11/1000), "-", E20*C11/1000)</f>
        <v>10099.5</v>
      </c>
      <c r="F33" s="472" t="str">
        <f>IF(ISBLANK(F20), "-", F20*C11/1000)</f>
        <v>-</v>
      </c>
      <c r="G33" s="471"/>
      <c r="H33" s="20"/>
      <c r="I33" s="20"/>
      <c r="J33" s="78"/>
      <c r="K33" s="254"/>
      <c r="L33" s="470">
        <f>H20*C11/1000</f>
        <v>10099.5</v>
      </c>
      <c r="M33" s="471"/>
      <c r="N33" s="83" t="s">
        <v>823</v>
      </c>
      <c r="O33" s="240"/>
      <c r="P33" s="7"/>
      <c r="Q33" s="1"/>
      <c r="R33" s="3"/>
      <c r="S33" s="3"/>
      <c r="T33" s="3"/>
      <c r="U33" s="3"/>
      <c r="V33" s="3"/>
      <c r="W33" s="3"/>
      <c r="X33" s="3"/>
      <c r="Y33" s="3"/>
      <c r="Z33" s="3"/>
      <c r="AA33" s="3"/>
      <c r="AB33" s="3"/>
      <c r="AC33" s="3"/>
      <c r="AD33" s="3"/>
      <c r="AE33" s="3"/>
      <c r="AF33" s="3"/>
      <c r="AG33" s="3"/>
      <c r="AH33" s="3"/>
      <c r="AI33" s="3"/>
      <c r="AJ33" s="3"/>
    </row>
    <row r="34" spans="1:36" ht="15.5">
      <c r="A34" s="52"/>
      <c r="B34" s="86" t="s">
        <v>832</v>
      </c>
      <c r="C34" s="417">
        <f>C33/12</f>
        <v>995.83333333333337</v>
      </c>
      <c r="D34" s="390"/>
      <c r="E34" s="81">
        <f t="shared" ref="E34:F34" si="3">IF(ISERROR(E33/12), "-", E33/12)</f>
        <v>841.625</v>
      </c>
      <c r="F34" s="472" t="str">
        <f t="shared" si="3"/>
        <v>-</v>
      </c>
      <c r="G34" s="473"/>
      <c r="H34" s="20"/>
      <c r="I34" s="20"/>
      <c r="J34" s="78"/>
      <c r="K34" s="254"/>
      <c r="L34" s="468">
        <f>L33/12</f>
        <v>841.625</v>
      </c>
      <c r="M34" s="469"/>
      <c r="N34" s="82" t="s">
        <v>863</v>
      </c>
      <c r="O34" s="240"/>
      <c r="P34" s="7"/>
      <c r="Q34" s="1"/>
      <c r="R34" s="3"/>
      <c r="S34" s="3"/>
      <c r="T34" s="3"/>
      <c r="U34" s="3"/>
      <c r="V34" s="3"/>
      <c r="W34" s="3"/>
      <c r="X34" s="3"/>
      <c r="Y34" s="3"/>
      <c r="Z34" s="3"/>
      <c r="AA34" s="3"/>
      <c r="AB34" s="3"/>
      <c r="AC34" s="3"/>
      <c r="AD34" s="3"/>
      <c r="AE34" s="3"/>
      <c r="AF34" s="3"/>
      <c r="AG34" s="3"/>
      <c r="AH34" s="3"/>
      <c r="AI34" s="3"/>
      <c r="AJ34" s="3"/>
    </row>
    <row r="35" spans="1:36" ht="15.5">
      <c r="A35" s="52"/>
      <c r="B35" s="86" t="s">
        <v>867</v>
      </c>
      <c r="C35" s="417">
        <f>C34*9</f>
        <v>8962.5</v>
      </c>
      <c r="D35" s="390"/>
      <c r="E35" s="81">
        <f t="shared" ref="E35:F35" si="4">IF(ISERROR(E34*9), "-", E34*9)</f>
        <v>7574.625</v>
      </c>
      <c r="F35" s="472" t="str">
        <f t="shared" si="4"/>
        <v>-</v>
      </c>
      <c r="G35" s="471"/>
      <c r="H35" s="20"/>
      <c r="I35" s="20"/>
      <c r="J35" s="78"/>
      <c r="K35" s="254"/>
      <c r="L35" s="470">
        <f>L34*9</f>
        <v>7574.625</v>
      </c>
      <c r="M35" s="471"/>
      <c r="N35" s="83" t="s">
        <v>885</v>
      </c>
      <c r="O35" s="240"/>
      <c r="P35" s="7"/>
      <c r="Q35" s="1"/>
      <c r="R35" s="3"/>
      <c r="S35" s="3"/>
      <c r="T35" s="3"/>
      <c r="U35" s="3"/>
      <c r="V35" s="3"/>
      <c r="W35" s="3"/>
      <c r="X35" s="3"/>
      <c r="Y35" s="3"/>
      <c r="Z35" s="3"/>
      <c r="AA35" s="3"/>
      <c r="AB35" s="3"/>
      <c r="AC35" s="3"/>
      <c r="AD35" s="3"/>
      <c r="AE35" s="3"/>
      <c r="AF35" s="3"/>
      <c r="AG35" s="3"/>
      <c r="AH35" s="3"/>
      <c r="AI35" s="3"/>
      <c r="AJ35" s="3"/>
    </row>
    <row r="36" spans="1:36" ht="15.75" customHeight="1">
      <c r="A36" s="52"/>
      <c r="B36" s="87" t="s">
        <v>888</v>
      </c>
      <c r="C36" s="443">
        <f>C21*L28</f>
        <v>13904.845500000001</v>
      </c>
      <c r="D36" s="372"/>
      <c r="E36" s="88">
        <f>IF(E21 &lt;&gt; "-", E21*L28, "-")</f>
        <v>8949.3882220933574</v>
      </c>
      <c r="F36" s="443" t="str">
        <f>IF(ISBLANK(F21), "-", F21*L28)</f>
        <v>-</v>
      </c>
      <c r="G36" s="444"/>
      <c r="H36" s="20"/>
      <c r="I36" s="20"/>
      <c r="J36" s="78"/>
      <c r="K36" s="254"/>
      <c r="L36" s="501">
        <f>H21*L28</f>
        <v>8949.3882220933574</v>
      </c>
      <c r="M36" s="502"/>
      <c r="N36" s="89" t="s">
        <v>924</v>
      </c>
      <c r="O36" s="241"/>
      <c r="P36" s="90"/>
      <c r="Q36" s="90"/>
      <c r="R36" s="3"/>
      <c r="S36" s="3"/>
      <c r="T36" s="3"/>
      <c r="U36" s="3"/>
      <c r="V36" s="3"/>
      <c r="W36" s="3"/>
      <c r="X36" s="3"/>
      <c r="Y36" s="3"/>
      <c r="Z36" s="3"/>
      <c r="AA36" s="3"/>
      <c r="AB36" s="3"/>
      <c r="AC36" s="3"/>
      <c r="AD36" s="3"/>
      <c r="AE36" s="3"/>
      <c r="AF36" s="3"/>
      <c r="AG36" s="3"/>
      <c r="AH36" s="3"/>
      <c r="AI36" s="3"/>
      <c r="AJ36" s="3"/>
    </row>
    <row r="37" spans="1:36" ht="7.5" customHeight="1">
      <c r="A37" s="1"/>
      <c r="B37" s="48"/>
      <c r="C37" s="48"/>
      <c r="D37" s="48"/>
      <c r="E37" s="48"/>
      <c r="F37" s="1"/>
      <c r="G37" s="1"/>
      <c r="H37" s="1"/>
      <c r="I37" s="1"/>
      <c r="J37" s="1"/>
      <c r="K37" s="248"/>
      <c r="L37" s="248"/>
      <c r="M37" s="242"/>
      <c r="N37" s="249"/>
      <c r="O37" s="242"/>
      <c r="P37" s="1"/>
      <c r="Q37" s="1"/>
      <c r="R37" s="3"/>
      <c r="S37" s="3"/>
      <c r="T37" s="3"/>
      <c r="U37" s="3"/>
      <c r="V37" s="3"/>
      <c r="W37" s="3"/>
      <c r="X37" s="3"/>
      <c r="Y37" s="3"/>
      <c r="Z37" s="3"/>
      <c r="AA37" s="3"/>
      <c r="AB37" s="3"/>
      <c r="AC37" s="3"/>
      <c r="AD37" s="3"/>
      <c r="AE37" s="3"/>
      <c r="AF37" s="3"/>
      <c r="AG37" s="3"/>
      <c r="AH37" s="3"/>
      <c r="AI37" s="3"/>
      <c r="AJ37" s="3"/>
    </row>
    <row r="38" spans="1:36" ht="15.5">
      <c r="A38" s="91"/>
      <c r="B38" s="385" t="s">
        <v>950</v>
      </c>
      <c r="C38" s="506" t="s">
        <v>178</v>
      </c>
      <c r="D38" s="429"/>
      <c r="E38" s="511" t="s">
        <v>184</v>
      </c>
      <c r="F38" s="437" t="s">
        <v>188</v>
      </c>
      <c r="G38" s="429"/>
      <c r="H38" s="437" t="s">
        <v>191</v>
      </c>
      <c r="I38" s="430"/>
      <c r="J38" s="92"/>
      <c r="K38" s="255"/>
      <c r="L38" s="509" t="s">
        <v>587</v>
      </c>
      <c r="M38" s="510"/>
      <c r="N38" s="504" t="s">
        <v>603</v>
      </c>
      <c r="O38" s="243"/>
      <c r="P38" s="29"/>
      <c r="Q38" s="29"/>
      <c r="R38" s="29"/>
      <c r="S38" s="29"/>
      <c r="T38" s="3"/>
      <c r="U38" s="3"/>
      <c r="V38" s="3"/>
      <c r="W38" s="3"/>
      <c r="X38" s="3"/>
      <c r="Y38" s="3"/>
      <c r="Z38" s="3"/>
      <c r="AA38" s="3"/>
      <c r="AB38" s="3"/>
      <c r="AC38" s="3"/>
      <c r="AD38" s="3"/>
      <c r="AE38" s="3"/>
      <c r="AF38" s="3"/>
      <c r="AG38" s="3"/>
      <c r="AH38" s="3"/>
      <c r="AI38" s="3"/>
      <c r="AJ38" s="3"/>
    </row>
    <row r="39" spans="1:36" ht="15.5">
      <c r="A39" s="52"/>
      <c r="B39" s="386"/>
      <c r="C39" s="507"/>
      <c r="D39" s="508"/>
      <c r="E39" s="508"/>
      <c r="F39" s="438"/>
      <c r="G39" s="508"/>
      <c r="H39" s="438"/>
      <c r="I39" s="439"/>
      <c r="J39" s="93"/>
      <c r="K39" s="255"/>
      <c r="L39" s="94" t="s">
        <v>1005</v>
      </c>
      <c r="M39" s="95" t="s">
        <v>1010</v>
      </c>
      <c r="N39" s="505"/>
      <c r="O39" s="243"/>
      <c r="P39" s="29"/>
      <c r="Q39" s="29"/>
      <c r="R39" s="29"/>
      <c r="S39" s="29"/>
      <c r="T39" s="3"/>
      <c r="U39" s="3"/>
      <c r="V39" s="3"/>
      <c r="W39" s="3"/>
      <c r="X39" s="3"/>
      <c r="Y39" s="3"/>
      <c r="Z39" s="3"/>
      <c r="AA39" s="3"/>
      <c r="AB39" s="3"/>
      <c r="AC39" s="3"/>
      <c r="AD39" s="3"/>
      <c r="AE39" s="3"/>
      <c r="AF39" s="3"/>
      <c r="AG39" s="3"/>
      <c r="AH39" s="3"/>
      <c r="AI39" s="3"/>
      <c r="AJ39" s="3"/>
    </row>
    <row r="40" spans="1:36" ht="31">
      <c r="A40" s="1"/>
      <c r="B40" s="96" t="s">
        <v>1018</v>
      </c>
      <c r="C40" s="419">
        <v>0.15</v>
      </c>
      <c r="D40" s="420"/>
      <c r="E40" s="97"/>
      <c r="F40" s="408"/>
      <c r="G40" s="409"/>
      <c r="H40" s="440">
        <f>IF(F40&lt;&gt;"",F40,C40)</f>
        <v>0.15</v>
      </c>
      <c r="I40" s="435"/>
      <c r="J40" s="98"/>
      <c r="K40" s="256"/>
      <c r="L40" s="99">
        <f>H40*L33/4</f>
        <v>378.73124999999999</v>
      </c>
      <c r="M40" s="99">
        <f t="shared" ref="M40:M46" si="5">L40/3</f>
        <v>126.24374999999999</v>
      </c>
      <c r="N40" s="100" t="s">
        <v>1067</v>
      </c>
      <c r="O40" s="243"/>
      <c r="P40" s="29"/>
      <c r="Q40" s="29"/>
      <c r="R40" s="29"/>
      <c r="S40" s="29"/>
      <c r="T40" s="3"/>
      <c r="U40" s="3"/>
      <c r="V40" s="3"/>
      <c r="W40" s="3"/>
      <c r="X40" s="3"/>
      <c r="Y40" s="3"/>
      <c r="Z40" s="3"/>
      <c r="AA40" s="3"/>
      <c r="AB40" s="3"/>
      <c r="AC40" s="3"/>
      <c r="AD40" s="3"/>
      <c r="AE40" s="3"/>
      <c r="AF40" s="3"/>
      <c r="AG40" s="3"/>
      <c r="AH40" s="3"/>
      <c r="AI40" s="3"/>
      <c r="AJ40" s="3"/>
    </row>
    <row r="41" spans="1:36" ht="15.5">
      <c r="A41" s="101"/>
      <c r="B41" s="267" t="s">
        <v>1074</v>
      </c>
      <c r="C41" s="387">
        <v>0.02</v>
      </c>
      <c r="D41" s="388"/>
      <c r="E41" s="102"/>
      <c r="F41" s="415"/>
      <c r="G41" s="416"/>
      <c r="H41" s="436">
        <f>IF(F41 &lt;&gt; "",F41,IF(E41 &lt;&gt; "", E41, C41))</f>
        <v>0.02</v>
      </c>
      <c r="I41" s="400"/>
      <c r="J41" s="98"/>
      <c r="K41" s="256"/>
      <c r="L41" s="103">
        <f>H41*(L33*1.15)/4</f>
        <v>58.072125</v>
      </c>
      <c r="M41" s="103">
        <f t="shared" si="5"/>
        <v>19.357375000000001</v>
      </c>
      <c r="N41" s="79" t="s">
        <v>1113</v>
      </c>
      <c r="O41" s="244"/>
      <c r="P41" s="104"/>
      <c r="Q41" s="104"/>
      <c r="R41" s="104"/>
      <c r="S41" s="104"/>
      <c r="T41" s="101"/>
      <c r="U41" s="101"/>
      <c r="V41" s="101"/>
      <c r="W41" s="101"/>
      <c r="X41" s="101"/>
      <c r="Y41" s="101"/>
      <c r="Z41" s="101"/>
      <c r="AA41" s="101"/>
      <c r="AB41" s="101"/>
      <c r="AC41" s="101"/>
      <c r="AD41" s="101"/>
      <c r="AE41" s="101"/>
      <c r="AF41" s="101"/>
      <c r="AG41" s="101"/>
      <c r="AH41" s="101"/>
      <c r="AI41" s="101"/>
      <c r="AJ41" s="101"/>
    </row>
    <row r="42" spans="1:36" ht="31">
      <c r="A42" s="1"/>
      <c r="B42" s="268" t="s">
        <v>1118</v>
      </c>
      <c r="C42" s="427">
        <v>0.15</v>
      </c>
      <c r="D42" s="414"/>
      <c r="E42" s="105"/>
      <c r="F42" s="410"/>
      <c r="G42" s="393"/>
      <c r="H42" s="475">
        <f t="shared" ref="H42:H43" si="6">IF(F42&lt;&gt;"",F42,C42)</f>
        <v>0.15</v>
      </c>
      <c r="I42" s="432"/>
      <c r="J42" s="106"/>
      <c r="K42" s="257"/>
      <c r="L42" s="107">
        <f>H42*L35/3</f>
        <v>378.73124999999999</v>
      </c>
      <c r="M42" s="108">
        <f t="shared" si="5"/>
        <v>126.24374999999999</v>
      </c>
      <c r="N42" s="82" t="s">
        <v>1161</v>
      </c>
      <c r="O42" s="243"/>
      <c r="P42" s="29"/>
      <c r="Q42" s="29"/>
      <c r="R42" s="29"/>
      <c r="S42" s="29"/>
      <c r="T42" s="3"/>
      <c r="U42" s="3"/>
      <c r="V42" s="3"/>
      <c r="W42" s="3"/>
      <c r="X42" s="3"/>
      <c r="Y42" s="3"/>
      <c r="Z42" s="3"/>
      <c r="AA42" s="3"/>
      <c r="AB42" s="3"/>
      <c r="AC42" s="3"/>
      <c r="AD42" s="3"/>
      <c r="AE42" s="3"/>
      <c r="AF42" s="3"/>
      <c r="AG42" s="3"/>
      <c r="AH42" s="3"/>
      <c r="AI42" s="3"/>
      <c r="AJ42" s="3"/>
    </row>
    <row r="43" spans="1:36" ht="15.5">
      <c r="A43" s="1"/>
      <c r="B43" s="268" t="s">
        <v>1165</v>
      </c>
      <c r="C43" s="427">
        <v>0.2</v>
      </c>
      <c r="D43" s="414"/>
      <c r="E43" s="105"/>
      <c r="F43" s="410"/>
      <c r="G43" s="393"/>
      <c r="H43" s="475">
        <f t="shared" si="6"/>
        <v>0.2</v>
      </c>
      <c r="I43" s="432"/>
      <c r="J43" s="109"/>
      <c r="K43" s="258"/>
      <c r="L43" s="110">
        <f>H43*L33/4</f>
        <v>504.97500000000002</v>
      </c>
      <c r="M43" s="110">
        <f t="shared" si="5"/>
        <v>168.32500000000002</v>
      </c>
      <c r="N43" s="83" t="s">
        <v>1197</v>
      </c>
      <c r="O43" s="243"/>
      <c r="P43" s="29"/>
      <c r="Q43" s="29"/>
      <c r="R43" s="29"/>
      <c r="S43" s="29"/>
      <c r="T43" s="3"/>
      <c r="U43" s="3"/>
      <c r="V43" s="3"/>
      <c r="W43" s="3"/>
      <c r="X43" s="3"/>
      <c r="Y43" s="3"/>
      <c r="Z43" s="3"/>
      <c r="AA43" s="3"/>
      <c r="AB43" s="3"/>
      <c r="AC43" s="3"/>
      <c r="AD43" s="3"/>
      <c r="AE43" s="3"/>
      <c r="AF43" s="3"/>
      <c r="AG43" s="3"/>
      <c r="AH43" s="3"/>
      <c r="AI43" s="3"/>
      <c r="AJ43" s="3"/>
    </row>
    <row r="44" spans="1:36" ht="15.5">
      <c r="A44" s="1"/>
      <c r="B44" s="269" t="s">
        <v>1201</v>
      </c>
      <c r="C44" s="413">
        <v>0.05</v>
      </c>
      <c r="D44" s="414"/>
      <c r="E44" s="111" t="str">
        <f>IF(ISNA(VLOOKUP(Q9,'Extract of database'!B:AB,26,FALSE)), "-", VLOOKUP(Q9,'Extract of database'!B:AB,26,FALSE))</f>
        <v>-</v>
      </c>
      <c r="F44" s="410"/>
      <c r="G44" s="393"/>
      <c r="H44" s="503">
        <f>IF(F44 &lt;&gt; "",F44,IF(E44 &lt;&gt; "-", E44, C44))</f>
        <v>0.05</v>
      </c>
      <c r="I44" s="432"/>
      <c r="J44" s="98"/>
      <c r="K44" s="256"/>
      <c r="L44" s="108">
        <f>H44*L33/4</f>
        <v>126.24375000000001</v>
      </c>
      <c r="M44" s="108">
        <f t="shared" si="5"/>
        <v>42.081250000000004</v>
      </c>
      <c r="N44" s="82" t="s">
        <v>1260</v>
      </c>
      <c r="O44" s="243"/>
      <c r="P44" s="29"/>
      <c r="Q44" s="29"/>
      <c r="R44" s="29"/>
      <c r="S44" s="29"/>
      <c r="T44" s="3"/>
      <c r="U44" s="3"/>
      <c r="V44" s="3"/>
      <c r="W44" s="3"/>
      <c r="X44" s="3"/>
      <c r="Y44" s="3"/>
      <c r="Z44" s="3"/>
      <c r="AA44" s="3"/>
      <c r="AB44" s="3"/>
      <c r="AC44" s="3"/>
      <c r="AD44" s="3"/>
      <c r="AE44" s="3"/>
      <c r="AF44" s="3"/>
      <c r="AG44" s="3"/>
      <c r="AH44" s="3"/>
      <c r="AI44" s="3"/>
      <c r="AJ44" s="3"/>
    </row>
    <row r="45" spans="1:36" ht="31">
      <c r="A45" s="1"/>
      <c r="B45" s="112" t="s">
        <v>1262</v>
      </c>
      <c r="C45" s="411">
        <v>0.15</v>
      </c>
      <c r="D45" s="412"/>
      <c r="E45" s="105"/>
      <c r="F45" s="410"/>
      <c r="G45" s="393"/>
      <c r="H45" s="475">
        <f t="shared" ref="H45:H47" si="7">IF(F45&lt;&gt;"",F45,C45)</f>
        <v>0.15</v>
      </c>
      <c r="I45" s="432"/>
      <c r="J45" s="98"/>
      <c r="K45" s="256"/>
      <c r="L45" s="124">
        <f>H45*L35/3</f>
        <v>378.73124999999999</v>
      </c>
      <c r="M45" s="125">
        <f t="shared" si="5"/>
        <v>126.24374999999999</v>
      </c>
      <c r="N45" s="127" t="s">
        <v>1332</v>
      </c>
      <c r="O45" s="243"/>
      <c r="P45" s="29"/>
      <c r="Q45" s="29"/>
      <c r="R45" s="29"/>
      <c r="S45" s="29"/>
      <c r="T45" s="3"/>
      <c r="U45" s="3"/>
      <c r="V45" s="3"/>
      <c r="W45" s="3"/>
      <c r="X45" s="3"/>
      <c r="Y45" s="3"/>
      <c r="Z45" s="3"/>
      <c r="AA45" s="3"/>
      <c r="AB45" s="3"/>
      <c r="AC45" s="3"/>
      <c r="AD45" s="3"/>
      <c r="AE45" s="3"/>
      <c r="AF45" s="3"/>
      <c r="AG45" s="3"/>
      <c r="AH45" s="3"/>
      <c r="AI45" s="3"/>
      <c r="AJ45" s="3"/>
    </row>
    <row r="46" spans="1:36" ht="31">
      <c r="A46" s="1"/>
      <c r="B46" s="130" t="s">
        <v>1343</v>
      </c>
      <c r="C46" s="411">
        <v>0.15</v>
      </c>
      <c r="D46" s="412"/>
      <c r="E46" s="105"/>
      <c r="F46" s="410"/>
      <c r="G46" s="393"/>
      <c r="H46" s="475">
        <f t="shared" si="7"/>
        <v>0.15</v>
      </c>
      <c r="I46" s="432"/>
      <c r="J46" s="98"/>
      <c r="K46" s="256"/>
      <c r="L46" s="136">
        <f>H46*L35/3</f>
        <v>378.73124999999999</v>
      </c>
      <c r="M46" s="108">
        <f t="shared" si="5"/>
        <v>126.24374999999999</v>
      </c>
      <c r="N46" s="137" t="s">
        <v>1376</v>
      </c>
      <c r="O46" s="243"/>
      <c r="P46" s="29"/>
      <c r="Q46" s="29"/>
      <c r="R46" s="29"/>
      <c r="S46" s="29"/>
      <c r="T46" s="3"/>
      <c r="U46" s="3"/>
      <c r="V46" s="3"/>
      <c r="W46" s="3"/>
      <c r="X46" s="3"/>
      <c r="Y46" s="3"/>
      <c r="Z46" s="3"/>
      <c r="AA46" s="3"/>
      <c r="AB46" s="3"/>
      <c r="AC46" s="3"/>
      <c r="AD46" s="3"/>
      <c r="AE46" s="3"/>
      <c r="AF46" s="3"/>
      <c r="AG46" s="3"/>
      <c r="AH46" s="3"/>
      <c r="AI46" s="3"/>
      <c r="AJ46" s="3"/>
    </row>
    <row r="47" spans="1:36" ht="15.5">
      <c r="A47" s="1"/>
      <c r="B47" s="138" t="s">
        <v>1381</v>
      </c>
      <c r="C47" s="139">
        <v>0.05</v>
      </c>
      <c r="D47" s="139">
        <v>0.15</v>
      </c>
      <c r="E47" s="105"/>
      <c r="F47" s="310"/>
      <c r="G47" s="310"/>
      <c r="H47" s="141">
        <f t="shared" si="7"/>
        <v>0.05</v>
      </c>
      <c r="I47" s="144">
        <f>IF(G47&lt;&gt;"",G47,D47)</f>
        <v>0.15</v>
      </c>
      <c r="J47" s="98"/>
      <c r="K47" s="256"/>
      <c r="L47" s="124" t="str">
        <f>ROUND(H47*L35/3,0)&amp;"/"&amp;ROUND(I47*L35/3,0)</f>
        <v>126/379</v>
      </c>
      <c r="M47" s="125" t="s">
        <v>2166</v>
      </c>
      <c r="N47" s="127" t="s">
        <v>1412</v>
      </c>
      <c r="O47" s="243"/>
      <c r="P47" s="29"/>
      <c r="Q47" s="29"/>
      <c r="R47" s="29"/>
      <c r="S47" s="29"/>
      <c r="T47" s="3"/>
      <c r="U47" s="3"/>
      <c r="V47" s="3"/>
      <c r="W47" s="3"/>
      <c r="X47" s="3"/>
      <c r="Y47" s="3"/>
      <c r="Z47" s="3"/>
      <c r="AA47" s="3"/>
      <c r="AB47" s="3"/>
      <c r="AC47" s="3"/>
      <c r="AD47" s="3"/>
      <c r="AE47" s="3"/>
      <c r="AF47" s="3"/>
      <c r="AG47" s="3"/>
      <c r="AH47" s="3"/>
      <c r="AI47" s="3"/>
      <c r="AJ47" s="3"/>
    </row>
    <row r="48" spans="1:36" ht="54.75" customHeight="1">
      <c r="A48" s="1"/>
      <c r="B48" s="216" t="s">
        <v>1416</v>
      </c>
      <c r="C48" s="424">
        <v>1</v>
      </c>
      <c r="D48" s="372"/>
      <c r="E48" s="154"/>
      <c r="F48" s="477"/>
      <c r="G48" s="372"/>
      <c r="H48" s="424">
        <v>1</v>
      </c>
      <c r="I48" s="444"/>
      <c r="J48" s="158"/>
      <c r="K48" s="259"/>
      <c r="L48" s="159">
        <f>(L35+L40*3)*(H23/100000)/3</f>
        <v>1.9744522500000004</v>
      </c>
      <c r="M48" s="160">
        <f>L48/3</f>
        <v>0.65815075000000012</v>
      </c>
      <c r="N48" s="161" t="s">
        <v>1468</v>
      </c>
      <c r="O48" s="243"/>
      <c r="P48" s="3"/>
      <c r="Q48" s="3"/>
      <c r="R48" s="3"/>
      <c r="S48" s="3"/>
      <c r="T48" s="3"/>
      <c r="U48" s="3"/>
      <c r="V48" s="3"/>
      <c r="W48" s="3"/>
      <c r="X48" s="3"/>
      <c r="Y48" s="3"/>
      <c r="Z48" s="3"/>
      <c r="AA48" s="3"/>
      <c r="AB48" s="3"/>
      <c r="AC48" s="3"/>
      <c r="AD48" s="3"/>
      <c r="AE48" s="3"/>
      <c r="AF48" s="3"/>
      <c r="AG48" s="3"/>
      <c r="AH48" s="3"/>
      <c r="AI48" s="3"/>
      <c r="AJ48" s="3"/>
    </row>
    <row r="49" spans="1:36" ht="7.5" customHeight="1">
      <c r="A49" s="1"/>
      <c r="B49" s="35"/>
      <c r="C49" s="35"/>
      <c r="D49" s="35"/>
      <c r="E49" s="35"/>
      <c r="F49" s="3"/>
      <c r="G49" s="3"/>
      <c r="H49" s="35"/>
      <c r="I49" s="35"/>
      <c r="J49" s="3"/>
      <c r="K49" s="246"/>
      <c r="L49" s="246"/>
      <c r="M49" s="243"/>
      <c r="N49" s="247"/>
      <c r="O49" s="243"/>
      <c r="P49" s="3"/>
      <c r="Q49" s="3"/>
      <c r="R49" s="3"/>
      <c r="S49" s="3"/>
      <c r="T49" s="3"/>
      <c r="U49" s="3"/>
      <c r="V49" s="3"/>
      <c r="W49" s="3"/>
      <c r="X49" s="3"/>
      <c r="Y49" s="3"/>
      <c r="Z49" s="3"/>
      <c r="AA49" s="3"/>
      <c r="AB49" s="3"/>
      <c r="AC49" s="3"/>
      <c r="AD49" s="3"/>
      <c r="AE49" s="3"/>
      <c r="AF49" s="3"/>
      <c r="AG49" s="3"/>
      <c r="AH49" s="3"/>
      <c r="AI49" s="3"/>
      <c r="AJ49" s="3"/>
    </row>
    <row r="50" spans="1:36" ht="15.5">
      <c r="A50" s="52"/>
      <c r="B50" s="208" t="s">
        <v>1477</v>
      </c>
      <c r="C50" s="421" t="s">
        <v>178</v>
      </c>
      <c r="D50" s="422"/>
      <c r="E50" s="162" t="s">
        <v>184</v>
      </c>
      <c r="F50" s="426" t="s">
        <v>1485</v>
      </c>
      <c r="G50" s="422"/>
      <c r="H50" s="421" t="s">
        <v>191</v>
      </c>
      <c r="I50" s="483"/>
      <c r="J50" s="92"/>
      <c r="K50" s="255"/>
      <c r="L50" s="481" t="s">
        <v>587</v>
      </c>
      <c r="M50" s="482"/>
      <c r="N50" s="166" t="s">
        <v>603</v>
      </c>
      <c r="O50" s="243"/>
      <c r="P50" s="29"/>
      <c r="Q50" s="29"/>
      <c r="R50" s="29"/>
      <c r="S50" s="29"/>
      <c r="T50" s="3"/>
      <c r="U50" s="3"/>
      <c r="V50" s="3"/>
      <c r="W50" s="3"/>
      <c r="X50" s="3"/>
      <c r="Y50" s="3"/>
      <c r="Z50" s="3"/>
      <c r="AA50" s="3"/>
      <c r="AB50" s="3"/>
      <c r="AC50" s="3"/>
      <c r="AD50" s="3"/>
      <c r="AE50" s="3"/>
      <c r="AF50" s="3"/>
      <c r="AG50" s="3"/>
      <c r="AH50" s="3"/>
      <c r="AI50" s="3"/>
      <c r="AJ50" s="3"/>
    </row>
    <row r="51" spans="1:36" ht="15.5">
      <c r="A51" s="52"/>
      <c r="B51" s="168" t="s">
        <v>1524</v>
      </c>
      <c r="C51" s="423">
        <v>0.2</v>
      </c>
      <c r="D51" s="390"/>
      <c r="E51" s="169"/>
      <c r="F51" s="425"/>
      <c r="G51" s="416"/>
      <c r="H51" s="399">
        <f t="shared" ref="H51" si="8">IF(F51&lt;&gt;"",F51,C51)</f>
        <v>0.2</v>
      </c>
      <c r="I51" s="400"/>
      <c r="J51" s="171"/>
      <c r="K51" s="260"/>
      <c r="L51" s="467">
        <f>IF(H51="-","-",H51*C11)</f>
        <v>100000</v>
      </c>
      <c r="M51" s="404"/>
      <c r="N51" s="173" t="s">
        <v>1563</v>
      </c>
      <c r="O51" s="243"/>
      <c r="P51" s="29"/>
      <c r="Q51" s="29"/>
      <c r="R51" s="29"/>
      <c r="S51" s="29"/>
      <c r="T51" s="3"/>
      <c r="U51" s="3"/>
      <c r="V51" s="3"/>
      <c r="W51" s="3"/>
      <c r="X51" s="3"/>
      <c r="Y51" s="3"/>
      <c r="Z51" s="3"/>
      <c r="AA51" s="3"/>
      <c r="AB51" s="3"/>
      <c r="AC51" s="3"/>
      <c r="AD51" s="3"/>
      <c r="AE51" s="3"/>
      <c r="AF51" s="3"/>
      <c r="AG51" s="3"/>
      <c r="AH51" s="3"/>
      <c r="AI51" s="3"/>
      <c r="AJ51" s="3"/>
    </row>
    <row r="52" spans="1:36" ht="15.5">
      <c r="A52" s="52"/>
      <c r="B52" s="174" t="s">
        <v>1569</v>
      </c>
      <c r="C52" s="418">
        <v>0.2</v>
      </c>
      <c r="D52" s="390"/>
      <c r="E52" s="169"/>
      <c r="F52" s="392"/>
      <c r="G52" s="393"/>
      <c r="H52" s="399">
        <f>IF(F52&lt;&gt;"",F52,C52)</f>
        <v>0.2</v>
      </c>
      <c r="I52" s="400"/>
      <c r="J52" s="175"/>
      <c r="K52" s="261"/>
      <c r="L52" s="406">
        <f>IF(L51="-","-",H52*L51)</f>
        <v>20000</v>
      </c>
      <c r="M52" s="407"/>
      <c r="N52" s="176" t="s">
        <v>1605</v>
      </c>
      <c r="O52" s="243"/>
      <c r="P52" s="29"/>
      <c r="Q52" s="29"/>
      <c r="R52" s="29"/>
      <c r="S52" s="29"/>
      <c r="T52" s="3"/>
      <c r="U52" s="3"/>
      <c r="V52" s="3"/>
      <c r="W52" s="3"/>
      <c r="X52" s="3"/>
      <c r="Y52" s="3"/>
      <c r="Z52" s="3"/>
      <c r="AA52" s="3"/>
      <c r="AB52" s="3"/>
      <c r="AC52" s="3"/>
      <c r="AD52" s="3"/>
      <c r="AE52" s="3"/>
      <c r="AF52" s="3"/>
      <c r="AG52" s="3"/>
      <c r="AH52" s="3"/>
      <c r="AI52" s="3"/>
      <c r="AJ52" s="3"/>
    </row>
    <row r="53" spans="1:36" ht="15.5">
      <c r="A53" s="52"/>
      <c r="B53" s="177" t="s">
        <v>1612</v>
      </c>
      <c r="C53" s="389">
        <v>0.15</v>
      </c>
      <c r="D53" s="390"/>
      <c r="E53" s="179">
        <f>IF(ISNA(VLOOKUP(Q9,'Extract of database'!B:M,12,FALSE)), IF(ISNA(VLOOKUP(C7&amp;"National",'Modelled estimates'!B:K,10,FALSE)), "-", VLOOKUP(C7&amp;"National",'Modelled estimates'!B:K,10,FALSE)), VLOOKUP(Q9,'Extract of database'!B:M,12,FALSE))</f>
        <v>0.44799999999999995</v>
      </c>
      <c r="F53" s="392"/>
      <c r="G53" s="393"/>
      <c r="H53" s="399">
        <f>IF(F53="",IF(E53="-",C53,E53),F53)</f>
        <v>0.44799999999999995</v>
      </c>
      <c r="I53" s="400"/>
      <c r="J53" s="175"/>
      <c r="K53" s="261"/>
      <c r="L53" s="403">
        <f t="shared" ref="L53:L59" si="9">IF(H53="-","-",H53*$L$27)</f>
        <v>55999.999999999993</v>
      </c>
      <c r="M53" s="404"/>
      <c r="N53" s="173" t="s">
        <v>1672</v>
      </c>
      <c r="O53" s="243"/>
      <c r="P53" s="29"/>
      <c r="Q53" s="29"/>
      <c r="R53" s="29"/>
      <c r="S53" s="29"/>
      <c r="T53" s="3"/>
      <c r="U53" s="3"/>
      <c r="V53" s="3"/>
      <c r="W53" s="3"/>
      <c r="X53" s="3"/>
      <c r="Y53" s="3"/>
      <c r="Z53" s="3"/>
      <c r="AA53" s="3"/>
      <c r="AB53" s="3"/>
      <c r="AC53" s="3"/>
      <c r="AD53" s="3"/>
      <c r="AE53" s="3"/>
      <c r="AF53" s="3"/>
      <c r="AG53" s="3"/>
      <c r="AH53" s="3"/>
      <c r="AI53" s="3"/>
      <c r="AJ53" s="3"/>
    </row>
    <row r="54" spans="1:36" ht="15.5">
      <c r="A54" s="52"/>
      <c r="B54" s="174" t="s">
        <v>1678</v>
      </c>
      <c r="C54" s="418">
        <v>0.01</v>
      </c>
      <c r="D54" s="390"/>
      <c r="E54" s="182" t="str">
        <f>IF(ISNA(VLOOKUP(Q9,'Extract of database'!B:P,15,FALSE)),"-",VLOOKUP(Q9,'Extract of database'!B:P,15,FALSE))</f>
        <v>-</v>
      </c>
      <c r="F54" s="392"/>
      <c r="G54" s="393"/>
      <c r="H54" s="405">
        <f>IF(F54="",IF(E54="-",C54/C47*H53,E54),F54)</f>
        <v>8.9599999999999985E-2</v>
      </c>
      <c r="I54" s="400"/>
      <c r="J54" s="175"/>
      <c r="K54" s="261"/>
      <c r="L54" s="406">
        <f t="shared" si="9"/>
        <v>11199.999999999998</v>
      </c>
      <c r="M54" s="407"/>
      <c r="N54" s="176" t="s">
        <v>1711</v>
      </c>
      <c r="O54" s="243"/>
      <c r="P54" s="29"/>
      <c r="Q54" s="29"/>
      <c r="R54" s="29"/>
      <c r="S54" s="29"/>
      <c r="T54" s="3"/>
      <c r="U54" s="3"/>
      <c r="V54" s="3"/>
      <c r="W54" s="3"/>
      <c r="X54" s="3"/>
      <c r="Y54" s="3"/>
      <c r="Z54" s="3"/>
      <c r="AA54" s="3"/>
      <c r="AB54" s="3"/>
      <c r="AC54" s="3"/>
      <c r="AD54" s="3"/>
      <c r="AE54" s="3"/>
      <c r="AF54" s="3"/>
      <c r="AG54" s="3"/>
      <c r="AH54" s="3"/>
      <c r="AI54" s="3"/>
      <c r="AJ54" s="3"/>
    </row>
    <row r="55" spans="1:36" ht="15.5">
      <c r="A55" s="52"/>
      <c r="B55" s="174" t="s">
        <v>1716</v>
      </c>
      <c r="C55" s="418">
        <v>0.03</v>
      </c>
      <c r="D55" s="390"/>
      <c r="E55" s="183" t="str">
        <f>IF(ISNA(VLOOKUP($Q$9,'Extract of database'!B:W,20,FALSE)),"-",VLOOKUP($Q$9,'Extract of database'!B:W,20,FALSE))</f>
        <v>-</v>
      </c>
      <c r="F55" s="392"/>
      <c r="G55" s="393"/>
      <c r="H55" s="399">
        <f>IF(F55="",IF(E55="-",C55/C53*H53,E55),F55)</f>
        <v>8.9599999999999999E-2</v>
      </c>
      <c r="I55" s="400"/>
      <c r="J55" s="175"/>
      <c r="K55" s="261"/>
      <c r="L55" s="403">
        <f t="shared" si="9"/>
        <v>11200</v>
      </c>
      <c r="M55" s="404"/>
      <c r="N55" s="173" t="s">
        <v>1746</v>
      </c>
      <c r="O55" s="243"/>
      <c r="P55" s="29"/>
      <c r="Q55" s="29"/>
      <c r="R55" s="29"/>
      <c r="S55" s="29"/>
      <c r="T55" s="3"/>
      <c r="U55" s="3"/>
      <c r="V55" s="3"/>
      <c r="W55" s="3"/>
      <c r="X55" s="3"/>
      <c r="Y55" s="3"/>
      <c r="Z55" s="3"/>
      <c r="AA55" s="3"/>
      <c r="AB55" s="3"/>
      <c r="AC55" s="3"/>
      <c r="AD55" s="3"/>
      <c r="AE55" s="3"/>
      <c r="AF55" s="3"/>
      <c r="AG55" s="3"/>
      <c r="AH55" s="3"/>
      <c r="AI55" s="3"/>
      <c r="AJ55" s="3"/>
    </row>
    <row r="56" spans="1:36" ht="15.5">
      <c r="A56" s="52"/>
      <c r="B56" s="184" t="s">
        <v>1751</v>
      </c>
      <c r="C56" s="418">
        <f>30%*C53</f>
        <v>4.4999999999999998E-2</v>
      </c>
      <c r="D56" s="390"/>
      <c r="E56" s="183" t="str">
        <f>IF(ISNA(VLOOKUP(Q9,'Extract of database'!B:Q,16,FALSE)),"-",VLOOKUP(Q9,'Extract of database'!B:Q,16,FALSE))</f>
        <v>-</v>
      </c>
      <c r="F56" s="392"/>
      <c r="G56" s="393"/>
      <c r="H56" s="399">
        <f>IF(F56="",IF(E56="-",C56/C53*H53,E56),F56)</f>
        <v>0.13439999999999999</v>
      </c>
      <c r="I56" s="400"/>
      <c r="J56" s="175"/>
      <c r="K56" s="261"/>
      <c r="L56" s="406">
        <f t="shared" si="9"/>
        <v>16800</v>
      </c>
      <c r="M56" s="407"/>
      <c r="N56" s="176" t="s">
        <v>1775</v>
      </c>
      <c r="O56" s="243"/>
      <c r="P56" s="29"/>
      <c r="Q56" s="29"/>
      <c r="R56" s="29"/>
      <c r="S56" s="29"/>
      <c r="T56" s="3"/>
      <c r="U56" s="3"/>
      <c r="V56" s="3"/>
      <c r="W56" s="3"/>
      <c r="X56" s="3"/>
      <c r="Y56" s="3"/>
      <c r="Z56" s="3"/>
      <c r="AA56" s="3"/>
      <c r="AB56" s="3"/>
      <c r="AC56" s="3"/>
      <c r="AD56" s="3"/>
      <c r="AE56" s="3"/>
      <c r="AF56" s="3"/>
      <c r="AG56" s="3"/>
      <c r="AH56" s="3"/>
      <c r="AI56" s="3"/>
      <c r="AJ56" s="3"/>
    </row>
    <row r="57" spans="1:36" ht="15.5">
      <c r="A57" s="52"/>
      <c r="B57" s="184" t="s">
        <v>1777</v>
      </c>
      <c r="C57" s="418">
        <f>C53* 55%</f>
        <v>8.2500000000000004E-2</v>
      </c>
      <c r="D57" s="390"/>
      <c r="E57" s="183" t="str">
        <f>IF(ISNA(VLOOKUP($Q$9,'Extract of database'!B:R,17,FALSE)),"-",VLOOKUP($Q$9,'Extract of database'!B:R,17,FALSE))</f>
        <v>-</v>
      </c>
      <c r="F57" s="392"/>
      <c r="G57" s="393"/>
      <c r="H57" s="399">
        <f>IF(F57="",IF(E57="-",C57/C53*H53,E57),F57)</f>
        <v>0.24640000000000001</v>
      </c>
      <c r="I57" s="400"/>
      <c r="J57" s="175"/>
      <c r="K57" s="261"/>
      <c r="L57" s="403">
        <f t="shared" si="9"/>
        <v>30800</v>
      </c>
      <c r="M57" s="404"/>
      <c r="N57" s="173" t="s">
        <v>1799</v>
      </c>
      <c r="O57" s="243"/>
      <c r="P57" s="29"/>
      <c r="Q57" s="29"/>
      <c r="R57" s="29"/>
      <c r="S57" s="29"/>
      <c r="T57" s="3"/>
      <c r="U57" s="3"/>
      <c r="V57" s="3"/>
      <c r="W57" s="3"/>
      <c r="X57" s="3"/>
      <c r="Y57" s="3"/>
      <c r="Z57" s="3"/>
      <c r="AA57" s="3"/>
      <c r="AB57" s="3"/>
      <c r="AC57" s="3"/>
      <c r="AD57" s="3"/>
      <c r="AE57" s="3"/>
      <c r="AF57" s="3"/>
      <c r="AG57" s="3"/>
      <c r="AH57" s="3"/>
      <c r="AI57" s="3"/>
      <c r="AJ57" s="3"/>
    </row>
    <row r="58" spans="1:36" ht="15.5">
      <c r="A58" s="52"/>
      <c r="B58" s="184" t="s">
        <v>1803</v>
      </c>
      <c r="C58" s="418">
        <f>C53* 5%</f>
        <v>7.4999999999999997E-3</v>
      </c>
      <c r="D58" s="390"/>
      <c r="E58" s="183" t="str">
        <f>IF(ISNA(VLOOKUP($Q$9,'Extract of database'!B:S,18,FALSE)),"-",VLOOKUP($Q$9,'Extract of database'!B:S,18,FALSE))</f>
        <v>-</v>
      </c>
      <c r="F58" s="392"/>
      <c r="G58" s="393"/>
      <c r="H58" s="399">
        <f>IF(F58="",IF(E58="-",C58/C53*H53,E58),F58)</f>
        <v>2.24E-2</v>
      </c>
      <c r="I58" s="400"/>
      <c r="J58" s="175"/>
      <c r="K58" s="261"/>
      <c r="L58" s="406">
        <f t="shared" si="9"/>
        <v>2800</v>
      </c>
      <c r="M58" s="407"/>
      <c r="N58" s="176" t="s">
        <v>1815</v>
      </c>
      <c r="O58" s="243"/>
      <c r="P58" s="29"/>
      <c r="Q58" s="29"/>
      <c r="R58" s="29"/>
      <c r="S58" s="29"/>
      <c r="T58" s="3"/>
      <c r="U58" s="3"/>
      <c r="V58" s="3"/>
      <c r="W58" s="3"/>
      <c r="X58" s="3"/>
      <c r="Y58" s="3"/>
      <c r="Z58" s="3"/>
      <c r="AA58" s="3"/>
      <c r="AB58" s="3"/>
      <c r="AC58" s="3"/>
      <c r="AD58" s="3"/>
      <c r="AE58" s="3"/>
      <c r="AF58" s="3"/>
      <c r="AG58" s="3"/>
      <c r="AH58" s="3"/>
      <c r="AI58" s="3"/>
      <c r="AJ58" s="3"/>
    </row>
    <row r="59" spans="1:36" ht="15.5">
      <c r="A59" s="52"/>
      <c r="B59" s="185" t="s">
        <v>1819</v>
      </c>
      <c r="C59" s="391" t="s">
        <v>13</v>
      </c>
      <c r="D59" s="390"/>
      <c r="E59" s="182" t="str">
        <f>IF(ISNA(VLOOKUP($Q$9,'Extract of database'!B:Z,24,FALSE)), IF(ISNA(VLOOKUP(C7&amp;"National",'Modelled estimates'!B:L,11,FALSE)), "-", VLOOKUP(C7&amp;"National",'Modelled estimates'!B:L,11,FALSE)), VLOOKUP($Q$9,'Extract of database'!B:Z,24,FALSE))</f>
        <v>-</v>
      </c>
      <c r="F59" s="392"/>
      <c r="G59" s="393"/>
      <c r="H59" s="405" t="str">
        <f t="shared" ref="H59:H60" si="10">IF(F59="",IF(E59="-",C59,E59),F59)</f>
        <v>-</v>
      </c>
      <c r="I59" s="400"/>
      <c r="J59" s="175"/>
      <c r="K59" s="261"/>
      <c r="L59" s="403" t="str">
        <f t="shared" si="9"/>
        <v>-</v>
      </c>
      <c r="M59" s="404"/>
      <c r="N59" s="173" t="s">
        <v>1853</v>
      </c>
      <c r="O59" s="243"/>
      <c r="P59" s="29"/>
      <c r="Q59" s="29"/>
      <c r="R59" s="29"/>
      <c r="S59" s="29"/>
      <c r="T59" s="3"/>
      <c r="U59" s="3"/>
      <c r="V59" s="3"/>
      <c r="W59" s="3"/>
      <c r="X59" s="3"/>
      <c r="Y59" s="3"/>
      <c r="Z59" s="3"/>
      <c r="AA59" s="3"/>
      <c r="AB59" s="3"/>
      <c r="AC59" s="3"/>
      <c r="AD59" s="3"/>
      <c r="AE59" s="3"/>
      <c r="AF59" s="3"/>
      <c r="AG59" s="3"/>
      <c r="AH59" s="3"/>
      <c r="AI59" s="3"/>
      <c r="AJ59" s="3"/>
    </row>
    <row r="60" spans="1:36" ht="15.5">
      <c r="A60" s="52"/>
      <c r="B60" s="282" t="s">
        <v>1858</v>
      </c>
      <c r="C60" s="391" t="s">
        <v>13</v>
      </c>
      <c r="D60" s="390"/>
      <c r="E60" s="183" t="str">
        <f>IF(ISNA(VLOOKUP($Q$9,'Extract of database'!B:Z,23,FALSE)), IF(ISNA(VLOOKUP(C7&amp;"National",'Modelled estimates'!B:M,12,FALSE)), "-", VLOOKUP(C7&amp;"National",'Modelled estimates'!B:M,12,FALSE)), VLOOKUP($Q$9,'Extract of database'!B:Z,23,FALSE))</f>
        <v>-</v>
      </c>
      <c r="F60" s="392"/>
      <c r="G60" s="393"/>
      <c r="H60" s="399" t="str">
        <f t="shared" si="10"/>
        <v>-</v>
      </c>
      <c r="I60" s="400"/>
      <c r="J60" s="175"/>
      <c r="K60" s="261"/>
      <c r="L60" s="394" t="str">
        <f>IF(H60="-","-",H60*L59)</f>
        <v>-</v>
      </c>
      <c r="M60" s="395"/>
      <c r="N60" s="287" t="s">
        <v>1884</v>
      </c>
      <c r="O60" s="243"/>
      <c r="P60" s="29"/>
      <c r="Q60" s="29"/>
      <c r="R60" s="29"/>
      <c r="S60" s="29"/>
      <c r="T60" s="3"/>
      <c r="U60" s="3"/>
      <c r="V60" s="3"/>
      <c r="W60" s="3"/>
      <c r="X60" s="3"/>
      <c r="Y60" s="3"/>
      <c r="Z60" s="3"/>
      <c r="AA60" s="3"/>
      <c r="AB60" s="3"/>
      <c r="AC60" s="3"/>
      <c r="AD60" s="3"/>
      <c r="AE60" s="3"/>
      <c r="AF60" s="3"/>
      <c r="AG60" s="3"/>
      <c r="AH60" s="3"/>
      <c r="AI60" s="3"/>
      <c r="AJ60" s="3"/>
    </row>
    <row r="61" spans="1:36" s="239" customFormat="1" ht="15.5">
      <c r="A61" s="283"/>
      <c r="B61" s="284" t="s">
        <v>2334</v>
      </c>
      <c r="C61" s="478">
        <v>2.75E-2</v>
      </c>
      <c r="D61" s="479"/>
      <c r="E61" s="169"/>
      <c r="F61" s="392"/>
      <c r="G61" s="480"/>
      <c r="H61" s="383">
        <f>IF(F61&lt;&gt;"",F61,C61)</f>
        <v>2.75E-2</v>
      </c>
      <c r="I61" s="384"/>
      <c r="J61" s="175"/>
      <c r="K61" s="261"/>
      <c r="L61" s="382">
        <f>H61*L28</f>
        <v>7916.8374999999996</v>
      </c>
      <c r="M61" s="382"/>
      <c r="N61" s="288" t="s">
        <v>2322</v>
      </c>
      <c r="O61" s="243"/>
      <c r="P61" s="132"/>
      <c r="Q61" s="132"/>
      <c r="R61" s="132"/>
      <c r="S61" s="132"/>
      <c r="T61" s="41"/>
      <c r="U61" s="41"/>
      <c r="V61" s="41"/>
      <c r="W61" s="41"/>
      <c r="X61" s="41"/>
      <c r="Y61" s="41"/>
      <c r="Z61" s="41"/>
      <c r="AA61" s="41"/>
      <c r="AB61" s="41"/>
      <c r="AC61" s="41"/>
      <c r="AD61" s="41"/>
      <c r="AE61" s="41"/>
      <c r="AF61" s="41"/>
      <c r="AG61" s="41"/>
      <c r="AH61" s="41"/>
      <c r="AI61" s="41"/>
      <c r="AJ61" s="41"/>
    </row>
    <row r="62" spans="1:36" ht="17" customHeight="1" thickBot="1">
      <c r="A62" s="52"/>
      <c r="B62" s="290" t="s">
        <v>2333</v>
      </c>
      <c r="C62" s="476">
        <v>0.02</v>
      </c>
      <c r="D62" s="398"/>
      <c r="E62" s="294"/>
      <c r="F62" s="397"/>
      <c r="G62" s="398"/>
      <c r="H62" s="401">
        <v>0.02</v>
      </c>
      <c r="I62" s="402"/>
      <c r="J62" s="186"/>
      <c r="K62" s="262"/>
      <c r="L62" s="394">
        <f>H62*$L$27</f>
        <v>2500</v>
      </c>
      <c r="M62" s="396"/>
      <c r="N62" s="295" t="s">
        <v>2333</v>
      </c>
      <c r="O62" s="243"/>
      <c r="P62" s="187"/>
      <c r="Q62" s="187"/>
      <c r="R62" s="187"/>
      <c r="S62" s="187"/>
      <c r="T62" s="3"/>
      <c r="U62" s="3"/>
      <c r="V62" s="3"/>
      <c r="W62" s="3"/>
      <c r="X62" s="3"/>
      <c r="Y62" s="3"/>
      <c r="Z62" s="3"/>
      <c r="AA62" s="3"/>
      <c r="AB62" s="3"/>
      <c r="AC62" s="3"/>
      <c r="AD62" s="3"/>
      <c r="AE62" s="3"/>
      <c r="AF62" s="3"/>
      <c r="AG62" s="3"/>
      <c r="AH62" s="3"/>
      <c r="AI62" s="3"/>
      <c r="AJ62" s="3"/>
    </row>
    <row r="63" spans="1:36" s="285" customFormat="1" ht="15.5" customHeight="1">
      <c r="A63" s="283"/>
      <c r="B63" s="293" t="s">
        <v>2331</v>
      </c>
      <c r="C63" s="379" t="str">
        <f>VLOOKUP(C7,'Modelled estimates'!A:Q,17,FALSE)</f>
        <v>To save the woman's life</v>
      </c>
      <c r="D63" s="379"/>
      <c r="E63" s="379"/>
      <c r="F63" s="379"/>
      <c r="G63" s="379"/>
      <c r="H63" s="379"/>
      <c r="I63" s="380"/>
      <c r="J63" s="175"/>
      <c r="K63" s="261"/>
      <c r="L63" s="381" t="s">
        <v>2331</v>
      </c>
      <c r="M63" s="382"/>
      <c r="N63" s="296" t="str">
        <f>C63</f>
        <v>To save the woman's life</v>
      </c>
      <c r="O63" s="243"/>
      <c r="P63" s="132"/>
      <c r="Q63" s="132"/>
      <c r="R63" s="132"/>
      <c r="S63" s="132"/>
      <c r="T63" s="41"/>
      <c r="U63" s="41"/>
      <c r="V63" s="41"/>
      <c r="W63" s="41"/>
      <c r="X63" s="41"/>
      <c r="Y63" s="41"/>
      <c r="Z63" s="41"/>
      <c r="AA63" s="41"/>
      <c r="AB63" s="41"/>
      <c r="AC63" s="41"/>
      <c r="AD63" s="41"/>
      <c r="AE63" s="41"/>
      <c r="AF63" s="41"/>
      <c r="AG63" s="41"/>
      <c r="AH63" s="41"/>
      <c r="AI63" s="41"/>
      <c r="AJ63" s="41"/>
    </row>
    <row r="64" spans="1:36" s="285" customFormat="1" ht="16" thickBot="1">
      <c r="A64" s="283"/>
      <c r="B64" s="291" t="s">
        <v>2335</v>
      </c>
      <c r="C64" s="371" t="s">
        <v>13</v>
      </c>
      <c r="D64" s="372"/>
      <c r="E64" s="292"/>
      <c r="F64" s="375">
        <v>2.1999999999999999E-2</v>
      </c>
      <c r="G64" s="376"/>
      <c r="H64" s="373">
        <f>IF(F64 &lt;&gt; "",F64,"-")</f>
        <v>2.1999999999999999E-2</v>
      </c>
      <c r="I64" s="374"/>
      <c r="J64" s="175"/>
      <c r="K64" s="261"/>
      <c r="L64" s="377">
        <f>IF(H64="-", "-", H64*L27)</f>
        <v>2750</v>
      </c>
      <c r="M64" s="378"/>
      <c r="N64" s="289" t="s">
        <v>2325</v>
      </c>
      <c r="O64" s="243"/>
      <c r="P64" s="132"/>
      <c r="Q64" s="132"/>
      <c r="R64" s="132"/>
      <c r="S64" s="132"/>
      <c r="T64" s="41"/>
      <c r="U64" s="41"/>
      <c r="V64" s="41"/>
      <c r="W64" s="41"/>
      <c r="X64" s="41"/>
      <c r="Y64" s="41"/>
      <c r="Z64" s="41"/>
      <c r="AA64" s="41"/>
      <c r="AB64" s="41"/>
      <c r="AC64" s="41"/>
      <c r="AD64" s="41"/>
      <c r="AE64" s="41"/>
      <c r="AF64" s="41"/>
      <c r="AG64" s="41"/>
      <c r="AH64" s="41"/>
      <c r="AI64" s="41"/>
      <c r="AJ64" s="41"/>
    </row>
    <row r="65" spans="1:36" ht="3.75" customHeight="1" thickBot="1">
      <c r="A65" s="1"/>
      <c r="B65" s="1"/>
      <c r="C65" s="1"/>
      <c r="D65" s="1"/>
      <c r="E65" s="1"/>
      <c r="F65" s="1"/>
      <c r="G65" s="1"/>
      <c r="H65" s="1"/>
      <c r="I65" s="1"/>
      <c r="J65" s="1"/>
      <c r="K65" s="263"/>
      <c r="L65" s="264"/>
      <c r="M65" s="265"/>
      <c r="N65" s="266"/>
      <c r="O65" s="245"/>
      <c r="P65" s="188"/>
      <c r="Q65" s="188"/>
      <c r="R65" s="189"/>
      <c r="S65" s="189"/>
      <c r="T65" s="3"/>
      <c r="U65" s="3"/>
      <c r="V65" s="3"/>
      <c r="W65" s="3"/>
      <c r="X65" s="3"/>
      <c r="Y65" s="3"/>
      <c r="Z65" s="3"/>
      <c r="AA65" s="3"/>
      <c r="AB65" s="3"/>
      <c r="AC65" s="3"/>
      <c r="AD65" s="3"/>
      <c r="AE65" s="3"/>
      <c r="AF65" s="3"/>
      <c r="AG65" s="3"/>
      <c r="AH65" s="3"/>
      <c r="AI65" s="3"/>
      <c r="AJ65" s="3"/>
    </row>
    <row r="66" spans="1:36" ht="15.5">
      <c r="A66" s="1"/>
      <c r="B66" s="1"/>
      <c r="C66" s="1"/>
      <c r="D66" s="1"/>
      <c r="E66" s="1"/>
      <c r="F66" s="1"/>
      <c r="G66" s="1"/>
      <c r="H66" s="1"/>
      <c r="I66" s="1"/>
      <c r="J66" s="1"/>
      <c r="K66" s="1"/>
      <c r="L66" s="1"/>
      <c r="M66" s="1"/>
      <c r="N66" s="1"/>
      <c r="O66" s="1"/>
      <c r="P66" s="190"/>
      <c r="Q66" s="190"/>
      <c r="R66" s="29"/>
      <c r="S66" s="29"/>
      <c r="T66" s="3"/>
      <c r="U66" s="3"/>
      <c r="V66" s="3"/>
      <c r="W66" s="3"/>
      <c r="X66" s="3"/>
      <c r="Y66" s="3"/>
      <c r="Z66" s="3"/>
      <c r="AA66" s="3"/>
      <c r="AB66" s="3"/>
      <c r="AC66" s="3"/>
      <c r="AD66" s="3"/>
      <c r="AE66" s="3"/>
      <c r="AF66" s="3"/>
      <c r="AG66" s="3"/>
      <c r="AH66" s="3"/>
      <c r="AI66" s="3"/>
      <c r="AJ66" s="3"/>
    </row>
    <row r="67" spans="1:36" ht="15.5">
      <c r="A67" s="1"/>
      <c r="B67" s="1"/>
      <c r="C67" s="1"/>
      <c r="D67" s="1"/>
      <c r="E67" s="1"/>
      <c r="F67" s="1"/>
      <c r="G67" s="1"/>
      <c r="H67" s="1"/>
      <c r="I67" s="1"/>
      <c r="J67" s="1"/>
      <c r="K67" s="1"/>
      <c r="L67" s="1"/>
      <c r="M67" s="1"/>
      <c r="N67" s="1"/>
      <c r="O67" s="1"/>
      <c r="P67" s="190"/>
      <c r="Q67" s="190"/>
      <c r="R67" s="29"/>
      <c r="S67" s="29"/>
      <c r="T67" s="3"/>
      <c r="U67" s="3"/>
      <c r="V67" s="3"/>
      <c r="W67" s="3"/>
      <c r="X67" s="3"/>
      <c r="Y67" s="3"/>
      <c r="Z67" s="3"/>
      <c r="AA67" s="3"/>
      <c r="AB67" s="3"/>
      <c r="AC67" s="3"/>
      <c r="AD67" s="3"/>
      <c r="AE67" s="3"/>
      <c r="AF67" s="3"/>
      <c r="AG67" s="3"/>
      <c r="AH67" s="3"/>
      <c r="AI67" s="3"/>
      <c r="AJ67" s="3"/>
    </row>
    <row r="68" spans="1:36" ht="15.5">
      <c r="A68" s="1"/>
      <c r="B68" s="1"/>
      <c r="C68" s="1"/>
      <c r="D68" s="1"/>
      <c r="E68" s="1"/>
      <c r="F68" s="1"/>
      <c r="G68" s="1"/>
      <c r="H68" s="1"/>
      <c r="I68" s="1"/>
      <c r="J68" s="1"/>
      <c r="K68" s="1"/>
      <c r="L68" s="1"/>
      <c r="M68" s="1"/>
      <c r="N68" s="1"/>
      <c r="O68" s="1"/>
      <c r="P68" s="190"/>
      <c r="Q68" s="190"/>
      <c r="R68" s="29"/>
      <c r="S68" s="29"/>
      <c r="T68" s="3"/>
      <c r="U68" s="3"/>
      <c r="V68" s="3"/>
      <c r="W68" s="3"/>
      <c r="X68" s="3"/>
      <c r="Y68" s="3"/>
      <c r="Z68" s="3"/>
      <c r="AA68" s="3"/>
      <c r="AB68" s="3"/>
      <c r="AC68" s="3"/>
      <c r="AD68" s="3"/>
      <c r="AE68" s="3"/>
      <c r="AF68" s="3"/>
      <c r="AG68" s="3"/>
      <c r="AH68" s="3"/>
      <c r="AI68" s="3"/>
      <c r="AJ68" s="3"/>
    </row>
    <row r="69" spans="1:36" ht="15.5">
      <c r="A69" s="1"/>
      <c r="B69" s="1"/>
      <c r="C69" s="1"/>
      <c r="D69" s="1"/>
      <c r="E69" s="1"/>
      <c r="F69" s="1"/>
      <c r="G69" s="1"/>
      <c r="H69" s="1"/>
      <c r="I69" s="1"/>
      <c r="J69" s="1"/>
      <c r="K69" s="1"/>
      <c r="L69" s="1"/>
      <c r="M69" s="1"/>
      <c r="N69" s="1"/>
      <c r="O69" s="1"/>
      <c r="P69" s="1"/>
      <c r="Q69" s="1"/>
      <c r="R69" s="3"/>
      <c r="S69" s="3"/>
      <c r="T69" s="3"/>
      <c r="U69" s="3"/>
      <c r="V69" s="3"/>
      <c r="W69" s="3"/>
      <c r="X69" s="3"/>
      <c r="Y69" s="3"/>
      <c r="Z69" s="3"/>
      <c r="AA69" s="3"/>
      <c r="AB69" s="3"/>
      <c r="AC69" s="3"/>
      <c r="AD69" s="3"/>
      <c r="AE69" s="3"/>
      <c r="AF69" s="3"/>
      <c r="AG69" s="3"/>
      <c r="AH69" s="3"/>
      <c r="AI69" s="3"/>
      <c r="AJ69" s="3"/>
    </row>
    <row r="70" spans="1:36" ht="15.5">
      <c r="A70" s="1"/>
      <c r="B70" s="1"/>
      <c r="C70" s="1"/>
      <c r="D70" s="1"/>
      <c r="E70" s="1"/>
      <c r="F70" s="1"/>
      <c r="G70" s="1"/>
      <c r="H70" s="1"/>
      <c r="I70" s="1"/>
      <c r="J70" s="1"/>
      <c r="K70" s="1"/>
      <c r="L70" s="1"/>
      <c r="M70" s="1"/>
      <c r="N70" s="1"/>
      <c r="O70" s="1"/>
      <c r="P70" s="1"/>
      <c r="Q70" s="1"/>
      <c r="R70" s="3"/>
      <c r="S70" s="3"/>
      <c r="T70" s="3"/>
      <c r="U70" s="3"/>
      <c r="V70" s="3"/>
      <c r="W70" s="3"/>
      <c r="X70" s="3"/>
      <c r="Y70" s="3"/>
      <c r="Z70" s="3"/>
      <c r="AA70" s="3"/>
      <c r="AB70" s="3"/>
      <c r="AC70" s="3"/>
      <c r="AD70" s="3"/>
      <c r="AE70" s="3"/>
      <c r="AF70" s="3"/>
      <c r="AG70" s="3"/>
      <c r="AH70" s="3"/>
      <c r="AI70" s="3"/>
      <c r="AJ70" s="3"/>
    </row>
    <row r="71" spans="1:36" ht="15.5">
      <c r="A71" s="1"/>
      <c r="B71" s="1"/>
      <c r="C71" s="1"/>
      <c r="D71" s="1"/>
      <c r="E71" s="1"/>
      <c r="F71" s="1"/>
      <c r="G71" s="1"/>
      <c r="H71" s="1"/>
      <c r="I71" s="1"/>
      <c r="J71" s="1"/>
      <c r="K71" s="1"/>
      <c r="L71" s="1"/>
      <c r="M71" s="1"/>
      <c r="N71" s="1"/>
      <c r="O71" s="1"/>
      <c r="P71" s="1"/>
      <c r="Q71" s="1"/>
      <c r="R71" s="3"/>
      <c r="S71" s="3"/>
      <c r="T71" s="3"/>
      <c r="U71" s="3"/>
      <c r="V71" s="3"/>
      <c r="W71" s="3"/>
      <c r="X71" s="3"/>
      <c r="Y71" s="3"/>
      <c r="Z71" s="3"/>
      <c r="AA71" s="3"/>
      <c r="AB71" s="3"/>
      <c r="AC71" s="3"/>
      <c r="AD71" s="3"/>
      <c r="AE71" s="3"/>
      <c r="AF71" s="3"/>
      <c r="AG71" s="3"/>
      <c r="AH71" s="3"/>
      <c r="AI71" s="3"/>
      <c r="AJ71" s="3"/>
    </row>
    <row r="72" spans="1:36" ht="15.5">
      <c r="A72" s="1"/>
      <c r="B72" s="1"/>
      <c r="C72" s="1"/>
      <c r="D72" s="1"/>
      <c r="E72" s="1"/>
      <c r="F72" s="1"/>
      <c r="G72" s="1"/>
      <c r="H72" s="1"/>
      <c r="I72" s="1"/>
      <c r="J72" s="1"/>
      <c r="K72" s="1"/>
      <c r="L72" s="1"/>
      <c r="M72" s="1"/>
      <c r="N72" s="1"/>
      <c r="O72" s="1"/>
      <c r="P72" s="1"/>
      <c r="Q72" s="1"/>
      <c r="R72" s="3"/>
      <c r="S72" s="3"/>
      <c r="T72" s="3"/>
      <c r="U72" s="3"/>
      <c r="V72" s="3"/>
      <c r="W72" s="3"/>
      <c r="X72" s="3"/>
      <c r="Y72" s="3"/>
      <c r="Z72" s="3"/>
      <c r="AA72" s="3"/>
      <c r="AB72" s="3"/>
      <c r="AC72" s="3"/>
      <c r="AD72" s="3"/>
      <c r="AE72" s="3"/>
      <c r="AF72" s="3"/>
      <c r="AG72" s="3"/>
      <c r="AH72" s="3"/>
      <c r="AI72" s="3"/>
      <c r="AJ72" s="3"/>
    </row>
    <row r="73" spans="1:36" ht="15.5">
      <c r="A73" s="1"/>
      <c r="B73" s="1"/>
      <c r="C73" s="1"/>
      <c r="D73" s="1"/>
      <c r="E73" s="1"/>
      <c r="F73" s="1"/>
      <c r="G73" s="1"/>
      <c r="H73" s="1"/>
      <c r="I73" s="1"/>
      <c r="J73" s="1"/>
      <c r="K73" s="1"/>
      <c r="L73" s="1"/>
      <c r="M73" s="1"/>
      <c r="N73" s="1"/>
      <c r="O73" s="1"/>
      <c r="P73" s="1"/>
      <c r="Q73" s="1"/>
      <c r="R73" s="3"/>
      <c r="S73" s="3"/>
      <c r="T73" s="3"/>
      <c r="U73" s="3"/>
      <c r="V73" s="3"/>
      <c r="W73" s="3"/>
      <c r="X73" s="3"/>
      <c r="Y73" s="3"/>
      <c r="Z73" s="3"/>
      <c r="AA73" s="3"/>
      <c r="AB73" s="3"/>
      <c r="AC73" s="3"/>
      <c r="AD73" s="3"/>
      <c r="AE73" s="3"/>
      <c r="AF73" s="3"/>
      <c r="AG73" s="3"/>
      <c r="AH73" s="3"/>
      <c r="AI73" s="3"/>
      <c r="AJ73" s="3"/>
    </row>
    <row r="74" spans="1:36" ht="15.5">
      <c r="A74" s="1"/>
      <c r="B74" s="1"/>
      <c r="C74" s="1"/>
      <c r="D74" s="1"/>
      <c r="E74" s="1"/>
      <c r="F74" s="1"/>
      <c r="G74" s="1"/>
      <c r="H74" s="1"/>
      <c r="I74" s="1"/>
      <c r="J74" s="1"/>
      <c r="K74" s="1"/>
      <c r="L74" s="1"/>
      <c r="M74" s="1"/>
      <c r="N74" s="1"/>
      <c r="O74" s="1"/>
      <c r="P74" s="1"/>
      <c r="Q74" s="1"/>
      <c r="R74" s="3"/>
      <c r="S74" s="3"/>
      <c r="T74" s="3"/>
      <c r="U74" s="3"/>
      <c r="V74" s="3"/>
      <c r="W74" s="3"/>
      <c r="X74" s="3"/>
      <c r="Y74" s="3"/>
      <c r="Z74" s="3"/>
      <c r="AA74" s="3"/>
      <c r="AB74" s="3"/>
      <c r="AC74" s="3"/>
      <c r="AD74" s="3"/>
      <c r="AE74" s="3"/>
      <c r="AF74" s="3"/>
      <c r="AG74" s="3"/>
      <c r="AH74" s="3"/>
      <c r="AI74" s="3"/>
      <c r="AJ74" s="3"/>
    </row>
    <row r="75" spans="1:36" ht="15.5">
      <c r="A75" s="1"/>
      <c r="B75" s="1"/>
      <c r="C75" s="1"/>
      <c r="D75" s="1"/>
      <c r="E75" s="1"/>
      <c r="F75" s="1"/>
      <c r="G75" s="1"/>
      <c r="H75" s="1"/>
      <c r="I75" s="1"/>
      <c r="J75" s="1"/>
      <c r="K75" s="1"/>
      <c r="L75" s="1"/>
      <c r="M75" s="1"/>
      <c r="N75" s="1"/>
      <c r="O75" s="1"/>
      <c r="P75" s="1"/>
      <c r="Q75" s="1"/>
      <c r="R75" s="3"/>
      <c r="S75" s="3"/>
      <c r="T75" s="3"/>
      <c r="U75" s="3"/>
      <c r="V75" s="3"/>
      <c r="W75" s="3"/>
      <c r="X75" s="3"/>
      <c r="Y75" s="3"/>
      <c r="Z75" s="3"/>
      <c r="AA75" s="3"/>
      <c r="AB75" s="3"/>
      <c r="AC75" s="3"/>
      <c r="AD75" s="3"/>
      <c r="AE75" s="3"/>
      <c r="AF75" s="3"/>
      <c r="AG75" s="3"/>
      <c r="AH75" s="3"/>
      <c r="AI75" s="3"/>
      <c r="AJ75" s="3"/>
    </row>
    <row r="76" spans="1:36" ht="15.5">
      <c r="A76" s="1"/>
      <c r="B76" s="1"/>
      <c r="C76" s="1"/>
      <c r="D76" s="1"/>
      <c r="E76" s="1"/>
      <c r="F76" s="1"/>
      <c r="G76" s="1"/>
      <c r="H76" s="1"/>
      <c r="I76" s="1"/>
      <c r="J76" s="1"/>
      <c r="K76" s="1"/>
      <c r="L76" s="1"/>
      <c r="M76" s="1"/>
      <c r="N76" s="1"/>
      <c r="O76" s="1"/>
      <c r="P76" s="1"/>
      <c r="Q76" s="1"/>
      <c r="R76" s="3"/>
      <c r="S76" s="3"/>
      <c r="T76" s="3"/>
      <c r="U76" s="3"/>
      <c r="V76" s="3"/>
      <c r="W76" s="3"/>
      <c r="X76" s="3"/>
      <c r="Y76" s="3"/>
      <c r="Z76" s="3"/>
      <c r="AA76" s="3"/>
      <c r="AB76" s="3"/>
      <c r="AC76" s="3"/>
      <c r="AD76" s="3"/>
      <c r="AE76" s="3"/>
      <c r="AF76" s="3"/>
      <c r="AG76" s="3"/>
      <c r="AH76" s="3"/>
      <c r="AI76" s="3"/>
      <c r="AJ76" s="3"/>
    </row>
    <row r="77" spans="1:36" ht="15.5">
      <c r="A77" s="1"/>
      <c r="B77" s="1"/>
      <c r="C77" s="1"/>
      <c r="D77" s="1"/>
      <c r="E77" s="1"/>
      <c r="F77" s="1"/>
      <c r="G77" s="1"/>
      <c r="H77" s="1"/>
      <c r="I77" s="1"/>
      <c r="J77" s="1"/>
      <c r="K77" s="1"/>
      <c r="L77" s="1"/>
      <c r="M77" s="1"/>
      <c r="N77" s="1"/>
      <c r="O77" s="1"/>
      <c r="P77" s="1"/>
      <c r="Q77" s="1"/>
      <c r="R77" s="3"/>
      <c r="S77" s="3"/>
      <c r="T77" s="3"/>
      <c r="U77" s="3"/>
      <c r="V77" s="3"/>
      <c r="W77" s="3"/>
      <c r="X77" s="3"/>
      <c r="Y77" s="3"/>
      <c r="Z77" s="3"/>
      <c r="AA77" s="3"/>
      <c r="AB77" s="3"/>
      <c r="AC77" s="3"/>
      <c r="AD77" s="3"/>
      <c r="AE77" s="3"/>
      <c r="AF77" s="3"/>
      <c r="AG77" s="3"/>
      <c r="AH77" s="3"/>
      <c r="AI77" s="3"/>
      <c r="AJ77" s="3"/>
    </row>
    <row r="78" spans="1:36" ht="15.5">
      <c r="A78" s="1"/>
      <c r="B78" s="1"/>
      <c r="C78" s="1"/>
      <c r="D78" s="1"/>
      <c r="E78" s="1"/>
      <c r="F78" s="1"/>
      <c r="G78" s="1"/>
      <c r="H78" s="1"/>
      <c r="I78" s="1"/>
      <c r="J78" s="1"/>
      <c r="K78" s="1"/>
      <c r="L78" s="1"/>
      <c r="M78" s="1"/>
      <c r="N78" s="1"/>
      <c r="O78" s="1"/>
      <c r="P78" s="1"/>
      <c r="Q78" s="1"/>
      <c r="R78" s="3"/>
      <c r="S78" s="3"/>
      <c r="T78" s="3"/>
      <c r="U78" s="3"/>
      <c r="V78" s="3"/>
      <c r="W78" s="3"/>
      <c r="X78" s="3"/>
      <c r="Y78" s="3"/>
      <c r="Z78" s="3"/>
      <c r="AA78" s="3"/>
      <c r="AB78" s="3"/>
      <c r="AC78" s="3"/>
      <c r="AD78" s="3"/>
      <c r="AE78" s="3"/>
      <c r="AF78" s="3"/>
      <c r="AG78" s="3"/>
      <c r="AH78" s="3"/>
      <c r="AI78" s="3"/>
      <c r="AJ78" s="3"/>
    </row>
    <row r="79" spans="1:36" ht="15.5">
      <c r="A79" s="1"/>
      <c r="B79" s="1"/>
      <c r="C79" s="1"/>
      <c r="D79" s="1"/>
      <c r="E79" s="1"/>
      <c r="F79" s="1"/>
      <c r="G79" s="1"/>
      <c r="H79" s="1"/>
      <c r="I79" s="1"/>
      <c r="J79" s="1"/>
      <c r="K79" s="1"/>
      <c r="L79" s="1"/>
      <c r="M79" s="1"/>
      <c r="N79" s="1"/>
      <c r="O79" s="1"/>
      <c r="P79" s="1"/>
      <c r="Q79" s="1"/>
      <c r="R79" s="3"/>
      <c r="S79" s="3"/>
      <c r="T79" s="3"/>
      <c r="U79" s="3"/>
      <c r="V79" s="3"/>
      <c r="W79" s="3"/>
      <c r="X79" s="3"/>
      <c r="Y79" s="3"/>
      <c r="Z79" s="3"/>
      <c r="AA79" s="3"/>
      <c r="AB79" s="3"/>
      <c r="AC79" s="3"/>
      <c r="AD79" s="3"/>
      <c r="AE79" s="3"/>
      <c r="AF79" s="3"/>
      <c r="AG79" s="3"/>
      <c r="AH79" s="3"/>
      <c r="AI79" s="3"/>
      <c r="AJ79" s="3"/>
    </row>
    <row r="80" spans="1:36" ht="15.5">
      <c r="A80" s="1"/>
      <c r="B80" s="1"/>
      <c r="C80" s="1"/>
      <c r="D80" s="1"/>
      <c r="E80" s="1"/>
      <c r="F80" s="1"/>
      <c r="G80" s="1"/>
      <c r="H80" s="1"/>
      <c r="I80" s="1"/>
      <c r="J80" s="1"/>
      <c r="K80" s="1"/>
      <c r="L80" s="1"/>
      <c r="M80" s="1"/>
      <c r="N80" s="1"/>
      <c r="O80" s="1"/>
      <c r="P80" s="1"/>
      <c r="Q80" s="1"/>
      <c r="R80" s="3"/>
      <c r="S80" s="3"/>
      <c r="T80" s="3"/>
      <c r="U80" s="3"/>
      <c r="V80" s="3"/>
      <c r="W80" s="3"/>
      <c r="X80" s="3"/>
      <c r="Y80" s="3"/>
      <c r="Z80" s="3"/>
      <c r="AA80" s="3"/>
      <c r="AB80" s="3"/>
      <c r="AC80" s="3"/>
      <c r="AD80" s="3"/>
      <c r="AE80" s="3"/>
      <c r="AF80" s="3"/>
      <c r="AG80" s="3"/>
      <c r="AH80" s="3"/>
      <c r="AI80" s="3"/>
      <c r="AJ80" s="3"/>
    </row>
    <row r="81" spans="1:36" ht="15.5">
      <c r="A81" s="1"/>
      <c r="B81" s="1"/>
      <c r="C81" s="1"/>
      <c r="D81" s="1"/>
      <c r="E81" s="1"/>
      <c r="F81" s="1"/>
      <c r="G81" s="1"/>
      <c r="H81" s="1"/>
      <c r="I81" s="1"/>
      <c r="J81" s="1"/>
      <c r="K81" s="1"/>
      <c r="L81" s="1"/>
      <c r="M81" s="1"/>
      <c r="N81" s="1"/>
      <c r="O81" s="1"/>
      <c r="P81" s="1"/>
      <c r="Q81" s="1"/>
      <c r="R81" s="3"/>
      <c r="S81" s="3"/>
      <c r="T81" s="3"/>
      <c r="U81" s="3"/>
      <c r="V81" s="3"/>
      <c r="W81" s="3"/>
      <c r="X81" s="3"/>
      <c r="Y81" s="3"/>
      <c r="Z81" s="3"/>
      <c r="AA81" s="3"/>
      <c r="AB81" s="3"/>
      <c r="AC81" s="3"/>
      <c r="AD81" s="3"/>
      <c r="AE81" s="3"/>
      <c r="AF81" s="3"/>
      <c r="AG81" s="3"/>
      <c r="AH81" s="3"/>
      <c r="AI81" s="3"/>
      <c r="AJ81" s="3"/>
    </row>
    <row r="82" spans="1:36" ht="15.5">
      <c r="A82" s="1"/>
      <c r="B82" s="1"/>
      <c r="C82" s="1"/>
      <c r="D82" s="1"/>
      <c r="E82" s="1"/>
      <c r="F82" s="1"/>
      <c r="G82" s="1"/>
      <c r="H82" s="1"/>
      <c r="I82" s="1"/>
      <c r="J82" s="1"/>
      <c r="K82" s="1"/>
      <c r="L82" s="1"/>
      <c r="M82" s="1"/>
      <c r="N82" s="1"/>
      <c r="O82" s="1"/>
      <c r="P82" s="1"/>
      <c r="Q82" s="1"/>
      <c r="R82" s="3"/>
      <c r="S82" s="3"/>
      <c r="T82" s="3"/>
      <c r="U82" s="3"/>
      <c r="V82" s="3"/>
      <c r="W82" s="3"/>
      <c r="X82" s="3"/>
      <c r="Y82" s="3"/>
      <c r="Z82" s="3"/>
      <c r="AA82" s="3"/>
      <c r="AB82" s="3"/>
      <c r="AC82" s="3"/>
      <c r="AD82" s="3"/>
      <c r="AE82" s="3"/>
      <c r="AF82" s="3"/>
      <c r="AG82" s="3"/>
      <c r="AH82" s="3"/>
      <c r="AI82" s="3"/>
      <c r="AJ82" s="3"/>
    </row>
    <row r="83" spans="1:36" ht="15.5">
      <c r="A83" s="1"/>
      <c r="B83" s="1"/>
      <c r="C83" s="1"/>
      <c r="D83" s="1"/>
      <c r="E83" s="1"/>
      <c r="F83" s="1"/>
      <c r="G83" s="1"/>
      <c r="H83" s="1"/>
      <c r="I83" s="1"/>
      <c r="J83" s="1"/>
      <c r="K83" s="1"/>
      <c r="L83" s="1"/>
      <c r="M83" s="1"/>
      <c r="N83" s="1"/>
      <c r="O83" s="1"/>
      <c r="P83" s="1"/>
      <c r="Q83" s="1"/>
      <c r="R83" s="3"/>
      <c r="S83" s="3"/>
      <c r="T83" s="3"/>
      <c r="U83" s="3"/>
      <c r="V83" s="3"/>
      <c r="W83" s="3"/>
      <c r="X83" s="3"/>
      <c r="Y83" s="3"/>
      <c r="Z83" s="3"/>
      <c r="AA83" s="3"/>
      <c r="AB83" s="3"/>
      <c r="AC83" s="3"/>
      <c r="AD83" s="3"/>
      <c r="AE83" s="3"/>
      <c r="AF83" s="3"/>
      <c r="AG83" s="3"/>
      <c r="AH83" s="3"/>
      <c r="AI83" s="3"/>
      <c r="AJ83" s="3"/>
    </row>
    <row r="84" spans="1:36" ht="15.5">
      <c r="A84" s="1"/>
      <c r="B84" s="1"/>
      <c r="C84" s="1"/>
      <c r="D84" s="1"/>
      <c r="E84" s="1"/>
      <c r="F84" s="1"/>
      <c r="G84" s="1"/>
      <c r="H84" s="1"/>
      <c r="I84" s="1"/>
      <c r="J84" s="1"/>
      <c r="K84" s="1"/>
      <c r="L84" s="1"/>
      <c r="M84" s="1"/>
      <c r="N84" s="1"/>
      <c r="O84" s="1"/>
      <c r="P84" s="1"/>
      <c r="Q84" s="1"/>
      <c r="R84" s="3"/>
      <c r="S84" s="3"/>
      <c r="T84" s="3"/>
      <c r="U84" s="3"/>
      <c r="V84" s="3"/>
      <c r="W84" s="3"/>
      <c r="X84" s="3"/>
      <c r="Y84" s="3"/>
      <c r="Z84" s="3"/>
      <c r="AA84" s="3"/>
      <c r="AB84" s="3"/>
      <c r="AC84" s="3"/>
      <c r="AD84" s="3"/>
      <c r="AE84" s="3"/>
      <c r="AF84" s="3"/>
      <c r="AG84" s="3"/>
      <c r="AH84" s="3"/>
      <c r="AI84" s="3"/>
      <c r="AJ84" s="3"/>
    </row>
    <row r="85" spans="1:36" ht="15.5">
      <c r="A85" s="1"/>
      <c r="B85" s="1"/>
      <c r="C85" s="1"/>
      <c r="D85" s="1"/>
      <c r="E85" s="1"/>
      <c r="F85" s="1"/>
      <c r="G85" s="1"/>
      <c r="H85" s="1"/>
      <c r="I85" s="1"/>
      <c r="J85" s="1"/>
      <c r="K85" s="1"/>
      <c r="L85" s="1"/>
      <c r="M85" s="1"/>
      <c r="N85" s="1"/>
      <c r="O85" s="1"/>
      <c r="P85" s="1"/>
      <c r="Q85" s="1"/>
      <c r="R85" s="3"/>
      <c r="S85" s="3"/>
      <c r="T85" s="3"/>
      <c r="U85" s="3"/>
      <c r="V85" s="3"/>
      <c r="W85" s="3"/>
      <c r="X85" s="3"/>
      <c r="Y85" s="3"/>
      <c r="Z85" s="3"/>
      <c r="AA85" s="3"/>
      <c r="AB85" s="3"/>
      <c r="AC85" s="3"/>
      <c r="AD85" s="3"/>
      <c r="AE85" s="3"/>
      <c r="AF85" s="3"/>
      <c r="AG85" s="3"/>
      <c r="AH85" s="3"/>
      <c r="AI85" s="3"/>
      <c r="AJ85" s="3"/>
    </row>
    <row r="86" spans="1:36" ht="15.5">
      <c r="A86" s="1"/>
      <c r="B86" s="1"/>
      <c r="C86" s="1"/>
      <c r="D86" s="1"/>
      <c r="E86" s="1"/>
      <c r="F86" s="1"/>
      <c r="G86" s="1"/>
      <c r="H86" s="1"/>
      <c r="I86" s="1"/>
      <c r="J86" s="1"/>
      <c r="K86" s="1"/>
      <c r="L86" s="1"/>
      <c r="M86" s="1"/>
      <c r="N86" s="1"/>
      <c r="O86" s="1"/>
      <c r="P86" s="1"/>
      <c r="Q86" s="1"/>
      <c r="R86" s="3"/>
      <c r="S86" s="3"/>
      <c r="T86" s="3"/>
      <c r="U86" s="3"/>
      <c r="V86" s="3"/>
      <c r="W86" s="3"/>
      <c r="X86" s="3"/>
      <c r="Y86" s="3"/>
      <c r="Z86" s="3"/>
      <c r="AA86" s="3"/>
      <c r="AB86" s="3"/>
      <c r="AC86" s="3"/>
      <c r="AD86" s="3"/>
      <c r="AE86" s="3"/>
      <c r="AF86" s="3"/>
      <c r="AG86" s="3"/>
      <c r="AH86" s="3"/>
      <c r="AI86" s="3"/>
      <c r="AJ86" s="3"/>
    </row>
    <row r="87" spans="1:36" ht="15.5">
      <c r="A87" s="1"/>
      <c r="B87" s="1"/>
      <c r="C87" s="1"/>
      <c r="D87" s="1"/>
      <c r="E87" s="1"/>
      <c r="F87" s="1"/>
      <c r="G87" s="1"/>
      <c r="H87" s="1"/>
      <c r="I87" s="1"/>
      <c r="J87" s="1"/>
      <c r="K87" s="1"/>
      <c r="L87" s="1"/>
      <c r="M87" s="1"/>
      <c r="N87" s="1"/>
      <c r="O87" s="1"/>
      <c r="P87" s="1"/>
      <c r="Q87" s="1"/>
      <c r="R87" s="3"/>
      <c r="S87" s="3"/>
      <c r="T87" s="3"/>
      <c r="U87" s="3"/>
      <c r="V87" s="3"/>
      <c r="W87" s="3"/>
      <c r="X87" s="3"/>
      <c r="Y87" s="3"/>
      <c r="Z87" s="3"/>
      <c r="AA87" s="3"/>
      <c r="AB87" s="3"/>
      <c r="AC87" s="3"/>
      <c r="AD87" s="3"/>
      <c r="AE87" s="3"/>
      <c r="AF87" s="3"/>
      <c r="AG87" s="3"/>
      <c r="AH87" s="3"/>
      <c r="AI87" s="3"/>
      <c r="AJ87" s="3"/>
    </row>
    <row r="88" spans="1:36" ht="15.5">
      <c r="A88" s="1"/>
      <c r="B88" s="1"/>
      <c r="C88" s="1"/>
      <c r="D88" s="1"/>
      <c r="E88" s="1"/>
      <c r="F88" s="1"/>
      <c r="G88" s="1"/>
      <c r="H88" s="1"/>
      <c r="I88" s="1"/>
      <c r="J88" s="1"/>
      <c r="K88" s="1"/>
      <c r="L88" s="1"/>
      <c r="M88" s="1"/>
      <c r="N88" s="1"/>
      <c r="O88" s="1"/>
      <c r="P88" s="1"/>
      <c r="Q88" s="1"/>
      <c r="R88" s="3"/>
      <c r="S88" s="3"/>
      <c r="T88" s="3"/>
      <c r="U88" s="3"/>
      <c r="V88" s="3"/>
      <c r="W88" s="3"/>
      <c r="X88" s="3"/>
      <c r="Y88" s="3"/>
      <c r="Z88" s="3"/>
      <c r="AA88" s="3"/>
      <c r="AB88" s="3"/>
      <c r="AC88" s="3"/>
      <c r="AD88" s="3"/>
      <c r="AE88" s="3"/>
      <c r="AF88" s="3"/>
      <c r="AG88" s="3"/>
      <c r="AH88" s="3"/>
      <c r="AI88" s="3"/>
      <c r="AJ88" s="3"/>
    </row>
    <row r="89" spans="1:36" ht="15.5">
      <c r="A89" s="1"/>
      <c r="B89" s="1"/>
      <c r="C89" s="1"/>
      <c r="D89" s="1"/>
      <c r="E89" s="1"/>
      <c r="F89" s="1"/>
      <c r="G89" s="1"/>
      <c r="H89" s="1"/>
      <c r="I89" s="1"/>
      <c r="J89" s="1"/>
      <c r="K89" s="1"/>
      <c r="L89" s="1"/>
      <c r="M89" s="1"/>
      <c r="N89" s="1"/>
      <c r="O89" s="1"/>
      <c r="P89" s="1"/>
      <c r="Q89" s="1"/>
      <c r="R89" s="3"/>
      <c r="S89" s="3"/>
      <c r="T89" s="3"/>
      <c r="U89" s="3"/>
      <c r="V89" s="3"/>
      <c r="W89" s="3"/>
      <c r="X89" s="3"/>
      <c r="Y89" s="3"/>
      <c r="Z89" s="3"/>
      <c r="AA89" s="3"/>
      <c r="AB89" s="3"/>
      <c r="AC89" s="3"/>
      <c r="AD89" s="3"/>
      <c r="AE89" s="3"/>
      <c r="AF89" s="3"/>
      <c r="AG89" s="3"/>
      <c r="AH89" s="3"/>
      <c r="AI89" s="3"/>
      <c r="AJ89" s="3"/>
    </row>
    <row r="90" spans="1:36" ht="15.5">
      <c r="A90" s="1"/>
      <c r="B90" s="1"/>
      <c r="C90" s="1"/>
      <c r="D90" s="1"/>
      <c r="E90" s="1"/>
      <c r="F90" s="1"/>
      <c r="G90" s="1"/>
      <c r="H90" s="1"/>
      <c r="I90" s="1"/>
      <c r="J90" s="1"/>
      <c r="K90" s="1"/>
      <c r="L90" s="1"/>
      <c r="M90" s="1"/>
      <c r="N90" s="1"/>
      <c r="O90" s="1"/>
      <c r="P90" s="1"/>
      <c r="Q90" s="1"/>
      <c r="R90" s="3"/>
      <c r="S90" s="3"/>
      <c r="T90" s="3"/>
      <c r="U90" s="3"/>
      <c r="V90" s="3"/>
      <c r="W90" s="3"/>
      <c r="X90" s="3"/>
      <c r="Y90" s="3"/>
      <c r="Z90" s="3"/>
      <c r="AA90" s="3"/>
      <c r="AB90" s="3"/>
      <c r="AC90" s="3"/>
      <c r="AD90" s="3"/>
      <c r="AE90" s="3"/>
      <c r="AF90" s="3"/>
      <c r="AG90" s="3"/>
      <c r="AH90" s="3"/>
      <c r="AI90" s="3"/>
      <c r="AJ90" s="3"/>
    </row>
    <row r="91" spans="1:36" ht="15.5">
      <c r="A91" s="1"/>
      <c r="B91" s="1"/>
      <c r="C91" s="1"/>
      <c r="D91" s="1"/>
      <c r="E91" s="1"/>
      <c r="F91" s="1"/>
      <c r="G91" s="1"/>
      <c r="H91" s="1"/>
      <c r="I91" s="1"/>
      <c r="J91" s="1"/>
      <c r="K91" s="1"/>
      <c r="L91" s="1"/>
      <c r="M91" s="1"/>
      <c r="N91" s="1"/>
      <c r="O91" s="1"/>
      <c r="P91" s="1"/>
      <c r="Q91" s="1"/>
      <c r="R91" s="3"/>
      <c r="S91" s="3"/>
      <c r="T91" s="3"/>
      <c r="U91" s="3"/>
      <c r="V91" s="3"/>
      <c r="W91" s="3"/>
      <c r="X91" s="3"/>
      <c r="Y91" s="3"/>
      <c r="Z91" s="3"/>
      <c r="AA91" s="3"/>
      <c r="AB91" s="3"/>
      <c r="AC91" s="3"/>
      <c r="AD91" s="3"/>
      <c r="AE91" s="3"/>
      <c r="AF91" s="3"/>
      <c r="AG91" s="3"/>
      <c r="AH91" s="3"/>
      <c r="AI91" s="3"/>
      <c r="AJ91" s="3"/>
    </row>
    <row r="92" spans="1:36" ht="15.5">
      <c r="A92" s="1"/>
      <c r="B92" s="1"/>
      <c r="C92" s="1"/>
      <c r="D92" s="1"/>
      <c r="E92" s="1"/>
      <c r="F92" s="1"/>
      <c r="G92" s="1"/>
      <c r="H92" s="1"/>
      <c r="I92" s="1"/>
      <c r="J92" s="1"/>
      <c r="K92" s="1"/>
      <c r="L92" s="1"/>
      <c r="M92" s="1"/>
      <c r="N92" s="1"/>
      <c r="O92" s="1"/>
      <c r="P92" s="1"/>
      <c r="Q92" s="1"/>
      <c r="R92" s="3"/>
      <c r="S92" s="3"/>
      <c r="T92" s="3"/>
      <c r="U92" s="3"/>
      <c r="V92" s="3"/>
      <c r="W92" s="3"/>
      <c r="X92" s="3"/>
      <c r="Y92" s="3"/>
      <c r="Z92" s="3"/>
      <c r="AA92" s="3"/>
      <c r="AB92" s="3"/>
      <c r="AC92" s="3"/>
      <c r="AD92" s="3"/>
      <c r="AE92" s="3"/>
      <c r="AF92" s="3"/>
      <c r="AG92" s="3"/>
      <c r="AH92" s="3"/>
      <c r="AI92" s="3"/>
      <c r="AJ92" s="3"/>
    </row>
    <row r="93" spans="1:36" ht="15.5">
      <c r="A93" s="1"/>
      <c r="B93" s="1"/>
      <c r="C93" s="1"/>
      <c r="D93" s="1"/>
      <c r="E93" s="1"/>
      <c r="F93" s="1"/>
      <c r="G93" s="1"/>
      <c r="H93" s="1"/>
      <c r="I93" s="1"/>
      <c r="J93" s="1"/>
      <c r="K93" s="1"/>
      <c r="L93" s="1"/>
      <c r="M93" s="1"/>
      <c r="N93" s="1"/>
      <c r="O93" s="1"/>
      <c r="P93" s="1"/>
      <c r="Q93" s="1"/>
      <c r="R93" s="3"/>
      <c r="S93" s="3"/>
      <c r="T93" s="3"/>
      <c r="U93" s="3"/>
      <c r="V93" s="3"/>
      <c r="W93" s="3"/>
      <c r="X93" s="3"/>
      <c r="Y93" s="3"/>
      <c r="Z93" s="3"/>
      <c r="AA93" s="3"/>
      <c r="AB93" s="3"/>
      <c r="AC93" s="3"/>
      <c r="AD93" s="3"/>
      <c r="AE93" s="3"/>
      <c r="AF93" s="3"/>
      <c r="AG93" s="3"/>
      <c r="AH93" s="3"/>
      <c r="AI93" s="3"/>
      <c r="AJ93" s="3"/>
    </row>
    <row r="94" spans="1:36" ht="15.5">
      <c r="A94" s="1"/>
      <c r="B94" s="1"/>
      <c r="C94" s="1"/>
      <c r="D94" s="1"/>
      <c r="E94" s="1"/>
      <c r="F94" s="1"/>
      <c r="G94" s="1"/>
      <c r="H94" s="1"/>
      <c r="I94" s="1"/>
      <c r="J94" s="1"/>
      <c r="K94" s="1"/>
      <c r="L94" s="1"/>
      <c r="M94" s="1"/>
      <c r="N94" s="1"/>
      <c r="O94" s="1"/>
      <c r="P94" s="1"/>
      <c r="Q94" s="1"/>
      <c r="R94" s="3"/>
      <c r="S94" s="3"/>
      <c r="T94" s="3"/>
      <c r="U94" s="3"/>
      <c r="V94" s="3"/>
      <c r="W94" s="3"/>
      <c r="X94" s="3"/>
      <c r="Y94" s="3"/>
      <c r="Z94" s="3"/>
      <c r="AA94" s="3"/>
      <c r="AB94" s="3"/>
      <c r="AC94" s="3"/>
      <c r="AD94" s="3"/>
      <c r="AE94" s="3"/>
      <c r="AF94" s="3"/>
      <c r="AG94" s="3"/>
      <c r="AH94" s="3"/>
      <c r="AI94" s="3"/>
      <c r="AJ94" s="3"/>
    </row>
    <row r="95" spans="1:36" ht="15.5">
      <c r="A95" s="1"/>
      <c r="B95" s="1"/>
      <c r="C95" s="1"/>
      <c r="D95" s="1"/>
      <c r="E95" s="1"/>
      <c r="F95" s="1"/>
      <c r="G95" s="1"/>
      <c r="H95" s="1"/>
      <c r="I95" s="1"/>
      <c r="J95" s="1"/>
      <c r="K95" s="1"/>
      <c r="L95" s="1"/>
      <c r="M95" s="1"/>
      <c r="N95" s="1"/>
      <c r="O95" s="1"/>
      <c r="P95" s="1"/>
      <c r="Q95" s="1"/>
      <c r="R95" s="3"/>
      <c r="S95" s="3"/>
      <c r="T95" s="3"/>
      <c r="U95" s="3"/>
      <c r="V95" s="3"/>
      <c r="W95" s="3"/>
      <c r="X95" s="3"/>
      <c r="Y95" s="3"/>
      <c r="Z95" s="3"/>
      <c r="AA95" s="3"/>
      <c r="AB95" s="3"/>
      <c r="AC95" s="3"/>
      <c r="AD95" s="3"/>
      <c r="AE95" s="3"/>
      <c r="AF95" s="3"/>
      <c r="AG95" s="3"/>
      <c r="AH95" s="3"/>
      <c r="AI95" s="3"/>
      <c r="AJ95" s="3"/>
    </row>
    <row r="96" spans="1:36" ht="15.5">
      <c r="A96" s="1"/>
      <c r="B96" s="1"/>
      <c r="C96" s="1"/>
      <c r="D96" s="1"/>
      <c r="E96" s="1"/>
      <c r="F96" s="1"/>
      <c r="G96" s="1"/>
      <c r="H96" s="1"/>
      <c r="I96" s="1"/>
      <c r="J96" s="1"/>
      <c r="K96" s="1"/>
      <c r="L96" s="1"/>
      <c r="M96" s="1"/>
      <c r="N96" s="1"/>
      <c r="O96" s="1"/>
      <c r="P96" s="1"/>
      <c r="Q96" s="1"/>
      <c r="R96" s="3"/>
      <c r="S96" s="3"/>
      <c r="T96" s="3"/>
      <c r="U96" s="3"/>
      <c r="V96" s="3"/>
      <c r="W96" s="3"/>
      <c r="X96" s="3"/>
      <c r="Y96" s="3"/>
      <c r="Z96" s="3"/>
      <c r="AA96" s="3"/>
      <c r="AB96" s="3"/>
      <c r="AC96" s="3"/>
      <c r="AD96" s="3"/>
      <c r="AE96" s="3"/>
      <c r="AF96" s="3"/>
      <c r="AG96" s="3"/>
      <c r="AH96" s="3"/>
      <c r="AI96" s="3"/>
      <c r="AJ96" s="3"/>
    </row>
    <row r="97" spans="1:36" ht="15.5">
      <c r="A97" s="1"/>
      <c r="B97" s="1"/>
      <c r="C97" s="1"/>
      <c r="D97" s="1"/>
      <c r="E97" s="1"/>
      <c r="F97" s="1"/>
      <c r="G97" s="1"/>
      <c r="H97" s="1"/>
      <c r="I97" s="1"/>
      <c r="J97" s="1"/>
      <c r="K97" s="1"/>
      <c r="L97" s="1"/>
      <c r="M97" s="1"/>
      <c r="N97" s="1"/>
      <c r="O97" s="1"/>
      <c r="P97" s="1"/>
      <c r="Q97" s="1"/>
      <c r="R97" s="3"/>
      <c r="S97" s="3"/>
      <c r="T97" s="3"/>
      <c r="U97" s="3"/>
      <c r="V97" s="3"/>
      <c r="W97" s="3"/>
      <c r="X97" s="3"/>
      <c r="Y97" s="3"/>
      <c r="Z97" s="3"/>
      <c r="AA97" s="3"/>
      <c r="AB97" s="3"/>
      <c r="AC97" s="3"/>
      <c r="AD97" s="3"/>
      <c r="AE97" s="3"/>
      <c r="AF97" s="3"/>
      <c r="AG97" s="3"/>
      <c r="AH97" s="3"/>
      <c r="AI97" s="3"/>
      <c r="AJ97" s="3"/>
    </row>
    <row r="98" spans="1:36" ht="15.5">
      <c r="A98" s="1"/>
      <c r="B98" s="1"/>
      <c r="C98" s="1"/>
      <c r="D98" s="1"/>
      <c r="E98" s="1"/>
      <c r="F98" s="1"/>
      <c r="G98" s="1"/>
      <c r="H98" s="1"/>
      <c r="I98" s="1"/>
      <c r="J98" s="1"/>
      <c r="K98" s="1"/>
      <c r="L98" s="1"/>
      <c r="M98" s="1"/>
      <c r="N98" s="1"/>
      <c r="O98" s="1"/>
      <c r="P98" s="1"/>
      <c r="Q98" s="1"/>
      <c r="R98" s="3"/>
      <c r="S98" s="3"/>
      <c r="T98" s="3"/>
      <c r="U98" s="3"/>
      <c r="V98" s="3"/>
      <c r="W98" s="3"/>
      <c r="X98" s="3"/>
      <c r="Y98" s="3"/>
      <c r="Z98" s="3"/>
      <c r="AA98" s="3"/>
      <c r="AB98" s="3"/>
      <c r="AC98" s="3"/>
      <c r="AD98" s="3"/>
      <c r="AE98" s="3"/>
      <c r="AF98" s="3"/>
      <c r="AG98" s="3"/>
      <c r="AH98" s="3"/>
      <c r="AI98" s="3"/>
      <c r="AJ98" s="3"/>
    </row>
    <row r="99" spans="1:36" ht="15.5">
      <c r="A99" s="1"/>
      <c r="B99" s="1"/>
      <c r="C99" s="1"/>
      <c r="D99" s="1"/>
      <c r="E99" s="1"/>
      <c r="F99" s="1"/>
      <c r="G99" s="1"/>
      <c r="H99" s="1"/>
      <c r="I99" s="1"/>
      <c r="J99" s="1"/>
      <c r="K99" s="1"/>
      <c r="L99" s="1"/>
      <c r="M99" s="1"/>
      <c r="N99" s="1"/>
      <c r="O99" s="1"/>
      <c r="P99" s="1"/>
      <c r="Q99" s="1"/>
      <c r="R99" s="3"/>
      <c r="S99" s="3"/>
      <c r="T99" s="3"/>
      <c r="U99" s="3"/>
      <c r="V99" s="3"/>
      <c r="W99" s="3"/>
      <c r="X99" s="3"/>
      <c r="Y99" s="3"/>
      <c r="Z99" s="3"/>
      <c r="AA99" s="3"/>
      <c r="AB99" s="3"/>
      <c r="AC99" s="3"/>
      <c r="AD99" s="3"/>
      <c r="AE99" s="3"/>
      <c r="AF99" s="3"/>
      <c r="AG99" s="3"/>
      <c r="AH99" s="3"/>
      <c r="AI99" s="3"/>
      <c r="AJ99" s="3"/>
    </row>
    <row r="100" spans="1:36" ht="15.5">
      <c r="A100" s="1"/>
      <c r="B100" s="1"/>
      <c r="C100" s="1"/>
      <c r="D100" s="1"/>
      <c r="E100" s="1"/>
      <c r="F100" s="1"/>
      <c r="G100" s="1"/>
      <c r="H100" s="1"/>
      <c r="I100" s="1"/>
      <c r="J100" s="1"/>
      <c r="K100" s="1"/>
      <c r="L100" s="1"/>
      <c r="M100" s="1"/>
      <c r="N100" s="1"/>
      <c r="O100" s="1"/>
      <c r="P100" s="1"/>
      <c r="Q100" s="1"/>
      <c r="R100" s="3"/>
      <c r="S100" s="3"/>
      <c r="T100" s="3"/>
      <c r="U100" s="3"/>
      <c r="V100" s="3"/>
      <c r="W100" s="3"/>
      <c r="X100" s="3"/>
      <c r="Y100" s="3"/>
      <c r="Z100" s="3"/>
      <c r="AA100" s="3"/>
      <c r="AB100" s="3"/>
      <c r="AC100" s="3"/>
      <c r="AD100" s="3"/>
      <c r="AE100" s="3"/>
      <c r="AF100" s="3"/>
      <c r="AG100" s="3"/>
      <c r="AH100" s="3"/>
      <c r="AI100" s="3"/>
      <c r="AJ100" s="3"/>
    </row>
    <row r="101" spans="1:36" ht="15.5">
      <c r="A101" s="1"/>
      <c r="B101" s="1"/>
      <c r="C101" s="1"/>
      <c r="D101" s="1"/>
      <c r="E101" s="1"/>
      <c r="F101" s="1"/>
      <c r="G101" s="1"/>
      <c r="H101" s="1"/>
      <c r="I101" s="1"/>
      <c r="J101" s="1"/>
      <c r="K101" s="1"/>
      <c r="L101" s="1"/>
      <c r="M101" s="1"/>
      <c r="N101" s="1"/>
      <c r="O101" s="1"/>
      <c r="P101" s="1"/>
      <c r="Q101" s="1"/>
      <c r="R101" s="3"/>
      <c r="S101" s="3"/>
      <c r="T101" s="3"/>
      <c r="U101" s="3"/>
      <c r="V101" s="3"/>
      <c r="W101" s="3"/>
      <c r="X101" s="3"/>
      <c r="Y101" s="3"/>
      <c r="Z101" s="3"/>
      <c r="AA101" s="3"/>
      <c r="AB101" s="3"/>
      <c r="AC101" s="3"/>
      <c r="AD101" s="3"/>
      <c r="AE101" s="3"/>
      <c r="AF101" s="3"/>
      <c r="AG101" s="3"/>
      <c r="AH101" s="3"/>
      <c r="AI101" s="3"/>
      <c r="AJ101" s="3"/>
    </row>
    <row r="102" spans="1:36" ht="15.5">
      <c r="A102" s="1"/>
      <c r="B102" s="1"/>
      <c r="C102" s="1"/>
      <c r="D102" s="1"/>
      <c r="E102" s="1"/>
      <c r="F102" s="1"/>
      <c r="G102" s="1"/>
      <c r="H102" s="1"/>
      <c r="I102" s="1"/>
      <c r="J102" s="1"/>
      <c r="K102" s="1"/>
      <c r="L102" s="1"/>
      <c r="M102" s="1"/>
      <c r="N102" s="1"/>
      <c r="O102" s="1"/>
      <c r="P102" s="1"/>
      <c r="Q102" s="1"/>
      <c r="R102" s="3"/>
      <c r="S102" s="3"/>
      <c r="T102" s="3"/>
      <c r="U102" s="3"/>
      <c r="V102" s="3"/>
      <c r="W102" s="3"/>
      <c r="X102" s="3"/>
      <c r="Y102" s="3"/>
      <c r="Z102" s="3"/>
      <c r="AA102" s="3"/>
      <c r="AB102" s="3"/>
      <c r="AC102" s="3"/>
      <c r="AD102" s="3"/>
      <c r="AE102" s="3"/>
      <c r="AF102" s="3"/>
      <c r="AG102" s="3"/>
      <c r="AH102" s="3"/>
      <c r="AI102" s="3"/>
      <c r="AJ102" s="3"/>
    </row>
    <row r="103" spans="1:36" ht="15.5">
      <c r="A103" s="1"/>
      <c r="B103" s="1"/>
      <c r="C103" s="1"/>
      <c r="D103" s="1"/>
      <c r="E103" s="1"/>
      <c r="F103" s="1"/>
      <c r="G103" s="1"/>
      <c r="H103" s="1"/>
      <c r="I103" s="1"/>
      <c r="J103" s="1"/>
      <c r="K103" s="1"/>
      <c r="L103" s="1"/>
      <c r="M103" s="1"/>
      <c r="N103" s="1"/>
      <c r="O103" s="1"/>
      <c r="P103" s="1"/>
      <c r="Q103" s="1"/>
      <c r="R103" s="3"/>
      <c r="S103" s="3"/>
      <c r="T103" s="3"/>
      <c r="U103" s="3"/>
      <c r="V103" s="3"/>
      <c r="W103" s="3"/>
      <c r="X103" s="3"/>
      <c r="Y103" s="3"/>
      <c r="Z103" s="3"/>
      <c r="AA103" s="3"/>
      <c r="AB103" s="3"/>
      <c r="AC103" s="3"/>
      <c r="AD103" s="3"/>
      <c r="AE103" s="3"/>
      <c r="AF103" s="3"/>
      <c r="AG103" s="3"/>
      <c r="AH103" s="3"/>
      <c r="AI103" s="3"/>
      <c r="AJ103" s="3"/>
    </row>
    <row r="104" spans="1:36" ht="15.5">
      <c r="A104" s="1"/>
      <c r="B104" s="1"/>
      <c r="C104" s="1"/>
      <c r="D104" s="1"/>
      <c r="E104" s="1"/>
      <c r="F104" s="1"/>
      <c r="G104" s="1"/>
      <c r="H104" s="1"/>
      <c r="I104" s="1"/>
      <c r="J104" s="1"/>
      <c r="K104" s="1"/>
      <c r="L104" s="1"/>
      <c r="M104" s="1"/>
      <c r="N104" s="1"/>
      <c r="O104" s="1"/>
      <c r="P104" s="1"/>
      <c r="Q104" s="1"/>
      <c r="R104" s="3"/>
      <c r="S104" s="3"/>
      <c r="T104" s="3"/>
      <c r="U104" s="3"/>
      <c r="V104" s="3"/>
      <c r="W104" s="3"/>
      <c r="X104" s="3"/>
      <c r="Y104" s="3"/>
      <c r="Z104" s="3"/>
      <c r="AA104" s="3"/>
      <c r="AB104" s="3"/>
      <c r="AC104" s="3"/>
      <c r="AD104" s="3"/>
      <c r="AE104" s="3"/>
      <c r="AF104" s="3"/>
      <c r="AG104" s="3"/>
      <c r="AH104" s="3"/>
      <c r="AI104" s="3"/>
      <c r="AJ104" s="3"/>
    </row>
    <row r="105" spans="1:36" ht="15.5">
      <c r="A105" s="1"/>
      <c r="B105" s="1"/>
      <c r="C105" s="1"/>
      <c r="D105" s="1"/>
      <c r="E105" s="1"/>
      <c r="F105" s="1"/>
      <c r="G105" s="1"/>
      <c r="H105" s="1"/>
      <c r="I105" s="1"/>
      <c r="J105" s="1"/>
      <c r="K105" s="1"/>
      <c r="L105" s="1"/>
      <c r="M105" s="1"/>
      <c r="N105" s="1"/>
      <c r="O105" s="1"/>
      <c r="P105" s="1"/>
      <c r="Q105" s="1"/>
      <c r="R105" s="3"/>
      <c r="S105" s="3"/>
      <c r="T105" s="3"/>
      <c r="U105" s="3"/>
      <c r="V105" s="3"/>
      <c r="W105" s="3"/>
      <c r="X105" s="3"/>
      <c r="Y105" s="3"/>
      <c r="Z105" s="3"/>
      <c r="AA105" s="3"/>
      <c r="AB105" s="3"/>
      <c r="AC105" s="3"/>
      <c r="AD105" s="3"/>
      <c r="AE105" s="3"/>
      <c r="AF105" s="3"/>
      <c r="AG105" s="3"/>
      <c r="AH105" s="3"/>
      <c r="AI105" s="3"/>
      <c r="AJ105" s="3"/>
    </row>
    <row r="106" spans="1:36" ht="15.5">
      <c r="A106" s="1"/>
      <c r="B106" s="1"/>
      <c r="C106" s="1"/>
      <c r="D106" s="1"/>
      <c r="E106" s="1"/>
      <c r="F106" s="1"/>
      <c r="G106" s="1"/>
      <c r="H106" s="1"/>
      <c r="I106" s="1"/>
      <c r="J106" s="1"/>
      <c r="K106" s="1"/>
      <c r="L106" s="1"/>
      <c r="M106" s="1"/>
      <c r="N106" s="1"/>
      <c r="O106" s="1"/>
      <c r="P106" s="1"/>
      <c r="Q106" s="1"/>
      <c r="R106" s="3"/>
      <c r="S106" s="3"/>
      <c r="T106" s="3"/>
      <c r="U106" s="3"/>
      <c r="V106" s="3"/>
      <c r="W106" s="3"/>
      <c r="X106" s="3"/>
      <c r="Y106" s="3"/>
      <c r="Z106" s="3"/>
      <c r="AA106" s="3"/>
      <c r="AB106" s="3"/>
      <c r="AC106" s="3"/>
      <c r="AD106" s="3"/>
      <c r="AE106" s="3"/>
      <c r="AF106" s="3"/>
      <c r="AG106" s="3"/>
      <c r="AH106" s="3"/>
      <c r="AI106" s="3"/>
      <c r="AJ106" s="3"/>
    </row>
    <row r="107" spans="1:36" ht="15.5">
      <c r="A107" s="1"/>
      <c r="B107" s="1"/>
      <c r="C107" s="1"/>
      <c r="D107" s="1"/>
      <c r="E107" s="1"/>
      <c r="F107" s="1"/>
      <c r="G107" s="1"/>
      <c r="H107" s="1"/>
      <c r="I107" s="1"/>
      <c r="J107" s="1"/>
      <c r="K107" s="1"/>
      <c r="L107" s="1"/>
      <c r="M107" s="1"/>
      <c r="N107" s="1"/>
      <c r="O107" s="1"/>
      <c r="P107" s="1"/>
      <c r="Q107" s="1"/>
      <c r="R107" s="3"/>
      <c r="S107" s="3"/>
      <c r="T107" s="3"/>
      <c r="U107" s="3"/>
      <c r="V107" s="3"/>
      <c r="W107" s="3"/>
      <c r="X107" s="3"/>
      <c r="Y107" s="3"/>
      <c r="Z107" s="3"/>
      <c r="AA107" s="3"/>
      <c r="AB107" s="3"/>
      <c r="AC107" s="3"/>
      <c r="AD107" s="3"/>
      <c r="AE107" s="3"/>
      <c r="AF107" s="3"/>
      <c r="AG107" s="3"/>
      <c r="AH107" s="3"/>
      <c r="AI107" s="3"/>
      <c r="AJ107" s="3"/>
    </row>
    <row r="108" spans="1:36" ht="15.5">
      <c r="A108" s="1"/>
      <c r="B108" s="1"/>
      <c r="C108" s="1"/>
      <c r="D108" s="1"/>
      <c r="E108" s="1"/>
      <c r="F108" s="1"/>
      <c r="G108" s="1"/>
      <c r="H108" s="1"/>
      <c r="I108" s="1"/>
      <c r="J108" s="1"/>
      <c r="K108" s="1"/>
      <c r="L108" s="1"/>
      <c r="M108" s="1"/>
      <c r="N108" s="1"/>
      <c r="O108" s="1"/>
      <c r="P108" s="1"/>
      <c r="Q108" s="1"/>
      <c r="R108" s="3"/>
      <c r="S108" s="3"/>
      <c r="T108" s="3"/>
      <c r="U108" s="3"/>
      <c r="V108" s="3"/>
      <c r="W108" s="3"/>
      <c r="X108" s="3"/>
      <c r="Y108" s="3"/>
      <c r="Z108" s="3"/>
      <c r="AA108" s="3"/>
      <c r="AB108" s="3"/>
      <c r="AC108" s="3"/>
      <c r="AD108" s="3"/>
      <c r="AE108" s="3"/>
      <c r="AF108" s="3"/>
      <c r="AG108" s="3"/>
      <c r="AH108" s="3"/>
      <c r="AI108" s="3"/>
      <c r="AJ108" s="3"/>
    </row>
    <row r="109" spans="1:36" ht="15.5">
      <c r="A109" s="1"/>
      <c r="B109" s="1"/>
      <c r="C109" s="1"/>
      <c r="D109" s="1"/>
      <c r="E109" s="1"/>
      <c r="F109" s="1"/>
      <c r="G109" s="1"/>
      <c r="H109" s="1"/>
      <c r="I109" s="1"/>
      <c r="J109" s="1"/>
      <c r="K109" s="1"/>
      <c r="L109" s="1"/>
      <c r="M109" s="1"/>
      <c r="N109" s="1"/>
      <c r="O109" s="1"/>
      <c r="P109" s="1"/>
      <c r="Q109" s="1"/>
      <c r="R109" s="3"/>
      <c r="S109" s="3"/>
      <c r="T109" s="3"/>
      <c r="U109" s="3"/>
      <c r="V109" s="3"/>
      <c r="W109" s="3"/>
      <c r="X109" s="3"/>
      <c r="Y109" s="3"/>
      <c r="Z109" s="3"/>
      <c r="AA109" s="3"/>
      <c r="AB109" s="3"/>
      <c r="AC109" s="3"/>
      <c r="AD109" s="3"/>
      <c r="AE109" s="3"/>
      <c r="AF109" s="3"/>
      <c r="AG109" s="3"/>
      <c r="AH109" s="3"/>
      <c r="AI109" s="3"/>
      <c r="AJ109" s="3"/>
    </row>
    <row r="110" spans="1:36" ht="15.5">
      <c r="A110" s="1"/>
      <c r="B110" s="1"/>
      <c r="C110" s="1"/>
      <c r="D110" s="1"/>
      <c r="E110" s="1"/>
      <c r="F110" s="1"/>
      <c r="G110" s="1"/>
      <c r="H110" s="1"/>
      <c r="I110" s="1"/>
      <c r="J110" s="1"/>
      <c r="K110" s="1"/>
      <c r="L110" s="1"/>
      <c r="M110" s="1"/>
      <c r="N110" s="1"/>
      <c r="O110" s="1"/>
      <c r="P110" s="1"/>
      <c r="Q110" s="1"/>
      <c r="R110" s="3"/>
      <c r="S110" s="3"/>
      <c r="T110" s="3"/>
      <c r="U110" s="3"/>
      <c r="V110" s="3"/>
      <c r="W110" s="3"/>
      <c r="X110" s="3"/>
      <c r="Y110" s="3"/>
      <c r="Z110" s="3"/>
      <c r="AA110" s="3"/>
      <c r="AB110" s="3"/>
      <c r="AC110" s="3"/>
      <c r="AD110" s="3"/>
      <c r="AE110" s="3"/>
      <c r="AF110" s="3"/>
      <c r="AG110" s="3"/>
      <c r="AH110" s="3"/>
      <c r="AI110" s="3"/>
      <c r="AJ110" s="3"/>
    </row>
    <row r="111" spans="1:36" ht="15.5">
      <c r="A111" s="1"/>
      <c r="B111" s="1"/>
      <c r="C111" s="1"/>
      <c r="D111" s="1"/>
      <c r="E111" s="1"/>
      <c r="F111" s="1"/>
      <c r="G111" s="1"/>
      <c r="H111" s="1"/>
      <c r="I111" s="1"/>
      <c r="J111" s="1"/>
      <c r="K111" s="1"/>
      <c r="L111" s="1"/>
      <c r="M111" s="1"/>
      <c r="N111" s="1"/>
      <c r="O111" s="1"/>
      <c r="P111" s="1"/>
      <c r="Q111" s="1"/>
      <c r="R111" s="3"/>
      <c r="S111" s="3"/>
      <c r="T111" s="3"/>
      <c r="U111" s="3"/>
      <c r="V111" s="3"/>
      <c r="W111" s="3"/>
      <c r="X111" s="3"/>
      <c r="Y111" s="3"/>
      <c r="Z111" s="3"/>
      <c r="AA111" s="3"/>
      <c r="AB111" s="3"/>
      <c r="AC111" s="3"/>
      <c r="AD111" s="3"/>
      <c r="AE111" s="3"/>
      <c r="AF111" s="3"/>
      <c r="AG111" s="3"/>
      <c r="AH111" s="3"/>
      <c r="AI111" s="3"/>
      <c r="AJ111" s="3"/>
    </row>
    <row r="112" spans="1:36" ht="15.5">
      <c r="A112" s="1"/>
      <c r="B112" s="1"/>
      <c r="C112" s="1"/>
      <c r="D112" s="1"/>
      <c r="E112" s="1"/>
      <c r="F112" s="1"/>
      <c r="G112" s="1"/>
      <c r="H112" s="1"/>
      <c r="I112" s="1"/>
      <c r="J112" s="1"/>
      <c r="K112" s="1"/>
      <c r="L112" s="1"/>
      <c r="M112" s="1"/>
      <c r="N112" s="1"/>
      <c r="O112" s="1"/>
      <c r="P112" s="1"/>
      <c r="Q112" s="1"/>
      <c r="R112" s="3"/>
      <c r="S112" s="3"/>
      <c r="T112" s="3"/>
      <c r="U112" s="3"/>
      <c r="V112" s="3"/>
      <c r="W112" s="3"/>
      <c r="X112" s="3"/>
      <c r="Y112" s="3"/>
      <c r="Z112" s="3"/>
      <c r="AA112" s="3"/>
      <c r="AB112" s="3"/>
      <c r="AC112" s="3"/>
      <c r="AD112" s="3"/>
      <c r="AE112" s="3"/>
      <c r="AF112" s="3"/>
      <c r="AG112" s="3"/>
      <c r="AH112" s="3"/>
      <c r="AI112" s="3"/>
      <c r="AJ112" s="3"/>
    </row>
    <row r="113" spans="1:36" ht="15.5">
      <c r="A113" s="1"/>
      <c r="B113" s="1"/>
      <c r="C113" s="1"/>
      <c r="D113" s="1"/>
      <c r="E113" s="1"/>
      <c r="F113" s="1"/>
      <c r="G113" s="1"/>
      <c r="H113" s="1"/>
      <c r="I113" s="1"/>
      <c r="J113" s="1"/>
      <c r="K113" s="1"/>
      <c r="L113" s="1"/>
      <c r="M113" s="1"/>
      <c r="N113" s="1"/>
      <c r="O113" s="1"/>
      <c r="P113" s="1"/>
      <c r="Q113" s="1"/>
      <c r="R113" s="3"/>
      <c r="S113" s="3"/>
      <c r="T113" s="3"/>
      <c r="U113" s="3"/>
      <c r="V113" s="3"/>
      <c r="W113" s="3"/>
      <c r="X113" s="3"/>
      <c r="Y113" s="3"/>
      <c r="Z113" s="3"/>
      <c r="AA113" s="3"/>
      <c r="AB113" s="3"/>
      <c r="AC113" s="3"/>
      <c r="AD113" s="3"/>
      <c r="AE113" s="3"/>
      <c r="AF113" s="3"/>
      <c r="AG113" s="3"/>
      <c r="AH113" s="3"/>
      <c r="AI113" s="3"/>
      <c r="AJ113" s="3"/>
    </row>
    <row r="114" spans="1:36" ht="15.5">
      <c r="A114" s="1"/>
      <c r="B114" s="1"/>
      <c r="C114" s="1"/>
      <c r="D114" s="1"/>
      <c r="E114" s="1"/>
      <c r="F114" s="1"/>
      <c r="G114" s="1"/>
      <c r="H114" s="1"/>
      <c r="I114" s="1"/>
      <c r="J114" s="1"/>
      <c r="K114" s="1"/>
      <c r="L114" s="1"/>
      <c r="M114" s="1"/>
      <c r="N114" s="1"/>
      <c r="O114" s="1"/>
      <c r="P114" s="1"/>
      <c r="Q114" s="1"/>
      <c r="R114" s="3"/>
      <c r="S114" s="3"/>
      <c r="T114" s="3"/>
      <c r="U114" s="3"/>
      <c r="V114" s="3"/>
      <c r="W114" s="3"/>
      <c r="X114" s="3"/>
      <c r="Y114" s="3"/>
      <c r="Z114" s="3"/>
      <c r="AA114" s="3"/>
      <c r="AB114" s="3"/>
      <c r="AC114" s="3"/>
      <c r="AD114" s="3"/>
      <c r="AE114" s="3"/>
      <c r="AF114" s="3"/>
      <c r="AG114" s="3"/>
      <c r="AH114" s="3"/>
      <c r="AI114" s="3"/>
      <c r="AJ114" s="3"/>
    </row>
    <row r="115" spans="1:36" ht="15.5">
      <c r="A115" s="1"/>
      <c r="B115" s="1"/>
      <c r="C115" s="1"/>
      <c r="D115" s="1"/>
      <c r="E115" s="1"/>
      <c r="F115" s="1"/>
      <c r="G115" s="1"/>
      <c r="H115" s="1"/>
      <c r="I115" s="1"/>
      <c r="J115" s="1"/>
      <c r="K115" s="1"/>
      <c r="L115" s="1"/>
      <c r="M115" s="1"/>
      <c r="N115" s="1"/>
      <c r="O115" s="1"/>
      <c r="P115" s="1"/>
      <c r="Q115" s="1"/>
      <c r="R115" s="3"/>
      <c r="S115" s="3"/>
      <c r="T115" s="3"/>
      <c r="U115" s="3"/>
      <c r="V115" s="3"/>
      <c r="W115" s="3"/>
      <c r="X115" s="3"/>
      <c r="Y115" s="3"/>
      <c r="Z115" s="3"/>
      <c r="AA115" s="3"/>
      <c r="AB115" s="3"/>
      <c r="AC115" s="3"/>
      <c r="AD115" s="3"/>
      <c r="AE115" s="3"/>
      <c r="AF115" s="3"/>
      <c r="AG115" s="3"/>
      <c r="AH115" s="3"/>
      <c r="AI115" s="3"/>
      <c r="AJ115" s="3"/>
    </row>
    <row r="116" spans="1:36" ht="15.5">
      <c r="A116" s="1"/>
      <c r="B116" s="1"/>
      <c r="C116" s="1"/>
      <c r="D116" s="1"/>
      <c r="E116" s="1"/>
      <c r="F116" s="1"/>
      <c r="G116" s="1"/>
      <c r="H116" s="1"/>
      <c r="I116" s="1"/>
      <c r="J116" s="1"/>
      <c r="K116" s="1"/>
      <c r="L116" s="1"/>
      <c r="M116" s="1"/>
      <c r="N116" s="1"/>
      <c r="O116" s="1"/>
      <c r="P116" s="1"/>
      <c r="Q116" s="1"/>
      <c r="R116" s="3"/>
      <c r="S116" s="3"/>
      <c r="T116" s="3"/>
      <c r="U116" s="3"/>
      <c r="V116" s="3"/>
      <c r="W116" s="3"/>
      <c r="X116" s="3"/>
      <c r="Y116" s="3"/>
      <c r="Z116" s="3"/>
      <c r="AA116" s="3"/>
      <c r="AB116" s="3"/>
      <c r="AC116" s="3"/>
      <c r="AD116" s="3"/>
      <c r="AE116" s="3"/>
      <c r="AF116" s="3"/>
      <c r="AG116" s="3"/>
      <c r="AH116" s="3"/>
      <c r="AI116" s="3"/>
      <c r="AJ116" s="3"/>
    </row>
    <row r="117" spans="1:36" ht="15.5">
      <c r="A117" s="1"/>
      <c r="B117" s="1"/>
      <c r="C117" s="1"/>
      <c r="D117" s="1"/>
      <c r="E117" s="1"/>
      <c r="F117" s="1"/>
      <c r="G117" s="1"/>
      <c r="H117" s="1"/>
      <c r="I117" s="1"/>
      <c r="J117" s="1"/>
      <c r="K117" s="1"/>
      <c r="L117" s="1"/>
      <c r="M117" s="1"/>
      <c r="N117" s="1"/>
      <c r="O117" s="1"/>
      <c r="P117" s="1"/>
      <c r="Q117" s="1"/>
      <c r="R117" s="3"/>
      <c r="S117" s="3"/>
      <c r="T117" s="3"/>
      <c r="U117" s="3"/>
      <c r="V117" s="3"/>
      <c r="W117" s="3"/>
      <c r="X117" s="3"/>
      <c r="Y117" s="3"/>
      <c r="Z117" s="3"/>
      <c r="AA117" s="3"/>
      <c r="AB117" s="3"/>
      <c r="AC117" s="3"/>
      <c r="AD117" s="3"/>
      <c r="AE117" s="3"/>
      <c r="AF117" s="3"/>
      <c r="AG117" s="3"/>
      <c r="AH117" s="3"/>
      <c r="AI117" s="3"/>
      <c r="AJ117" s="3"/>
    </row>
    <row r="118" spans="1:36" ht="15.5">
      <c r="A118" s="1"/>
      <c r="B118" s="1"/>
      <c r="C118" s="1"/>
      <c r="D118" s="1"/>
      <c r="E118" s="1"/>
      <c r="F118" s="1"/>
      <c r="G118" s="1"/>
      <c r="H118" s="1"/>
      <c r="I118" s="1"/>
      <c r="J118" s="1"/>
      <c r="K118" s="1"/>
      <c r="L118" s="1"/>
      <c r="M118" s="1"/>
      <c r="N118" s="1"/>
      <c r="O118" s="1"/>
      <c r="P118" s="1"/>
      <c r="Q118" s="1"/>
      <c r="R118" s="3"/>
      <c r="S118" s="3"/>
      <c r="T118" s="3"/>
      <c r="U118" s="3"/>
      <c r="V118" s="3"/>
      <c r="W118" s="3"/>
      <c r="X118" s="3"/>
      <c r="Y118" s="3"/>
      <c r="Z118" s="3"/>
      <c r="AA118" s="3"/>
      <c r="AB118" s="3"/>
      <c r="AC118" s="3"/>
      <c r="AD118" s="3"/>
      <c r="AE118" s="3"/>
      <c r="AF118" s="3"/>
      <c r="AG118" s="3"/>
      <c r="AH118" s="3"/>
      <c r="AI118" s="3"/>
      <c r="AJ118" s="3"/>
    </row>
    <row r="119" spans="1:36" ht="15.5">
      <c r="A119" s="1"/>
      <c r="B119" s="1"/>
      <c r="C119" s="1"/>
      <c r="D119" s="1"/>
      <c r="E119" s="1"/>
      <c r="F119" s="1"/>
      <c r="G119" s="1"/>
      <c r="H119" s="1"/>
      <c r="I119" s="1"/>
      <c r="J119" s="1"/>
      <c r="K119" s="1"/>
      <c r="L119" s="1"/>
      <c r="M119" s="1"/>
      <c r="N119" s="1"/>
      <c r="O119" s="1"/>
      <c r="P119" s="1"/>
      <c r="Q119" s="1"/>
      <c r="R119" s="3"/>
      <c r="S119" s="3"/>
      <c r="T119" s="3"/>
      <c r="U119" s="3"/>
      <c r="V119" s="3"/>
      <c r="W119" s="3"/>
      <c r="X119" s="3"/>
      <c r="Y119" s="3"/>
      <c r="Z119" s="3"/>
      <c r="AA119" s="3"/>
      <c r="AB119" s="3"/>
      <c r="AC119" s="3"/>
      <c r="AD119" s="3"/>
      <c r="AE119" s="3"/>
      <c r="AF119" s="3"/>
      <c r="AG119" s="3"/>
      <c r="AH119" s="3"/>
      <c r="AI119" s="3"/>
      <c r="AJ119" s="3"/>
    </row>
    <row r="120" spans="1:36" ht="15.5">
      <c r="A120" s="1"/>
      <c r="B120" s="1"/>
      <c r="C120" s="1"/>
      <c r="D120" s="1"/>
      <c r="E120" s="1"/>
      <c r="F120" s="1"/>
      <c r="G120" s="1"/>
      <c r="H120" s="1"/>
      <c r="I120" s="1"/>
      <c r="J120" s="1"/>
      <c r="K120" s="1"/>
      <c r="L120" s="1"/>
      <c r="M120" s="1"/>
      <c r="N120" s="1"/>
      <c r="O120" s="1"/>
      <c r="P120" s="1"/>
      <c r="Q120" s="1"/>
      <c r="R120" s="3"/>
      <c r="S120" s="3"/>
      <c r="T120" s="3"/>
      <c r="U120" s="3"/>
      <c r="V120" s="3"/>
      <c r="W120" s="3"/>
      <c r="X120" s="3"/>
      <c r="Y120" s="3"/>
      <c r="Z120" s="3"/>
      <c r="AA120" s="3"/>
      <c r="AB120" s="3"/>
      <c r="AC120" s="3"/>
      <c r="AD120" s="3"/>
      <c r="AE120" s="3"/>
      <c r="AF120" s="3"/>
      <c r="AG120" s="3"/>
      <c r="AH120" s="3"/>
      <c r="AI120" s="3"/>
      <c r="AJ120" s="3"/>
    </row>
    <row r="121" spans="1:36" ht="15.5">
      <c r="A121" s="1"/>
      <c r="B121" s="1"/>
      <c r="C121" s="1"/>
      <c r="D121" s="1"/>
      <c r="E121" s="1"/>
      <c r="F121" s="1"/>
      <c r="G121" s="1"/>
      <c r="H121" s="1"/>
      <c r="I121" s="1"/>
      <c r="J121" s="1"/>
      <c r="K121" s="1"/>
      <c r="L121" s="1"/>
      <c r="M121" s="1"/>
      <c r="N121" s="1"/>
      <c r="O121" s="1"/>
      <c r="P121" s="1"/>
      <c r="Q121" s="1"/>
      <c r="R121" s="3"/>
      <c r="S121" s="3"/>
      <c r="T121" s="3"/>
      <c r="U121" s="3"/>
      <c r="V121" s="3"/>
      <c r="W121" s="3"/>
      <c r="X121" s="3"/>
      <c r="Y121" s="3"/>
      <c r="Z121" s="3"/>
      <c r="AA121" s="3"/>
      <c r="AB121" s="3"/>
      <c r="AC121" s="3"/>
      <c r="AD121" s="3"/>
      <c r="AE121" s="3"/>
      <c r="AF121" s="3"/>
      <c r="AG121" s="3"/>
      <c r="AH121" s="3"/>
      <c r="AI121" s="3"/>
      <c r="AJ121" s="3"/>
    </row>
    <row r="122" spans="1:36" ht="15.5">
      <c r="A122" s="1"/>
      <c r="B122" s="1"/>
      <c r="C122" s="1"/>
      <c r="D122" s="1"/>
      <c r="E122" s="1"/>
      <c r="F122" s="1"/>
      <c r="G122" s="1"/>
      <c r="H122" s="1"/>
      <c r="I122" s="1"/>
      <c r="J122" s="1"/>
      <c r="K122" s="1"/>
      <c r="L122" s="1"/>
      <c r="M122" s="1"/>
      <c r="N122" s="1"/>
      <c r="O122" s="1"/>
      <c r="P122" s="1"/>
      <c r="Q122" s="1"/>
      <c r="R122" s="3"/>
      <c r="S122" s="3"/>
      <c r="T122" s="3"/>
      <c r="U122" s="3"/>
      <c r="V122" s="3"/>
      <c r="W122" s="3"/>
      <c r="X122" s="3"/>
      <c r="Y122" s="3"/>
      <c r="Z122" s="3"/>
      <c r="AA122" s="3"/>
      <c r="AB122" s="3"/>
      <c r="AC122" s="3"/>
      <c r="AD122" s="3"/>
      <c r="AE122" s="3"/>
      <c r="AF122" s="3"/>
      <c r="AG122" s="3"/>
      <c r="AH122" s="3"/>
      <c r="AI122" s="3"/>
      <c r="AJ122" s="3"/>
    </row>
    <row r="123" spans="1:36" ht="15.5">
      <c r="A123" s="1"/>
      <c r="B123" s="1"/>
      <c r="C123" s="1"/>
      <c r="D123" s="1"/>
      <c r="E123" s="1"/>
      <c r="F123" s="1"/>
      <c r="G123" s="1"/>
      <c r="H123" s="1"/>
      <c r="I123" s="1"/>
      <c r="J123" s="1"/>
      <c r="K123" s="1"/>
      <c r="L123" s="1"/>
      <c r="M123" s="1"/>
      <c r="N123" s="1"/>
      <c r="O123" s="1"/>
      <c r="P123" s="1"/>
      <c r="Q123" s="1"/>
      <c r="R123" s="3"/>
      <c r="S123" s="3"/>
      <c r="T123" s="3"/>
      <c r="U123" s="3"/>
      <c r="V123" s="3"/>
      <c r="W123" s="3"/>
      <c r="X123" s="3"/>
      <c r="Y123" s="3"/>
      <c r="Z123" s="3"/>
      <c r="AA123" s="3"/>
      <c r="AB123" s="3"/>
      <c r="AC123" s="3"/>
      <c r="AD123" s="3"/>
      <c r="AE123" s="3"/>
      <c r="AF123" s="3"/>
      <c r="AG123" s="3"/>
      <c r="AH123" s="3"/>
      <c r="AI123" s="3"/>
      <c r="AJ123" s="3"/>
    </row>
    <row r="124" spans="1:36" ht="15.5">
      <c r="A124" s="1"/>
      <c r="B124" s="1"/>
      <c r="C124" s="1"/>
      <c r="D124" s="1"/>
      <c r="E124" s="1"/>
      <c r="F124" s="1"/>
      <c r="G124" s="1"/>
      <c r="H124" s="1"/>
      <c r="I124" s="1"/>
      <c r="J124" s="1"/>
      <c r="K124" s="1"/>
      <c r="L124" s="1"/>
      <c r="M124" s="1"/>
      <c r="N124" s="1"/>
      <c r="O124" s="1"/>
      <c r="P124" s="1"/>
      <c r="Q124" s="1"/>
      <c r="R124" s="3"/>
      <c r="S124" s="3"/>
      <c r="T124" s="3"/>
      <c r="U124" s="3"/>
      <c r="V124" s="3"/>
      <c r="W124" s="3"/>
      <c r="X124" s="3"/>
      <c r="Y124" s="3"/>
      <c r="Z124" s="3"/>
      <c r="AA124" s="3"/>
      <c r="AB124" s="3"/>
      <c r="AC124" s="3"/>
      <c r="AD124" s="3"/>
      <c r="AE124" s="3"/>
      <c r="AF124" s="3"/>
      <c r="AG124" s="3"/>
      <c r="AH124" s="3"/>
      <c r="AI124" s="3"/>
      <c r="AJ124" s="3"/>
    </row>
    <row r="125" spans="1:36" ht="15.5">
      <c r="A125" s="1"/>
      <c r="B125" s="1"/>
      <c r="C125" s="1"/>
      <c r="D125" s="1"/>
      <c r="E125" s="1"/>
      <c r="F125" s="1"/>
      <c r="G125" s="1"/>
      <c r="H125" s="1"/>
      <c r="I125" s="1"/>
      <c r="J125" s="1"/>
      <c r="K125" s="1"/>
      <c r="L125" s="1"/>
      <c r="M125" s="1"/>
      <c r="N125" s="1"/>
      <c r="O125" s="1"/>
      <c r="P125" s="1"/>
      <c r="Q125" s="1"/>
      <c r="R125" s="3"/>
      <c r="S125" s="3"/>
      <c r="T125" s="3"/>
      <c r="U125" s="3"/>
      <c r="V125" s="3"/>
      <c r="W125" s="3"/>
      <c r="X125" s="3"/>
      <c r="Y125" s="3"/>
      <c r="Z125" s="3"/>
      <c r="AA125" s="3"/>
      <c r="AB125" s="3"/>
      <c r="AC125" s="3"/>
      <c r="AD125" s="3"/>
      <c r="AE125" s="3"/>
      <c r="AF125" s="3"/>
      <c r="AG125" s="3"/>
      <c r="AH125" s="3"/>
      <c r="AI125" s="3"/>
      <c r="AJ125" s="3"/>
    </row>
    <row r="126" spans="1:36" ht="15.5">
      <c r="A126" s="1"/>
      <c r="B126" s="1"/>
      <c r="C126" s="1"/>
      <c r="D126" s="1"/>
      <c r="E126" s="1"/>
      <c r="F126" s="1"/>
      <c r="G126" s="1"/>
      <c r="H126" s="1"/>
      <c r="I126" s="1"/>
      <c r="J126" s="1"/>
      <c r="K126" s="1"/>
      <c r="L126" s="1"/>
      <c r="M126" s="1"/>
      <c r="N126" s="1"/>
      <c r="O126" s="1"/>
      <c r="P126" s="1"/>
      <c r="Q126" s="1"/>
      <c r="R126" s="3"/>
      <c r="S126" s="3"/>
      <c r="T126" s="3"/>
      <c r="U126" s="3"/>
      <c r="V126" s="3"/>
      <c r="W126" s="3"/>
      <c r="X126" s="3"/>
      <c r="Y126" s="3"/>
      <c r="Z126" s="3"/>
      <c r="AA126" s="3"/>
      <c r="AB126" s="3"/>
      <c r="AC126" s="3"/>
      <c r="AD126" s="3"/>
      <c r="AE126" s="3"/>
      <c r="AF126" s="3"/>
      <c r="AG126" s="3"/>
      <c r="AH126" s="3"/>
      <c r="AI126" s="3"/>
      <c r="AJ126" s="3"/>
    </row>
    <row r="127" spans="1:36" ht="15.5">
      <c r="A127" s="1"/>
      <c r="B127" s="1"/>
      <c r="C127" s="1"/>
      <c r="D127" s="1"/>
      <c r="E127" s="1"/>
      <c r="F127" s="1"/>
      <c r="G127" s="1"/>
      <c r="H127" s="1"/>
      <c r="I127" s="1"/>
      <c r="J127" s="1"/>
      <c r="K127" s="1"/>
      <c r="L127" s="1"/>
      <c r="M127" s="1"/>
      <c r="N127" s="1"/>
      <c r="O127" s="1"/>
      <c r="P127" s="1"/>
      <c r="Q127" s="1"/>
      <c r="R127" s="3"/>
      <c r="S127" s="3"/>
      <c r="T127" s="3"/>
      <c r="U127" s="3"/>
      <c r="V127" s="3"/>
      <c r="W127" s="3"/>
      <c r="X127" s="3"/>
      <c r="Y127" s="3"/>
      <c r="Z127" s="3"/>
      <c r="AA127" s="3"/>
      <c r="AB127" s="3"/>
      <c r="AC127" s="3"/>
      <c r="AD127" s="3"/>
      <c r="AE127" s="3"/>
      <c r="AF127" s="3"/>
      <c r="AG127" s="3"/>
      <c r="AH127" s="3"/>
      <c r="AI127" s="3"/>
      <c r="AJ127" s="3"/>
    </row>
    <row r="128" spans="1:36" ht="15.5">
      <c r="A128" s="1"/>
      <c r="B128" s="1"/>
      <c r="C128" s="1"/>
      <c r="D128" s="1"/>
      <c r="E128" s="1"/>
      <c r="F128" s="1"/>
      <c r="G128" s="1"/>
      <c r="H128" s="1"/>
      <c r="I128" s="1"/>
      <c r="J128" s="1"/>
      <c r="K128" s="1"/>
      <c r="L128" s="1"/>
      <c r="M128" s="1"/>
      <c r="N128" s="1"/>
      <c r="O128" s="1"/>
      <c r="P128" s="1"/>
      <c r="Q128" s="1"/>
      <c r="R128" s="3"/>
      <c r="S128" s="3"/>
      <c r="T128" s="3"/>
      <c r="U128" s="3"/>
      <c r="V128" s="3"/>
      <c r="W128" s="3"/>
      <c r="X128" s="3"/>
      <c r="Y128" s="3"/>
      <c r="Z128" s="3"/>
      <c r="AA128" s="3"/>
      <c r="AB128" s="3"/>
      <c r="AC128" s="3"/>
      <c r="AD128" s="3"/>
      <c r="AE128" s="3"/>
      <c r="AF128" s="3"/>
      <c r="AG128" s="3"/>
      <c r="AH128" s="3"/>
      <c r="AI128" s="3"/>
      <c r="AJ128" s="3"/>
    </row>
    <row r="129" spans="1:36" ht="15.5">
      <c r="A129" s="1"/>
      <c r="B129" s="1"/>
      <c r="C129" s="1"/>
      <c r="D129" s="1"/>
      <c r="E129" s="1"/>
      <c r="F129" s="1"/>
      <c r="G129" s="1"/>
      <c r="H129" s="1"/>
      <c r="I129" s="1"/>
      <c r="J129" s="1"/>
      <c r="K129" s="1"/>
      <c r="L129" s="1"/>
      <c r="M129" s="1"/>
      <c r="N129" s="1"/>
      <c r="O129" s="1"/>
      <c r="P129" s="1"/>
      <c r="Q129" s="1"/>
      <c r="R129" s="3"/>
      <c r="S129" s="3"/>
      <c r="T129" s="3"/>
      <c r="U129" s="3"/>
      <c r="V129" s="3"/>
      <c r="W129" s="3"/>
      <c r="X129" s="3"/>
      <c r="Y129" s="3"/>
      <c r="Z129" s="3"/>
      <c r="AA129" s="3"/>
      <c r="AB129" s="3"/>
      <c r="AC129" s="3"/>
      <c r="AD129" s="3"/>
      <c r="AE129" s="3"/>
      <c r="AF129" s="3"/>
      <c r="AG129" s="3"/>
      <c r="AH129" s="3"/>
      <c r="AI129" s="3"/>
      <c r="AJ129" s="3"/>
    </row>
    <row r="130" spans="1:36" ht="15.5">
      <c r="A130" s="1"/>
      <c r="B130" s="1"/>
      <c r="C130" s="1"/>
      <c r="D130" s="1"/>
      <c r="E130" s="1"/>
      <c r="F130" s="1"/>
      <c r="G130" s="1"/>
      <c r="H130" s="1"/>
      <c r="I130" s="1"/>
      <c r="J130" s="1"/>
      <c r="K130" s="1"/>
      <c r="L130" s="1"/>
      <c r="M130" s="1"/>
      <c r="N130" s="1"/>
      <c r="O130" s="1"/>
      <c r="P130" s="1"/>
      <c r="Q130" s="1"/>
      <c r="R130" s="3"/>
      <c r="S130" s="3"/>
      <c r="T130" s="3"/>
      <c r="U130" s="3"/>
      <c r="V130" s="3"/>
      <c r="W130" s="3"/>
      <c r="X130" s="3"/>
      <c r="Y130" s="3"/>
      <c r="Z130" s="3"/>
      <c r="AA130" s="3"/>
      <c r="AB130" s="3"/>
      <c r="AC130" s="3"/>
      <c r="AD130" s="3"/>
      <c r="AE130" s="3"/>
      <c r="AF130" s="3"/>
      <c r="AG130" s="3"/>
      <c r="AH130" s="3"/>
      <c r="AI130" s="3"/>
      <c r="AJ130" s="3"/>
    </row>
    <row r="131" spans="1:36" ht="15.5">
      <c r="A131" s="1"/>
      <c r="B131" s="1"/>
      <c r="C131" s="1"/>
      <c r="D131" s="1"/>
      <c r="E131" s="1"/>
      <c r="F131" s="1"/>
      <c r="G131" s="1"/>
      <c r="H131" s="1"/>
      <c r="I131" s="1"/>
      <c r="J131" s="1"/>
      <c r="K131" s="1"/>
      <c r="L131" s="1"/>
      <c r="M131" s="1"/>
      <c r="N131" s="1"/>
      <c r="O131" s="1"/>
      <c r="P131" s="1"/>
      <c r="Q131" s="1"/>
      <c r="R131" s="3"/>
      <c r="S131" s="3"/>
      <c r="T131" s="3"/>
      <c r="U131" s="3"/>
      <c r="V131" s="3"/>
      <c r="W131" s="3"/>
      <c r="X131" s="3"/>
      <c r="Y131" s="3"/>
      <c r="Z131" s="3"/>
      <c r="AA131" s="3"/>
      <c r="AB131" s="3"/>
      <c r="AC131" s="3"/>
      <c r="AD131" s="3"/>
      <c r="AE131" s="3"/>
      <c r="AF131" s="3"/>
      <c r="AG131" s="3"/>
      <c r="AH131" s="3"/>
      <c r="AI131" s="3"/>
      <c r="AJ131" s="3"/>
    </row>
    <row r="132" spans="1:36" ht="15.5">
      <c r="A132" s="1"/>
      <c r="B132" s="1"/>
      <c r="C132" s="1"/>
      <c r="D132" s="1"/>
      <c r="E132" s="1"/>
      <c r="F132" s="1"/>
      <c r="G132" s="1"/>
      <c r="H132" s="1"/>
      <c r="I132" s="1"/>
      <c r="J132" s="1"/>
      <c r="K132" s="1"/>
      <c r="L132" s="1"/>
      <c r="M132" s="1"/>
      <c r="N132" s="1"/>
      <c r="O132" s="1"/>
      <c r="P132" s="1"/>
      <c r="Q132" s="1"/>
      <c r="R132" s="3"/>
      <c r="S132" s="3"/>
      <c r="T132" s="3"/>
      <c r="U132" s="3"/>
      <c r="V132" s="3"/>
      <c r="W132" s="3"/>
      <c r="X132" s="3"/>
      <c r="Y132" s="3"/>
      <c r="Z132" s="3"/>
      <c r="AA132" s="3"/>
      <c r="AB132" s="3"/>
      <c r="AC132" s="3"/>
      <c r="AD132" s="3"/>
      <c r="AE132" s="3"/>
      <c r="AF132" s="3"/>
      <c r="AG132" s="3"/>
      <c r="AH132" s="3"/>
      <c r="AI132" s="3"/>
      <c r="AJ132" s="3"/>
    </row>
    <row r="133" spans="1:36" ht="15.5">
      <c r="A133" s="1"/>
      <c r="B133" s="1"/>
      <c r="C133" s="1"/>
      <c r="D133" s="1"/>
      <c r="E133" s="1"/>
      <c r="F133" s="1"/>
      <c r="G133" s="1"/>
      <c r="H133" s="1"/>
      <c r="I133" s="1"/>
      <c r="J133" s="1"/>
      <c r="K133" s="1"/>
      <c r="L133" s="1"/>
      <c r="M133" s="1"/>
      <c r="N133" s="1"/>
      <c r="O133" s="1"/>
      <c r="P133" s="1"/>
      <c r="Q133" s="1"/>
      <c r="R133" s="3"/>
      <c r="S133" s="3"/>
      <c r="T133" s="3"/>
      <c r="U133" s="3"/>
      <c r="V133" s="3"/>
      <c r="W133" s="3"/>
      <c r="X133" s="3"/>
      <c r="Y133" s="3"/>
      <c r="Z133" s="3"/>
      <c r="AA133" s="3"/>
      <c r="AB133" s="3"/>
      <c r="AC133" s="3"/>
      <c r="AD133" s="3"/>
      <c r="AE133" s="3"/>
      <c r="AF133" s="3"/>
      <c r="AG133" s="3"/>
      <c r="AH133" s="3"/>
      <c r="AI133" s="3"/>
      <c r="AJ133" s="3"/>
    </row>
    <row r="134" spans="1:36" ht="15.5">
      <c r="A134" s="1"/>
      <c r="B134" s="1"/>
      <c r="C134" s="1"/>
      <c r="D134" s="1"/>
      <c r="E134" s="1"/>
      <c r="F134" s="1"/>
      <c r="G134" s="1"/>
      <c r="H134" s="1"/>
      <c r="I134" s="1"/>
      <c r="J134" s="1"/>
      <c r="K134" s="1"/>
      <c r="L134" s="1"/>
      <c r="M134" s="1"/>
      <c r="N134" s="1"/>
      <c r="O134" s="1"/>
      <c r="P134" s="1"/>
      <c r="Q134" s="1"/>
      <c r="R134" s="3"/>
      <c r="S134" s="3"/>
      <c r="T134" s="3"/>
      <c r="U134" s="3"/>
      <c r="V134" s="3"/>
      <c r="W134" s="3"/>
      <c r="X134" s="3"/>
      <c r="Y134" s="3"/>
      <c r="Z134" s="3"/>
      <c r="AA134" s="3"/>
      <c r="AB134" s="3"/>
      <c r="AC134" s="3"/>
      <c r="AD134" s="3"/>
      <c r="AE134" s="3"/>
      <c r="AF134" s="3"/>
      <c r="AG134" s="3"/>
      <c r="AH134" s="3"/>
      <c r="AI134" s="3"/>
      <c r="AJ134" s="3"/>
    </row>
    <row r="135" spans="1:36" ht="15.5">
      <c r="A135" s="1"/>
      <c r="B135" s="1"/>
      <c r="C135" s="1"/>
      <c r="D135" s="1"/>
      <c r="E135" s="1"/>
      <c r="F135" s="1"/>
      <c r="G135" s="1"/>
      <c r="H135" s="1"/>
      <c r="I135" s="1"/>
      <c r="J135" s="1"/>
      <c r="K135" s="1"/>
      <c r="L135" s="1"/>
      <c r="M135" s="1"/>
      <c r="N135" s="1"/>
      <c r="O135" s="1"/>
      <c r="P135" s="1"/>
      <c r="Q135" s="1"/>
      <c r="R135" s="3"/>
      <c r="S135" s="3"/>
      <c r="T135" s="3"/>
      <c r="U135" s="3"/>
      <c r="V135" s="3"/>
      <c r="W135" s="3"/>
      <c r="X135" s="3"/>
      <c r="Y135" s="3"/>
      <c r="Z135" s="3"/>
      <c r="AA135" s="3"/>
      <c r="AB135" s="3"/>
      <c r="AC135" s="3"/>
      <c r="AD135" s="3"/>
      <c r="AE135" s="3"/>
      <c r="AF135" s="3"/>
      <c r="AG135" s="3"/>
      <c r="AH135" s="3"/>
      <c r="AI135" s="3"/>
      <c r="AJ135" s="3"/>
    </row>
    <row r="136" spans="1:36" ht="15.5">
      <c r="A136" s="1"/>
      <c r="B136" s="1"/>
      <c r="C136" s="1"/>
      <c r="D136" s="1"/>
      <c r="E136" s="1"/>
      <c r="F136" s="1"/>
      <c r="G136" s="1"/>
      <c r="H136" s="1"/>
      <c r="I136" s="1"/>
      <c r="J136" s="1"/>
      <c r="K136" s="1"/>
      <c r="L136" s="1"/>
      <c r="M136" s="1"/>
      <c r="N136" s="1"/>
      <c r="O136" s="1"/>
      <c r="P136" s="1"/>
      <c r="Q136" s="1"/>
      <c r="R136" s="3"/>
      <c r="S136" s="3"/>
      <c r="T136" s="3"/>
      <c r="U136" s="3"/>
      <c r="V136" s="3"/>
      <c r="W136" s="3"/>
      <c r="X136" s="3"/>
      <c r="Y136" s="3"/>
      <c r="Z136" s="3"/>
      <c r="AA136" s="3"/>
      <c r="AB136" s="3"/>
      <c r="AC136" s="3"/>
      <c r="AD136" s="3"/>
      <c r="AE136" s="3"/>
      <c r="AF136" s="3"/>
      <c r="AG136" s="3"/>
      <c r="AH136" s="3"/>
      <c r="AI136" s="3"/>
      <c r="AJ136" s="3"/>
    </row>
    <row r="137" spans="1:36" ht="15.5">
      <c r="A137" s="1"/>
      <c r="B137" s="1"/>
      <c r="C137" s="1"/>
      <c r="D137" s="1"/>
      <c r="E137" s="1"/>
      <c r="F137" s="1"/>
      <c r="G137" s="1"/>
      <c r="H137" s="1"/>
      <c r="I137" s="1"/>
      <c r="J137" s="1"/>
      <c r="K137" s="1"/>
      <c r="L137" s="1"/>
      <c r="M137" s="1"/>
      <c r="N137" s="1"/>
      <c r="O137" s="1"/>
      <c r="P137" s="1"/>
      <c r="Q137" s="1"/>
      <c r="R137" s="3"/>
      <c r="S137" s="3"/>
      <c r="T137" s="3"/>
      <c r="U137" s="3"/>
      <c r="V137" s="3"/>
      <c r="W137" s="3"/>
      <c r="X137" s="3"/>
      <c r="Y137" s="3"/>
      <c r="Z137" s="3"/>
      <c r="AA137" s="3"/>
      <c r="AB137" s="3"/>
      <c r="AC137" s="3"/>
      <c r="AD137" s="3"/>
      <c r="AE137" s="3"/>
      <c r="AF137" s="3"/>
      <c r="AG137" s="3"/>
      <c r="AH137" s="3"/>
      <c r="AI137" s="3"/>
      <c r="AJ137" s="3"/>
    </row>
    <row r="138" spans="1:36" ht="15.5">
      <c r="A138" s="1"/>
      <c r="B138" s="1"/>
      <c r="C138" s="1"/>
      <c r="D138" s="1"/>
      <c r="E138" s="1"/>
      <c r="F138" s="1"/>
      <c r="G138" s="1"/>
      <c r="H138" s="1"/>
      <c r="I138" s="1"/>
      <c r="J138" s="1"/>
      <c r="K138" s="1"/>
      <c r="L138" s="1"/>
      <c r="M138" s="1"/>
      <c r="N138" s="1"/>
      <c r="O138" s="1"/>
      <c r="P138" s="1"/>
      <c r="Q138" s="1"/>
      <c r="R138" s="3"/>
      <c r="S138" s="3"/>
      <c r="T138" s="3"/>
      <c r="U138" s="3"/>
      <c r="V138" s="3"/>
      <c r="W138" s="3"/>
      <c r="X138" s="3"/>
      <c r="Y138" s="3"/>
      <c r="Z138" s="3"/>
      <c r="AA138" s="3"/>
      <c r="AB138" s="3"/>
      <c r="AC138" s="3"/>
      <c r="AD138" s="3"/>
      <c r="AE138" s="3"/>
      <c r="AF138" s="3"/>
      <c r="AG138" s="3"/>
      <c r="AH138" s="3"/>
      <c r="AI138" s="3"/>
      <c r="AJ138" s="3"/>
    </row>
    <row r="139" spans="1:36" ht="15.5">
      <c r="A139" s="1"/>
      <c r="B139" s="1"/>
      <c r="C139" s="1"/>
      <c r="D139" s="1"/>
      <c r="E139" s="1"/>
      <c r="F139" s="1"/>
      <c r="G139" s="1"/>
      <c r="H139" s="1"/>
      <c r="I139" s="1"/>
      <c r="J139" s="1"/>
      <c r="K139" s="1"/>
      <c r="L139" s="1"/>
      <c r="M139" s="1"/>
      <c r="N139" s="1"/>
      <c r="O139" s="1"/>
      <c r="P139" s="1"/>
      <c r="Q139" s="1"/>
      <c r="R139" s="3"/>
      <c r="S139" s="3"/>
      <c r="T139" s="3"/>
      <c r="U139" s="3"/>
      <c r="V139" s="3"/>
      <c r="W139" s="3"/>
      <c r="X139" s="3"/>
      <c r="Y139" s="3"/>
      <c r="Z139" s="3"/>
      <c r="AA139" s="3"/>
      <c r="AB139" s="3"/>
      <c r="AC139" s="3"/>
      <c r="AD139" s="3"/>
      <c r="AE139" s="3"/>
      <c r="AF139" s="3"/>
      <c r="AG139" s="3"/>
      <c r="AH139" s="3"/>
      <c r="AI139" s="3"/>
      <c r="AJ139" s="3"/>
    </row>
    <row r="140" spans="1:36" ht="15.5">
      <c r="A140" s="1"/>
      <c r="B140" s="1"/>
      <c r="C140" s="1"/>
      <c r="D140" s="1"/>
      <c r="E140" s="1"/>
      <c r="F140" s="1"/>
      <c r="G140" s="1"/>
      <c r="H140" s="1"/>
      <c r="I140" s="1"/>
      <c r="J140" s="1"/>
      <c r="K140" s="1"/>
      <c r="L140" s="1"/>
      <c r="M140" s="1"/>
      <c r="N140" s="1"/>
      <c r="O140" s="1"/>
      <c r="P140" s="1"/>
      <c r="Q140" s="1"/>
      <c r="R140" s="3"/>
      <c r="S140" s="3"/>
      <c r="T140" s="3"/>
      <c r="U140" s="3"/>
      <c r="V140" s="3"/>
      <c r="W140" s="3"/>
      <c r="X140" s="3"/>
      <c r="Y140" s="3"/>
      <c r="Z140" s="3"/>
      <c r="AA140" s="3"/>
      <c r="AB140" s="3"/>
      <c r="AC140" s="3"/>
      <c r="AD140" s="3"/>
      <c r="AE140" s="3"/>
      <c r="AF140" s="3"/>
      <c r="AG140" s="3"/>
      <c r="AH140" s="3"/>
      <c r="AI140" s="3"/>
      <c r="AJ140" s="3"/>
    </row>
    <row r="141" spans="1:36" ht="15.5">
      <c r="A141" s="1"/>
      <c r="B141" s="1"/>
      <c r="C141" s="1"/>
      <c r="D141" s="1"/>
      <c r="E141" s="1"/>
      <c r="F141" s="1"/>
      <c r="G141" s="1"/>
      <c r="H141" s="1"/>
      <c r="I141" s="1"/>
      <c r="J141" s="1"/>
      <c r="K141" s="1"/>
      <c r="L141" s="1"/>
      <c r="M141" s="1"/>
      <c r="N141" s="1"/>
      <c r="O141" s="1"/>
      <c r="P141" s="1"/>
      <c r="Q141" s="1"/>
      <c r="R141" s="3"/>
      <c r="S141" s="3"/>
      <c r="T141" s="3"/>
      <c r="U141" s="3"/>
      <c r="V141" s="3"/>
      <c r="W141" s="3"/>
      <c r="X141" s="3"/>
      <c r="Y141" s="3"/>
      <c r="Z141" s="3"/>
      <c r="AA141" s="3"/>
      <c r="AB141" s="3"/>
      <c r="AC141" s="3"/>
      <c r="AD141" s="3"/>
      <c r="AE141" s="3"/>
      <c r="AF141" s="3"/>
      <c r="AG141" s="3"/>
      <c r="AH141" s="3"/>
      <c r="AI141" s="3"/>
      <c r="AJ141" s="3"/>
    </row>
    <row r="142" spans="1:36" ht="15.5">
      <c r="A142" s="1"/>
      <c r="B142" s="1"/>
      <c r="C142" s="1"/>
      <c r="D142" s="1"/>
      <c r="E142" s="1"/>
      <c r="F142" s="1"/>
      <c r="G142" s="1"/>
      <c r="H142" s="1"/>
      <c r="I142" s="1"/>
      <c r="J142" s="1"/>
      <c r="K142" s="1"/>
      <c r="L142" s="1"/>
      <c r="M142" s="1"/>
      <c r="N142" s="1"/>
      <c r="O142" s="1"/>
      <c r="P142" s="1"/>
      <c r="Q142" s="1"/>
      <c r="R142" s="3"/>
      <c r="S142" s="3"/>
      <c r="T142" s="3"/>
      <c r="U142" s="3"/>
      <c r="V142" s="3"/>
      <c r="W142" s="3"/>
      <c r="X142" s="3"/>
      <c r="Y142" s="3"/>
      <c r="Z142" s="3"/>
      <c r="AA142" s="3"/>
      <c r="AB142" s="3"/>
      <c r="AC142" s="3"/>
      <c r="AD142" s="3"/>
      <c r="AE142" s="3"/>
      <c r="AF142" s="3"/>
      <c r="AG142" s="3"/>
      <c r="AH142" s="3"/>
      <c r="AI142" s="3"/>
      <c r="AJ142" s="3"/>
    </row>
    <row r="143" spans="1:36" ht="15.5">
      <c r="A143" s="1"/>
      <c r="B143" s="1"/>
      <c r="C143" s="1"/>
      <c r="D143" s="1"/>
      <c r="E143" s="1"/>
      <c r="F143" s="1"/>
      <c r="G143" s="1"/>
      <c r="H143" s="1"/>
      <c r="I143" s="1"/>
      <c r="J143" s="1"/>
      <c r="K143" s="1"/>
      <c r="L143" s="1"/>
      <c r="M143" s="1"/>
      <c r="N143" s="1"/>
      <c r="O143" s="1"/>
      <c r="P143" s="1"/>
      <c r="Q143" s="1"/>
      <c r="R143" s="3"/>
      <c r="S143" s="3"/>
      <c r="T143" s="3"/>
      <c r="U143" s="3"/>
      <c r="V143" s="3"/>
      <c r="W143" s="3"/>
      <c r="X143" s="3"/>
      <c r="Y143" s="3"/>
      <c r="Z143" s="3"/>
      <c r="AA143" s="3"/>
      <c r="AB143" s="3"/>
      <c r="AC143" s="3"/>
      <c r="AD143" s="3"/>
      <c r="AE143" s="3"/>
      <c r="AF143" s="3"/>
      <c r="AG143" s="3"/>
      <c r="AH143" s="3"/>
      <c r="AI143" s="3"/>
      <c r="AJ143" s="3"/>
    </row>
    <row r="144" spans="1:36" ht="15.5">
      <c r="A144" s="1"/>
      <c r="B144" s="1"/>
      <c r="C144" s="1"/>
      <c r="D144" s="1"/>
      <c r="E144" s="1"/>
      <c r="F144" s="1"/>
      <c r="G144" s="1"/>
      <c r="H144" s="1"/>
      <c r="I144" s="1"/>
      <c r="J144" s="1"/>
      <c r="K144" s="1"/>
      <c r="L144" s="1"/>
      <c r="M144" s="1"/>
      <c r="N144" s="1"/>
      <c r="O144" s="1"/>
      <c r="P144" s="1"/>
      <c r="Q144" s="1"/>
      <c r="R144" s="3"/>
      <c r="S144" s="3"/>
      <c r="T144" s="3"/>
      <c r="U144" s="3"/>
      <c r="V144" s="3"/>
      <c r="W144" s="3"/>
      <c r="X144" s="3"/>
      <c r="Y144" s="3"/>
      <c r="Z144" s="3"/>
      <c r="AA144" s="3"/>
      <c r="AB144" s="3"/>
      <c r="AC144" s="3"/>
      <c r="AD144" s="3"/>
      <c r="AE144" s="3"/>
      <c r="AF144" s="3"/>
      <c r="AG144" s="3"/>
      <c r="AH144" s="3"/>
      <c r="AI144" s="3"/>
      <c r="AJ144" s="3"/>
    </row>
    <row r="145" spans="1:36" ht="15.5">
      <c r="A145" s="1"/>
      <c r="B145" s="1"/>
      <c r="C145" s="1"/>
      <c r="D145" s="1"/>
      <c r="E145" s="1"/>
      <c r="F145" s="1"/>
      <c r="G145" s="1"/>
      <c r="H145" s="1"/>
      <c r="I145" s="1"/>
      <c r="J145" s="1"/>
      <c r="K145" s="1"/>
      <c r="L145" s="1"/>
      <c r="M145" s="1"/>
      <c r="N145" s="1"/>
      <c r="O145" s="1"/>
      <c r="P145" s="1"/>
      <c r="Q145" s="1"/>
      <c r="R145" s="3"/>
      <c r="S145" s="3"/>
      <c r="T145" s="3"/>
      <c r="U145" s="3"/>
      <c r="V145" s="3"/>
      <c r="W145" s="3"/>
      <c r="X145" s="3"/>
      <c r="Y145" s="3"/>
      <c r="Z145" s="3"/>
      <c r="AA145" s="3"/>
      <c r="AB145" s="3"/>
      <c r="AC145" s="3"/>
      <c r="AD145" s="3"/>
      <c r="AE145" s="3"/>
      <c r="AF145" s="3"/>
      <c r="AG145" s="3"/>
      <c r="AH145" s="3"/>
      <c r="AI145" s="3"/>
      <c r="AJ145" s="3"/>
    </row>
    <row r="146" spans="1:36" ht="15.5">
      <c r="A146" s="1"/>
      <c r="B146" s="1"/>
      <c r="C146" s="1"/>
      <c r="D146" s="1"/>
      <c r="E146" s="1"/>
      <c r="F146" s="1"/>
      <c r="G146" s="1"/>
      <c r="H146" s="1"/>
      <c r="I146" s="1"/>
      <c r="J146" s="1"/>
      <c r="K146" s="1"/>
      <c r="L146" s="1"/>
      <c r="M146" s="1"/>
      <c r="N146" s="1"/>
      <c r="O146" s="1"/>
      <c r="P146" s="1"/>
      <c r="Q146" s="1"/>
      <c r="R146" s="3"/>
      <c r="S146" s="3"/>
      <c r="T146" s="3"/>
      <c r="U146" s="3"/>
      <c r="V146" s="3"/>
      <c r="W146" s="3"/>
      <c r="X146" s="3"/>
      <c r="Y146" s="3"/>
      <c r="Z146" s="3"/>
      <c r="AA146" s="3"/>
      <c r="AB146" s="3"/>
      <c r="AC146" s="3"/>
      <c r="AD146" s="3"/>
      <c r="AE146" s="3"/>
      <c r="AF146" s="3"/>
      <c r="AG146" s="3"/>
      <c r="AH146" s="3"/>
      <c r="AI146" s="3"/>
      <c r="AJ146" s="3"/>
    </row>
    <row r="147" spans="1:36" ht="15.5">
      <c r="A147" s="1"/>
      <c r="B147" s="1"/>
      <c r="C147" s="1"/>
      <c r="D147" s="1"/>
      <c r="E147" s="1"/>
      <c r="F147" s="1"/>
      <c r="G147" s="1"/>
      <c r="H147" s="1"/>
      <c r="I147" s="1"/>
      <c r="J147" s="1"/>
      <c r="K147" s="1"/>
      <c r="L147" s="1"/>
      <c r="M147" s="1"/>
      <c r="N147" s="1"/>
      <c r="O147" s="1"/>
      <c r="P147" s="1"/>
      <c r="Q147" s="1"/>
      <c r="R147" s="3"/>
      <c r="S147" s="3"/>
      <c r="T147" s="3"/>
      <c r="U147" s="3"/>
      <c r="V147" s="3"/>
      <c r="W147" s="3"/>
      <c r="X147" s="3"/>
      <c r="Y147" s="3"/>
      <c r="Z147" s="3"/>
      <c r="AA147" s="3"/>
      <c r="AB147" s="3"/>
      <c r="AC147" s="3"/>
      <c r="AD147" s="3"/>
      <c r="AE147" s="3"/>
      <c r="AF147" s="3"/>
      <c r="AG147" s="3"/>
      <c r="AH147" s="3"/>
      <c r="AI147" s="3"/>
      <c r="AJ147" s="3"/>
    </row>
    <row r="148" spans="1:36" ht="15.5">
      <c r="A148" s="1"/>
      <c r="B148" s="1"/>
      <c r="C148" s="1"/>
      <c r="D148" s="1"/>
      <c r="E148" s="1"/>
      <c r="F148" s="1"/>
      <c r="G148" s="1"/>
      <c r="H148" s="1"/>
      <c r="I148" s="1"/>
      <c r="J148" s="1"/>
      <c r="K148" s="1"/>
      <c r="L148" s="1"/>
      <c r="M148" s="1"/>
      <c r="N148" s="1"/>
      <c r="O148" s="1"/>
      <c r="P148" s="1"/>
      <c r="Q148" s="1"/>
      <c r="R148" s="3"/>
      <c r="S148" s="3"/>
      <c r="T148" s="3"/>
      <c r="U148" s="3"/>
      <c r="V148" s="3"/>
      <c r="W148" s="3"/>
      <c r="X148" s="3"/>
      <c r="Y148" s="3"/>
      <c r="Z148" s="3"/>
      <c r="AA148" s="3"/>
      <c r="AB148" s="3"/>
      <c r="AC148" s="3"/>
      <c r="AD148" s="3"/>
      <c r="AE148" s="3"/>
      <c r="AF148" s="3"/>
      <c r="AG148" s="3"/>
      <c r="AH148" s="3"/>
      <c r="AI148" s="3"/>
      <c r="AJ148" s="3"/>
    </row>
    <row r="149" spans="1:36" ht="15.5">
      <c r="A149" s="1"/>
      <c r="B149" s="1"/>
      <c r="C149" s="1"/>
      <c r="D149" s="1"/>
      <c r="E149" s="1"/>
      <c r="F149" s="1"/>
      <c r="G149" s="1"/>
      <c r="H149" s="1"/>
      <c r="I149" s="1"/>
      <c r="J149" s="1"/>
      <c r="K149" s="1"/>
      <c r="L149" s="1"/>
      <c r="M149" s="1"/>
      <c r="N149" s="1"/>
      <c r="O149" s="1"/>
      <c r="P149" s="1"/>
      <c r="Q149" s="1"/>
      <c r="R149" s="3"/>
      <c r="S149" s="3"/>
      <c r="T149" s="3"/>
      <c r="U149" s="3"/>
      <c r="V149" s="3"/>
      <c r="W149" s="3"/>
      <c r="X149" s="3"/>
      <c r="Y149" s="3"/>
      <c r="Z149" s="3"/>
      <c r="AA149" s="3"/>
      <c r="AB149" s="3"/>
      <c r="AC149" s="3"/>
      <c r="AD149" s="3"/>
      <c r="AE149" s="3"/>
      <c r="AF149" s="3"/>
      <c r="AG149" s="3"/>
      <c r="AH149" s="3"/>
      <c r="AI149" s="3"/>
      <c r="AJ149" s="3"/>
    </row>
    <row r="150" spans="1:36" ht="15.5">
      <c r="A150" s="1"/>
      <c r="B150" s="1"/>
      <c r="C150" s="1"/>
      <c r="D150" s="1"/>
      <c r="E150" s="1"/>
      <c r="F150" s="1"/>
      <c r="G150" s="1"/>
      <c r="H150" s="1"/>
      <c r="I150" s="1"/>
      <c r="J150" s="1"/>
      <c r="K150" s="1"/>
      <c r="L150" s="1"/>
      <c r="M150" s="1"/>
      <c r="N150" s="1"/>
      <c r="O150" s="1"/>
      <c r="P150" s="1"/>
      <c r="Q150" s="1"/>
      <c r="R150" s="3"/>
      <c r="S150" s="3"/>
      <c r="T150" s="3"/>
      <c r="U150" s="3"/>
      <c r="V150" s="3"/>
      <c r="W150" s="3"/>
      <c r="X150" s="3"/>
      <c r="Y150" s="3"/>
      <c r="Z150" s="3"/>
      <c r="AA150" s="3"/>
      <c r="AB150" s="3"/>
      <c r="AC150" s="3"/>
      <c r="AD150" s="3"/>
      <c r="AE150" s="3"/>
      <c r="AF150" s="3"/>
      <c r="AG150" s="3"/>
      <c r="AH150" s="3"/>
      <c r="AI150" s="3"/>
      <c r="AJ150" s="3"/>
    </row>
    <row r="151" spans="1:36" ht="15.5">
      <c r="A151" s="1"/>
      <c r="B151" s="1"/>
      <c r="C151" s="1"/>
      <c r="D151" s="1"/>
      <c r="E151" s="1"/>
      <c r="F151" s="1"/>
      <c r="G151" s="1"/>
      <c r="H151" s="1"/>
      <c r="I151" s="1"/>
      <c r="J151" s="1"/>
      <c r="K151" s="1"/>
      <c r="L151" s="1"/>
      <c r="M151" s="1"/>
      <c r="N151" s="1"/>
      <c r="O151" s="1"/>
      <c r="P151" s="1"/>
      <c r="Q151" s="1"/>
      <c r="R151" s="3"/>
      <c r="S151" s="3"/>
      <c r="T151" s="3"/>
      <c r="U151" s="3"/>
      <c r="V151" s="3"/>
      <c r="W151" s="3"/>
      <c r="X151" s="3"/>
      <c r="Y151" s="3"/>
      <c r="Z151" s="3"/>
      <c r="AA151" s="3"/>
      <c r="AB151" s="3"/>
      <c r="AC151" s="3"/>
      <c r="AD151" s="3"/>
      <c r="AE151" s="3"/>
      <c r="AF151" s="3"/>
      <c r="AG151" s="3"/>
      <c r="AH151" s="3"/>
      <c r="AI151" s="3"/>
      <c r="AJ151" s="3"/>
    </row>
    <row r="152" spans="1:36" ht="15.5">
      <c r="A152" s="1"/>
      <c r="B152" s="1"/>
      <c r="C152" s="1"/>
      <c r="D152" s="1"/>
      <c r="E152" s="1"/>
      <c r="F152" s="1"/>
      <c r="G152" s="1"/>
      <c r="H152" s="1"/>
      <c r="I152" s="1"/>
      <c r="J152" s="1"/>
      <c r="K152" s="1"/>
      <c r="L152" s="1"/>
      <c r="M152" s="1"/>
      <c r="N152" s="1"/>
      <c r="O152" s="1"/>
      <c r="P152" s="1"/>
      <c r="Q152" s="1"/>
      <c r="R152" s="3"/>
      <c r="S152" s="3"/>
      <c r="T152" s="3"/>
      <c r="U152" s="3"/>
      <c r="V152" s="3"/>
      <c r="W152" s="3"/>
      <c r="X152" s="3"/>
      <c r="Y152" s="3"/>
      <c r="Z152" s="3"/>
      <c r="AA152" s="3"/>
      <c r="AB152" s="3"/>
      <c r="AC152" s="3"/>
      <c r="AD152" s="3"/>
      <c r="AE152" s="3"/>
      <c r="AF152" s="3"/>
      <c r="AG152" s="3"/>
      <c r="AH152" s="3"/>
      <c r="AI152" s="3"/>
      <c r="AJ152" s="3"/>
    </row>
    <row r="153" spans="1:36" ht="15.5">
      <c r="A153" s="1"/>
      <c r="B153" s="1"/>
      <c r="C153" s="1"/>
      <c r="D153" s="1"/>
      <c r="E153" s="1"/>
      <c r="F153" s="1"/>
      <c r="G153" s="1"/>
      <c r="H153" s="1"/>
      <c r="I153" s="1"/>
      <c r="J153" s="1"/>
      <c r="K153" s="1"/>
      <c r="L153" s="1"/>
      <c r="M153" s="1"/>
      <c r="N153" s="1"/>
      <c r="O153" s="1"/>
      <c r="P153" s="1"/>
      <c r="Q153" s="1"/>
      <c r="R153" s="3"/>
      <c r="S153" s="3"/>
      <c r="T153" s="3"/>
      <c r="U153" s="3"/>
      <c r="V153" s="3"/>
      <c r="W153" s="3"/>
      <c r="X153" s="3"/>
      <c r="Y153" s="3"/>
      <c r="Z153" s="3"/>
      <c r="AA153" s="3"/>
      <c r="AB153" s="3"/>
      <c r="AC153" s="3"/>
      <c r="AD153" s="3"/>
      <c r="AE153" s="3"/>
      <c r="AF153" s="3"/>
      <c r="AG153" s="3"/>
      <c r="AH153" s="3"/>
      <c r="AI153" s="3"/>
      <c r="AJ153" s="3"/>
    </row>
    <row r="154" spans="1:36" ht="15.5">
      <c r="A154" s="1"/>
      <c r="B154" s="1"/>
      <c r="C154" s="1"/>
      <c r="D154" s="1"/>
      <c r="E154" s="1"/>
      <c r="F154" s="1"/>
      <c r="G154" s="1"/>
      <c r="H154" s="1"/>
      <c r="I154" s="1"/>
      <c r="J154" s="1"/>
      <c r="K154" s="1"/>
      <c r="L154" s="1"/>
      <c r="M154" s="1"/>
      <c r="N154" s="1"/>
      <c r="O154" s="1"/>
      <c r="P154" s="1"/>
      <c r="Q154" s="1"/>
      <c r="R154" s="3"/>
      <c r="S154" s="3"/>
      <c r="T154" s="3"/>
      <c r="U154" s="3"/>
      <c r="V154" s="3"/>
      <c r="W154" s="3"/>
      <c r="X154" s="3"/>
      <c r="Y154" s="3"/>
      <c r="Z154" s="3"/>
      <c r="AA154" s="3"/>
      <c r="AB154" s="3"/>
      <c r="AC154" s="3"/>
      <c r="AD154" s="3"/>
      <c r="AE154" s="3"/>
      <c r="AF154" s="3"/>
      <c r="AG154" s="3"/>
      <c r="AH154" s="3"/>
      <c r="AI154" s="3"/>
      <c r="AJ154" s="3"/>
    </row>
    <row r="155" spans="1:36" ht="15.5">
      <c r="A155" s="1"/>
      <c r="B155" s="1"/>
      <c r="C155" s="1"/>
      <c r="D155" s="1"/>
      <c r="E155" s="1"/>
      <c r="F155" s="1"/>
      <c r="G155" s="1"/>
      <c r="H155" s="1"/>
      <c r="I155" s="1"/>
      <c r="J155" s="1"/>
      <c r="K155" s="1"/>
      <c r="L155" s="1"/>
      <c r="M155" s="1"/>
      <c r="N155" s="1"/>
      <c r="O155" s="1"/>
      <c r="P155" s="1"/>
      <c r="Q155" s="1"/>
      <c r="R155" s="3"/>
      <c r="S155" s="3"/>
      <c r="T155" s="3"/>
      <c r="U155" s="3"/>
      <c r="V155" s="3"/>
      <c r="W155" s="3"/>
      <c r="X155" s="3"/>
      <c r="Y155" s="3"/>
      <c r="Z155" s="3"/>
      <c r="AA155" s="3"/>
      <c r="AB155" s="3"/>
      <c r="AC155" s="3"/>
      <c r="AD155" s="3"/>
      <c r="AE155" s="3"/>
      <c r="AF155" s="3"/>
      <c r="AG155" s="3"/>
      <c r="AH155" s="3"/>
      <c r="AI155" s="3"/>
      <c r="AJ155" s="3"/>
    </row>
    <row r="156" spans="1:36" ht="15.5">
      <c r="A156" s="1"/>
      <c r="B156" s="1"/>
      <c r="C156" s="1"/>
      <c r="D156" s="1"/>
      <c r="E156" s="1"/>
      <c r="F156" s="1"/>
      <c r="G156" s="1"/>
      <c r="H156" s="1"/>
      <c r="I156" s="1"/>
      <c r="J156" s="1"/>
      <c r="K156" s="1"/>
      <c r="L156" s="1"/>
      <c r="M156" s="1"/>
      <c r="N156" s="1"/>
      <c r="O156" s="1"/>
      <c r="P156" s="1"/>
      <c r="Q156" s="1"/>
      <c r="R156" s="3"/>
      <c r="S156" s="3"/>
      <c r="T156" s="3"/>
      <c r="U156" s="3"/>
      <c r="V156" s="3"/>
      <c r="W156" s="3"/>
      <c r="X156" s="3"/>
      <c r="Y156" s="3"/>
      <c r="Z156" s="3"/>
      <c r="AA156" s="3"/>
      <c r="AB156" s="3"/>
      <c r="AC156" s="3"/>
      <c r="AD156" s="3"/>
      <c r="AE156" s="3"/>
      <c r="AF156" s="3"/>
      <c r="AG156" s="3"/>
      <c r="AH156" s="3"/>
      <c r="AI156" s="3"/>
      <c r="AJ156" s="3"/>
    </row>
    <row r="157" spans="1:36" ht="15.5">
      <c r="A157" s="1"/>
      <c r="B157" s="1"/>
      <c r="C157" s="1"/>
      <c r="D157" s="1"/>
      <c r="E157" s="1"/>
      <c r="F157" s="1"/>
      <c r="G157" s="1"/>
      <c r="H157" s="1"/>
      <c r="I157" s="1"/>
      <c r="J157" s="1"/>
      <c r="K157" s="1"/>
      <c r="L157" s="1"/>
      <c r="M157" s="1"/>
      <c r="N157" s="1"/>
      <c r="O157" s="1"/>
      <c r="P157" s="1"/>
      <c r="Q157" s="1"/>
      <c r="R157" s="3"/>
      <c r="S157" s="3"/>
      <c r="T157" s="3"/>
      <c r="U157" s="3"/>
      <c r="V157" s="3"/>
      <c r="W157" s="3"/>
      <c r="X157" s="3"/>
      <c r="Y157" s="3"/>
      <c r="Z157" s="3"/>
      <c r="AA157" s="3"/>
      <c r="AB157" s="3"/>
      <c r="AC157" s="3"/>
      <c r="AD157" s="3"/>
      <c r="AE157" s="3"/>
      <c r="AF157" s="3"/>
      <c r="AG157" s="3"/>
      <c r="AH157" s="3"/>
      <c r="AI157" s="3"/>
      <c r="AJ157" s="3"/>
    </row>
    <row r="158" spans="1:36" ht="15.5">
      <c r="A158" s="1"/>
      <c r="B158" s="1"/>
      <c r="C158" s="1"/>
      <c r="D158" s="1"/>
      <c r="E158" s="1"/>
      <c r="F158" s="1"/>
      <c r="G158" s="1"/>
      <c r="H158" s="1"/>
      <c r="I158" s="1"/>
      <c r="J158" s="1"/>
      <c r="K158" s="1"/>
      <c r="L158" s="1"/>
      <c r="M158" s="1"/>
      <c r="N158" s="1"/>
      <c r="O158" s="1"/>
      <c r="P158" s="1"/>
      <c r="Q158" s="1"/>
      <c r="R158" s="3"/>
      <c r="S158" s="3"/>
      <c r="T158" s="3"/>
      <c r="U158" s="3"/>
      <c r="V158" s="3"/>
      <c r="W158" s="3"/>
      <c r="X158" s="3"/>
      <c r="Y158" s="3"/>
      <c r="Z158" s="3"/>
      <c r="AA158" s="3"/>
      <c r="AB158" s="3"/>
      <c r="AC158" s="3"/>
      <c r="AD158" s="3"/>
      <c r="AE158" s="3"/>
      <c r="AF158" s="3"/>
      <c r="AG158" s="3"/>
      <c r="AH158" s="3"/>
      <c r="AI158" s="3"/>
      <c r="AJ158" s="3"/>
    </row>
    <row r="159" spans="1:36" ht="15.5">
      <c r="A159" s="1"/>
      <c r="B159" s="1"/>
      <c r="C159" s="1"/>
      <c r="D159" s="1"/>
      <c r="E159" s="1"/>
      <c r="F159" s="1"/>
      <c r="G159" s="1"/>
      <c r="H159" s="1"/>
      <c r="I159" s="1"/>
      <c r="J159" s="1"/>
      <c r="K159" s="1"/>
      <c r="L159" s="1"/>
      <c r="M159" s="1"/>
      <c r="N159" s="1"/>
      <c r="O159" s="1"/>
      <c r="P159" s="1"/>
      <c r="Q159" s="1"/>
      <c r="R159" s="3"/>
      <c r="S159" s="3"/>
      <c r="T159" s="3"/>
      <c r="U159" s="3"/>
      <c r="V159" s="3"/>
      <c r="W159" s="3"/>
      <c r="X159" s="3"/>
      <c r="Y159" s="3"/>
      <c r="Z159" s="3"/>
      <c r="AA159" s="3"/>
      <c r="AB159" s="3"/>
      <c r="AC159" s="3"/>
      <c r="AD159" s="3"/>
      <c r="AE159" s="3"/>
      <c r="AF159" s="3"/>
      <c r="AG159" s="3"/>
      <c r="AH159" s="3"/>
      <c r="AI159" s="3"/>
      <c r="AJ159" s="3"/>
    </row>
    <row r="160" spans="1:36" ht="15.5">
      <c r="A160" s="1"/>
      <c r="B160" s="1"/>
      <c r="C160" s="1"/>
      <c r="D160" s="1"/>
      <c r="E160" s="1"/>
      <c r="F160" s="1"/>
      <c r="G160" s="1"/>
      <c r="H160" s="1"/>
      <c r="I160" s="1"/>
      <c r="J160" s="1"/>
      <c r="K160" s="1"/>
      <c r="L160" s="1"/>
      <c r="M160" s="1"/>
      <c r="N160" s="1"/>
      <c r="O160" s="1"/>
      <c r="P160" s="1"/>
      <c r="Q160" s="1"/>
      <c r="R160" s="3"/>
      <c r="S160" s="3"/>
      <c r="T160" s="3"/>
      <c r="U160" s="3"/>
      <c r="V160" s="3"/>
      <c r="W160" s="3"/>
      <c r="X160" s="3"/>
      <c r="Y160" s="3"/>
      <c r="Z160" s="3"/>
      <c r="AA160" s="3"/>
      <c r="AB160" s="3"/>
      <c r="AC160" s="3"/>
      <c r="AD160" s="3"/>
      <c r="AE160" s="3"/>
      <c r="AF160" s="3"/>
      <c r="AG160" s="3"/>
      <c r="AH160" s="3"/>
      <c r="AI160" s="3"/>
      <c r="AJ160" s="3"/>
    </row>
    <row r="161" spans="1:36" ht="15.5">
      <c r="A161" s="1"/>
      <c r="B161" s="1"/>
      <c r="C161" s="1"/>
      <c r="D161" s="1"/>
      <c r="E161" s="1"/>
      <c r="F161" s="1"/>
      <c r="G161" s="1"/>
      <c r="H161" s="1"/>
      <c r="I161" s="1"/>
      <c r="J161" s="1"/>
      <c r="K161" s="1"/>
      <c r="L161" s="1"/>
      <c r="M161" s="1"/>
      <c r="N161" s="1"/>
      <c r="O161" s="1"/>
      <c r="P161" s="1"/>
      <c r="Q161" s="1"/>
      <c r="R161" s="3"/>
      <c r="S161" s="3"/>
      <c r="T161" s="3"/>
      <c r="U161" s="3"/>
      <c r="V161" s="3"/>
      <c r="W161" s="3"/>
      <c r="X161" s="3"/>
      <c r="Y161" s="3"/>
      <c r="Z161" s="3"/>
      <c r="AA161" s="3"/>
      <c r="AB161" s="3"/>
      <c r="AC161" s="3"/>
      <c r="AD161" s="3"/>
      <c r="AE161" s="3"/>
      <c r="AF161" s="3"/>
      <c r="AG161" s="3"/>
      <c r="AH161" s="3"/>
      <c r="AI161" s="3"/>
      <c r="AJ161" s="3"/>
    </row>
    <row r="162" spans="1:36" ht="15.5">
      <c r="A162" s="1"/>
      <c r="B162" s="1"/>
      <c r="C162" s="1"/>
      <c r="D162" s="1"/>
      <c r="E162" s="1"/>
      <c r="F162" s="1"/>
      <c r="G162" s="1"/>
      <c r="H162" s="1"/>
      <c r="I162" s="1"/>
      <c r="J162" s="1"/>
      <c r="K162" s="1"/>
      <c r="L162" s="1"/>
      <c r="M162" s="1"/>
      <c r="N162" s="1"/>
      <c r="O162" s="1"/>
      <c r="P162" s="1"/>
      <c r="Q162" s="1"/>
      <c r="R162" s="3"/>
      <c r="S162" s="3"/>
      <c r="T162" s="3"/>
      <c r="U162" s="3"/>
      <c r="V162" s="3"/>
      <c r="W162" s="3"/>
      <c r="X162" s="3"/>
      <c r="Y162" s="3"/>
      <c r="Z162" s="3"/>
      <c r="AA162" s="3"/>
      <c r="AB162" s="3"/>
      <c r="AC162" s="3"/>
      <c r="AD162" s="3"/>
      <c r="AE162" s="3"/>
      <c r="AF162" s="3"/>
      <c r="AG162" s="3"/>
      <c r="AH162" s="3"/>
      <c r="AI162" s="3"/>
      <c r="AJ162" s="3"/>
    </row>
    <row r="163" spans="1:36" ht="15.5">
      <c r="A163" s="1"/>
      <c r="B163" s="1"/>
      <c r="C163" s="1"/>
      <c r="D163" s="1"/>
      <c r="E163" s="1"/>
      <c r="F163" s="1"/>
      <c r="G163" s="1"/>
      <c r="H163" s="1"/>
      <c r="I163" s="1"/>
      <c r="J163" s="1"/>
      <c r="K163" s="1"/>
      <c r="L163" s="1"/>
      <c r="M163" s="1"/>
      <c r="N163" s="1"/>
      <c r="O163" s="1"/>
      <c r="P163" s="1"/>
      <c r="Q163" s="1"/>
      <c r="R163" s="3"/>
      <c r="S163" s="3"/>
      <c r="T163" s="3"/>
      <c r="U163" s="3"/>
      <c r="V163" s="3"/>
      <c r="W163" s="3"/>
      <c r="X163" s="3"/>
      <c r="Y163" s="3"/>
      <c r="Z163" s="3"/>
      <c r="AA163" s="3"/>
      <c r="AB163" s="3"/>
      <c r="AC163" s="3"/>
      <c r="AD163" s="3"/>
      <c r="AE163" s="3"/>
      <c r="AF163" s="3"/>
      <c r="AG163" s="3"/>
      <c r="AH163" s="3"/>
      <c r="AI163" s="3"/>
      <c r="AJ163" s="3"/>
    </row>
    <row r="164" spans="1:36" ht="15.5">
      <c r="A164" s="1"/>
      <c r="B164" s="1"/>
      <c r="C164" s="1"/>
      <c r="D164" s="1"/>
      <c r="E164" s="1"/>
      <c r="F164" s="1"/>
      <c r="G164" s="1"/>
      <c r="H164" s="1"/>
      <c r="I164" s="1"/>
      <c r="J164" s="1"/>
      <c r="K164" s="1"/>
      <c r="L164" s="1"/>
      <c r="M164" s="1"/>
      <c r="N164" s="1"/>
      <c r="O164" s="1"/>
      <c r="P164" s="1"/>
      <c r="Q164" s="1"/>
      <c r="R164" s="3"/>
      <c r="S164" s="3"/>
      <c r="T164" s="3"/>
      <c r="U164" s="3"/>
      <c r="V164" s="3"/>
      <c r="W164" s="3"/>
      <c r="X164" s="3"/>
      <c r="Y164" s="3"/>
      <c r="Z164" s="3"/>
      <c r="AA164" s="3"/>
      <c r="AB164" s="3"/>
      <c r="AC164" s="3"/>
      <c r="AD164" s="3"/>
      <c r="AE164" s="3"/>
      <c r="AF164" s="3"/>
      <c r="AG164" s="3"/>
      <c r="AH164" s="3"/>
      <c r="AI164" s="3"/>
      <c r="AJ164" s="3"/>
    </row>
    <row r="165" spans="1:36" ht="15.5">
      <c r="A165" s="1"/>
      <c r="B165" s="1"/>
      <c r="C165" s="1"/>
      <c r="D165" s="1"/>
      <c r="E165" s="1"/>
      <c r="F165" s="1"/>
      <c r="G165" s="1"/>
      <c r="H165" s="1"/>
      <c r="I165" s="1"/>
      <c r="J165" s="1"/>
      <c r="K165" s="1"/>
      <c r="L165" s="1"/>
      <c r="M165" s="1"/>
      <c r="N165" s="1"/>
      <c r="O165" s="1"/>
      <c r="P165" s="1"/>
      <c r="Q165" s="1"/>
      <c r="R165" s="3"/>
      <c r="S165" s="3"/>
      <c r="T165" s="3"/>
      <c r="U165" s="3"/>
      <c r="V165" s="3"/>
      <c r="W165" s="3"/>
      <c r="X165" s="3"/>
      <c r="Y165" s="3"/>
      <c r="Z165" s="3"/>
      <c r="AA165" s="3"/>
      <c r="AB165" s="3"/>
      <c r="AC165" s="3"/>
      <c r="AD165" s="3"/>
      <c r="AE165" s="3"/>
      <c r="AF165" s="3"/>
      <c r="AG165" s="3"/>
      <c r="AH165" s="3"/>
      <c r="AI165" s="3"/>
      <c r="AJ165" s="3"/>
    </row>
    <row r="166" spans="1:36" ht="15.5">
      <c r="A166" s="1"/>
      <c r="B166" s="1"/>
      <c r="C166" s="1"/>
      <c r="D166" s="1"/>
      <c r="E166" s="1"/>
      <c r="F166" s="1"/>
      <c r="G166" s="1"/>
      <c r="H166" s="1"/>
      <c r="I166" s="1"/>
      <c r="J166" s="1"/>
      <c r="K166" s="1"/>
      <c r="L166" s="1"/>
      <c r="M166" s="1"/>
      <c r="N166" s="1"/>
      <c r="O166" s="1"/>
      <c r="P166" s="1"/>
      <c r="Q166" s="1"/>
      <c r="R166" s="3"/>
      <c r="S166" s="3"/>
      <c r="T166" s="3"/>
      <c r="U166" s="3"/>
      <c r="V166" s="3"/>
      <c r="W166" s="3"/>
      <c r="X166" s="3"/>
      <c r="Y166" s="3"/>
      <c r="Z166" s="3"/>
      <c r="AA166" s="3"/>
      <c r="AB166" s="3"/>
      <c r="AC166" s="3"/>
      <c r="AD166" s="3"/>
      <c r="AE166" s="3"/>
      <c r="AF166" s="3"/>
      <c r="AG166" s="3"/>
      <c r="AH166" s="3"/>
      <c r="AI166" s="3"/>
      <c r="AJ166" s="3"/>
    </row>
    <row r="167" spans="1:36" ht="15.5">
      <c r="A167" s="1"/>
      <c r="B167" s="1"/>
      <c r="C167" s="1"/>
      <c r="D167" s="1"/>
      <c r="E167" s="1"/>
      <c r="F167" s="1"/>
      <c r="G167" s="1"/>
      <c r="H167" s="1"/>
      <c r="I167" s="1"/>
      <c r="J167" s="1"/>
      <c r="K167" s="1"/>
      <c r="L167" s="1"/>
      <c r="M167" s="1"/>
      <c r="N167" s="1"/>
      <c r="O167" s="1"/>
      <c r="P167" s="1"/>
      <c r="Q167" s="1"/>
      <c r="R167" s="3"/>
      <c r="S167" s="3"/>
      <c r="T167" s="3"/>
      <c r="U167" s="3"/>
      <c r="V167" s="3"/>
      <c r="W167" s="3"/>
      <c r="X167" s="3"/>
      <c r="Y167" s="3"/>
      <c r="Z167" s="3"/>
      <c r="AA167" s="3"/>
      <c r="AB167" s="3"/>
      <c r="AC167" s="3"/>
      <c r="AD167" s="3"/>
      <c r="AE167" s="3"/>
      <c r="AF167" s="3"/>
      <c r="AG167" s="3"/>
      <c r="AH167" s="3"/>
      <c r="AI167" s="3"/>
      <c r="AJ167" s="3"/>
    </row>
    <row r="168" spans="1:36" ht="15.5">
      <c r="A168" s="1"/>
      <c r="B168" s="1"/>
      <c r="C168" s="1"/>
      <c r="D168" s="1"/>
      <c r="E168" s="1"/>
      <c r="F168" s="1"/>
      <c r="G168" s="1"/>
      <c r="H168" s="1"/>
      <c r="I168" s="1"/>
      <c r="J168" s="1"/>
      <c r="K168" s="1"/>
      <c r="L168" s="1"/>
      <c r="M168" s="1"/>
      <c r="N168" s="1"/>
      <c r="O168" s="1"/>
      <c r="P168" s="1"/>
      <c r="Q168" s="1"/>
      <c r="R168" s="3"/>
      <c r="S168" s="3"/>
      <c r="T168" s="3"/>
      <c r="U168" s="3"/>
      <c r="V168" s="3"/>
      <c r="W168" s="3"/>
      <c r="X168" s="3"/>
      <c r="Y168" s="3"/>
      <c r="Z168" s="3"/>
      <c r="AA168" s="3"/>
      <c r="AB168" s="3"/>
      <c r="AC168" s="3"/>
      <c r="AD168" s="3"/>
      <c r="AE168" s="3"/>
      <c r="AF168" s="3"/>
      <c r="AG168" s="3"/>
      <c r="AH168" s="3"/>
      <c r="AI168" s="3"/>
      <c r="AJ168" s="3"/>
    </row>
    <row r="169" spans="1:36" ht="15.5">
      <c r="A169" s="1"/>
      <c r="B169" s="1"/>
      <c r="C169" s="1"/>
      <c r="D169" s="1"/>
      <c r="E169" s="1"/>
      <c r="F169" s="1"/>
      <c r="G169" s="1"/>
      <c r="H169" s="1"/>
      <c r="I169" s="1"/>
      <c r="J169" s="1"/>
      <c r="K169" s="1"/>
      <c r="L169" s="1"/>
      <c r="M169" s="1"/>
      <c r="N169" s="1"/>
      <c r="O169" s="1"/>
      <c r="P169" s="1"/>
      <c r="Q169" s="1"/>
      <c r="R169" s="3"/>
      <c r="S169" s="3"/>
      <c r="T169" s="3"/>
      <c r="U169" s="3"/>
      <c r="V169" s="3"/>
      <c r="W169" s="3"/>
      <c r="X169" s="3"/>
      <c r="Y169" s="3"/>
      <c r="Z169" s="3"/>
      <c r="AA169" s="3"/>
      <c r="AB169" s="3"/>
      <c r="AC169" s="3"/>
      <c r="AD169" s="3"/>
      <c r="AE169" s="3"/>
      <c r="AF169" s="3"/>
      <c r="AG169" s="3"/>
      <c r="AH169" s="3"/>
      <c r="AI169" s="3"/>
      <c r="AJ169" s="3"/>
    </row>
    <row r="170" spans="1:36" ht="15.5">
      <c r="A170" s="1"/>
      <c r="B170" s="1"/>
      <c r="C170" s="1"/>
      <c r="D170" s="1"/>
      <c r="E170" s="1"/>
      <c r="F170" s="1"/>
      <c r="G170" s="1"/>
      <c r="H170" s="1"/>
      <c r="I170" s="1"/>
      <c r="J170" s="1"/>
      <c r="K170" s="1"/>
      <c r="L170" s="1"/>
      <c r="M170" s="1"/>
      <c r="N170" s="1"/>
      <c r="O170" s="1"/>
      <c r="P170" s="1"/>
      <c r="Q170" s="1"/>
      <c r="R170" s="3"/>
      <c r="S170" s="3"/>
      <c r="T170" s="3"/>
      <c r="U170" s="3"/>
      <c r="V170" s="3"/>
      <c r="W170" s="3"/>
      <c r="X170" s="3"/>
      <c r="Y170" s="3"/>
      <c r="Z170" s="3"/>
      <c r="AA170" s="3"/>
      <c r="AB170" s="3"/>
      <c r="AC170" s="3"/>
      <c r="AD170" s="3"/>
      <c r="AE170" s="3"/>
      <c r="AF170" s="3"/>
      <c r="AG170" s="3"/>
      <c r="AH170" s="3"/>
      <c r="AI170" s="3"/>
      <c r="AJ170" s="3"/>
    </row>
    <row r="171" spans="1:36" ht="15.5">
      <c r="A171" s="1"/>
      <c r="B171" s="1"/>
      <c r="C171" s="1"/>
      <c r="D171" s="1"/>
      <c r="E171" s="1"/>
      <c r="F171" s="1"/>
      <c r="G171" s="1"/>
      <c r="H171" s="1"/>
      <c r="I171" s="1"/>
      <c r="J171" s="1"/>
      <c r="K171" s="1"/>
      <c r="L171" s="1"/>
      <c r="M171" s="1"/>
      <c r="N171" s="1"/>
      <c r="O171" s="1"/>
      <c r="P171" s="1"/>
      <c r="Q171" s="1"/>
      <c r="R171" s="3"/>
      <c r="S171" s="3"/>
      <c r="T171" s="3"/>
      <c r="U171" s="3"/>
      <c r="V171" s="3"/>
      <c r="W171" s="3"/>
      <c r="X171" s="3"/>
      <c r="Y171" s="3"/>
      <c r="Z171" s="3"/>
      <c r="AA171" s="3"/>
      <c r="AB171" s="3"/>
      <c r="AC171" s="3"/>
      <c r="AD171" s="3"/>
      <c r="AE171" s="3"/>
      <c r="AF171" s="3"/>
      <c r="AG171" s="3"/>
      <c r="AH171" s="3"/>
      <c r="AI171" s="3"/>
      <c r="AJ171" s="3"/>
    </row>
    <row r="172" spans="1:36" ht="15.5">
      <c r="A172" s="1"/>
      <c r="B172" s="1"/>
      <c r="C172" s="1"/>
      <c r="D172" s="1"/>
      <c r="E172" s="1"/>
      <c r="F172" s="1"/>
      <c r="G172" s="1"/>
      <c r="H172" s="1"/>
      <c r="I172" s="1"/>
      <c r="J172" s="1"/>
      <c r="K172" s="1"/>
      <c r="L172" s="1"/>
      <c r="M172" s="1"/>
      <c r="N172" s="1"/>
      <c r="O172" s="1"/>
      <c r="P172" s="1"/>
      <c r="Q172" s="1"/>
      <c r="R172" s="3"/>
      <c r="S172" s="3"/>
      <c r="T172" s="3"/>
      <c r="U172" s="3"/>
      <c r="V172" s="3"/>
      <c r="W172" s="3"/>
      <c r="X172" s="3"/>
      <c r="Y172" s="3"/>
      <c r="Z172" s="3"/>
      <c r="AA172" s="3"/>
      <c r="AB172" s="3"/>
      <c r="AC172" s="3"/>
      <c r="AD172" s="3"/>
      <c r="AE172" s="3"/>
      <c r="AF172" s="3"/>
      <c r="AG172" s="3"/>
      <c r="AH172" s="3"/>
      <c r="AI172" s="3"/>
      <c r="AJ172" s="3"/>
    </row>
    <row r="173" spans="1:36" ht="15.5">
      <c r="A173" s="1"/>
      <c r="B173" s="1"/>
      <c r="C173" s="1"/>
      <c r="D173" s="1"/>
      <c r="E173" s="1"/>
      <c r="F173" s="1"/>
      <c r="G173" s="1"/>
      <c r="H173" s="1"/>
      <c r="I173" s="1"/>
      <c r="J173" s="1"/>
      <c r="K173" s="1"/>
      <c r="L173" s="1"/>
      <c r="M173" s="1"/>
      <c r="N173" s="1"/>
      <c r="O173" s="1"/>
      <c r="P173" s="1"/>
      <c r="Q173" s="1"/>
      <c r="R173" s="3"/>
      <c r="S173" s="3"/>
      <c r="T173" s="3"/>
      <c r="U173" s="3"/>
      <c r="V173" s="3"/>
      <c r="W173" s="3"/>
      <c r="X173" s="3"/>
      <c r="Y173" s="3"/>
      <c r="Z173" s="3"/>
      <c r="AA173" s="3"/>
      <c r="AB173" s="3"/>
      <c r="AC173" s="3"/>
      <c r="AD173" s="3"/>
      <c r="AE173" s="3"/>
      <c r="AF173" s="3"/>
      <c r="AG173" s="3"/>
      <c r="AH173" s="3"/>
      <c r="AI173" s="3"/>
      <c r="AJ173" s="3"/>
    </row>
    <row r="174" spans="1:36" ht="15.5">
      <c r="A174" s="1"/>
      <c r="B174" s="1"/>
      <c r="C174" s="1"/>
      <c r="D174" s="1"/>
      <c r="E174" s="1"/>
      <c r="F174" s="1"/>
      <c r="G174" s="1"/>
      <c r="H174" s="1"/>
      <c r="I174" s="1"/>
      <c r="J174" s="1"/>
      <c r="K174" s="1"/>
      <c r="L174" s="1"/>
      <c r="M174" s="1"/>
      <c r="N174" s="1"/>
      <c r="O174" s="1"/>
      <c r="P174" s="1"/>
      <c r="Q174" s="1"/>
      <c r="R174" s="3"/>
      <c r="S174" s="3"/>
      <c r="T174" s="3"/>
      <c r="U174" s="3"/>
      <c r="V174" s="3"/>
      <c r="W174" s="3"/>
      <c r="X174" s="3"/>
      <c r="Y174" s="3"/>
      <c r="Z174" s="3"/>
      <c r="AA174" s="3"/>
      <c r="AB174" s="3"/>
      <c r="AC174" s="3"/>
      <c r="AD174" s="3"/>
      <c r="AE174" s="3"/>
      <c r="AF174" s="3"/>
      <c r="AG174" s="3"/>
      <c r="AH174" s="3"/>
      <c r="AI174" s="3"/>
      <c r="AJ174" s="3"/>
    </row>
    <row r="175" spans="1:36" ht="15.5">
      <c r="A175" s="1"/>
      <c r="B175" s="1"/>
      <c r="C175" s="1"/>
      <c r="D175" s="1"/>
      <c r="E175" s="1"/>
      <c r="F175" s="1"/>
      <c r="G175" s="1"/>
      <c r="H175" s="1"/>
      <c r="I175" s="1"/>
      <c r="J175" s="1"/>
      <c r="K175" s="1"/>
      <c r="L175" s="1"/>
      <c r="M175" s="1"/>
      <c r="N175" s="1"/>
      <c r="O175" s="1"/>
      <c r="P175" s="1"/>
      <c r="Q175" s="1"/>
      <c r="R175" s="3"/>
      <c r="S175" s="3"/>
      <c r="T175" s="3"/>
      <c r="U175" s="3"/>
      <c r="V175" s="3"/>
      <c r="W175" s="3"/>
      <c r="X175" s="3"/>
      <c r="Y175" s="3"/>
      <c r="Z175" s="3"/>
      <c r="AA175" s="3"/>
      <c r="AB175" s="3"/>
      <c r="AC175" s="3"/>
      <c r="AD175" s="3"/>
      <c r="AE175" s="3"/>
      <c r="AF175" s="3"/>
      <c r="AG175" s="3"/>
      <c r="AH175" s="3"/>
      <c r="AI175" s="3"/>
      <c r="AJ175" s="3"/>
    </row>
    <row r="176" spans="1:36" ht="15.5">
      <c r="A176" s="1"/>
      <c r="B176" s="1"/>
      <c r="C176" s="1"/>
      <c r="D176" s="1"/>
      <c r="E176" s="1"/>
      <c r="F176" s="1"/>
      <c r="G176" s="1"/>
      <c r="H176" s="1"/>
      <c r="I176" s="1"/>
      <c r="J176" s="1"/>
      <c r="K176" s="1"/>
      <c r="L176" s="1"/>
      <c r="M176" s="1"/>
      <c r="N176" s="1"/>
      <c r="O176" s="1"/>
      <c r="P176" s="1"/>
      <c r="Q176" s="1"/>
      <c r="R176" s="3"/>
      <c r="S176" s="3"/>
      <c r="T176" s="3"/>
      <c r="U176" s="3"/>
      <c r="V176" s="3"/>
      <c r="W176" s="3"/>
      <c r="X176" s="3"/>
      <c r="Y176" s="3"/>
      <c r="Z176" s="3"/>
      <c r="AA176" s="3"/>
      <c r="AB176" s="3"/>
      <c r="AC176" s="3"/>
      <c r="AD176" s="3"/>
      <c r="AE176" s="3"/>
      <c r="AF176" s="3"/>
      <c r="AG176" s="3"/>
      <c r="AH176" s="3"/>
      <c r="AI176" s="3"/>
      <c r="AJ176" s="3"/>
    </row>
    <row r="177" spans="1:36" ht="15.5">
      <c r="A177" s="1"/>
      <c r="B177" s="1"/>
      <c r="C177" s="1"/>
      <c r="D177" s="1"/>
      <c r="E177" s="1"/>
      <c r="F177" s="1"/>
      <c r="G177" s="1"/>
      <c r="H177" s="1"/>
      <c r="I177" s="1"/>
      <c r="J177" s="1"/>
      <c r="K177" s="1"/>
      <c r="L177" s="1"/>
      <c r="M177" s="1"/>
      <c r="N177" s="1"/>
      <c r="O177" s="1"/>
      <c r="P177" s="1"/>
      <c r="Q177" s="1"/>
      <c r="R177" s="3"/>
      <c r="S177" s="3"/>
      <c r="T177" s="3"/>
      <c r="U177" s="3"/>
      <c r="V177" s="3"/>
      <c r="W177" s="3"/>
      <c r="X177" s="3"/>
      <c r="Y177" s="3"/>
      <c r="Z177" s="3"/>
      <c r="AA177" s="3"/>
      <c r="AB177" s="3"/>
      <c r="AC177" s="3"/>
      <c r="AD177" s="3"/>
      <c r="AE177" s="3"/>
      <c r="AF177" s="3"/>
      <c r="AG177" s="3"/>
      <c r="AH177" s="3"/>
      <c r="AI177" s="3"/>
      <c r="AJ177" s="3"/>
    </row>
    <row r="178" spans="1:36" ht="15.5">
      <c r="A178" s="1"/>
      <c r="B178" s="1"/>
      <c r="C178" s="1"/>
      <c r="D178" s="1"/>
      <c r="E178" s="1"/>
      <c r="F178" s="1"/>
      <c r="G178" s="1"/>
      <c r="H178" s="1"/>
      <c r="I178" s="1"/>
      <c r="J178" s="1"/>
      <c r="K178" s="1"/>
      <c r="L178" s="1"/>
      <c r="M178" s="1"/>
      <c r="N178" s="1"/>
      <c r="O178" s="1"/>
      <c r="P178" s="1"/>
      <c r="Q178" s="1"/>
      <c r="R178" s="3"/>
      <c r="S178" s="3"/>
      <c r="T178" s="3"/>
      <c r="U178" s="3"/>
      <c r="V178" s="3"/>
      <c r="W178" s="3"/>
      <c r="X178" s="3"/>
      <c r="Y178" s="3"/>
      <c r="Z178" s="3"/>
      <c r="AA178" s="3"/>
      <c r="AB178" s="3"/>
      <c r="AC178" s="3"/>
      <c r="AD178" s="3"/>
      <c r="AE178" s="3"/>
      <c r="AF178" s="3"/>
      <c r="AG178" s="3"/>
      <c r="AH178" s="3"/>
      <c r="AI178" s="3"/>
      <c r="AJ178" s="3"/>
    </row>
    <row r="179" spans="1:36" ht="15.5">
      <c r="A179" s="1"/>
      <c r="B179" s="1"/>
      <c r="C179" s="1"/>
      <c r="D179" s="1"/>
      <c r="E179" s="1"/>
      <c r="F179" s="1"/>
      <c r="G179" s="1"/>
      <c r="H179" s="1"/>
      <c r="I179" s="1"/>
      <c r="J179" s="1"/>
      <c r="K179" s="1"/>
      <c r="L179" s="1"/>
      <c r="M179" s="1"/>
      <c r="N179" s="1"/>
      <c r="O179" s="1"/>
      <c r="P179" s="1"/>
      <c r="Q179" s="1"/>
      <c r="R179" s="3"/>
      <c r="S179" s="3"/>
      <c r="T179" s="3"/>
      <c r="U179" s="3"/>
      <c r="V179" s="3"/>
      <c r="W179" s="3"/>
      <c r="X179" s="3"/>
      <c r="Y179" s="3"/>
      <c r="Z179" s="3"/>
      <c r="AA179" s="3"/>
      <c r="AB179" s="3"/>
      <c r="AC179" s="3"/>
      <c r="AD179" s="3"/>
      <c r="AE179" s="3"/>
      <c r="AF179" s="3"/>
      <c r="AG179" s="3"/>
      <c r="AH179" s="3"/>
      <c r="AI179" s="3"/>
      <c r="AJ179" s="3"/>
    </row>
    <row r="180" spans="1:36" ht="15.5">
      <c r="A180" s="1"/>
      <c r="B180" s="1"/>
      <c r="C180" s="1"/>
      <c r="D180" s="1"/>
      <c r="E180" s="1"/>
      <c r="F180" s="1"/>
      <c r="G180" s="1"/>
      <c r="H180" s="1"/>
      <c r="I180" s="1"/>
      <c r="J180" s="1"/>
      <c r="K180" s="1"/>
      <c r="L180" s="1"/>
      <c r="M180" s="1"/>
      <c r="N180" s="1"/>
      <c r="O180" s="1"/>
      <c r="P180" s="1"/>
      <c r="Q180" s="1"/>
      <c r="R180" s="3"/>
      <c r="S180" s="3"/>
      <c r="T180" s="3"/>
      <c r="U180" s="3"/>
      <c r="V180" s="3"/>
      <c r="W180" s="3"/>
      <c r="X180" s="3"/>
      <c r="Y180" s="3"/>
      <c r="Z180" s="3"/>
      <c r="AA180" s="3"/>
      <c r="AB180" s="3"/>
      <c r="AC180" s="3"/>
      <c r="AD180" s="3"/>
      <c r="AE180" s="3"/>
      <c r="AF180" s="3"/>
      <c r="AG180" s="3"/>
      <c r="AH180" s="3"/>
      <c r="AI180" s="3"/>
      <c r="AJ180" s="3"/>
    </row>
    <row r="181" spans="1:36" ht="15.5">
      <c r="A181" s="1"/>
      <c r="B181" s="1"/>
      <c r="C181" s="1"/>
      <c r="D181" s="1"/>
      <c r="E181" s="1"/>
      <c r="F181" s="1"/>
      <c r="G181" s="1"/>
      <c r="H181" s="1"/>
      <c r="I181" s="1"/>
      <c r="J181" s="1"/>
      <c r="K181" s="1"/>
      <c r="L181" s="1"/>
      <c r="M181" s="1"/>
      <c r="N181" s="1"/>
      <c r="O181" s="1"/>
      <c r="P181" s="1"/>
      <c r="Q181" s="1"/>
      <c r="R181" s="3"/>
      <c r="S181" s="3"/>
      <c r="T181" s="3"/>
      <c r="U181" s="3"/>
      <c r="V181" s="3"/>
      <c r="W181" s="3"/>
      <c r="X181" s="3"/>
      <c r="Y181" s="3"/>
      <c r="Z181" s="3"/>
      <c r="AA181" s="3"/>
      <c r="AB181" s="3"/>
      <c r="AC181" s="3"/>
      <c r="AD181" s="3"/>
      <c r="AE181" s="3"/>
      <c r="AF181" s="3"/>
      <c r="AG181" s="3"/>
      <c r="AH181" s="3"/>
      <c r="AI181" s="3"/>
      <c r="AJ181" s="3"/>
    </row>
    <row r="182" spans="1:36" ht="15.5">
      <c r="A182" s="1"/>
      <c r="B182" s="1"/>
      <c r="C182" s="1"/>
      <c r="D182" s="1"/>
      <c r="E182" s="1"/>
      <c r="F182" s="1"/>
      <c r="G182" s="1"/>
      <c r="H182" s="1"/>
      <c r="I182" s="1"/>
      <c r="J182" s="1"/>
      <c r="K182" s="1"/>
      <c r="L182" s="1"/>
      <c r="M182" s="1"/>
      <c r="N182" s="1"/>
      <c r="O182" s="1"/>
      <c r="P182" s="1"/>
      <c r="Q182" s="1"/>
      <c r="R182" s="3"/>
      <c r="S182" s="3"/>
      <c r="T182" s="3"/>
      <c r="U182" s="3"/>
      <c r="V182" s="3"/>
      <c r="W182" s="3"/>
      <c r="X182" s="3"/>
      <c r="Y182" s="3"/>
      <c r="Z182" s="3"/>
      <c r="AA182" s="3"/>
      <c r="AB182" s="3"/>
      <c r="AC182" s="3"/>
      <c r="AD182" s="3"/>
      <c r="AE182" s="3"/>
      <c r="AF182" s="3"/>
      <c r="AG182" s="3"/>
      <c r="AH182" s="3"/>
      <c r="AI182" s="3"/>
      <c r="AJ182" s="3"/>
    </row>
    <row r="183" spans="1:36" ht="15.5">
      <c r="A183" s="1"/>
      <c r="B183" s="1"/>
      <c r="C183" s="1"/>
      <c r="D183" s="1"/>
      <c r="E183" s="1"/>
      <c r="F183" s="1"/>
      <c r="G183" s="1"/>
      <c r="H183" s="1"/>
      <c r="I183" s="1"/>
      <c r="J183" s="1"/>
      <c r="K183" s="1"/>
      <c r="L183" s="1"/>
      <c r="M183" s="1"/>
      <c r="N183" s="1"/>
      <c r="O183" s="1"/>
      <c r="P183" s="1"/>
      <c r="Q183" s="1"/>
      <c r="R183" s="3"/>
      <c r="S183" s="3"/>
      <c r="T183" s="3"/>
      <c r="U183" s="3"/>
      <c r="V183" s="3"/>
      <c r="W183" s="3"/>
      <c r="X183" s="3"/>
      <c r="Y183" s="3"/>
      <c r="Z183" s="3"/>
      <c r="AA183" s="3"/>
      <c r="AB183" s="3"/>
      <c r="AC183" s="3"/>
      <c r="AD183" s="3"/>
      <c r="AE183" s="3"/>
      <c r="AF183" s="3"/>
      <c r="AG183" s="3"/>
      <c r="AH183" s="3"/>
      <c r="AI183" s="3"/>
      <c r="AJ183" s="3"/>
    </row>
    <row r="184" spans="1:36" ht="15.5">
      <c r="A184" s="1"/>
      <c r="B184" s="1"/>
      <c r="C184" s="1"/>
      <c r="D184" s="1"/>
      <c r="E184" s="1"/>
      <c r="F184" s="1"/>
      <c r="G184" s="1"/>
      <c r="H184" s="1"/>
      <c r="I184" s="1"/>
      <c r="J184" s="1"/>
      <c r="K184" s="1"/>
      <c r="L184" s="1"/>
      <c r="M184" s="1"/>
      <c r="N184" s="1"/>
      <c r="O184" s="1"/>
      <c r="P184" s="1"/>
      <c r="Q184" s="1"/>
      <c r="R184" s="3"/>
      <c r="S184" s="3"/>
      <c r="T184" s="3"/>
      <c r="U184" s="3"/>
      <c r="V184" s="3"/>
      <c r="W184" s="3"/>
      <c r="X184" s="3"/>
      <c r="Y184" s="3"/>
      <c r="Z184" s="3"/>
      <c r="AA184" s="3"/>
      <c r="AB184" s="3"/>
      <c r="AC184" s="3"/>
      <c r="AD184" s="3"/>
      <c r="AE184" s="3"/>
      <c r="AF184" s="3"/>
      <c r="AG184" s="3"/>
      <c r="AH184" s="3"/>
      <c r="AI184" s="3"/>
      <c r="AJ184" s="3"/>
    </row>
    <row r="185" spans="1:36" ht="15.5">
      <c r="A185" s="1"/>
      <c r="B185" s="1"/>
      <c r="C185" s="1"/>
      <c r="D185" s="1"/>
      <c r="E185" s="1"/>
      <c r="F185" s="1"/>
      <c r="G185" s="1"/>
      <c r="H185" s="1"/>
      <c r="I185" s="1"/>
      <c r="J185" s="1"/>
      <c r="K185" s="1"/>
      <c r="L185" s="1"/>
      <c r="M185" s="1"/>
      <c r="N185" s="1"/>
      <c r="O185" s="1"/>
      <c r="P185" s="1"/>
      <c r="Q185" s="1"/>
      <c r="R185" s="3"/>
      <c r="S185" s="3"/>
      <c r="T185" s="3"/>
      <c r="U185" s="3"/>
      <c r="V185" s="3"/>
      <c r="W185" s="3"/>
      <c r="X185" s="3"/>
      <c r="Y185" s="3"/>
      <c r="Z185" s="3"/>
      <c r="AA185" s="3"/>
      <c r="AB185" s="3"/>
      <c r="AC185" s="3"/>
      <c r="AD185" s="3"/>
      <c r="AE185" s="3"/>
      <c r="AF185" s="3"/>
      <c r="AG185" s="3"/>
      <c r="AH185" s="3"/>
      <c r="AI185" s="3"/>
      <c r="AJ185" s="3"/>
    </row>
    <row r="186" spans="1:36" ht="15.5">
      <c r="A186" s="1"/>
      <c r="B186" s="1"/>
      <c r="C186" s="1"/>
      <c r="D186" s="1"/>
      <c r="E186" s="1"/>
      <c r="F186" s="1"/>
      <c r="G186" s="1"/>
      <c r="H186" s="1"/>
      <c r="I186" s="1"/>
      <c r="J186" s="1"/>
      <c r="K186" s="1"/>
      <c r="L186" s="1"/>
      <c r="M186" s="1"/>
      <c r="N186" s="1"/>
      <c r="O186" s="1"/>
      <c r="P186" s="1"/>
      <c r="Q186" s="1"/>
      <c r="R186" s="3"/>
      <c r="S186" s="3"/>
      <c r="T186" s="3"/>
      <c r="U186" s="3"/>
      <c r="V186" s="3"/>
      <c r="W186" s="3"/>
      <c r="X186" s="3"/>
      <c r="Y186" s="3"/>
      <c r="Z186" s="3"/>
      <c r="AA186" s="3"/>
      <c r="AB186" s="3"/>
      <c r="AC186" s="3"/>
      <c r="AD186" s="3"/>
      <c r="AE186" s="3"/>
      <c r="AF186" s="3"/>
      <c r="AG186" s="3"/>
      <c r="AH186" s="3"/>
      <c r="AI186" s="3"/>
      <c r="AJ186" s="3"/>
    </row>
    <row r="187" spans="1:36" ht="15.5">
      <c r="A187" s="1"/>
      <c r="B187" s="1"/>
      <c r="C187" s="1"/>
      <c r="D187" s="1"/>
      <c r="E187" s="1"/>
      <c r="F187" s="1"/>
      <c r="G187" s="1"/>
      <c r="H187" s="1"/>
      <c r="I187" s="1"/>
      <c r="J187" s="1"/>
      <c r="K187" s="1"/>
      <c r="L187" s="1"/>
      <c r="M187" s="1"/>
      <c r="N187" s="1"/>
      <c r="O187" s="1"/>
      <c r="P187" s="1"/>
      <c r="Q187" s="1"/>
      <c r="R187" s="3"/>
      <c r="S187" s="3"/>
      <c r="T187" s="3"/>
      <c r="U187" s="3"/>
      <c r="V187" s="3"/>
      <c r="W187" s="3"/>
      <c r="X187" s="3"/>
      <c r="Y187" s="3"/>
      <c r="Z187" s="3"/>
      <c r="AA187" s="3"/>
      <c r="AB187" s="3"/>
      <c r="AC187" s="3"/>
      <c r="AD187" s="3"/>
      <c r="AE187" s="3"/>
      <c r="AF187" s="3"/>
      <c r="AG187" s="3"/>
      <c r="AH187" s="3"/>
      <c r="AI187" s="3"/>
      <c r="AJ187" s="3"/>
    </row>
    <row r="188" spans="1:36" ht="15.5">
      <c r="A188" s="1"/>
      <c r="B188" s="1"/>
      <c r="C188" s="1"/>
      <c r="D188" s="1"/>
      <c r="E188" s="1"/>
      <c r="F188" s="1"/>
      <c r="G188" s="1"/>
      <c r="H188" s="1"/>
      <c r="I188" s="1"/>
      <c r="J188" s="1"/>
      <c r="K188" s="1"/>
      <c r="L188" s="1"/>
      <c r="M188" s="1"/>
      <c r="N188" s="1"/>
      <c r="O188" s="1"/>
      <c r="P188" s="1"/>
      <c r="Q188" s="1"/>
      <c r="R188" s="3"/>
      <c r="S188" s="3"/>
      <c r="T188" s="3"/>
      <c r="U188" s="3"/>
      <c r="V188" s="3"/>
      <c r="W188" s="3"/>
      <c r="X188" s="3"/>
      <c r="Y188" s="3"/>
      <c r="Z188" s="3"/>
      <c r="AA188" s="3"/>
      <c r="AB188" s="3"/>
      <c r="AC188" s="3"/>
      <c r="AD188" s="3"/>
      <c r="AE188" s="3"/>
      <c r="AF188" s="3"/>
      <c r="AG188" s="3"/>
      <c r="AH188" s="3"/>
      <c r="AI188" s="3"/>
      <c r="AJ188" s="3"/>
    </row>
    <row r="189" spans="1:36" ht="15.5">
      <c r="A189" s="1"/>
      <c r="B189" s="1"/>
      <c r="C189" s="1"/>
      <c r="D189" s="1"/>
      <c r="E189" s="1"/>
      <c r="F189" s="1"/>
      <c r="G189" s="1"/>
      <c r="H189" s="1"/>
      <c r="I189" s="1"/>
      <c r="J189" s="1"/>
      <c r="K189" s="1"/>
      <c r="L189" s="1"/>
      <c r="M189" s="1"/>
      <c r="N189" s="1"/>
      <c r="O189" s="1"/>
      <c r="P189" s="1"/>
      <c r="Q189" s="1"/>
      <c r="R189" s="3"/>
      <c r="S189" s="3"/>
      <c r="T189" s="3"/>
      <c r="U189" s="3"/>
      <c r="V189" s="3"/>
      <c r="W189" s="3"/>
      <c r="X189" s="3"/>
      <c r="Y189" s="3"/>
      <c r="Z189" s="3"/>
      <c r="AA189" s="3"/>
      <c r="AB189" s="3"/>
      <c r="AC189" s="3"/>
      <c r="AD189" s="3"/>
      <c r="AE189" s="3"/>
      <c r="AF189" s="3"/>
      <c r="AG189" s="3"/>
      <c r="AH189" s="3"/>
      <c r="AI189" s="3"/>
      <c r="AJ189" s="3"/>
    </row>
    <row r="190" spans="1:36" ht="15.5">
      <c r="A190" s="1"/>
      <c r="B190" s="1"/>
      <c r="C190" s="1"/>
      <c r="D190" s="1"/>
      <c r="E190" s="1"/>
      <c r="F190" s="1"/>
      <c r="G190" s="1"/>
      <c r="H190" s="1"/>
      <c r="I190" s="1"/>
      <c r="J190" s="1"/>
      <c r="K190" s="1"/>
      <c r="L190" s="1"/>
      <c r="M190" s="1"/>
      <c r="N190" s="1"/>
      <c r="O190" s="1"/>
      <c r="P190" s="1"/>
      <c r="Q190" s="1"/>
      <c r="R190" s="3"/>
      <c r="S190" s="3"/>
      <c r="T190" s="3"/>
      <c r="U190" s="3"/>
      <c r="V190" s="3"/>
      <c r="W190" s="3"/>
      <c r="X190" s="3"/>
      <c r="Y190" s="3"/>
      <c r="Z190" s="3"/>
      <c r="AA190" s="3"/>
      <c r="AB190" s="3"/>
      <c r="AC190" s="3"/>
      <c r="AD190" s="3"/>
      <c r="AE190" s="3"/>
      <c r="AF190" s="3"/>
      <c r="AG190" s="3"/>
      <c r="AH190" s="3"/>
      <c r="AI190" s="3"/>
      <c r="AJ190" s="3"/>
    </row>
    <row r="191" spans="1:36" ht="15.5">
      <c r="A191" s="1"/>
      <c r="B191" s="1"/>
      <c r="C191" s="1"/>
      <c r="D191" s="1"/>
      <c r="E191" s="1"/>
      <c r="F191" s="1"/>
      <c r="G191" s="1"/>
      <c r="H191" s="1"/>
      <c r="I191" s="1"/>
      <c r="J191" s="1"/>
      <c r="K191" s="1"/>
      <c r="L191" s="1"/>
      <c r="M191" s="1"/>
      <c r="N191" s="1"/>
      <c r="O191" s="1"/>
      <c r="P191" s="1"/>
      <c r="Q191" s="1"/>
      <c r="R191" s="3"/>
      <c r="S191" s="3"/>
      <c r="T191" s="3"/>
      <c r="U191" s="3"/>
      <c r="V191" s="3"/>
      <c r="W191" s="3"/>
      <c r="X191" s="3"/>
      <c r="Y191" s="3"/>
      <c r="Z191" s="3"/>
      <c r="AA191" s="3"/>
      <c r="AB191" s="3"/>
      <c r="AC191" s="3"/>
      <c r="AD191" s="3"/>
      <c r="AE191" s="3"/>
      <c r="AF191" s="3"/>
      <c r="AG191" s="3"/>
      <c r="AH191" s="3"/>
      <c r="AI191" s="3"/>
      <c r="AJ191" s="3"/>
    </row>
    <row r="192" spans="1:36" ht="15.5">
      <c r="A192" s="1"/>
      <c r="B192" s="1"/>
      <c r="C192" s="1"/>
      <c r="D192" s="1"/>
      <c r="E192" s="1"/>
      <c r="F192" s="1"/>
      <c r="G192" s="1"/>
      <c r="H192" s="1"/>
      <c r="I192" s="1"/>
      <c r="J192" s="1"/>
      <c r="K192" s="1"/>
      <c r="L192" s="1"/>
      <c r="M192" s="1"/>
      <c r="N192" s="1"/>
      <c r="O192" s="1"/>
      <c r="P192" s="1"/>
      <c r="Q192" s="1"/>
      <c r="R192" s="3"/>
      <c r="S192" s="3"/>
      <c r="T192" s="3"/>
      <c r="U192" s="3"/>
      <c r="V192" s="3"/>
      <c r="W192" s="3"/>
      <c r="X192" s="3"/>
      <c r="Y192" s="3"/>
      <c r="Z192" s="3"/>
      <c r="AA192" s="3"/>
      <c r="AB192" s="3"/>
      <c r="AC192" s="3"/>
      <c r="AD192" s="3"/>
      <c r="AE192" s="3"/>
      <c r="AF192" s="3"/>
      <c r="AG192" s="3"/>
      <c r="AH192" s="3"/>
      <c r="AI192" s="3"/>
      <c r="AJ192" s="3"/>
    </row>
    <row r="193" spans="1:36" ht="15.5">
      <c r="A193" s="1"/>
      <c r="B193" s="1"/>
      <c r="C193" s="1"/>
      <c r="D193" s="1"/>
      <c r="E193" s="1"/>
      <c r="F193" s="1"/>
      <c r="G193" s="1"/>
      <c r="H193" s="1"/>
      <c r="I193" s="1"/>
      <c r="J193" s="1"/>
      <c r="K193" s="1"/>
      <c r="L193" s="1"/>
      <c r="M193" s="1"/>
      <c r="N193" s="1"/>
      <c r="O193" s="1"/>
      <c r="P193" s="1"/>
      <c r="Q193" s="1"/>
      <c r="R193" s="3"/>
      <c r="S193" s="3"/>
      <c r="T193" s="3"/>
      <c r="U193" s="3"/>
      <c r="V193" s="3"/>
      <c r="W193" s="3"/>
      <c r="X193" s="3"/>
      <c r="Y193" s="3"/>
      <c r="Z193" s="3"/>
      <c r="AA193" s="3"/>
      <c r="AB193" s="3"/>
      <c r="AC193" s="3"/>
      <c r="AD193" s="3"/>
      <c r="AE193" s="3"/>
      <c r="AF193" s="3"/>
      <c r="AG193" s="3"/>
      <c r="AH193" s="3"/>
      <c r="AI193" s="3"/>
      <c r="AJ193" s="3"/>
    </row>
    <row r="194" spans="1:36" ht="15.5">
      <c r="A194" s="1"/>
      <c r="B194" s="1"/>
      <c r="C194" s="1"/>
      <c r="D194" s="1"/>
      <c r="E194" s="1"/>
      <c r="F194" s="1"/>
      <c r="G194" s="1"/>
      <c r="H194" s="1"/>
      <c r="I194" s="1"/>
      <c r="J194" s="1"/>
      <c r="K194" s="1"/>
      <c r="L194" s="1"/>
      <c r="M194" s="1"/>
      <c r="N194" s="1"/>
      <c r="O194" s="1"/>
      <c r="P194" s="1"/>
      <c r="Q194" s="1"/>
      <c r="R194" s="3"/>
      <c r="S194" s="3"/>
      <c r="T194" s="3"/>
      <c r="U194" s="3"/>
      <c r="V194" s="3"/>
      <c r="W194" s="3"/>
      <c r="X194" s="3"/>
      <c r="Y194" s="3"/>
      <c r="Z194" s="3"/>
      <c r="AA194" s="3"/>
      <c r="AB194" s="3"/>
      <c r="AC194" s="3"/>
      <c r="AD194" s="3"/>
      <c r="AE194" s="3"/>
      <c r="AF194" s="3"/>
      <c r="AG194" s="3"/>
      <c r="AH194" s="3"/>
      <c r="AI194" s="3"/>
      <c r="AJ194" s="3"/>
    </row>
    <row r="195" spans="1:36" ht="15.5">
      <c r="A195" s="1"/>
      <c r="B195" s="1"/>
      <c r="C195" s="1"/>
      <c r="D195" s="1"/>
      <c r="E195" s="1"/>
      <c r="F195" s="1"/>
      <c r="G195" s="1"/>
      <c r="H195" s="1"/>
      <c r="I195" s="1"/>
      <c r="J195" s="1"/>
      <c r="K195" s="1"/>
      <c r="L195" s="1"/>
      <c r="M195" s="1"/>
      <c r="N195" s="1"/>
      <c r="O195" s="1"/>
      <c r="P195" s="1"/>
      <c r="Q195" s="1"/>
      <c r="R195" s="3"/>
      <c r="S195" s="3"/>
      <c r="T195" s="3"/>
      <c r="U195" s="3"/>
      <c r="V195" s="3"/>
      <c r="W195" s="3"/>
      <c r="X195" s="3"/>
      <c r="Y195" s="3"/>
      <c r="Z195" s="3"/>
      <c r="AA195" s="3"/>
      <c r="AB195" s="3"/>
      <c r="AC195" s="3"/>
      <c r="AD195" s="3"/>
      <c r="AE195" s="3"/>
      <c r="AF195" s="3"/>
      <c r="AG195" s="3"/>
      <c r="AH195" s="3"/>
      <c r="AI195" s="3"/>
      <c r="AJ195" s="3"/>
    </row>
    <row r="196" spans="1:36" ht="15.5">
      <c r="A196" s="1"/>
      <c r="B196" s="1"/>
      <c r="C196" s="1"/>
      <c r="D196" s="1"/>
      <c r="E196" s="1"/>
      <c r="F196" s="1"/>
      <c r="G196" s="1"/>
      <c r="H196" s="1"/>
      <c r="I196" s="1"/>
      <c r="J196" s="1"/>
      <c r="K196" s="1"/>
      <c r="L196" s="1"/>
      <c r="M196" s="1"/>
      <c r="N196" s="1"/>
      <c r="O196" s="1"/>
      <c r="P196" s="1"/>
      <c r="Q196" s="1"/>
      <c r="R196" s="3"/>
      <c r="S196" s="3"/>
      <c r="T196" s="3"/>
      <c r="U196" s="3"/>
      <c r="V196" s="3"/>
      <c r="W196" s="3"/>
      <c r="X196" s="3"/>
      <c r="Y196" s="3"/>
      <c r="Z196" s="3"/>
      <c r="AA196" s="3"/>
      <c r="AB196" s="3"/>
      <c r="AC196" s="3"/>
      <c r="AD196" s="3"/>
      <c r="AE196" s="3"/>
      <c r="AF196" s="3"/>
      <c r="AG196" s="3"/>
      <c r="AH196" s="3"/>
      <c r="AI196" s="3"/>
      <c r="AJ196" s="3"/>
    </row>
    <row r="197" spans="1:36" ht="15.5">
      <c r="A197" s="1"/>
      <c r="B197" s="1"/>
      <c r="C197" s="1"/>
      <c r="D197" s="1"/>
      <c r="E197" s="1"/>
      <c r="F197" s="1"/>
      <c r="G197" s="1"/>
      <c r="H197" s="1"/>
      <c r="I197" s="1"/>
      <c r="J197" s="1"/>
      <c r="K197" s="1"/>
      <c r="L197" s="1"/>
      <c r="M197" s="1"/>
      <c r="N197" s="1"/>
      <c r="O197" s="1"/>
      <c r="P197" s="1"/>
      <c r="Q197" s="1"/>
      <c r="R197" s="3"/>
      <c r="S197" s="3"/>
      <c r="T197" s="3"/>
      <c r="U197" s="3"/>
      <c r="V197" s="3"/>
      <c r="W197" s="3"/>
      <c r="X197" s="3"/>
      <c r="Y197" s="3"/>
      <c r="Z197" s="3"/>
      <c r="AA197" s="3"/>
      <c r="AB197" s="3"/>
      <c r="AC197" s="3"/>
      <c r="AD197" s="3"/>
      <c r="AE197" s="3"/>
      <c r="AF197" s="3"/>
      <c r="AG197" s="3"/>
      <c r="AH197" s="3"/>
      <c r="AI197" s="3"/>
      <c r="AJ197" s="3"/>
    </row>
    <row r="198" spans="1:36" ht="15.5">
      <c r="A198" s="1"/>
      <c r="B198" s="1"/>
      <c r="C198" s="1"/>
      <c r="D198" s="1"/>
      <c r="E198" s="1"/>
      <c r="F198" s="1"/>
      <c r="G198" s="1"/>
      <c r="H198" s="1"/>
      <c r="I198" s="1"/>
      <c r="J198" s="1"/>
      <c r="K198" s="1"/>
      <c r="L198" s="1"/>
      <c r="M198" s="1"/>
      <c r="N198" s="1"/>
      <c r="O198" s="1"/>
      <c r="P198" s="1"/>
      <c r="Q198" s="1"/>
      <c r="R198" s="3"/>
      <c r="S198" s="3"/>
      <c r="T198" s="3"/>
      <c r="U198" s="3"/>
      <c r="V198" s="3"/>
      <c r="W198" s="3"/>
      <c r="X198" s="3"/>
      <c r="Y198" s="3"/>
      <c r="Z198" s="3"/>
      <c r="AA198" s="3"/>
      <c r="AB198" s="3"/>
      <c r="AC198" s="3"/>
      <c r="AD198" s="3"/>
      <c r="AE198" s="3"/>
      <c r="AF198" s="3"/>
      <c r="AG198" s="3"/>
      <c r="AH198" s="3"/>
      <c r="AI198" s="3"/>
      <c r="AJ198" s="3"/>
    </row>
    <row r="199" spans="1:36" ht="15.5">
      <c r="A199" s="1"/>
      <c r="B199" s="1"/>
      <c r="C199" s="1"/>
      <c r="D199" s="1"/>
      <c r="E199" s="1"/>
      <c r="F199" s="1"/>
      <c r="G199" s="1"/>
      <c r="H199" s="1"/>
      <c r="I199" s="1"/>
      <c r="J199" s="1"/>
      <c r="K199" s="1"/>
      <c r="L199" s="1"/>
      <c r="M199" s="1"/>
      <c r="N199" s="1"/>
      <c r="O199" s="1"/>
      <c r="P199" s="1"/>
      <c r="Q199" s="1"/>
      <c r="R199" s="3"/>
      <c r="S199" s="3"/>
      <c r="T199" s="3"/>
      <c r="U199" s="3"/>
      <c r="V199" s="3"/>
      <c r="W199" s="3"/>
      <c r="X199" s="3"/>
      <c r="Y199" s="3"/>
      <c r="Z199" s="3"/>
      <c r="AA199" s="3"/>
      <c r="AB199" s="3"/>
      <c r="AC199" s="3"/>
      <c r="AD199" s="3"/>
      <c r="AE199" s="3"/>
      <c r="AF199" s="3"/>
      <c r="AG199" s="3"/>
      <c r="AH199" s="3"/>
      <c r="AI199" s="3"/>
      <c r="AJ199" s="3"/>
    </row>
    <row r="200" spans="1:36" ht="15.5">
      <c r="A200" s="1"/>
      <c r="B200" s="1"/>
      <c r="C200" s="1"/>
      <c r="D200" s="1"/>
      <c r="E200" s="1"/>
      <c r="F200" s="1"/>
      <c r="G200" s="1"/>
      <c r="H200" s="1"/>
      <c r="I200" s="1"/>
      <c r="J200" s="1"/>
      <c r="K200" s="1"/>
      <c r="L200" s="1"/>
      <c r="M200" s="1"/>
      <c r="N200" s="1"/>
      <c r="O200" s="1"/>
      <c r="P200" s="1"/>
      <c r="Q200" s="1"/>
      <c r="R200" s="3"/>
      <c r="S200" s="3"/>
      <c r="T200" s="3"/>
      <c r="U200" s="3"/>
      <c r="V200" s="3"/>
      <c r="W200" s="3"/>
      <c r="X200" s="3"/>
      <c r="Y200" s="3"/>
      <c r="Z200" s="3"/>
      <c r="AA200" s="3"/>
      <c r="AB200" s="3"/>
      <c r="AC200" s="3"/>
      <c r="AD200" s="3"/>
      <c r="AE200" s="3"/>
      <c r="AF200" s="3"/>
      <c r="AG200" s="3"/>
      <c r="AH200" s="3"/>
      <c r="AI200" s="3"/>
      <c r="AJ200" s="3"/>
    </row>
    <row r="201" spans="1:36" ht="15.5">
      <c r="A201" s="1"/>
      <c r="B201" s="1"/>
      <c r="C201" s="1"/>
      <c r="D201" s="1"/>
      <c r="E201" s="1"/>
      <c r="F201" s="1"/>
      <c r="G201" s="1"/>
      <c r="H201" s="1"/>
      <c r="I201" s="1"/>
      <c r="J201" s="1"/>
      <c r="K201" s="1"/>
      <c r="L201" s="1"/>
      <c r="M201" s="1"/>
      <c r="N201" s="1"/>
      <c r="O201" s="1"/>
      <c r="P201" s="1"/>
      <c r="Q201" s="1"/>
      <c r="R201" s="3"/>
      <c r="S201" s="3"/>
      <c r="T201" s="3"/>
      <c r="U201" s="3"/>
      <c r="V201" s="3"/>
      <c r="W201" s="3"/>
      <c r="X201" s="3"/>
      <c r="Y201" s="3"/>
      <c r="Z201" s="3"/>
      <c r="AA201" s="3"/>
      <c r="AB201" s="3"/>
      <c r="AC201" s="3"/>
      <c r="AD201" s="3"/>
      <c r="AE201" s="3"/>
      <c r="AF201" s="3"/>
      <c r="AG201" s="3"/>
      <c r="AH201" s="3"/>
      <c r="AI201" s="3"/>
      <c r="AJ201" s="3"/>
    </row>
    <row r="202" spans="1:36" ht="15.5">
      <c r="A202" s="1"/>
      <c r="B202" s="1"/>
      <c r="C202" s="1"/>
      <c r="D202" s="1"/>
      <c r="E202" s="1"/>
      <c r="F202" s="1"/>
      <c r="G202" s="1"/>
      <c r="H202" s="1"/>
      <c r="I202" s="1"/>
      <c r="J202" s="1"/>
      <c r="K202" s="1"/>
      <c r="L202" s="1"/>
      <c r="M202" s="1"/>
      <c r="N202" s="1"/>
      <c r="O202" s="1"/>
      <c r="P202" s="1"/>
      <c r="Q202" s="1"/>
      <c r="R202" s="3"/>
      <c r="S202" s="3"/>
      <c r="T202" s="3"/>
      <c r="U202" s="3"/>
      <c r="V202" s="3"/>
      <c r="W202" s="3"/>
      <c r="X202" s="3"/>
      <c r="Y202" s="3"/>
      <c r="Z202" s="3"/>
      <c r="AA202" s="3"/>
      <c r="AB202" s="3"/>
      <c r="AC202" s="3"/>
      <c r="AD202" s="3"/>
      <c r="AE202" s="3"/>
      <c r="AF202" s="3"/>
      <c r="AG202" s="3"/>
      <c r="AH202" s="3"/>
      <c r="AI202" s="3"/>
      <c r="AJ202" s="3"/>
    </row>
    <row r="203" spans="1:36" ht="15.5">
      <c r="A203" s="1"/>
      <c r="B203" s="1"/>
      <c r="C203" s="1"/>
      <c r="D203" s="1"/>
      <c r="E203" s="1"/>
      <c r="F203" s="1"/>
      <c r="G203" s="1"/>
      <c r="H203" s="1"/>
      <c r="I203" s="1"/>
      <c r="J203" s="1"/>
      <c r="K203" s="1"/>
      <c r="L203" s="1"/>
      <c r="M203" s="1"/>
      <c r="N203" s="1"/>
      <c r="O203" s="1"/>
      <c r="P203" s="1"/>
      <c r="Q203" s="1"/>
      <c r="R203" s="3"/>
      <c r="S203" s="3"/>
      <c r="T203" s="3"/>
      <c r="U203" s="3"/>
      <c r="V203" s="3"/>
      <c r="W203" s="3"/>
      <c r="X203" s="3"/>
      <c r="Y203" s="3"/>
      <c r="Z203" s="3"/>
      <c r="AA203" s="3"/>
      <c r="AB203" s="3"/>
      <c r="AC203" s="3"/>
      <c r="AD203" s="3"/>
      <c r="AE203" s="3"/>
      <c r="AF203" s="3"/>
      <c r="AG203" s="3"/>
      <c r="AH203" s="3"/>
      <c r="AI203" s="3"/>
      <c r="AJ203" s="3"/>
    </row>
    <row r="204" spans="1:36" ht="15.5">
      <c r="A204" s="1"/>
      <c r="B204" s="1"/>
      <c r="C204" s="1"/>
      <c r="D204" s="1"/>
      <c r="E204" s="1"/>
      <c r="F204" s="1"/>
      <c r="G204" s="1"/>
      <c r="H204" s="1"/>
      <c r="I204" s="1"/>
      <c r="J204" s="1"/>
      <c r="K204" s="1"/>
      <c r="L204" s="1"/>
      <c r="M204" s="1"/>
      <c r="N204" s="1"/>
      <c r="O204" s="1"/>
      <c r="P204" s="1"/>
      <c r="Q204" s="1"/>
      <c r="R204" s="3"/>
      <c r="S204" s="3"/>
      <c r="T204" s="3"/>
      <c r="U204" s="3"/>
      <c r="V204" s="3"/>
      <c r="W204" s="3"/>
      <c r="X204" s="3"/>
      <c r="Y204" s="3"/>
      <c r="Z204" s="3"/>
      <c r="AA204" s="3"/>
      <c r="AB204" s="3"/>
      <c r="AC204" s="3"/>
      <c r="AD204" s="3"/>
      <c r="AE204" s="3"/>
      <c r="AF204" s="3"/>
      <c r="AG204" s="3"/>
      <c r="AH204" s="3"/>
      <c r="AI204" s="3"/>
      <c r="AJ204" s="3"/>
    </row>
    <row r="205" spans="1:36" ht="15.5">
      <c r="A205" s="1"/>
      <c r="B205" s="1"/>
      <c r="C205" s="1"/>
      <c r="D205" s="1"/>
      <c r="E205" s="1"/>
      <c r="F205" s="1"/>
      <c r="G205" s="1"/>
      <c r="H205" s="1"/>
      <c r="I205" s="1"/>
      <c r="J205" s="1"/>
      <c r="K205" s="1"/>
      <c r="L205" s="1"/>
      <c r="M205" s="1"/>
      <c r="N205" s="1"/>
      <c r="O205" s="1"/>
      <c r="P205" s="1"/>
      <c r="Q205" s="1"/>
      <c r="R205" s="3"/>
      <c r="S205" s="3"/>
      <c r="T205" s="3"/>
      <c r="U205" s="3"/>
      <c r="V205" s="3"/>
      <c r="W205" s="3"/>
      <c r="X205" s="3"/>
      <c r="Y205" s="3"/>
      <c r="Z205" s="3"/>
      <c r="AA205" s="3"/>
      <c r="AB205" s="3"/>
      <c r="AC205" s="3"/>
      <c r="AD205" s="3"/>
      <c r="AE205" s="3"/>
      <c r="AF205" s="3"/>
      <c r="AG205" s="3"/>
      <c r="AH205" s="3"/>
      <c r="AI205" s="3"/>
      <c r="AJ205" s="3"/>
    </row>
    <row r="206" spans="1:36" ht="15.5">
      <c r="A206" s="1"/>
      <c r="B206" s="1"/>
      <c r="C206" s="1"/>
      <c r="D206" s="1"/>
      <c r="E206" s="1"/>
      <c r="F206" s="1"/>
      <c r="G206" s="1"/>
      <c r="H206" s="1"/>
      <c r="I206" s="1"/>
      <c r="J206" s="1"/>
      <c r="K206" s="1"/>
      <c r="L206" s="1"/>
      <c r="M206" s="1"/>
      <c r="N206" s="1"/>
      <c r="O206" s="1"/>
      <c r="P206" s="1"/>
      <c r="Q206" s="1"/>
      <c r="R206" s="3"/>
      <c r="S206" s="3"/>
      <c r="T206" s="3"/>
      <c r="U206" s="3"/>
      <c r="V206" s="3"/>
      <c r="W206" s="3"/>
      <c r="X206" s="3"/>
      <c r="Y206" s="3"/>
      <c r="Z206" s="3"/>
      <c r="AA206" s="3"/>
      <c r="AB206" s="3"/>
      <c r="AC206" s="3"/>
      <c r="AD206" s="3"/>
      <c r="AE206" s="3"/>
      <c r="AF206" s="3"/>
      <c r="AG206" s="3"/>
      <c r="AH206" s="3"/>
      <c r="AI206" s="3"/>
      <c r="AJ206" s="3"/>
    </row>
    <row r="207" spans="1:36" ht="15.5">
      <c r="A207" s="1"/>
      <c r="B207" s="1"/>
      <c r="C207" s="1"/>
      <c r="D207" s="1"/>
      <c r="E207" s="1"/>
      <c r="F207" s="1"/>
      <c r="G207" s="1"/>
      <c r="H207" s="1"/>
      <c r="I207" s="1"/>
      <c r="J207" s="1"/>
      <c r="K207" s="1"/>
      <c r="L207" s="1"/>
      <c r="M207" s="1"/>
      <c r="N207" s="1"/>
      <c r="O207" s="1"/>
      <c r="P207" s="1"/>
      <c r="Q207" s="1"/>
      <c r="R207" s="3"/>
      <c r="S207" s="3"/>
      <c r="T207" s="3"/>
      <c r="U207" s="3"/>
      <c r="V207" s="3"/>
      <c r="W207" s="3"/>
      <c r="X207" s="3"/>
      <c r="Y207" s="3"/>
      <c r="Z207" s="3"/>
      <c r="AA207" s="3"/>
      <c r="AB207" s="3"/>
      <c r="AC207" s="3"/>
      <c r="AD207" s="3"/>
      <c r="AE207" s="3"/>
      <c r="AF207" s="3"/>
      <c r="AG207" s="3"/>
      <c r="AH207" s="3"/>
      <c r="AI207" s="3"/>
      <c r="AJ207" s="3"/>
    </row>
    <row r="208" spans="1:36" ht="15.5">
      <c r="A208" s="1"/>
      <c r="B208" s="1"/>
      <c r="C208" s="1"/>
      <c r="D208" s="1"/>
      <c r="E208" s="1"/>
      <c r="F208" s="1"/>
      <c r="G208" s="1"/>
      <c r="H208" s="1"/>
      <c r="I208" s="1"/>
      <c r="J208" s="1"/>
      <c r="K208" s="1"/>
      <c r="L208" s="1"/>
      <c r="M208" s="1"/>
      <c r="N208" s="1"/>
      <c r="O208" s="1"/>
      <c r="P208" s="1"/>
      <c r="Q208" s="1"/>
      <c r="R208" s="3"/>
      <c r="S208" s="3"/>
      <c r="T208" s="3"/>
      <c r="U208" s="3"/>
      <c r="V208" s="3"/>
      <c r="W208" s="3"/>
      <c r="X208" s="3"/>
      <c r="Y208" s="3"/>
      <c r="Z208" s="3"/>
      <c r="AA208" s="3"/>
      <c r="AB208" s="3"/>
      <c r="AC208" s="3"/>
      <c r="AD208" s="3"/>
      <c r="AE208" s="3"/>
      <c r="AF208" s="3"/>
      <c r="AG208" s="3"/>
      <c r="AH208" s="3"/>
      <c r="AI208" s="3"/>
      <c r="AJ208" s="3"/>
    </row>
    <row r="209" spans="1:36" ht="15.5">
      <c r="A209" s="1"/>
      <c r="B209" s="1"/>
      <c r="C209" s="1"/>
      <c r="D209" s="1"/>
      <c r="E209" s="1"/>
      <c r="F209" s="1"/>
      <c r="G209" s="1"/>
      <c r="H209" s="1"/>
      <c r="I209" s="1"/>
      <c r="J209" s="1"/>
      <c r="K209" s="1"/>
      <c r="L209" s="1"/>
      <c r="M209" s="1"/>
      <c r="N209" s="1"/>
      <c r="O209" s="1"/>
      <c r="P209" s="1"/>
      <c r="Q209" s="1"/>
      <c r="R209" s="3"/>
      <c r="S209" s="3"/>
      <c r="T209" s="3"/>
      <c r="U209" s="3"/>
      <c r="V209" s="3"/>
      <c r="W209" s="3"/>
      <c r="X209" s="3"/>
      <c r="Y209" s="3"/>
      <c r="Z209" s="3"/>
      <c r="AA209" s="3"/>
      <c r="AB209" s="3"/>
      <c r="AC209" s="3"/>
      <c r="AD209" s="3"/>
      <c r="AE209" s="3"/>
      <c r="AF209" s="3"/>
      <c r="AG209" s="3"/>
      <c r="AH209" s="3"/>
      <c r="AI209" s="3"/>
      <c r="AJ209" s="3"/>
    </row>
    <row r="210" spans="1:36" ht="15.5">
      <c r="A210" s="1"/>
      <c r="B210" s="1"/>
      <c r="C210" s="1"/>
      <c r="D210" s="1"/>
      <c r="E210" s="1"/>
      <c r="F210" s="1"/>
      <c r="G210" s="1"/>
      <c r="H210" s="1"/>
      <c r="I210" s="1"/>
      <c r="J210" s="1"/>
      <c r="K210" s="1"/>
      <c r="L210" s="1"/>
      <c r="M210" s="1"/>
      <c r="N210" s="1"/>
      <c r="O210" s="1"/>
      <c r="P210" s="1"/>
      <c r="Q210" s="1"/>
      <c r="R210" s="3"/>
      <c r="S210" s="3"/>
      <c r="T210" s="3"/>
      <c r="U210" s="3"/>
      <c r="V210" s="3"/>
      <c r="W210" s="3"/>
      <c r="X210" s="3"/>
      <c r="Y210" s="3"/>
      <c r="Z210" s="3"/>
      <c r="AA210" s="3"/>
      <c r="AB210" s="3"/>
      <c r="AC210" s="3"/>
      <c r="AD210" s="3"/>
      <c r="AE210" s="3"/>
      <c r="AF210" s="3"/>
      <c r="AG210" s="3"/>
      <c r="AH210" s="3"/>
      <c r="AI210" s="3"/>
      <c r="AJ210" s="3"/>
    </row>
    <row r="211" spans="1:36" ht="15.5">
      <c r="A211" s="1"/>
      <c r="B211" s="1"/>
      <c r="C211" s="1"/>
      <c r="D211" s="1"/>
      <c r="E211" s="1"/>
      <c r="F211" s="1"/>
      <c r="G211" s="1"/>
      <c r="H211" s="1"/>
      <c r="I211" s="1"/>
      <c r="J211" s="1"/>
      <c r="K211" s="1"/>
      <c r="L211" s="1"/>
      <c r="M211" s="1"/>
      <c r="N211" s="1"/>
      <c r="O211" s="1"/>
      <c r="P211" s="1"/>
      <c r="Q211" s="1"/>
      <c r="R211" s="3"/>
      <c r="S211" s="3"/>
      <c r="T211" s="3"/>
      <c r="U211" s="3"/>
      <c r="V211" s="3"/>
      <c r="W211" s="3"/>
      <c r="X211" s="3"/>
      <c r="Y211" s="3"/>
      <c r="Z211" s="3"/>
      <c r="AA211" s="3"/>
      <c r="AB211" s="3"/>
      <c r="AC211" s="3"/>
      <c r="AD211" s="3"/>
      <c r="AE211" s="3"/>
      <c r="AF211" s="3"/>
      <c r="AG211" s="3"/>
      <c r="AH211" s="3"/>
      <c r="AI211" s="3"/>
      <c r="AJ211" s="3"/>
    </row>
    <row r="212" spans="1:36" ht="15.5">
      <c r="A212" s="1"/>
      <c r="B212" s="1"/>
      <c r="C212" s="1"/>
      <c r="D212" s="1"/>
      <c r="E212" s="1"/>
      <c r="F212" s="1"/>
      <c r="G212" s="1"/>
      <c r="H212" s="1"/>
      <c r="I212" s="1"/>
      <c r="J212" s="1"/>
      <c r="K212" s="1"/>
      <c r="L212" s="1"/>
      <c r="M212" s="1"/>
      <c r="N212" s="1"/>
      <c r="O212" s="1"/>
      <c r="P212" s="1"/>
      <c r="Q212" s="1"/>
      <c r="R212" s="3"/>
      <c r="S212" s="3"/>
      <c r="T212" s="3"/>
      <c r="U212" s="3"/>
      <c r="V212" s="3"/>
      <c r="W212" s="3"/>
      <c r="X212" s="3"/>
      <c r="Y212" s="3"/>
      <c r="Z212" s="3"/>
      <c r="AA212" s="3"/>
      <c r="AB212" s="3"/>
      <c r="AC212" s="3"/>
      <c r="AD212" s="3"/>
      <c r="AE212" s="3"/>
      <c r="AF212" s="3"/>
      <c r="AG212" s="3"/>
      <c r="AH212" s="3"/>
      <c r="AI212" s="3"/>
      <c r="AJ212" s="3"/>
    </row>
    <row r="213" spans="1:36" ht="15.5">
      <c r="A213" s="1"/>
      <c r="B213" s="1"/>
      <c r="C213" s="1"/>
      <c r="D213" s="1"/>
      <c r="E213" s="1"/>
      <c r="F213" s="1"/>
      <c r="G213" s="1"/>
      <c r="H213" s="1"/>
      <c r="I213" s="1"/>
      <c r="J213" s="1"/>
      <c r="K213" s="1"/>
      <c r="L213" s="1"/>
      <c r="M213" s="1"/>
      <c r="N213" s="1"/>
      <c r="O213" s="1"/>
      <c r="P213" s="1"/>
      <c r="Q213" s="1"/>
      <c r="R213" s="3"/>
      <c r="S213" s="3"/>
      <c r="T213" s="3"/>
      <c r="U213" s="3"/>
      <c r="V213" s="3"/>
      <c r="W213" s="3"/>
      <c r="X213" s="3"/>
      <c r="Y213" s="3"/>
      <c r="Z213" s="3"/>
      <c r="AA213" s="3"/>
      <c r="AB213" s="3"/>
      <c r="AC213" s="3"/>
      <c r="AD213" s="3"/>
      <c r="AE213" s="3"/>
      <c r="AF213" s="3"/>
      <c r="AG213" s="3"/>
      <c r="AH213" s="3"/>
      <c r="AI213" s="3"/>
      <c r="AJ213" s="3"/>
    </row>
    <row r="214" spans="1:36" ht="15.5">
      <c r="A214" s="1"/>
      <c r="B214" s="1"/>
      <c r="C214" s="1"/>
      <c r="D214" s="1"/>
      <c r="E214" s="1"/>
      <c r="F214" s="1"/>
      <c r="G214" s="1"/>
      <c r="H214" s="1"/>
      <c r="I214" s="1"/>
      <c r="J214" s="1"/>
      <c r="K214" s="1"/>
      <c r="L214" s="1"/>
      <c r="M214" s="1"/>
      <c r="N214" s="1"/>
      <c r="O214" s="1"/>
      <c r="P214" s="1"/>
      <c r="Q214" s="1"/>
      <c r="R214" s="3"/>
      <c r="S214" s="3"/>
      <c r="T214" s="3"/>
      <c r="U214" s="3"/>
      <c r="V214" s="3"/>
      <c r="W214" s="3"/>
      <c r="X214" s="3"/>
      <c r="Y214" s="3"/>
      <c r="Z214" s="3"/>
      <c r="AA214" s="3"/>
      <c r="AB214" s="3"/>
      <c r="AC214" s="3"/>
      <c r="AD214" s="3"/>
      <c r="AE214" s="3"/>
      <c r="AF214" s="3"/>
      <c r="AG214" s="3"/>
      <c r="AH214" s="3"/>
      <c r="AI214" s="3"/>
      <c r="AJ214" s="3"/>
    </row>
    <row r="215" spans="1:36" ht="15.5">
      <c r="A215" s="1"/>
      <c r="B215" s="1"/>
      <c r="C215" s="1"/>
      <c r="D215" s="1"/>
      <c r="E215" s="1"/>
      <c r="F215" s="1"/>
      <c r="G215" s="1"/>
      <c r="H215" s="1"/>
      <c r="I215" s="1"/>
      <c r="J215" s="1"/>
      <c r="K215" s="1"/>
      <c r="L215" s="1"/>
      <c r="M215" s="1"/>
      <c r="N215" s="1"/>
      <c r="O215" s="1"/>
      <c r="P215" s="1"/>
      <c r="Q215" s="1"/>
      <c r="R215" s="3"/>
      <c r="S215" s="3"/>
      <c r="T215" s="3"/>
      <c r="U215" s="3"/>
      <c r="V215" s="3"/>
      <c r="W215" s="3"/>
      <c r="X215" s="3"/>
      <c r="Y215" s="3"/>
      <c r="Z215" s="3"/>
      <c r="AA215" s="3"/>
      <c r="AB215" s="3"/>
      <c r="AC215" s="3"/>
      <c r="AD215" s="3"/>
      <c r="AE215" s="3"/>
      <c r="AF215" s="3"/>
      <c r="AG215" s="3"/>
      <c r="AH215" s="3"/>
      <c r="AI215" s="3"/>
      <c r="AJ215" s="3"/>
    </row>
    <row r="216" spans="1:36" ht="15.5">
      <c r="A216" s="1"/>
      <c r="B216" s="1"/>
      <c r="C216" s="1"/>
      <c r="D216" s="1"/>
      <c r="E216" s="1"/>
      <c r="F216" s="1"/>
      <c r="G216" s="1"/>
      <c r="H216" s="1"/>
      <c r="I216" s="1"/>
      <c r="J216" s="1"/>
      <c r="K216" s="1"/>
      <c r="L216" s="1"/>
      <c r="M216" s="1"/>
      <c r="N216" s="1"/>
      <c r="O216" s="1"/>
      <c r="P216" s="1"/>
      <c r="Q216" s="1"/>
      <c r="R216" s="3"/>
      <c r="S216" s="3"/>
      <c r="T216" s="3"/>
      <c r="U216" s="3"/>
      <c r="V216" s="3"/>
      <c r="W216" s="3"/>
      <c r="X216" s="3"/>
      <c r="Y216" s="3"/>
      <c r="Z216" s="3"/>
      <c r="AA216" s="3"/>
      <c r="AB216" s="3"/>
      <c r="AC216" s="3"/>
      <c r="AD216" s="3"/>
      <c r="AE216" s="3"/>
      <c r="AF216" s="3"/>
      <c r="AG216" s="3"/>
      <c r="AH216" s="3"/>
      <c r="AI216" s="3"/>
      <c r="AJ216" s="3"/>
    </row>
    <row r="217" spans="1:36" ht="15.5">
      <c r="A217" s="1"/>
      <c r="B217" s="1"/>
      <c r="C217" s="1"/>
      <c r="D217" s="1"/>
      <c r="E217" s="1"/>
      <c r="F217" s="1"/>
      <c r="G217" s="1"/>
      <c r="H217" s="1"/>
      <c r="I217" s="1"/>
      <c r="J217" s="1"/>
      <c r="K217" s="1"/>
      <c r="L217" s="1"/>
      <c r="M217" s="1"/>
      <c r="N217" s="1"/>
      <c r="O217" s="1"/>
      <c r="P217" s="1"/>
      <c r="Q217" s="1"/>
      <c r="R217" s="3"/>
      <c r="S217" s="3"/>
      <c r="T217" s="3"/>
      <c r="U217" s="3"/>
      <c r="V217" s="3"/>
      <c r="W217" s="3"/>
      <c r="X217" s="3"/>
      <c r="Y217" s="3"/>
      <c r="Z217" s="3"/>
      <c r="AA217" s="3"/>
      <c r="AB217" s="3"/>
      <c r="AC217" s="3"/>
      <c r="AD217" s="3"/>
      <c r="AE217" s="3"/>
      <c r="AF217" s="3"/>
      <c r="AG217" s="3"/>
      <c r="AH217" s="3"/>
      <c r="AI217" s="3"/>
      <c r="AJ217" s="3"/>
    </row>
    <row r="218" spans="1:36" ht="15.5">
      <c r="A218" s="1"/>
      <c r="B218" s="1"/>
      <c r="C218" s="1"/>
      <c r="D218" s="1"/>
      <c r="E218" s="1"/>
      <c r="F218" s="1"/>
      <c r="G218" s="1"/>
      <c r="H218" s="1"/>
      <c r="I218" s="1"/>
      <c r="J218" s="1"/>
      <c r="K218" s="1"/>
      <c r="L218" s="1"/>
      <c r="M218" s="1"/>
      <c r="N218" s="1"/>
      <c r="O218" s="1"/>
      <c r="P218" s="1"/>
      <c r="Q218" s="1"/>
      <c r="R218" s="3"/>
      <c r="S218" s="3"/>
      <c r="T218" s="3"/>
      <c r="U218" s="3"/>
      <c r="V218" s="3"/>
      <c r="W218" s="3"/>
      <c r="X218" s="3"/>
      <c r="Y218" s="3"/>
      <c r="Z218" s="3"/>
      <c r="AA218" s="3"/>
      <c r="AB218" s="3"/>
      <c r="AC218" s="3"/>
      <c r="AD218" s="3"/>
      <c r="AE218" s="3"/>
      <c r="AF218" s="3"/>
      <c r="AG218" s="3"/>
      <c r="AH218" s="3"/>
      <c r="AI218" s="3"/>
      <c r="AJ218" s="3"/>
    </row>
    <row r="219" spans="1:36" ht="15.5">
      <c r="A219" s="1"/>
      <c r="B219" s="1"/>
      <c r="C219" s="1"/>
      <c r="D219" s="1"/>
      <c r="E219" s="1"/>
      <c r="F219" s="1"/>
      <c r="G219" s="1"/>
      <c r="H219" s="1"/>
      <c r="I219" s="1"/>
      <c r="J219" s="1"/>
      <c r="K219" s="1"/>
      <c r="L219" s="1"/>
      <c r="M219" s="1"/>
      <c r="N219" s="1"/>
      <c r="O219" s="1"/>
      <c r="P219" s="1"/>
      <c r="Q219" s="1"/>
      <c r="R219" s="3"/>
      <c r="S219" s="3"/>
      <c r="T219" s="3"/>
      <c r="U219" s="3"/>
      <c r="V219" s="3"/>
      <c r="W219" s="3"/>
      <c r="X219" s="3"/>
      <c r="Y219" s="3"/>
      <c r="Z219" s="3"/>
      <c r="AA219" s="3"/>
      <c r="AB219" s="3"/>
      <c r="AC219" s="3"/>
      <c r="AD219" s="3"/>
      <c r="AE219" s="3"/>
      <c r="AF219" s="3"/>
      <c r="AG219" s="3"/>
      <c r="AH219" s="3"/>
      <c r="AI219" s="3"/>
      <c r="AJ219" s="3"/>
    </row>
    <row r="220" spans="1:36" ht="15.5">
      <c r="A220" s="1"/>
      <c r="B220" s="1"/>
      <c r="C220" s="1"/>
      <c r="D220" s="1"/>
      <c r="E220" s="1"/>
      <c r="F220" s="1"/>
      <c r="G220" s="1"/>
      <c r="H220" s="1"/>
      <c r="I220" s="1"/>
      <c r="J220" s="1"/>
      <c r="K220" s="1"/>
      <c r="L220" s="1"/>
      <c r="M220" s="1"/>
      <c r="N220" s="1"/>
      <c r="O220" s="1"/>
      <c r="P220" s="1"/>
      <c r="Q220" s="1"/>
      <c r="R220" s="3"/>
      <c r="S220" s="3"/>
      <c r="T220" s="3"/>
      <c r="U220" s="3"/>
      <c r="V220" s="3"/>
      <c r="W220" s="3"/>
      <c r="X220" s="3"/>
      <c r="Y220" s="3"/>
      <c r="Z220" s="3"/>
      <c r="AA220" s="3"/>
      <c r="AB220" s="3"/>
      <c r="AC220" s="3"/>
      <c r="AD220" s="3"/>
      <c r="AE220" s="3"/>
      <c r="AF220" s="3"/>
      <c r="AG220" s="3"/>
      <c r="AH220" s="3"/>
      <c r="AI220" s="3"/>
      <c r="AJ220" s="3"/>
    </row>
    <row r="221" spans="1:36" ht="15.5">
      <c r="A221" s="1"/>
      <c r="B221" s="1"/>
      <c r="C221" s="1"/>
      <c r="D221" s="1"/>
      <c r="E221" s="1"/>
      <c r="F221" s="1"/>
      <c r="G221" s="1"/>
      <c r="H221" s="1"/>
      <c r="I221" s="1"/>
      <c r="J221" s="1"/>
      <c r="K221" s="1"/>
      <c r="L221" s="1"/>
      <c r="M221" s="1"/>
      <c r="N221" s="1"/>
      <c r="O221" s="1"/>
      <c r="P221" s="1"/>
      <c r="Q221" s="1"/>
      <c r="R221" s="3"/>
      <c r="S221" s="3"/>
      <c r="T221" s="3"/>
      <c r="U221" s="3"/>
      <c r="V221" s="3"/>
      <c r="W221" s="3"/>
      <c r="X221" s="3"/>
      <c r="Y221" s="3"/>
      <c r="Z221" s="3"/>
      <c r="AA221" s="3"/>
      <c r="AB221" s="3"/>
      <c r="AC221" s="3"/>
      <c r="AD221" s="3"/>
      <c r="AE221" s="3"/>
      <c r="AF221" s="3"/>
      <c r="AG221" s="3"/>
      <c r="AH221" s="3"/>
      <c r="AI221" s="3"/>
      <c r="AJ221" s="3"/>
    </row>
    <row r="222" spans="1:36" ht="15.5">
      <c r="A222" s="1"/>
      <c r="B222" s="1"/>
      <c r="C222" s="1"/>
      <c r="D222" s="1"/>
      <c r="E222" s="1"/>
      <c r="F222" s="1"/>
      <c r="G222" s="1"/>
      <c r="H222" s="1"/>
      <c r="I222" s="1"/>
      <c r="J222" s="1"/>
      <c r="K222" s="1"/>
      <c r="L222" s="1"/>
      <c r="M222" s="1"/>
      <c r="N222" s="1"/>
      <c r="O222" s="1"/>
      <c r="P222" s="1"/>
      <c r="Q222" s="1"/>
      <c r="R222" s="3"/>
      <c r="S222" s="3"/>
      <c r="T222" s="3"/>
      <c r="U222" s="3"/>
      <c r="V222" s="3"/>
      <c r="W222" s="3"/>
      <c r="X222" s="3"/>
      <c r="Y222" s="3"/>
      <c r="Z222" s="3"/>
      <c r="AA222" s="3"/>
      <c r="AB222" s="3"/>
      <c r="AC222" s="3"/>
      <c r="AD222" s="3"/>
      <c r="AE222" s="3"/>
      <c r="AF222" s="3"/>
      <c r="AG222" s="3"/>
      <c r="AH222" s="3"/>
      <c r="AI222" s="3"/>
      <c r="AJ222" s="3"/>
    </row>
    <row r="223" spans="1:36" ht="15.5">
      <c r="A223" s="1"/>
      <c r="B223" s="1"/>
      <c r="C223" s="1"/>
      <c r="D223" s="1"/>
      <c r="E223" s="1"/>
      <c r="F223" s="1"/>
      <c r="G223" s="1"/>
      <c r="H223" s="1"/>
      <c r="I223" s="1"/>
      <c r="J223" s="1"/>
      <c r="K223" s="1"/>
      <c r="L223" s="1"/>
      <c r="M223" s="1"/>
      <c r="N223" s="1"/>
      <c r="O223" s="1"/>
      <c r="P223" s="1"/>
      <c r="Q223" s="1"/>
      <c r="R223" s="3"/>
      <c r="S223" s="3"/>
      <c r="T223" s="3"/>
      <c r="U223" s="3"/>
      <c r="V223" s="3"/>
      <c r="W223" s="3"/>
      <c r="X223" s="3"/>
      <c r="Y223" s="3"/>
      <c r="Z223" s="3"/>
      <c r="AA223" s="3"/>
      <c r="AB223" s="3"/>
      <c r="AC223" s="3"/>
      <c r="AD223" s="3"/>
      <c r="AE223" s="3"/>
      <c r="AF223" s="3"/>
      <c r="AG223" s="3"/>
      <c r="AH223" s="3"/>
      <c r="AI223" s="3"/>
      <c r="AJ223" s="3"/>
    </row>
    <row r="224" spans="1:36" ht="15.5">
      <c r="A224" s="1"/>
      <c r="B224" s="1"/>
      <c r="C224" s="1"/>
      <c r="D224" s="1"/>
      <c r="E224" s="1"/>
      <c r="F224" s="1"/>
      <c r="G224" s="1"/>
      <c r="H224" s="1"/>
      <c r="I224" s="1"/>
      <c r="J224" s="1"/>
      <c r="K224" s="1"/>
      <c r="L224" s="1"/>
      <c r="M224" s="1"/>
      <c r="N224" s="1"/>
      <c r="O224" s="1"/>
      <c r="P224" s="1"/>
      <c r="Q224" s="1"/>
      <c r="R224" s="3"/>
      <c r="S224" s="3"/>
      <c r="T224" s="3"/>
      <c r="U224" s="3"/>
      <c r="V224" s="3"/>
      <c r="W224" s="3"/>
      <c r="X224" s="3"/>
      <c r="Y224" s="3"/>
      <c r="Z224" s="3"/>
      <c r="AA224" s="3"/>
      <c r="AB224" s="3"/>
      <c r="AC224" s="3"/>
      <c r="AD224" s="3"/>
      <c r="AE224" s="3"/>
      <c r="AF224" s="3"/>
      <c r="AG224" s="3"/>
      <c r="AH224" s="3"/>
      <c r="AI224" s="3"/>
      <c r="AJ224" s="3"/>
    </row>
    <row r="225" spans="1:36" ht="15.5">
      <c r="A225" s="1"/>
      <c r="B225" s="1"/>
      <c r="C225" s="1"/>
      <c r="D225" s="1"/>
      <c r="E225" s="1"/>
      <c r="F225" s="1"/>
      <c r="G225" s="1"/>
      <c r="H225" s="1"/>
      <c r="I225" s="1"/>
      <c r="J225" s="1"/>
      <c r="K225" s="1"/>
      <c r="L225" s="1"/>
      <c r="M225" s="1"/>
      <c r="N225" s="1"/>
      <c r="O225" s="1"/>
      <c r="P225" s="1"/>
      <c r="Q225" s="1"/>
      <c r="R225" s="3"/>
      <c r="S225" s="3"/>
      <c r="T225" s="3"/>
      <c r="U225" s="3"/>
      <c r="V225" s="3"/>
      <c r="W225" s="3"/>
      <c r="X225" s="3"/>
      <c r="Y225" s="3"/>
      <c r="Z225" s="3"/>
      <c r="AA225" s="3"/>
      <c r="AB225" s="3"/>
      <c r="AC225" s="3"/>
      <c r="AD225" s="3"/>
      <c r="AE225" s="3"/>
      <c r="AF225" s="3"/>
      <c r="AG225" s="3"/>
      <c r="AH225" s="3"/>
      <c r="AI225" s="3"/>
      <c r="AJ225" s="3"/>
    </row>
    <row r="226" spans="1:36" ht="15.5">
      <c r="A226" s="1"/>
      <c r="B226" s="1"/>
      <c r="C226" s="1"/>
      <c r="D226" s="1"/>
      <c r="E226" s="1"/>
      <c r="F226" s="1"/>
      <c r="G226" s="1"/>
      <c r="H226" s="1"/>
      <c r="I226" s="1"/>
      <c r="J226" s="1"/>
      <c r="K226" s="1"/>
      <c r="L226" s="1"/>
      <c r="M226" s="1"/>
      <c r="N226" s="1"/>
      <c r="O226" s="1"/>
      <c r="P226" s="1"/>
      <c r="Q226" s="1"/>
      <c r="R226" s="3"/>
      <c r="S226" s="3"/>
      <c r="T226" s="3"/>
      <c r="U226" s="3"/>
      <c r="V226" s="3"/>
      <c r="W226" s="3"/>
      <c r="X226" s="3"/>
      <c r="Y226" s="3"/>
      <c r="Z226" s="3"/>
      <c r="AA226" s="3"/>
      <c r="AB226" s="3"/>
      <c r="AC226" s="3"/>
      <c r="AD226" s="3"/>
      <c r="AE226" s="3"/>
      <c r="AF226" s="3"/>
      <c r="AG226" s="3"/>
      <c r="AH226" s="3"/>
      <c r="AI226" s="3"/>
      <c r="AJ226" s="3"/>
    </row>
    <row r="227" spans="1:36" ht="15.5">
      <c r="A227" s="1"/>
      <c r="B227" s="1"/>
      <c r="C227" s="1"/>
      <c r="D227" s="1"/>
      <c r="E227" s="1"/>
      <c r="F227" s="1"/>
      <c r="G227" s="1"/>
      <c r="H227" s="1"/>
      <c r="I227" s="1"/>
      <c r="J227" s="1"/>
      <c r="K227" s="1"/>
      <c r="L227" s="1"/>
      <c r="M227" s="1"/>
      <c r="N227" s="1"/>
      <c r="O227" s="1"/>
      <c r="P227" s="1"/>
      <c r="Q227" s="1"/>
      <c r="R227" s="3"/>
      <c r="S227" s="3"/>
      <c r="T227" s="3"/>
      <c r="U227" s="3"/>
      <c r="V227" s="3"/>
      <c r="W227" s="3"/>
      <c r="X227" s="3"/>
      <c r="Y227" s="3"/>
      <c r="Z227" s="3"/>
      <c r="AA227" s="3"/>
      <c r="AB227" s="3"/>
      <c r="AC227" s="3"/>
      <c r="AD227" s="3"/>
      <c r="AE227" s="3"/>
      <c r="AF227" s="3"/>
      <c r="AG227" s="3"/>
      <c r="AH227" s="3"/>
      <c r="AI227" s="3"/>
      <c r="AJ227" s="3"/>
    </row>
    <row r="228" spans="1:36" ht="15.5">
      <c r="A228" s="1"/>
      <c r="B228" s="1"/>
      <c r="C228" s="1"/>
      <c r="D228" s="1"/>
      <c r="E228" s="1"/>
      <c r="F228" s="1"/>
      <c r="G228" s="1"/>
      <c r="H228" s="1"/>
      <c r="I228" s="1"/>
      <c r="J228" s="1"/>
      <c r="K228" s="1"/>
      <c r="L228" s="1"/>
      <c r="M228" s="1"/>
      <c r="N228" s="1"/>
      <c r="O228" s="1"/>
      <c r="P228" s="1"/>
      <c r="Q228" s="1"/>
      <c r="R228" s="3"/>
      <c r="S228" s="3"/>
      <c r="T228" s="3"/>
      <c r="U228" s="3"/>
      <c r="V228" s="3"/>
      <c r="W228" s="3"/>
      <c r="X228" s="3"/>
      <c r="Y228" s="3"/>
      <c r="Z228" s="3"/>
      <c r="AA228" s="3"/>
      <c r="AB228" s="3"/>
      <c r="AC228" s="3"/>
      <c r="AD228" s="3"/>
      <c r="AE228" s="3"/>
      <c r="AF228" s="3"/>
      <c r="AG228" s="3"/>
      <c r="AH228" s="3"/>
      <c r="AI228" s="3"/>
      <c r="AJ228" s="3"/>
    </row>
    <row r="229" spans="1:36" ht="15.5">
      <c r="A229" s="1"/>
      <c r="B229" s="1"/>
      <c r="C229" s="1"/>
      <c r="D229" s="1"/>
      <c r="E229" s="1"/>
      <c r="F229" s="1"/>
      <c r="G229" s="1"/>
      <c r="H229" s="1"/>
      <c r="I229" s="1"/>
      <c r="J229" s="1"/>
      <c r="K229" s="1"/>
      <c r="L229" s="1"/>
      <c r="M229" s="1"/>
      <c r="N229" s="1"/>
      <c r="O229" s="1"/>
      <c r="P229" s="1"/>
      <c r="Q229" s="1"/>
      <c r="R229" s="3"/>
      <c r="S229" s="3"/>
      <c r="T229" s="3"/>
      <c r="U229" s="3"/>
      <c r="V229" s="3"/>
      <c r="W229" s="3"/>
      <c r="X229" s="3"/>
      <c r="Y229" s="3"/>
      <c r="Z229" s="3"/>
      <c r="AA229" s="3"/>
      <c r="AB229" s="3"/>
      <c r="AC229" s="3"/>
      <c r="AD229" s="3"/>
      <c r="AE229" s="3"/>
      <c r="AF229" s="3"/>
      <c r="AG229" s="3"/>
      <c r="AH229" s="3"/>
      <c r="AI229" s="3"/>
      <c r="AJ229" s="3"/>
    </row>
    <row r="230" spans="1:36" ht="15.5">
      <c r="A230" s="1"/>
      <c r="B230" s="1"/>
      <c r="C230" s="1"/>
      <c r="D230" s="1"/>
      <c r="E230" s="1"/>
      <c r="F230" s="1"/>
      <c r="G230" s="1"/>
      <c r="H230" s="1"/>
      <c r="I230" s="1"/>
      <c r="J230" s="1"/>
      <c r="K230" s="1"/>
      <c r="L230" s="1"/>
      <c r="M230" s="1"/>
      <c r="N230" s="1"/>
      <c r="O230" s="1"/>
      <c r="P230" s="1"/>
      <c r="Q230" s="1"/>
      <c r="R230" s="3"/>
      <c r="S230" s="3"/>
      <c r="T230" s="3"/>
      <c r="U230" s="3"/>
      <c r="V230" s="3"/>
      <c r="W230" s="3"/>
      <c r="X230" s="3"/>
      <c r="Y230" s="3"/>
      <c r="Z230" s="3"/>
      <c r="AA230" s="3"/>
      <c r="AB230" s="3"/>
      <c r="AC230" s="3"/>
      <c r="AD230" s="3"/>
      <c r="AE230" s="3"/>
      <c r="AF230" s="3"/>
      <c r="AG230" s="3"/>
      <c r="AH230" s="3"/>
      <c r="AI230" s="3"/>
      <c r="AJ230" s="3"/>
    </row>
    <row r="231" spans="1:36" ht="15.5">
      <c r="A231" s="1"/>
      <c r="B231" s="1"/>
      <c r="C231" s="1"/>
      <c r="D231" s="1"/>
      <c r="E231" s="1"/>
      <c r="F231" s="1"/>
      <c r="G231" s="1"/>
      <c r="H231" s="1"/>
      <c r="I231" s="1"/>
      <c r="J231" s="1"/>
      <c r="K231" s="1"/>
      <c r="L231" s="1"/>
      <c r="M231" s="1"/>
      <c r="N231" s="1"/>
      <c r="O231" s="1"/>
      <c r="P231" s="1"/>
      <c r="Q231" s="1"/>
      <c r="R231" s="3"/>
      <c r="S231" s="3"/>
      <c r="T231" s="3"/>
      <c r="U231" s="3"/>
      <c r="V231" s="3"/>
      <c r="W231" s="3"/>
      <c r="X231" s="3"/>
      <c r="Y231" s="3"/>
      <c r="Z231" s="3"/>
      <c r="AA231" s="3"/>
      <c r="AB231" s="3"/>
      <c r="AC231" s="3"/>
      <c r="AD231" s="3"/>
      <c r="AE231" s="3"/>
      <c r="AF231" s="3"/>
      <c r="AG231" s="3"/>
      <c r="AH231" s="3"/>
      <c r="AI231" s="3"/>
      <c r="AJ231" s="3"/>
    </row>
    <row r="232" spans="1:36" ht="15.5">
      <c r="A232" s="1"/>
      <c r="B232" s="1"/>
      <c r="C232" s="1"/>
      <c r="D232" s="1"/>
      <c r="E232" s="1"/>
      <c r="F232" s="1"/>
      <c r="G232" s="1"/>
      <c r="H232" s="1"/>
      <c r="I232" s="1"/>
      <c r="J232" s="1"/>
      <c r="K232" s="1"/>
      <c r="L232" s="1"/>
      <c r="M232" s="1"/>
      <c r="N232" s="1"/>
      <c r="O232" s="1"/>
      <c r="P232" s="1"/>
      <c r="Q232" s="1"/>
      <c r="R232" s="3"/>
      <c r="S232" s="3"/>
      <c r="T232" s="3"/>
      <c r="U232" s="3"/>
      <c r="V232" s="3"/>
      <c r="W232" s="3"/>
      <c r="X232" s="3"/>
      <c r="Y232" s="3"/>
      <c r="Z232" s="3"/>
      <c r="AA232" s="3"/>
      <c r="AB232" s="3"/>
      <c r="AC232" s="3"/>
      <c r="AD232" s="3"/>
      <c r="AE232" s="3"/>
      <c r="AF232" s="3"/>
      <c r="AG232" s="3"/>
      <c r="AH232" s="3"/>
      <c r="AI232" s="3"/>
      <c r="AJ232" s="3"/>
    </row>
    <row r="233" spans="1:36" ht="15.5">
      <c r="A233" s="1"/>
      <c r="B233" s="1"/>
      <c r="C233" s="1"/>
      <c r="D233" s="1"/>
      <c r="E233" s="1"/>
      <c r="F233" s="1"/>
      <c r="G233" s="1"/>
      <c r="H233" s="1"/>
      <c r="I233" s="1"/>
      <c r="J233" s="1"/>
      <c r="K233" s="1"/>
      <c r="L233" s="1"/>
      <c r="M233" s="1"/>
      <c r="N233" s="1"/>
      <c r="O233" s="1"/>
      <c r="P233" s="1"/>
      <c r="Q233" s="1"/>
      <c r="R233" s="3"/>
      <c r="S233" s="3"/>
      <c r="T233" s="3"/>
      <c r="U233" s="3"/>
      <c r="V233" s="3"/>
      <c r="W233" s="3"/>
      <c r="X233" s="3"/>
      <c r="Y233" s="3"/>
      <c r="Z233" s="3"/>
      <c r="AA233" s="3"/>
      <c r="AB233" s="3"/>
      <c r="AC233" s="3"/>
      <c r="AD233" s="3"/>
      <c r="AE233" s="3"/>
      <c r="AF233" s="3"/>
      <c r="AG233" s="3"/>
      <c r="AH233" s="3"/>
      <c r="AI233" s="3"/>
      <c r="AJ233" s="3"/>
    </row>
    <row r="234" spans="1:36" ht="15.5">
      <c r="A234" s="1"/>
      <c r="B234" s="1"/>
      <c r="C234" s="1"/>
      <c r="D234" s="1"/>
      <c r="E234" s="1"/>
      <c r="F234" s="1"/>
      <c r="G234" s="1"/>
      <c r="H234" s="1"/>
      <c r="I234" s="1"/>
      <c r="J234" s="1"/>
      <c r="K234" s="1"/>
      <c r="L234" s="1"/>
      <c r="M234" s="1"/>
      <c r="N234" s="1"/>
      <c r="O234" s="1"/>
      <c r="P234" s="1"/>
      <c r="Q234" s="1"/>
      <c r="R234" s="3"/>
      <c r="S234" s="3"/>
      <c r="T234" s="3"/>
      <c r="U234" s="3"/>
      <c r="V234" s="3"/>
      <c r="W234" s="3"/>
      <c r="X234" s="3"/>
      <c r="Y234" s="3"/>
      <c r="Z234" s="3"/>
      <c r="AA234" s="3"/>
      <c r="AB234" s="3"/>
      <c r="AC234" s="3"/>
      <c r="AD234" s="3"/>
      <c r="AE234" s="3"/>
      <c r="AF234" s="3"/>
      <c r="AG234" s="3"/>
      <c r="AH234" s="3"/>
      <c r="AI234" s="3"/>
      <c r="AJ234" s="3"/>
    </row>
    <row r="235" spans="1:36" ht="15.5">
      <c r="A235" s="1"/>
      <c r="B235" s="1"/>
      <c r="C235" s="1"/>
      <c r="D235" s="1"/>
      <c r="E235" s="1"/>
      <c r="F235" s="1"/>
      <c r="G235" s="1"/>
      <c r="H235" s="1"/>
      <c r="I235" s="1"/>
      <c r="J235" s="1"/>
      <c r="K235" s="1"/>
      <c r="L235" s="1"/>
      <c r="M235" s="1"/>
      <c r="N235" s="1"/>
      <c r="O235" s="1"/>
      <c r="P235" s="1"/>
      <c r="Q235" s="1"/>
      <c r="R235" s="3"/>
      <c r="S235" s="3"/>
      <c r="T235" s="3"/>
      <c r="U235" s="3"/>
      <c r="V235" s="3"/>
      <c r="W235" s="3"/>
      <c r="X235" s="3"/>
      <c r="Y235" s="3"/>
      <c r="Z235" s="3"/>
      <c r="AA235" s="3"/>
      <c r="AB235" s="3"/>
      <c r="AC235" s="3"/>
      <c r="AD235" s="3"/>
      <c r="AE235" s="3"/>
      <c r="AF235" s="3"/>
      <c r="AG235" s="3"/>
      <c r="AH235" s="3"/>
      <c r="AI235" s="3"/>
      <c r="AJ235" s="3"/>
    </row>
    <row r="236" spans="1:36" ht="15.5">
      <c r="A236" s="1"/>
      <c r="B236" s="1"/>
      <c r="C236" s="1"/>
      <c r="D236" s="1"/>
      <c r="E236" s="1"/>
      <c r="F236" s="1"/>
      <c r="G236" s="1"/>
      <c r="H236" s="1"/>
      <c r="I236" s="1"/>
      <c r="J236" s="1"/>
      <c r="K236" s="1"/>
      <c r="L236" s="1"/>
      <c r="M236" s="1"/>
      <c r="N236" s="1"/>
      <c r="O236" s="1"/>
      <c r="P236" s="1"/>
      <c r="Q236" s="1"/>
      <c r="R236" s="3"/>
      <c r="S236" s="3"/>
      <c r="T236" s="3"/>
      <c r="U236" s="3"/>
      <c r="V236" s="3"/>
      <c r="W236" s="3"/>
      <c r="X236" s="3"/>
      <c r="Y236" s="3"/>
      <c r="Z236" s="3"/>
      <c r="AA236" s="3"/>
      <c r="AB236" s="3"/>
      <c r="AC236" s="3"/>
      <c r="AD236" s="3"/>
      <c r="AE236" s="3"/>
      <c r="AF236" s="3"/>
      <c r="AG236" s="3"/>
      <c r="AH236" s="3"/>
      <c r="AI236" s="3"/>
      <c r="AJ236" s="3"/>
    </row>
    <row r="237" spans="1:36" ht="15.5">
      <c r="A237" s="1"/>
      <c r="B237" s="1"/>
      <c r="C237" s="1"/>
      <c r="D237" s="1"/>
      <c r="E237" s="1"/>
      <c r="F237" s="1"/>
      <c r="G237" s="1"/>
      <c r="H237" s="1"/>
      <c r="I237" s="1"/>
      <c r="J237" s="1"/>
      <c r="K237" s="1"/>
      <c r="L237" s="1"/>
      <c r="M237" s="1"/>
      <c r="N237" s="1"/>
      <c r="O237" s="1"/>
      <c r="P237" s="1"/>
      <c r="Q237" s="1"/>
      <c r="R237" s="3"/>
      <c r="S237" s="3"/>
      <c r="T237" s="3"/>
      <c r="U237" s="3"/>
      <c r="V237" s="3"/>
      <c r="W237" s="3"/>
      <c r="X237" s="3"/>
      <c r="Y237" s="3"/>
      <c r="Z237" s="3"/>
      <c r="AA237" s="3"/>
      <c r="AB237" s="3"/>
      <c r="AC237" s="3"/>
      <c r="AD237" s="3"/>
      <c r="AE237" s="3"/>
      <c r="AF237" s="3"/>
      <c r="AG237" s="3"/>
      <c r="AH237" s="3"/>
      <c r="AI237" s="3"/>
      <c r="AJ237" s="3"/>
    </row>
    <row r="238" spans="1:36" ht="15.5">
      <c r="A238" s="1"/>
      <c r="B238" s="1"/>
      <c r="C238" s="1"/>
      <c r="D238" s="1"/>
      <c r="E238" s="1"/>
      <c r="F238" s="1"/>
      <c r="G238" s="1"/>
      <c r="H238" s="1"/>
      <c r="I238" s="1"/>
      <c r="J238" s="1"/>
      <c r="K238" s="1"/>
      <c r="L238" s="1"/>
      <c r="M238" s="1"/>
      <c r="N238" s="1"/>
      <c r="O238" s="1"/>
      <c r="P238" s="1"/>
      <c r="Q238" s="1"/>
      <c r="R238" s="3"/>
      <c r="S238" s="3"/>
      <c r="T238" s="3"/>
      <c r="U238" s="3"/>
      <c r="V238" s="3"/>
      <c r="W238" s="3"/>
      <c r="X238" s="3"/>
      <c r="Y238" s="3"/>
      <c r="Z238" s="3"/>
      <c r="AA238" s="3"/>
      <c r="AB238" s="3"/>
      <c r="AC238" s="3"/>
      <c r="AD238" s="3"/>
      <c r="AE238" s="3"/>
      <c r="AF238" s="3"/>
      <c r="AG238" s="3"/>
      <c r="AH238" s="3"/>
      <c r="AI238" s="3"/>
      <c r="AJ238" s="3"/>
    </row>
    <row r="239" spans="1:36" ht="15.5">
      <c r="A239" s="1"/>
      <c r="B239" s="1"/>
      <c r="C239" s="1"/>
      <c r="D239" s="1"/>
      <c r="E239" s="1"/>
      <c r="F239" s="1"/>
      <c r="G239" s="1"/>
      <c r="H239" s="1"/>
      <c r="I239" s="1"/>
      <c r="J239" s="1"/>
      <c r="K239" s="1"/>
      <c r="L239" s="1"/>
      <c r="M239" s="1"/>
      <c r="N239" s="1"/>
      <c r="O239" s="1"/>
      <c r="P239" s="1"/>
      <c r="Q239" s="1"/>
      <c r="R239" s="3"/>
      <c r="S239" s="3"/>
      <c r="T239" s="3"/>
      <c r="U239" s="3"/>
      <c r="V239" s="3"/>
      <c r="W239" s="3"/>
      <c r="X239" s="3"/>
      <c r="Y239" s="3"/>
      <c r="Z239" s="3"/>
      <c r="AA239" s="3"/>
      <c r="AB239" s="3"/>
      <c r="AC239" s="3"/>
      <c r="AD239" s="3"/>
      <c r="AE239" s="3"/>
      <c r="AF239" s="3"/>
      <c r="AG239" s="3"/>
      <c r="AH239" s="3"/>
      <c r="AI239" s="3"/>
      <c r="AJ239" s="3"/>
    </row>
    <row r="240" spans="1:36" ht="15.5">
      <c r="A240" s="1"/>
      <c r="B240" s="1"/>
      <c r="C240" s="1"/>
      <c r="D240" s="1"/>
      <c r="E240" s="1"/>
      <c r="F240" s="1"/>
      <c r="G240" s="1"/>
      <c r="H240" s="1"/>
      <c r="I240" s="1"/>
      <c r="J240" s="1"/>
      <c r="K240" s="1"/>
      <c r="L240" s="1"/>
      <c r="M240" s="1"/>
      <c r="N240" s="1"/>
      <c r="O240" s="1"/>
      <c r="P240" s="1"/>
      <c r="Q240" s="1"/>
      <c r="R240" s="3"/>
      <c r="S240" s="3"/>
      <c r="T240" s="3"/>
      <c r="U240" s="3"/>
      <c r="V240" s="3"/>
      <c r="W240" s="3"/>
      <c r="X240" s="3"/>
      <c r="Y240" s="3"/>
      <c r="Z240" s="3"/>
      <c r="AA240" s="3"/>
      <c r="AB240" s="3"/>
      <c r="AC240" s="3"/>
      <c r="AD240" s="3"/>
      <c r="AE240" s="3"/>
      <c r="AF240" s="3"/>
      <c r="AG240" s="3"/>
      <c r="AH240" s="3"/>
      <c r="AI240" s="3"/>
      <c r="AJ240" s="3"/>
    </row>
    <row r="241" spans="1:36" ht="15.5">
      <c r="A241" s="1"/>
      <c r="B241" s="1"/>
      <c r="C241" s="1"/>
      <c r="D241" s="1"/>
      <c r="E241" s="1"/>
      <c r="F241" s="1"/>
      <c r="G241" s="1"/>
      <c r="H241" s="1"/>
      <c r="I241" s="1"/>
      <c r="J241" s="1"/>
      <c r="K241" s="1"/>
      <c r="L241" s="1"/>
      <c r="M241" s="1"/>
      <c r="N241" s="1"/>
      <c r="O241" s="1"/>
      <c r="P241" s="1"/>
      <c r="Q241" s="1"/>
      <c r="R241" s="3"/>
      <c r="S241" s="3"/>
      <c r="T241" s="3"/>
      <c r="U241" s="3"/>
      <c r="V241" s="3"/>
      <c r="W241" s="3"/>
      <c r="X241" s="3"/>
      <c r="Y241" s="3"/>
      <c r="Z241" s="3"/>
      <c r="AA241" s="3"/>
      <c r="AB241" s="3"/>
      <c r="AC241" s="3"/>
      <c r="AD241" s="3"/>
      <c r="AE241" s="3"/>
      <c r="AF241" s="3"/>
      <c r="AG241" s="3"/>
      <c r="AH241" s="3"/>
      <c r="AI241" s="3"/>
      <c r="AJ241" s="3"/>
    </row>
    <row r="242" spans="1:36" ht="15.5">
      <c r="A242" s="1"/>
      <c r="B242" s="1"/>
      <c r="C242" s="1"/>
      <c r="D242" s="1"/>
      <c r="E242" s="1"/>
      <c r="F242" s="1"/>
      <c r="G242" s="1"/>
      <c r="H242" s="1"/>
      <c r="I242" s="1"/>
      <c r="J242" s="1"/>
      <c r="K242" s="1"/>
      <c r="L242" s="1"/>
      <c r="M242" s="1"/>
      <c r="N242" s="1"/>
      <c r="O242" s="1"/>
      <c r="P242" s="1"/>
      <c r="Q242" s="1"/>
      <c r="R242" s="3"/>
      <c r="S242" s="3"/>
      <c r="T242" s="3"/>
      <c r="U242" s="3"/>
      <c r="V242" s="3"/>
      <c r="W242" s="3"/>
      <c r="X242" s="3"/>
      <c r="Y242" s="3"/>
      <c r="Z242" s="3"/>
      <c r="AA242" s="3"/>
      <c r="AB242" s="3"/>
      <c r="AC242" s="3"/>
      <c r="AD242" s="3"/>
      <c r="AE242" s="3"/>
      <c r="AF242" s="3"/>
      <c r="AG242" s="3"/>
      <c r="AH242" s="3"/>
      <c r="AI242" s="3"/>
      <c r="AJ242" s="3"/>
    </row>
    <row r="243" spans="1:36" ht="15.5">
      <c r="A243" s="1"/>
      <c r="B243" s="1"/>
      <c r="C243" s="1"/>
      <c r="D243" s="1"/>
      <c r="E243" s="1"/>
      <c r="F243" s="1"/>
      <c r="G243" s="1"/>
      <c r="H243" s="1"/>
      <c r="I243" s="1"/>
      <c r="J243" s="1"/>
      <c r="K243" s="1"/>
      <c r="L243" s="1"/>
      <c r="M243" s="1"/>
      <c r="N243" s="1"/>
      <c r="O243" s="1"/>
      <c r="P243" s="1"/>
      <c r="Q243" s="1"/>
      <c r="R243" s="3"/>
      <c r="S243" s="3"/>
      <c r="T243" s="3"/>
      <c r="U243" s="3"/>
      <c r="V243" s="3"/>
      <c r="W243" s="3"/>
      <c r="X243" s="3"/>
      <c r="Y243" s="3"/>
      <c r="Z243" s="3"/>
      <c r="AA243" s="3"/>
      <c r="AB243" s="3"/>
      <c r="AC243" s="3"/>
      <c r="AD243" s="3"/>
      <c r="AE243" s="3"/>
      <c r="AF243" s="3"/>
      <c r="AG243" s="3"/>
      <c r="AH243" s="3"/>
      <c r="AI243" s="3"/>
      <c r="AJ243" s="3"/>
    </row>
    <row r="244" spans="1:36" ht="15.5">
      <c r="A244" s="1"/>
      <c r="B244" s="1"/>
      <c r="C244" s="1"/>
      <c r="D244" s="1"/>
      <c r="E244" s="1"/>
      <c r="F244" s="1"/>
      <c r="G244" s="1"/>
      <c r="H244" s="1"/>
      <c r="I244" s="1"/>
      <c r="J244" s="1"/>
      <c r="K244" s="1"/>
      <c r="L244" s="1"/>
      <c r="M244" s="1"/>
      <c r="N244" s="1"/>
      <c r="O244" s="1"/>
      <c r="P244" s="1"/>
      <c r="Q244" s="1"/>
      <c r="R244" s="3"/>
      <c r="S244" s="3"/>
      <c r="T244" s="3"/>
      <c r="U244" s="3"/>
      <c r="V244" s="3"/>
      <c r="W244" s="3"/>
      <c r="X244" s="3"/>
      <c r="Y244" s="3"/>
      <c r="Z244" s="3"/>
      <c r="AA244" s="3"/>
      <c r="AB244" s="3"/>
      <c r="AC244" s="3"/>
      <c r="AD244" s="3"/>
      <c r="AE244" s="3"/>
      <c r="AF244" s="3"/>
      <c r="AG244" s="3"/>
      <c r="AH244" s="3"/>
      <c r="AI244" s="3"/>
      <c r="AJ244" s="3"/>
    </row>
    <row r="245" spans="1:36" ht="15.5">
      <c r="A245" s="1"/>
      <c r="B245" s="1"/>
      <c r="C245" s="1"/>
      <c r="D245" s="1"/>
      <c r="E245" s="1"/>
      <c r="F245" s="1"/>
      <c r="G245" s="1"/>
      <c r="H245" s="1"/>
      <c r="I245" s="1"/>
      <c r="J245" s="1"/>
      <c r="K245" s="1"/>
      <c r="L245" s="1"/>
      <c r="M245" s="1"/>
      <c r="N245" s="1"/>
      <c r="O245" s="1"/>
      <c r="P245" s="1"/>
      <c r="Q245" s="1"/>
      <c r="R245" s="3"/>
      <c r="S245" s="3"/>
      <c r="T245" s="3"/>
      <c r="U245" s="3"/>
      <c r="V245" s="3"/>
      <c r="W245" s="3"/>
      <c r="X245" s="3"/>
      <c r="Y245" s="3"/>
      <c r="Z245" s="3"/>
      <c r="AA245" s="3"/>
      <c r="AB245" s="3"/>
      <c r="AC245" s="3"/>
      <c r="AD245" s="3"/>
      <c r="AE245" s="3"/>
      <c r="AF245" s="3"/>
      <c r="AG245" s="3"/>
      <c r="AH245" s="3"/>
      <c r="AI245" s="3"/>
      <c r="AJ245" s="3"/>
    </row>
    <row r="246" spans="1:36" ht="15.5">
      <c r="A246" s="1"/>
      <c r="B246" s="1"/>
      <c r="C246" s="1"/>
      <c r="D246" s="1"/>
      <c r="E246" s="1"/>
      <c r="F246" s="1"/>
      <c r="G246" s="1"/>
      <c r="H246" s="1"/>
      <c r="I246" s="1"/>
      <c r="J246" s="1"/>
      <c r="K246" s="1"/>
      <c r="L246" s="1"/>
      <c r="M246" s="1"/>
      <c r="N246" s="1"/>
      <c r="O246" s="1"/>
      <c r="P246" s="1"/>
      <c r="Q246" s="1"/>
      <c r="R246" s="3"/>
      <c r="S246" s="3"/>
      <c r="T246" s="3"/>
      <c r="U246" s="3"/>
      <c r="V246" s="3"/>
      <c r="W246" s="3"/>
      <c r="X246" s="3"/>
      <c r="Y246" s="3"/>
      <c r="Z246" s="3"/>
      <c r="AA246" s="3"/>
      <c r="AB246" s="3"/>
      <c r="AC246" s="3"/>
      <c r="AD246" s="3"/>
      <c r="AE246" s="3"/>
      <c r="AF246" s="3"/>
      <c r="AG246" s="3"/>
      <c r="AH246" s="3"/>
      <c r="AI246" s="3"/>
      <c r="AJ246" s="3"/>
    </row>
    <row r="247" spans="1:36" ht="15.5">
      <c r="A247" s="1"/>
      <c r="B247" s="1"/>
      <c r="C247" s="1"/>
      <c r="D247" s="1"/>
      <c r="E247" s="1"/>
      <c r="F247" s="1"/>
      <c r="G247" s="1"/>
      <c r="H247" s="1"/>
      <c r="I247" s="1"/>
      <c r="J247" s="1"/>
      <c r="K247" s="1"/>
      <c r="L247" s="1"/>
      <c r="M247" s="1"/>
      <c r="N247" s="1"/>
      <c r="O247" s="1"/>
      <c r="P247" s="1"/>
      <c r="Q247" s="1"/>
      <c r="R247" s="3"/>
      <c r="S247" s="3"/>
      <c r="T247" s="3"/>
      <c r="U247" s="3"/>
      <c r="V247" s="3"/>
      <c r="W247" s="3"/>
      <c r="X247" s="3"/>
      <c r="Y247" s="3"/>
      <c r="Z247" s="3"/>
      <c r="AA247" s="3"/>
      <c r="AB247" s="3"/>
      <c r="AC247" s="3"/>
      <c r="AD247" s="3"/>
      <c r="AE247" s="3"/>
      <c r="AF247" s="3"/>
      <c r="AG247" s="3"/>
      <c r="AH247" s="3"/>
      <c r="AI247" s="3"/>
      <c r="AJ247" s="3"/>
    </row>
    <row r="248" spans="1:36" ht="15.5">
      <c r="A248" s="1"/>
      <c r="B248" s="1"/>
      <c r="C248" s="1"/>
      <c r="D248" s="1"/>
      <c r="E248" s="1"/>
      <c r="F248" s="1"/>
      <c r="G248" s="1"/>
      <c r="H248" s="1"/>
      <c r="I248" s="1"/>
      <c r="J248" s="1"/>
      <c r="K248" s="1"/>
      <c r="L248" s="1"/>
      <c r="M248" s="1"/>
      <c r="N248" s="1"/>
      <c r="O248" s="1"/>
      <c r="P248" s="1"/>
      <c r="Q248" s="1"/>
      <c r="R248" s="3"/>
      <c r="S248" s="3"/>
      <c r="T248" s="3"/>
      <c r="U248" s="3"/>
      <c r="V248" s="3"/>
      <c r="W248" s="3"/>
      <c r="X248" s="3"/>
      <c r="Y248" s="3"/>
      <c r="Z248" s="3"/>
      <c r="AA248" s="3"/>
      <c r="AB248" s="3"/>
      <c r="AC248" s="3"/>
      <c r="AD248" s="3"/>
      <c r="AE248" s="3"/>
      <c r="AF248" s="3"/>
      <c r="AG248" s="3"/>
      <c r="AH248" s="3"/>
      <c r="AI248" s="3"/>
      <c r="AJ248" s="3"/>
    </row>
    <row r="249" spans="1:36" ht="15.5">
      <c r="A249" s="1"/>
      <c r="B249" s="1"/>
      <c r="C249" s="1"/>
      <c r="D249" s="1"/>
      <c r="E249" s="1"/>
      <c r="F249" s="1"/>
      <c r="G249" s="1"/>
      <c r="H249" s="1"/>
      <c r="I249" s="1"/>
      <c r="J249" s="1"/>
      <c r="K249" s="1"/>
      <c r="L249" s="1"/>
      <c r="M249" s="1"/>
      <c r="N249" s="1"/>
      <c r="O249" s="1"/>
      <c r="P249" s="1"/>
      <c r="Q249" s="1"/>
      <c r="R249" s="3"/>
      <c r="S249" s="3"/>
      <c r="T249" s="3"/>
      <c r="U249" s="3"/>
      <c r="V249" s="3"/>
      <c r="W249" s="3"/>
      <c r="X249" s="3"/>
      <c r="Y249" s="3"/>
      <c r="Z249" s="3"/>
      <c r="AA249" s="3"/>
      <c r="AB249" s="3"/>
      <c r="AC249" s="3"/>
      <c r="AD249" s="3"/>
      <c r="AE249" s="3"/>
      <c r="AF249" s="3"/>
      <c r="AG249" s="3"/>
      <c r="AH249" s="3"/>
      <c r="AI249" s="3"/>
      <c r="AJ249" s="3"/>
    </row>
    <row r="250" spans="1:36" ht="15.5">
      <c r="A250" s="1"/>
      <c r="B250" s="1"/>
      <c r="C250" s="1"/>
      <c r="D250" s="1"/>
      <c r="E250" s="1"/>
      <c r="F250" s="1"/>
      <c r="G250" s="1"/>
      <c r="H250" s="1"/>
      <c r="I250" s="1"/>
      <c r="J250" s="1"/>
      <c r="K250" s="1"/>
      <c r="L250" s="1"/>
      <c r="M250" s="1"/>
      <c r="N250" s="1"/>
      <c r="O250" s="1"/>
      <c r="P250" s="1"/>
      <c r="Q250" s="1"/>
      <c r="R250" s="3"/>
      <c r="S250" s="3"/>
      <c r="T250" s="3"/>
      <c r="U250" s="3"/>
      <c r="V250" s="3"/>
      <c r="W250" s="3"/>
      <c r="X250" s="3"/>
      <c r="Y250" s="3"/>
      <c r="Z250" s="3"/>
      <c r="AA250" s="3"/>
      <c r="AB250" s="3"/>
      <c r="AC250" s="3"/>
      <c r="AD250" s="3"/>
      <c r="AE250" s="3"/>
      <c r="AF250" s="3"/>
      <c r="AG250" s="3"/>
      <c r="AH250" s="3"/>
      <c r="AI250" s="3"/>
      <c r="AJ250" s="3"/>
    </row>
    <row r="251" spans="1:36" ht="15.5">
      <c r="A251" s="1"/>
      <c r="B251" s="1"/>
      <c r="C251" s="1"/>
      <c r="D251" s="1"/>
      <c r="E251" s="1"/>
      <c r="F251" s="1"/>
      <c r="G251" s="1"/>
      <c r="H251" s="1"/>
      <c r="I251" s="1"/>
      <c r="J251" s="1"/>
      <c r="K251" s="1"/>
      <c r="L251" s="1"/>
      <c r="M251" s="1"/>
      <c r="N251" s="1"/>
      <c r="O251" s="1"/>
      <c r="P251" s="1"/>
      <c r="Q251" s="1"/>
      <c r="R251" s="3"/>
      <c r="S251" s="3"/>
      <c r="T251" s="3"/>
      <c r="U251" s="3"/>
      <c r="V251" s="3"/>
      <c r="W251" s="3"/>
      <c r="X251" s="3"/>
      <c r="Y251" s="3"/>
      <c r="Z251" s="3"/>
      <c r="AA251" s="3"/>
      <c r="AB251" s="3"/>
      <c r="AC251" s="3"/>
      <c r="AD251" s="3"/>
      <c r="AE251" s="3"/>
      <c r="AF251" s="3"/>
      <c r="AG251" s="3"/>
      <c r="AH251" s="3"/>
      <c r="AI251" s="3"/>
      <c r="AJ251" s="3"/>
    </row>
    <row r="252" spans="1:36" ht="15.5">
      <c r="A252" s="1"/>
      <c r="B252" s="1"/>
      <c r="C252" s="1"/>
      <c r="D252" s="1"/>
      <c r="E252" s="1"/>
      <c r="F252" s="1"/>
      <c r="G252" s="1"/>
      <c r="H252" s="1"/>
      <c r="I252" s="1"/>
      <c r="J252" s="1"/>
      <c r="K252" s="1"/>
      <c r="L252" s="1"/>
      <c r="M252" s="1"/>
      <c r="N252" s="1"/>
      <c r="O252" s="1"/>
      <c r="P252" s="1"/>
      <c r="Q252" s="1"/>
      <c r="R252" s="3"/>
      <c r="S252" s="3"/>
      <c r="T252" s="3"/>
      <c r="U252" s="3"/>
      <c r="V252" s="3"/>
      <c r="W252" s="3"/>
      <c r="X252" s="3"/>
      <c r="Y252" s="3"/>
      <c r="Z252" s="3"/>
      <c r="AA252" s="3"/>
      <c r="AB252" s="3"/>
      <c r="AC252" s="3"/>
      <c r="AD252" s="3"/>
      <c r="AE252" s="3"/>
      <c r="AF252" s="3"/>
      <c r="AG252" s="3"/>
      <c r="AH252" s="3"/>
      <c r="AI252" s="3"/>
      <c r="AJ252" s="3"/>
    </row>
    <row r="253" spans="1:36" ht="15.5">
      <c r="A253" s="1"/>
      <c r="B253" s="1"/>
      <c r="C253" s="1"/>
      <c r="D253" s="1"/>
      <c r="E253" s="1"/>
      <c r="F253" s="1"/>
      <c r="G253" s="1"/>
      <c r="H253" s="1"/>
      <c r="I253" s="1"/>
      <c r="J253" s="1"/>
      <c r="K253" s="1"/>
      <c r="L253" s="1"/>
      <c r="M253" s="1"/>
      <c r="N253" s="1"/>
      <c r="O253" s="1"/>
      <c r="P253" s="1"/>
      <c r="Q253" s="1"/>
      <c r="R253" s="3"/>
      <c r="S253" s="3"/>
      <c r="T253" s="3"/>
      <c r="U253" s="3"/>
      <c r="V253" s="3"/>
      <c r="W253" s="3"/>
      <c r="X253" s="3"/>
      <c r="Y253" s="3"/>
      <c r="Z253" s="3"/>
      <c r="AA253" s="3"/>
      <c r="AB253" s="3"/>
      <c r="AC253" s="3"/>
      <c r="AD253" s="3"/>
      <c r="AE253" s="3"/>
      <c r="AF253" s="3"/>
      <c r="AG253" s="3"/>
      <c r="AH253" s="3"/>
      <c r="AI253" s="3"/>
      <c r="AJ253" s="3"/>
    </row>
    <row r="254" spans="1:36" ht="15.5">
      <c r="A254" s="1"/>
      <c r="B254" s="1"/>
      <c r="C254" s="1"/>
      <c r="D254" s="1"/>
      <c r="E254" s="1"/>
      <c r="F254" s="1"/>
      <c r="G254" s="1"/>
      <c r="H254" s="1"/>
      <c r="I254" s="1"/>
      <c r="J254" s="1"/>
      <c r="K254" s="1"/>
      <c r="L254" s="1"/>
      <c r="M254" s="1"/>
      <c r="N254" s="1"/>
      <c r="O254" s="1"/>
      <c r="P254" s="1"/>
      <c r="Q254" s="1"/>
      <c r="R254" s="3"/>
      <c r="S254" s="3"/>
      <c r="T254" s="3"/>
      <c r="U254" s="3"/>
      <c r="V254" s="3"/>
      <c r="W254" s="3"/>
      <c r="X254" s="3"/>
      <c r="Y254" s="3"/>
      <c r="Z254" s="3"/>
      <c r="AA254" s="3"/>
      <c r="AB254" s="3"/>
      <c r="AC254" s="3"/>
      <c r="AD254" s="3"/>
      <c r="AE254" s="3"/>
      <c r="AF254" s="3"/>
      <c r="AG254" s="3"/>
      <c r="AH254" s="3"/>
      <c r="AI254" s="3"/>
      <c r="AJ254" s="3"/>
    </row>
    <row r="255" spans="1:36" ht="15.5">
      <c r="A255" s="1"/>
      <c r="B255" s="1"/>
      <c r="C255" s="1"/>
      <c r="D255" s="1"/>
      <c r="E255" s="1"/>
      <c r="F255" s="1"/>
      <c r="G255" s="1"/>
      <c r="H255" s="1"/>
      <c r="I255" s="1"/>
      <c r="J255" s="1"/>
      <c r="K255" s="1"/>
      <c r="L255" s="1"/>
      <c r="M255" s="1"/>
      <c r="N255" s="1"/>
      <c r="O255" s="1"/>
      <c r="P255" s="1"/>
      <c r="Q255" s="1"/>
      <c r="R255" s="3"/>
      <c r="S255" s="3"/>
      <c r="T255" s="3"/>
      <c r="U255" s="3"/>
      <c r="V255" s="3"/>
      <c r="W255" s="3"/>
      <c r="X255" s="3"/>
      <c r="Y255" s="3"/>
      <c r="Z255" s="3"/>
      <c r="AA255" s="3"/>
      <c r="AB255" s="3"/>
      <c r="AC255" s="3"/>
      <c r="AD255" s="3"/>
      <c r="AE255" s="3"/>
      <c r="AF255" s="3"/>
      <c r="AG255" s="3"/>
      <c r="AH255" s="3"/>
      <c r="AI255" s="3"/>
      <c r="AJ255" s="3"/>
    </row>
    <row r="256" spans="1:36" ht="15.5">
      <c r="A256" s="1"/>
      <c r="B256" s="1"/>
      <c r="C256" s="1"/>
      <c r="D256" s="1"/>
      <c r="E256" s="1"/>
      <c r="F256" s="1"/>
      <c r="G256" s="1"/>
      <c r="H256" s="1"/>
      <c r="I256" s="1"/>
      <c r="J256" s="1"/>
      <c r="K256" s="1"/>
      <c r="L256" s="1"/>
      <c r="M256" s="1"/>
      <c r="N256" s="1"/>
      <c r="O256" s="1"/>
      <c r="P256" s="1"/>
      <c r="Q256" s="1"/>
      <c r="R256" s="3"/>
      <c r="S256" s="3"/>
      <c r="T256" s="3"/>
      <c r="U256" s="3"/>
      <c r="V256" s="3"/>
      <c r="W256" s="3"/>
      <c r="X256" s="3"/>
      <c r="Y256" s="3"/>
      <c r="Z256" s="3"/>
      <c r="AA256" s="3"/>
      <c r="AB256" s="3"/>
      <c r="AC256" s="3"/>
      <c r="AD256" s="3"/>
      <c r="AE256" s="3"/>
      <c r="AF256" s="3"/>
      <c r="AG256" s="3"/>
      <c r="AH256" s="3"/>
      <c r="AI256" s="3"/>
      <c r="AJ256" s="3"/>
    </row>
    <row r="257" spans="1:36" ht="15.5">
      <c r="A257" s="1"/>
      <c r="B257" s="1"/>
      <c r="C257" s="1"/>
      <c r="D257" s="1"/>
      <c r="E257" s="1"/>
      <c r="F257" s="1"/>
      <c r="G257" s="1"/>
      <c r="H257" s="1"/>
      <c r="I257" s="1"/>
      <c r="J257" s="1"/>
      <c r="K257" s="1"/>
      <c r="L257" s="1"/>
      <c r="M257" s="1"/>
      <c r="N257" s="1"/>
      <c r="O257" s="1"/>
      <c r="P257" s="1"/>
      <c r="Q257" s="1"/>
      <c r="R257" s="3"/>
      <c r="S257" s="3"/>
      <c r="T257" s="3"/>
      <c r="U257" s="3"/>
      <c r="V257" s="3"/>
      <c r="W257" s="3"/>
      <c r="X257" s="3"/>
      <c r="Y257" s="3"/>
      <c r="Z257" s="3"/>
      <c r="AA257" s="3"/>
      <c r="AB257" s="3"/>
      <c r="AC257" s="3"/>
      <c r="AD257" s="3"/>
      <c r="AE257" s="3"/>
      <c r="AF257" s="3"/>
      <c r="AG257" s="3"/>
      <c r="AH257" s="3"/>
      <c r="AI257" s="3"/>
      <c r="AJ257" s="3"/>
    </row>
    <row r="258" spans="1:36" ht="15.5">
      <c r="A258" s="1"/>
      <c r="B258" s="1"/>
      <c r="C258" s="1"/>
      <c r="D258" s="1"/>
      <c r="E258" s="1"/>
      <c r="F258" s="1"/>
      <c r="G258" s="1"/>
      <c r="H258" s="1"/>
      <c r="I258" s="1"/>
      <c r="J258" s="1"/>
      <c r="K258" s="1"/>
      <c r="L258" s="1"/>
      <c r="M258" s="1"/>
      <c r="N258" s="1"/>
      <c r="O258" s="1"/>
      <c r="P258" s="1"/>
      <c r="Q258" s="1"/>
      <c r="R258" s="3"/>
      <c r="S258" s="3"/>
      <c r="T258" s="3"/>
      <c r="U258" s="3"/>
      <c r="V258" s="3"/>
      <c r="W258" s="3"/>
      <c r="X258" s="3"/>
      <c r="Y258" s="3"/>
      <c r="Z258" s="3"/>
      <c r="AA258" s="3"/>
      <c r="AB258" s="3"/>
      <c r="AC258" s="3"/>
      <c r="AD258" s="3"/>
      <c r="AE258" s="3"/>
      <c r="AF258" s="3"/>
      <c r="AG258" s="3"/>
      <c r="AH258" s="3"/>
      <c r="AI258" s="3"/>
      <c r="AJ258" s="3"/>
    </row>
    <row r="259" spans="1:36" ht="15.5">
      <c r="A259" s="1"/>
      <c r="B259" s="1"/>
      <c r="C259" s="1"/>
      <c r="D259" s="1"/>
      <c r="E259" s="1"/>
      <c r="F259" s="1"/>
      <c r="G259" s="1"/>
      <c r="H259" s="1"/>
      <c r="I259" s="1"/>
      <c r="J259" s="1"/>
      <c r="K259" s="1"/>
      <c r="L259" s="1"/>
      <c r="M259" s="1"/>
      <c r="N259" s="1"/>
      <c r="O259" s="1"/>
      <c r="P259" s="1"/>
      <c r="Q259" s="1"/>
      <c r="R259" s="3"/>
      <c r="S259" s="3"/>
      <c r="T259" s="3"/>
      <c r="U259" s="3"/>
      <c r="V259" s="3"/>
      <c r="W259" s="3"/>
      <c r="X259" s="3"/>
      <c r="Y259" s="3"/>
      <c r="Z259" s="3"/>
      <c r="AA259" s="3"/>
      <c r="AB259" s="3"/>
      <c r="AC259" s="3"/>
      <c r="AD259" s="3"/>
      <c r="AE259" s="3"/>
      <c r="AF259" s="3"/>
      <c r="AG259" s="3"/>
      <c r="AH259" s="3"/>
      <c r="AI259" s="3"/>
      <c r="AJ259" s="3"/>
    </row>
    <row r="260" spans="1:36" ht="15.5">
      <c r="A260" s="1"/>
      <c r="B260" s="1"/>
      <c r="C260" s="1"/>
      <c r="D260" s="1"/>
      <c r="E260" s="1"/>
      <c r="F260" s="1"/>
      <c r="G260" s="1"/>
      <c r="H260" s="1"/>
      <c r="I260" s="1"/>
      <c r="J260" s="1"/>
      <c r="K260" s="1"/>
      <c r="L260" s="1"/>
      <c r="M260" s="1"/>
      <c r="N260" s="1"/>
      <c r="O260" s="1"/>
      <c r="P260" s="1"/>
      <c r="Q260" s="1"/>
      <c r="R260" s="3"/>
      <c r="S260" s="3"/>
      <c r="T260" s="3"/>
      <c r="U260" s="3"/>
      <c r="V260" s="3"/>
      <c r="W260" s="3"/>
      <c r="X260" s="3"/>
      <c r="Y260" s="3"/>
      <c r="Z260" s="3"/>
      <c r="AA260" s="3"/>
      <c r="AB260" s="3"/>
      <c r="AC260" s="3"/>
      <c r="AD260" s="3"/>
      <c r="AE260" s="3"/>
      <c r="AF260" s="3"/>
      <c r="AG260" s="3"/>
      <c r="AH260" s="3"/>
      <c r="AI260" s="3"/>
      <c r="AJ260" s="3"/>
    </row>
    <row r="261" spans="1:36" ht="15.5">
      <c r="A261" s="1"/>
      <c r="B261" s="1"/>
      <c r="C261" s="1"/>
      <c r="D261" s="1"/>
      <c r="E261" s="1"/>
      <c r="F261" s="1"/>
      <c r="G261" s="1"/>
      <c r="H261" s="1"/>
      <c r="I261" s="1"/>
      <c r="J261" s="1"/>
      <c r="K261" s="1"/>
      <c r="L261" s="1"/>
      <c r="M261" s="1"/>
      <c r="N261" s="1"/>
      <c r="O261" s="1"/>
      <c r="P261" s="1"/>
      <c r="Q261" s="1"/>
      <c r="R261" s="3"/>
      <c r="S261" s="3"/>
      <c r="T261" s="3"/>
      <c r="U261" s="3"/>
      <c r="V261" s="3"/>
      <c r="W261" s="3"/>
      <c r="X261" s="3"/>
      <c r="Y261" s="3"/>
      <c r="Z261" s="3"/>
      <c r="AA261" s="3"/>
      <c r="AB261" s="3"/>
      <c r="AC261" s="3"/>
      <c r="AD261" s="3"/>
      <c r="AE261" s="3"/>
      <c r="AF261" s="3"/>
      <c r="AG261" s="3"/>
      <c r="AH261" s="3"/>
      <c r="AI261" s="3"/>
      <c r="AJ261" s="3"/>
    </row>
    <row r="262" spans="1:36" ht="15.5">
      <c r="A262" s="1"/>
      <c r="B262" s="1"/>
      <c r="C262" s="1"/>
      <c r="D262" s="1"/>
      <c r="E262" s="1"/>
      <c r="F262" s="1"/>
      <c r="G262" s="1"/>
      <c r="H262" s="1"/>
      <c r="I262" s="1"/>
      <c r="J262" s="1"/>
      <c r="K262" s="1"/>
      <c r="L262" s="1"/>
      <c r="M262" s="1"/>
      <c r="N262" s="1"/>
      <c r="O262" s="1"/>
      <c r="P262" s="1"/>
      <c r="Q262" s="1"/>
      <c r="R262" s="3"/>
      <c r="S262" s="3"/>
      <c r="T262" s="3"/>
      <c r="U262" s="3"/>
      <c r="V262" s="3"/>
      <c r="W262" s="3"/>
      <c r="X262" s="3"/>
      <c r="Y262" s="3"/>
      <c r="Z262" s="3"/>
      <c r="AA262" s="3"/>
      <c r="AB262" s="3"/>
      <c r="AC262" s="3"/>
      <c r="AD262" s="3"/>
      <c r="AE262" s="3"/>
      <c r="AF262" s="3"/>
      <c r="AG262" s="3"/>
      <c r="AH262" s="3"/>
      <c r="AI262" s="3"/>
      <c r="AJ262" s="3"/>
    </row>
    <row r="263" spans="1:36" ht="15.5">
      <c r="A263" s="1"/>
      <c r="B263" s="1"/>
      <c r="C263" s="1"/>
      <c r="D263" s="1"/>
      <c r="E263" s="1"/>
      <c r="F263" s="1"/>
      <c r="G263" s="1"/>
      <c r="H263" s="1"/>
      <c r="I263" s="1"/>
      <c r="J263" s="1"/>
      <c r="K263" s="1"/>
      <c r="L263" s="1"/>
      <c r="M263" s="1"/>
      <c r="N263" s="1"/>
      <c r="O263" s="1"/>
      <c r="P263" s="1"/>
      <c r="Q263" s="1"/>
      <c r="R263" s="3"/>
      <c r="S263" s="3"/>
      <c r="T263" s="3"/>
      <c r="U263" s="3"/>
      <c r="V263" s="3"/>
      <c r="W263" s="3"/>
      <c r="X263" s="3"/>
      <c r="Y263" s="3"/>
      <c r="Z263" s="3"/>
      <c r="AA263" s="3"/>
      <c r="AB263" s="3"/>
      <c r="AC263" s="3"/>
      <c r="AD263" s="3"/>
      <c r="AE263" s="3"/>
      <c r="AF263" s="3"/>
      <c r="AG263" s="3"/>
      <c r="AH263" s="3"/>
      <c r="AI263" s="3"/>
      <c r="AJ263" s="3"/>
    </row>
    <row r="264" spans="1:36" ht="15.5">
      <c r="A264" s="1"/>
      <c r="B264" s="1"/>
      <c r="C264" s="1"/>
      <c r="D264" s="1"/>
      <c r="E264" s="1"/>
      <c r="F264" s="1"/>
      <c r="G264" s="1"/>
      <c r="H264" s="1"/>
      <c r="I264" s="1"/>
      <c r="J264" s="1"/>
      <c r="K264" s="1"/>
      <c r="L264" s="1"/>
      <c r="M264" s="1"/>
      <c r="N264" s="1"/>
      <c r="O264" s="1"/>
      <c r="P264" s="1"/>
      <c r="Q264" s="1"/>
      <c r="R264" s="3"/>
      <c r="S264" s="3"/>
      <c r="T264" s="3"/>
      <c r="U264" s="3"/>
      <c r="V264" s="3"/>
      <c r="W264" s="3"/>
      <c r="X264" s="3"/>
      <c r="Y264" s="3"/>
      <c r="Z264" s="3"/>
      <c r="AA264" s="3"/>
      <c r="AB264" s="3"/>
      <c r="AC264" s="3"/>
      <c r="AD264" s="3"/>
      <c r="AE264" s="3"/>
      <c r="AF264" s="3"/>
      <c r="AG264" s="3"/>
      <c r="AH264" s="3"/>
      <c r="AI264" s="3"/>
      <c r="AJ264" s="3"/>
    </row>
    <row r="265" spans="1:36" ht="15.5">
      <c r="A265" s="1"/>
      <c r="B265" s="1"/>
      <c r="C265" s="1"/>
      <c r="D265" s="1"/>
      <c r="E265" s="1"/>
      <c r="F265" s="1"/>
      <c r="G265" s="1"/>
      <c r="H265" s="1"/>
      <c r="I265" s="1"/>
      <c r="J265" s="1"/>
      <c r="K265" s="1"/>
      <c r="L265" s="1"/>
      <c r="M265" s="1"/>
      <c r="N265" s="1"/>
      <c r="O265" s="1"/>
      <c r="P265" s="1"/>
      <c r="Q265" s="1"/>
      <c r="R265" s="3"/>
      <c r="S265" s="3"/>
      <c r="T265" s="3"/>
      <c r="U265" s="3"/>
      <c r="V265" s="3"/>
      <c r="W265" s="3"/>
      <c r="X265" s="3"/>
      <c r="Y265" s="3"/>
      <c r="Z265" s="3"/>
      <c r="AA265" s="3"/>
      <c r="AB265" s="3"/>
      <c r="AC265" s="3"/>
      <c r="AD265" s="3"/>
      <c r="AE265" s="3"/>
      <c r="AF265" s="3"/>
      <c r="AG265" s="3"/>
      <c r="AH265" s="3"/>
      <c r="AI265" s="3"/>
      <c r="AJ265" s="3"/>
    </row>
    <row r="266" spans="1:36" ht="15.5">
      <c r="A266" s="1"/>
      <c r="B266" s="1"/>
      <c r="C266" s="1"/>
      <c r="D266" s="1"/>
      <c r="E266" s="1"/>
      <c r="F266" s="1"/>
      <c r="G266" s="1"/>
      <c r="H266" s="1"/>
      <c r="I266" s="1"/>
      <c r="J266" s="1"/>
      <c r="K266" s="1"/>
      <c r="L266" s="1"/>
      <c r="M266" s="1"/>
      <c r="N266" s="1"/>
      <c r="O266" s="1"/>
      <c r="P266" s="1"/>
      <c r="Q266" s="1"/>
      <c r="R266" s="3"/>
      <c r="S266" s="3"/>
      <c r="T266" s="3"/>
      <c r="U266" s="3"/>
      <c r="V266" s="3"/>
      <c r="W266" s="3"/>
      <c r="X266" s="3"/>
      <c r="Y266" s="3"/>
      <c r="Z266" s="3"/>
      <c r="AA266" s="3"/>
      <c r="AB266" s="3"/>
      <c r="AC266" s="3"/>
      <c r="AD266" s="3"/>
      <c r="AE266" s="3"/>
      <c r="AF266" s="3"/>
      <c r="AG266" s="3"/>
      <c r="AH266" s="3"/>
      <c r="AI266" s="3"/>
      <c r="AJ266" s="3"/>
    </row>
    <row r="267" spans="1:36" ht="15.5">
      <c r="A267" s="1"/>
      <c r="B267" s="1"/>
      <c r="C267" s="1"/>
      <c r="D267" s="1"/>
      <c r="E267" s="1"/>
      <c r="F267" s="1"/>
      <c r="G267" s="1"/>
      <c r="H267" s="1"/>
      <c r="I267" s="1"/>
      <c r="J267" s="1"/>
      <c r="K267" s="1"/>
      <c r="L267" s="1"/>
      <c r="M267" s="1"/>
      <c r="N267" s="1"/>
      <c r="O267" s="1"/>
      <c r="P267" s="1"/>
      <c r="Q267" s="1"/>
      <c r="R267" s="3"/>
      <c r="S267" s="3"/>
      <c r="T267" s="3"/>
      <c r="U267" s="3"/>
      <c r="V267" s="3"/>
      <c r="W267" s="3"/>
      <c r="X267" s="3"/>
      <c r="Y267" s="3"/>
      <c r="Z267" s="3"/>
      <c r="AA267" s="3"/>
      <c r="AB267" s="3"/>
      <c r="AC267" s="3"/>
      <c r="AD267" s="3"/>
      <c r="AE267" s="3"/>
      <c r="AF267" s="3"/>
      <c r="AG267" s="3"/>
      <c r="AH267" s="3"/>
      <c r="AI267" s="3"/>
      <c r="AJ267" s="3"/>
    </row>
    <row r="268" spans="1:36" ht="15.5">
      <c r="A268" s="1"/>
      <c r="B268" s="1"/>
      <c r="C268" s="1"/>
      <c r="D268" s="1"/>
      <c r="E268" s="1"/>
      <c r="F268" s="1"/>
      <c r="G268" s="1"/>
      <c r="H268" s="1"/>
      <c r="I268" s="1"/>
      <c r="J268" s="1"/>
      <c r="K268" s="1"/>
      <c r="L268" s="1"/>
      <c r="M268" s="1"/>
      <c r="N268" s="1"/>
      <c r="O268" s="1"/>
      <c r="P268" s="1"/>
      <c r="Q268" s="1"/>
      <c r="R268" s="3"/>
      <c r="S268" s="3"/>
      <c r="T268" s="3"/>
      <c r="U268" s="3"/>
      <c r="V268" s="3"/>
      <c r="W268" s="3"/>
      <c r="X268" s="3"/>
      <c r="Y268" s="3"/>
      <c r="Z268" s="3"/>
      <c r="AA268" s="3"/>
      <c r="AB268" s="3"/>
      <c r="AC268" s="3"/>
      <c r="AD268" s="3"/>
      <c r="AE268" s="3"/>
      <c r="AF268" s="3"/>
      <c r="AG268" s="3"/>
      <c r="AH268" s="3"/>
      <c r="AI268" s="3"/>
      <c r="AJ268" s="3"/>
    </row>
    <row r="269" spans="1:36" ht="15.5">
      <c r="A269" s="1"/>
      <c r="B269" s="1"/>
      <c r="C269" s="1"/>
      <c r="D269" s="1"/>
      <c r="E269" s="1"/>
      <c r="F269" s="1"/>
      <c r="G269" s="1"/>
      <c r="H269" s="1"/>
      <c r="I269" s="1"/>
      <c r="J269" s="1"/>
      <c r="K269" s="1"/>
      <c r="L269" s="1"/>
      <c r="M269" s="1"/>
      <c r="N269" s="1"/>
      <c r="O269" s="1"/>
      <c r="P269" s="1"/>
      <c r="Q269" s="1"/>
      <c r="R269" s="3"/>
      <c r="S269" s="3"/>
      <c r="T269" s="3"/>
      <c r="U269" s="3"/>
      <c r="V269" s="3"/>
      <c r="W269" s="3"/>
      <c r="X269" s="3"/>
      <c r="Y269" s="3"/>
      <c r="Z269" s="3"/>
      <c r="AA269" s="3"/>
      <c r="AB269" s="3"/>
      <c r="AC269" s="3"/>
      <c r="AD269" s="3"/>
      <c r="AE269" s="3"/>
      <c r="AF269" s="3"/>
      <c r="AG269" s="3"/>
      <c r="AH269" s="3"/>
      <c r="AI269" s="3"/>
      <c r="AJ269" s="3"/>
    </row>
    <row r="270" spans="1:36" ht="15.5">
      <c r="A270" s="1"/>
      <c r="B270" s="1"/>
      <c r="C270" s="1"/>
      <c r="D270" s="1"/>
      <c r="E270" s="1"/>
      <c r="F270" s="1"/>
      <c r="G270" s="1"/>
      <c r="H270" s="1"/>
      <c r="I270" s="1"/>
      <c r="J270" s="1"/>
      <c r="K270" s="1"/>
      <c r="L270" s="1"/>
      <c r="M270" s="1"/>
      <c r="N270" s="1"/>
      <c r="O270" s="1"/>
      <c r="P270" s="1"/>
      <c r="Q270" s="1"/>
      <c r="R270" s="3"/>
      <c r="S270" s="3"/>
      <c r="T270" s="3"/>
      <c r="U270" s="3"/>
      <c r="V270" s="3"/>
      <c r="W270" s="3"/>
      <c r="X270" s="3"/>
      <c r="Y270" s="3"/>
      <c r="Z270" s="3"/>
      <c r="AA270" s="3"/>
      <c r="AB270" s="3"/>
      <c r="AC270" s="3"/>
      <c r="AD270" s="3"/>
      <c r="AE270" s="3"/>
      <c r="AF270" s="3"/>
      <c r="AG270" s="3"/>
      <c r="AH270" s="3"/>
      <c r="AI270" s="3"/>
      <c r="AJ270" s="3"/>
    </row>
    <row r="271" spans="1:36" ht="15.5">
      <c r="A271" s="1"/>
      <c r="B271" s="1"/>
      <c r="C271" s="1"/>
      <c r="D271" s="1"/>
      <c r="E271" s="1"/>
      <c r="F271" s="1"/>
      <c r="G271" s="1"/>
      <c r="H271" s="1"/>
      <c r="I271" s="1"/>
      <c r="J271" s="1"/>
      <c r="K271" s="1"/>
      <c r="L271" s="1"/>
      <c r="M271" s="1"/>
      <c r="N271" s="1"/>
      <c r="O271" s="1"/>
      <c r="P271" s="1"/>
      <c r="Q271" s="1"/>
      <c r="R271" s="3"/>
      <c r="S271" s="3"/>
      <c r="T271" s="3"/>
      <c r="U271" s="3"/>
      <c r="V271" s="3"/>
      <c r="W271" s="3"/>
      <c r="X271" s="3"/>
      <c r="Y271" s="3"/>
      <c r="Z271" s="3"/>
      <c r="AA271" s="3"/>
      <c r="AB271" s="3"/>
      <c r="AC271" s="3"/>
      <c r="AD271" s="3"/>
      <c r="AE271" s="3"/>
      <c r="AF271" s="3"/>
      <c r="AG271" s="3"/>
      <c r="AH271" s="3"/>
      <c r="AI271" s="3"/>
      <c r="AJ271" s="3"/>
    </row>
    <row r="272" spans="1:36" ht="15.5">
      <c r="A272" s="1"/>
      <c r="B272" s="1"/>
      <c r="C272" s="1"/>
      <c r="D272" s="1"/>
      <c r="E272" s="1"/>
      <c r="F272" s="1"/>
      <c r="G272" s="1"/>
      <c r="H272" s="1"/>
      <c r="I272" s="1"/>
      <c r="J272" s="1"/>
      <c r="K272" s="1"/>
      <c r="L272" s="1"/>
      <c r="M272" s="1"/>
      <c r="N272" s="1"/>
      <c r="O272" s="1"/>
      <c r="P272" s="1"/>
      <c r="Q272" s="1"/>
      <c r="R272" s="3"/>
      <c r="S272" s="3"/>
      <c r="T272" s="3"/>
      <c r="U272" s="3"/>
      <c r="V272" s="3"/>
      <c r="W272" s="3"/>
      <c r="X272" s="3"/>
      <c r="Y272" s="3"/>
      <c r="Z272" s="3"/>
      <c r="AA272" s="3"/>
      <c r="AB272" s="3"/>
      <c r="AC272" s="3"/>
      <c r="AD272" s="3"/>
      <c r="AE272" s="3"/>
      <c r="AF272" s="3"/>
      <c r="AG272" s="3"/>
      <c r="AH272" s="3"/>
      <c r="AI272" s="3"/>
      <c r="AJ272" s="3"/>
    </row>
    <row r="273" spans="1:36" ht="15.5">
      <c r="A273" s="1"/>
      <c r="B273" s="1"/>
      <c r="C273" s="1"/>
      <c r="D273" s="1"/>
      <c r="E273" s="1"/>
      <c r="F273" s="1"/>
      <c r="G273" s="1"/>
      <c r="H273" s="1"/>
      <c r="I273" s="1"/>
      <c r="J273" s="1"/>
      <c r="K273" s="1"/>
      <c r="L273" s="1"/>
      <c r="M273" s="1"/>
      <c r="N273" s="1"/>
      <c r="O273" s="1"/>
      <c r="P273" s="1"/>
      <c r="Q273" s="1"/>
      <c r="R273" s="3"/>
      <c r="S273" s="3"/>
      <c r="T273" s="3"/>
      <c r="U273" s="3"/>
      <c r="V273" s="3"/>
      <c r="W273" s="3"/>
      <c r="X273" s="3"/>
      <c r="Y273" s="3"/>
      <c r="Z273" s="3"/>
      <c r="AA273" s="3"/>
      <c r="AB273" s="3"/>
      <c r="AC273" s="3"/>
      <c r="AD273" s="3"/>
      <c r="AE273" s="3"/>
      <c r="AF273" s="3"/>
      <c r="AG273" s="3"/>
      <c r="AH273" s="3"/>
      <c r="AI273" s="3"/>
      <c r="AJ273" s="3"/>
    </row>
    <row r="274" spans="1:36" ht="15.5">
      <c r="A274" s="1"/>
      <c r="B274" s="1"/>
      <c r="C274" s="1"/>
      <c r="D274" s="1"/>
      <c r="E274" s="1"/>
      <c r="F274" s="1"/>
      <c r="G274" s="1"/>
      <c r="H274" s="1"/>
      <c r="I274" s="1"/>
      <c r="J274" s="1"/>
      <c r="K274" s="1"/>
      <c r="L274" s="1"/>
      <c r="M274" s="1"/>
      <c r="N274" s="1"/>
      <c r="O274" s="1"/>
      <c r="P274" s="1"/>
      <c r="Q274" s="1"/>
      <c r="R274" s="3"/>
      <c r="S274" s="3"/>
      <c r="T274" s="3"/>
      <c r="U274" s="3"/>
      <c r="V274" s="3"/>
      <c r="W274" s="3"/>
      <c r="X274" s="3"/>
      <c r="Y274" s="3"/>
      <c r="Z274" s="3"/>
      <c r="AA274" s="3"/>
      <c r="AB274" s="3"/>
      <c r="AC274" s="3"/>
      <c r="AD274" s="3"/>
      <c r="AE274" s="3"/>
      <c r="AF274" s="3"/>
      <c r="AG274" s="3"/>
      <c r="AH274" s="3"/>
      <c r="AI274" s="3"/>
      <c r="AJ274" s="3"/>
    </row>
    <row r="275" spans="1:36" ht="15.5">
      <c r="A275" s="1"/>
      <c r="B275" s="1"/>
      <c r="C275" s="1"/>
      <c r="D275" s="1"/>
      <c r="E275" s="1"/>
      <c r="F275" s="1"/>
      <c r="G275" s="1"/>
      <c r="H275" s="1"/>
      <c r="I275" s="1"/>
      <c r="J275" s="1"/>
      <c r="K275" s="1"/>
      <c r="L275" s="1"/>
      <c r="M275" s="1"/>
      <c r="N275" s="1"/>
      <c r="O275" s="1"/>
      <c r="P275" s="1"/>
      <c r="Q275" s="1"/>
      <c r="R275" s="3"/>
      <c r="S275" s="3"/>
      <c r="T275" s="3"/>
      <c r="U275" s="3"/>
      <c r="V275" s="3"/>
      <c r="W275" s="3"/>
      <c r="X275" s="3"/>
      <c r="Y275" s="3"/>
      <c r="Z275" s="3"/>
      <c r="AA275" s="3"/>
      <c r="AB275" s="3"/>
      <c r="AC275" s="3"/>
      <c r="AD275" s="3"/>
      <c r="AE275" s="3"/>
      <c r="AF275" s="3"/>
      <c r="AG275" s="3"/>
      <c r="AH275" s="3"/>
      <c r="AI275" s="3"/>
      <c r="AJ275" s="3"/>
    </row>
    <row r="276" spans="1:36" ht="15.5">
      <c r="A276" s="1"/>
      <c r="B276" s="1"/>
      <c r="C276" s="1"/>
      <c r="D276" s="1"/>
      <c r="E276" s="1"/>
      <c r="F276" s="1"/>
      <c r="G276" s="1"/>
      <c r="H276" s="1"/>
      <c r="I276" s="1"/>
      <c r="J276" s="1"/>
      <c r="K276" s="1"/>
      <c r="L276" s="1"/>
      <c r="M276" s="1"/>
      <c r="N276" s="1"/>
      <c r="O276" s="1"/>
      <c r="P276" s="1"/>
      <c r="Q276" s="1"/>
      <c r="R276" s="3"/>
      <c r="S276" s="3"/>
      <c r="T276" s="3"/>
      <c r="U276" s="3"/>
      <c r="V276" s="3"/>
      <c r="W276" s="3"/>
      <c r="X276" s="3"/>
      <c r="Y276" s="3"/>
      <c r="Z276" s="3"/>
      <c r="AA276" s="3"/>
      <c r="AB276" s="3"/>
      <c r="AC276" s="3"/>
      <c r="AD276" s="3"/>
      <c r="AE276" s="3"/>
      <c r="AF276" s="3"/>
      <c r="AG276" s="3"/>
      <c r="AH276" s="3"/>
      <c r="AI276" s="3"/>
      <c r="AJ276" s="3"/>
    </row>
    <row r="277" spans="1:36" ht="15.5">
      <c r="A277" s="1"/>
      <c r="B277" s="1"/>
      <c r="C277" s="1"/>
      <c r="D277" s="1"/>
      <c r="E277" s="1"/>
      <c r="F277" s="1"/>
      <c r="G277" s="1"/>
      <c r="H277" s="1"/>
      <c r="I277" s="1"/>
      <c r="J277" s="1"/>
      <c r="K277" s="1"/>
      <c r="L277" s="1"/>
      <c r="M277" s="1"/>
      <c r="N277" s="1"/>
      <c r="O277" s="1"/>
      <c r="P277" s="1"/>
      <c r="Q277" s="1"/>
      <c r="R277" s="3"/>
      <c r="S277" s="3"/>
      <c r="T277" s="3"/>
      <c r="U277" s="3"/>
      <c r="V277" s="3"/>
      <c r="W277" s="3"/>
      <c r="X277" s="3"/>
      <c r="Y277" s="3"/>
      <c r="Z277" s="3"/>
      <c r="AA277" s="3"/>
      <c r="AB277" s="3"/>
      <c r="AC277" s="3"/>
      <c r="AD277" s="3"/>
      <c r="AE277" s="3"/>
      <c r="AF277" s="3"/>
      <c r="AG277" s="3"/>
      <c r="AH277" s="3"/>
      <c r="AI277" s="3"/>
      <c r="AJ277" s="3"/>
    </row>
    <row r="278" spans="1:36" ht="15.5">
      <c r="A278" s="1"/>
      <c r="B278" s="1"/>
      <c r="C278" s="1"/>
      <c r="D278" s="1"/>
      <c r="E278" s="1"/>
      <c r="F278" s="1"/>
      <c r="G278" s="1"/>
      <c r="H278" s="1"/>
      <c r="I278" s="1"/>
      <c r="J278" s="1"/>
      <c r="K278" s="1"/>
      <c r="L278" s="1"/>
      <c r="M278" s="1"/>
      <c r="N278" s="1"/>
      <c r="O278" s="1"/>
      <c r="P278" s="1"/>
      <c r="Q278" s="1"/>
      <c r="R278" s="3"/>
      <c r="S278" s="3"/>
      <c r="T278" s="3"/>
      <c r="U278" s="3"/>
      <c r="V278" s="3"/>
      <c r="W278" s="3"/>
      <c r="X278" s="3"/>
      <c r="Y278" s="3"/>
      <c r="Z278" s="3"/>
      <c r="AA278" s="3"/>
      <c r="AB278" s="3"/>
      <c r="AC278" s="3"/>
      <c r="AD278" s="3"/>
      <c r="AE278" s="3"/>
      <c r="AF278" s="3"/>
      <c r="AG278" s="3"/>
      <c r="AH278" s="3"/>
      <c r="AI278" s="3"/>
      <c r="AJ278" s="3"/>
    </row>
    <row r="279" spans="1:36" ht="15.5">
      <c r="A279" s="1"/>
      <c r="B279" s="1"/>
      <c r="C279" s="1"/>
      <c r="D279" s="1"/>
      <c r="E279" s="1"/>
      <c r="F279" s="1"/>
      <c r="G279" s="1"/>
      <c r="H279" s="1"/>
      <c r="I279" s="1"/>
      <c r="J279" s="1"/>
      <c r="K279" s="1"/>
      <c r="L279" s="1"/>
      <c r="M279" s="1"/>
      <c r="N279" s="1"/>
      <c r="O279" s="1"/>
      <c r="P279" s="1"/>
      <c r="Q279" s="1"/>
      <c r="R279" s="3"/>
      <c r="S279" s="3"/>
      <c r="T279" s="3"/>
      <c r="U279" s="3"/>
      <c r="V279" s="3"/>
      <c r="W279" s="3"/>
      <c r="X279" s="3"/>
      <c r="Y279" s="3"/>
      <c r="Z279" s="3"/>
      <c r="AA279" s="3"/>
      <c r="AB279" s="3"/>
      <c r="AC279" s="3"/>
      <c r="AD279" s="3"/>
      <c r="AE279" s="3"/>
      <c r="AF279" s="3"/>
      <c r="AG279" s="3"/>
      <c r="AH279" s="3"/>
      <c r="AI279" s="3"/>
      <c r="AJ279" s="3"/>
    </row>
    <row r="280" spans="1:36" ht="15.5">
      <c r="A280" s="1"/>
      <c r="B280" s="1"/>
      <c r="C280" s="1"/>
      <c r="D280" s="1"/>
      <c r="E280" s="1"/>
      <c r="F280" s="1"/>
      <c r="G280" s="1"/>
      <c r="H280" s="1"/>
      <c r="I280" s="1"/>
      <c r="J280" s="1"/>
      <c r="K280" s="1"/>
      <c r="L280" s="1"/>
      <c r="M280" s="1"/>
      <c r="N280" s="1"/>
      <c r="O280" s="1"/>
      <c r="P280" s="1"/>
      <c r="Q280" s="1"/>
      <c r="R280" s="3"/>
      <c r="S280" s="3"/>
      <c r="T280" s="3"/>
      <c r="U280" s="3"/>
      <c r="V280" s="3"/>
      <c r="W280" s="3"/>
      <c r="X280" s="3"/>
      <c r="Y280" s="3"/>
      <c r="Z280" s="3"/>
      <c r="AA280" s="3"/>
      <c r="AB280" s="3"/>
      <c r="AC280" s="3"/>
      <c r="AD280" s="3"/>
      <c r="AE280" s="3"/>
      <c r="AF280" s="3"/>
      <c r="AG280" s="3"/>
      <c r="AH280" s="3"/>
      <c r="AI280" s="3"/>
      <c r="AJ280" s="3"/>
    </row>
    <row r="281" spans="1:36" ht="15.5">
      <c r="A281" s="1"/>
      <c r="B281" s="1"/>
      <c r="C281" s="1"/>
      <c r="D281" s="1"/>
      <c r="E281" s="1"/>
      <c r="F281" s="1"/>
      <c r="G281" s="1"/>
      <c r="H281" s="1"/>
      <c r="I281" s="1"/>
      <c r="J281" s="1"/>
      <c r="K281" s="1"/>
      <c r="L281" s="1"/>
      <c r="M281" s="1"/>
      <c r="N281" s="1"/>
      <c r="O281" s="1"/>
      <c r="P281" s="1"/>
      <c r="Q281" s="1"/>
      <c r="R281" s="3"/>
      <c r="S281" s="3"/>
      <c r="T281" s="3"/>
      <c r="U281" s="3"/>
      <c r="V281" s="3"/>
      <c r="W281" s="3"/>
      <c r="X281" s="3"/>
      <c r="Y281" s="3"/>
      <c r="Z281" s="3"/>
      <c r="AA281" s="3"/>
      <c r="AB281" s="3"/>
      <c r="AC281" s="3"/>
      <c r="AD281" s="3"/>
      <c r="AE281" s="3"/>
      <c r="AF281" s="3"/>
      <c r="AG281" s="3"/>
      <c r="AH281" s="3"/>
      <c r="AI281" s="3"/>
      <c r="AJ281" s="3"/>
    </row>
    <row r="282" spans="1:36" ht="15.5">
      <c r="A282" s="1"/>
      <c r="B282" s="1"/>
      <c r="C282" s="1"/>
      <c r="D282" s="1"/>
      <c r="E282" s="1"/>
      <c r="F282" s="1"/>
      <c r="G282" s="1"/>
      <c r="H282" s="1"/>
      <c r="I282" s="1"/>
      <c r="J282" s="1"/>
      <c r="K282" s="1"/>
      <c r="L282" s="1"/>
      <c r="M282" s="1"/>
      <c r="N282" s="1"/>
      <c r="O282" s="1"/>
      <c r="P282" s="1"/>
      <c r="Q282" s="1"/>
      <c r="R282" s="3"/>
      <c r="S282" s="3"/>
      <c r="T282" s="3"/>
      <c r="U282" s="3"/>
      <c r="V282" s="3"/>
      <c r="W282" s="3"/>
      <c r="X282" s="3"/>
      <c r="Y282" s="3"/>
      <c r="Z282" s="3"/>
      <c r="AA282" s="3"/>
      <c r="AB282" s="3"/>
      <c r="AC282" s="3"/>
      <c r="AD282" s="3"/>
      <c r="AE282" s="3"/>
      <c r="AF282" s="3"/>
      <c r="AG282" s="3"/>
      <c r="AH282" s="3"/>
      <c r="AI282" s="3"/>
      <c r="AJ282" s="3"/>
    </row>
    <row r="283" spans="1:36" ht="15.5">
      <c r="A283" s="1"/>
      <c r="B283" s="1"/>
      <c r="C283" s="1"/>
      <c r="D283" s="1"/>
      <c r="E283" s="1"/>
      <c r="F283" s="1"/>
      <c r="G283" s="1"/>
      <c r="H283" s="1"/>
      <c r="I283" s="1"/>
      <c r="J283" s="1"/>
      <c r="K283" s="1"/>
      <c r="L283" s="1"/>
      <c r="M283" s="1"/>
      <c r="N283" s="1"/>
      <c r="O283" s="1"/>
      <c r="P283" s="1"/>
      <c r="Q283" s="1"/>
      <c r="R283" s="3"/>
      <c r="S283" s="3"/>
      <c r="T283" s="3"/>
      <c r="U283" s="3"/>
      <c r="V283" s="3"/>
      <c r="W283" s="3"/>
      <c r="X283" s="3"/>
      <c r="Y283" s="3"/>
      <c r="Z283" s="3"/>
      <c r="AA283" s="3"/>
      <c r="AB283" s="3"/>
      <c r="AC283" s="3"/>
      <c r="AD283" s="3"/>
      <c r="AE283" s="3"/>
      <c r="AF283" s="3"/>
      <c r="AG283" s="3"/>
      <c r="AH283" s="3"/>
      <c r="AI283" s="3"/>
      <c r="AJ283" s="3"/>
    </row>
    <row r="284" spans="1:36" ht="15.5">
      <c r="A284" s="1"/>
      <c r="B284" s="1"/>
      <c r="C284" s="1"/>
      <c r="D284" s="1"/>
      <c r="E284" s="1"/>
      <c r="F284" s="1"/>
      <c r="G284" s="1"/>
      <c r="H284" s="1"/>
      <c r="I284" s="1"/>
      <c r="J284" s="1"/>
      <c r="K284" s="1"/>
      <c r="L284" s="1"/>
      <c r="M284" s="1"/>
      <c r="N284" s="1"/>
      <c r="O284" s="1"/>
      <c r="P284" s="1"/>
      <c r="Q284" s="1"/>
      <c r="R284" s="3"/>
      <c r="S284" s="3"/>
      <c r="T284" s="3"/>
      <c r="U284" s="3"/>
      <c r="V284" s="3"/>
      <c r="W284" s="3"/>
      <c r="X284" s="3"/>
      <c r="Y284" s="3"/>
      <c r="Z284" s="3"/>
      <c r="AA284" s="3"/>
      <c r="AB284" s="3"/>
      <c r="AC284" s="3"/>
      <c r="AD284" s="3"/>
      <c r="AE284" s="3"/>
      <c r="AF284" s="3"/>
      <c r="AG284" s="3"/>
      <c r="AH284" s="3"/>
      <c r="AI284" s="3"/>
      <c r="AJ284" s="3"/>
    </row>
    <row r="285" spans="1:36" ht="15.5">
      <c r="A285" s="1"/>
      <c r="B285" s="1"/>
      <c r="C285" s="1"/>
      <c r="D285" s="1"/>
      <c r="E285" s="1"/>
      <c r="F285" s="1"/>
      <c r="G285" s="1"/>
      <c r="H285" s="1"/>
      <c r="I285" s="1"/>
      <c r="J285" s="1"/>
      <c r="K285" s="1"/>
      <c r="L285" s="1"/>
      <c r="M285" s="1"/>
      <c r="N285" s="1"/>
      <c r="O285" s="1"/>
      <c r="P285" s="1"/>
      <c r="Q285" s="1"/>
      <c r="R285" s="3"/>
      <c r="S285" s="3"/>
      <c r="T285" s="3"/>
      <c r="U285" s="3"/>
      <c r="V285" s="3"/>
      <c r="W285" s="3"/>
      <c r="X285" s="3"/>
      <c r="Y285" s="3"/>
      <c r="Z285" s="3"/>
      <c r="AA285" s="3"/>
      <c r="AB285" s="3"/>
      <c r="AC285" s="3"/>
      <c r="AD285" s="3"/>
      <c r="AE285" s="3"/>
      <c r="AF285" s="3"/>
      <c r="AG285" s="3"/>
      <c r="AH285" s="3"/>
      <c r="AI285" s="3"/>
      <c r="AJ285" s="3"/>
    </row>
    <row r="286" spans="1:36" ht="15.5">
      <c r="A286" s="1"/>
      <c r="B286" s="1"/>
      <c r="C286" s="1"/>
      <c r="D286" s="1"/>
      <c r="E286" s="1"/>
      <c r="F286" s="1"/>
      <c r="G286" s="1"/>
      <c r="H286" s="1"/>
      <c r="I286" s="1"/>
      <c r="J286" s="1"/>
      <c r="K286" s="1"/>
      <c r="L286" s="1"/>
      <c r="M286" s="1"/>
      <c r="N286" s="1"/>
      <c r="O286" s="1"/>
      <c r="P286" s="1"/>
      <c r="Q286" s="1"/>
      <c r="R286" s="3"/>
      <c r="S286" s="3"/>
      <c r="T286" s="3"/>
      <c r="U286" s="3"/>
      <c r="V286" s="3"/>
      <c r="W286" s="3"/>
      <c r="X286" s="3"/>
      <c r="Y286" s="3"/>
      <c r="Z286" s="3"/>
      <c r="AA286" s="3"/>
      <c r="AB286" s="3"/>
      <c r="AC286" s="3"/>
      <c r="AD286" s="3"/>
      <c r="AE286" s="3"/>
      <c r="AF286" s="3"/>
      <c r="AG286" s="3"/>
      <c r="AH286" s="3"/>
      <c r="AI286" s="3"/>
      <c r="AJ286" s="3"/>
    </row>
    <row r="287" spans="1:36" ht="15.5">
      <c r="A287" s="1"/>
      <c r="B287" s="1"/>
      <c r="C287" s="1"/>
      <c r="D287" s="1"/>
      <c r="E287" s="1"/>
      <c r="F287" s="1"/>
      <c r="G287" s="1"/>
      <c r="H287" s="1"/>
      <c r="I287" s="1"/>
      <c r="J287" s="1"/>
      <c r="K287" s="1"/>
      <c r="L287" s="1"/>
      <c r="M287" s="1"/>
      <c r="N287" s="1"/>
      <c r="O287" s="1"/>
      <c r="P287" s="1"/>
      <c r="Q287" s="1"/>
      <c r="R287" s="3"/>
      <c r="S287" s="3"/>
      <c r="T287" s="3"/>
      <c r="U287" s="3"/>
      <c r="V287" s="3"/>
      <c r="W287" s="3"/>
      <c r="X287" s="3"/>
      <c r="Y287" s="3"/>
      <c r="Z287" s="3"/>
      <c r="AA287" s="3"/>
      <c r="AB287" s="3"/>
      <c r="AC287" s="3"/>
      <c r="AD287" s="3"/>
      <c r="AE287" s="3"/>
      <c r="AF287" s="3"/>
      <c r="AG287" s="3"/>
      <c r="AH287" s="3"/>
      <c r="AI287" s="3"/>
      <c r="AJ287" s="3"/>
    </row>
    <row r="288" spans="1:36" ht="15.5">
      <c r="A288" s="1"/>
      <c r="B288" s="1"/>
      <c r="C288" s="1"/>
      <c r="D288" s="1"/>
      <c r="E288" s="1"/>
      <c r="F288" s="1"/>
      <c r="G288" s="1"/>
      <c r="H288" s="1"/>
      <c r="I288" s="1"/>
      <c r="J288" s="1"/>
      <c r="K288" s="1"/>
      <c r="L288" s="1"/>
      <c r="M288" s="1"/>
      <c r="N288" s="1"/>
      <c r="O288" s="1"/>
      <c r="P288" s="1"/>
      <c r="Q288" s="1"/>
      <c r="R288" s="3"/>
      <c r="S288" s="3"/>
      <c r="T288" s="3"/>
      <c r="U288" s="3"/>
      <c r="V288" s="3"/>
      <c r="W288" s="3"/>
      <c r="X288" s="3"/>
      <c r="Y288" s="3"/>
      <c r="Z288" s="3"/>
      <c r="AA288" s="3"/>
      <c r="AB288" s="3"/>
      <c r="AC288" s="3"/>
      <c r="AD288" s="3"/>
      <c r="AE288" s="3"/>
      <c r="AF288" s="3"/>
      <c r="AG288" s="3"/>
      <c r="AH288" s="3"/>
      <c r="AI288" s="3"/>
      <c r="AJ288" s="3"/>
    </row>
    <row r="289" spans="1:36" ht="15.5">
      <c r="A289" s="1"/>
      <c r="B289" s="1"/>
      <c r="C289" s="1"/>
      <c r="D289" s="1"/>
      <c r="E289" s="1"/>
      <c r="F289" s="1"/>
      <c r="G289" s="1"/>
      <c r="H289" s="1"/>
      <c r="I289" s="1"/>
      <c r="J289" s="1"/>
      <c r="K289" s="1"/>
      <c r="L289" s="1"/>
      <c r="M289" s="1"/>
      <c r="N289" s="1"/>
      <c r="O289" s="1"/>
      <c r="P289" s="1"/>
      <c r="Q289" s="1"/>
      <c r="R289" s="3"/>
      <c r="S289" s="3"/>
      <c r="T289" s="3"/>
      <c r="U289" s="3"/>
      <c r="V289" s="3"/>
      <c r="W289" s="3"/>
      <c r="X289" s="3"/>
      <c r="Y289" s="3"/>
      <c r="Z289" s="3"/>
      <c r="AA289" s="3"/>
      <c r="AB289" s="3"/>
      <c r="AC289" s="3"/>
      <c r="AD289" s="3"/>
      <c r="AE289" s="3"/>
      <c r="AF289" s="3"/>
      <c r="AG289" s="3"/>
      <c r="AH289" s="3"/>
      <c r="AI289" s="3"/>
      <c r="AJ289" s="3"/>
    </row>
    <row r="290" spans="1:36" ht="15.5">
      <c r="A290" s="1"/>
      <c r="B290" s="1"/>
      <c r="C290" s="1"/>
      <c r="D290" s="1"/>
      <c r="E290" s="1"/>
      <c r="F290" s="1"/>
      <c r="G290" s="1"/>
      <c r="H290" s="1"/>
      <c r="I290" s="1"/>
      <c r="J290" s="1"/>
      <c r="K290" s="1"/>
      <c r="L290" s="1"/>
      <c r="M290" s="1"/>
      <c r="N290" s="1"/>
      <c r="O290" s="1"/>
      <c r="P290" s="1"/>
      <c r="Q290" s="1"/>
      <c r="R290" s="3"/>
      <c r="S290" s="3"/>
      <c r="T290" s="3"/>
      <c r="U290" s="3"/>
      <c r="V290" s="3"/>
      <c r="W290" s="3"/>
      <c r="X290" s="3"/>
      <c r="Y290" s="3"/>
      <c r="Z290" s="3"/>
      <c r="AA290" s="3"/>
      <c r="AB290" s="3"/>
      <c r="AC290" s="3"/>
      <c r="AD290" s="3"/>
      <c r="AE290" s="3"/>
      <c r="AF290" s="3"/>
      <c r="AG290" s="3"/>
      <c r="AH290" s="3"/>
      <c r="AI290" s="3"/>
      <c r="AJ290" s="3"/>
    </row>
    <row r="291" spans="1:36" ht="15.5">
      <c r="A291" s="1"/>
      <c r="B291" s="1"/>
      <c r="C291" s="1"/>
      <c r="D291" s="1"/>
      <c r="E291" s="1"/>
      <c r="F291" s="1"/>
      <c r="G291" s="1"/>
      <c r="H291" s="1"/>
      <c r="I291" s="1"/>
      <c r="J291" s="1"/>
      <c r="K291" s="1"/>
      <c r="L291" s="1"/>
      <c r="M291" s="1"/>
      <c r="N291" s="1"/>
      <c r="O291" s="1"/>
      <c r="P291" s="1"/>
      <c r="Q291" s="1"/>
      <c r="R291" s="3"/>
      <c r="S291" s="3"/>
      <c r="T291" s="3"/>
      <c r="U291" s="3"/>
      <c r="V291" s="3"/>
      <c r="W291" s="3"/>
      <c r="X291" s="3"/>
      <c r="Y291" s="3"/>
      <c r="Z291" s="3"/>
      <c r="AA291" s="3"/>
      <c r="AB291" s="3"/>
      <c r="AC291" s="3"/>
      <c r="AD291" s="3"/>
      <c r="AE291" s="3"/>
      <c r="AF291" s="3"/>
      <c r="AG291" s="3"/>
      <c r="AH291" s="3"/>
      <c r="AI291" s="3"/>
      <c r="AJ291" s="3"/>
    </row>
    <row r="292" spans="1:36" ht="15.5">
      <c r="A292" s="1"/>
      <c r="B292" s="1"/>
      <c r="C292" s="1"/>
      <c r="D292" s="1"/>
      <c r="E292" s="1"/>
      <c r="F292" s="1"/>
      <c r="G292" s="1"/>
      <c r="H292" s="1"/>
      <c r="I292" s="1"/>
      <c r="J292" s="1"/>
      <c r="K292" s="1"/>
      <c r="L292" s="1"/>
      <c r="M292" s="1"/>
      <c r="N292" s="1"/>
      <c r="O292" s="1"/>
      <c r="P292" s="1"/>
      <c r="Q292" s="1"/>
      <c r="R292" s="3"/>
      <c r="S292" s="3"/>
      <c r="T292" s="3"/>
      <c r="U292" s="3"/>
      <c r="V292" s="3"/>
      <c r="W292" s="3"/>
      <c r="X292" s="3"/>
      <c r="Y292" s="3"/>
      <c r="Z292" s="3"/>
      <c r="AA292" s="3"/>
      <c r="AB292" s="3"/>
      <c r="AC292" s="3"/>
      <c r="AD292" s="3"/>
      <c r="AE292" s="3"/>
      <c r="AF292" s="3"/>
      <c r="AG292" s="3"/>
      <c r="AH292" s="3"/>
      <c r="AI292" s="3"/>
      <c r="AJ292" s="3"/>
    </row>
    <row r="293" spans="1:36" ht="15.5">
      <c r="A293" s="1"/>
      <c r="B293" s="1"/>
      <c r="C293" s="1"/>
      <c r="D293" s="1"/>
      <c r="E293" s="1"/>
      <c r="F293" s="1"/>
      <c r="G293" s="1"/>
      <c r="H293" s="1"/>
      <c r="I293" s="1"/>
      <c r="J293" s="1"/>
      <c r="K293" s="1"/>
      <c r="L293" s="1"/>
      <c r="M293" s="1"/>
      <c r="N293" s="1"/>
      <c r="O293" s="1"/>
      <c r="P293" s="1"/>
      <c r="Q293" s="1"/>
      <c r="R293" s="3"/>
      <c r="S293" s="3"/>
      <c r="T293" s="3"/>
      <c r="U293" s="3"/>
      <c r="V293" s="3"/>
      <c r="W293" s="3"/>
      <c r="X293" s="3"/>
      <c r="Y293" s="3"/>
      <c r="Z293" s="3"/>
      <c r="AA293" s="3"/>
      <c r="AB293" s="3"/>
      <c r="AC293" s="3"/>
      <c r="AD293" s="3"/>
      <c r="AE293" s="3"/>
      <c r="AF293" s="3"/>
      <c r="AG293" s="3"/>
      <c r="AH293" s="3"/>
      <c r="AI293" s="3"/>
      <c r="AJ293" s="3"/>
    </row>
    <row r="294" spans="1:36" ht="15.5">
      <c r="A294" s="1"/>
      <c r="B294" s="1"/>
      <c r="C294" s="1"/>
      <c r="D294" s="1"/>
      <c r="E294" s="1"/>
      <c r="F294" s="1"/>
      <c r="G294" s="1"/>
      <c r="H294" s="1"/>
      <c r="I294" s="1"/>
      <c r="J294" s="1"/>
      <c r="K294" s="1"/>
      <c r="L294" s="1"/>
      <c r="M294" s="1"/>
      <c r="N294" s="1"/>
      <c r="O294" s="1"/>
      <c r="P294" s="1"/>
      <c r="Q294" s="1"/>
      <c r="R294" s="3"/>
      <c r="S294" s="3"/>
      <c r="T294" s="3"/>
      <c r="U294" s="3"/>
      <c r="V294" s="3"/>
      <c r="W294" s="3"/>
      <c r="X294" s="3"/>
      <c r="Y294" s="3"/>
      <c r="Z294" s="3"/>
      <c r="AA294" s="3"/>
      <c r="AB294" s="3"/>
      <c r="AC294" s="3"/>
      <c r="AD294" s="3"/>
      <c r="AE294" s="3"/>
      <c r="AF294" s="3"/>
      <c r="AG294" s="3"/>
      <c r="AH294" s="3"/>
      <c r="AI294" s="3"/>
      <c r="AJ294" s="3"/>
    </row>
    <row r="295" spans="1:36" ht="15.5">
      <c r="A295" s="1"/>
      <c r="B295" s="1"/>
      <c r="C295" s="1"/>
      <c r="D295" s="1"/>
      <c r="E295" s="1"/>
      <c r="F295" s="1"/>
      <c r="G295" s="1"/>
      <c r="H295" s="1"/>
      <c r="I295" s="1"/>
      <c r="J295" s="1"/>
      <c r="K295" s="1"/>
      <c r="L295" s="1"/>
      <c r="M295" s="1"/>
      <c r="N295" s="1"/>
      <c r="O295" s="1"/>
      <c r="P295" s="1"/>
      <c r="Q295" s="1"/>
      <c r="R295" s="3"/>
      <c r="S295" s="3"/>
      <c r="T295" s="3"/>
      <c r="U295" s="3"/>
      <c r="V295" s="3"/>
      <c r="W295" s="3"/>
      <c r="X295" s="3"/>
      <c r="Y295" s="3"/>
      <c r="Z295" s="3"/>
      <c r="AA295" s="3"/>
      <c r="AB295" s="3"/>
      <c r="AC295" s="3"/>
      <c r="AD295" s="3"/>
      <c r="AE295" s="3"/>
      <c r="AF295" s="3"/>
      <c r="AG295" s="3"/>
      <c r="AH295" s="3"/>
      <c r="AI295" s="3"/>
      <c r="AJ295" s="3"/>
    </row>
    <row r="296" spans="1:36" ht="15.5">
      <c r="A296" s="1"/>
      <c r="B296" s="1"/>
      <c r="C296" s="1"/>
      <c r="D296" s="1"/>
      <c r="E296" s="1"/>
      <c r="F296" s="1"/>
      <c r="G296" s="1"/>
      <c r="H296" s="1"/>
      <c r="I296" s="1"/>
      <c r="J296" s="1"/>
      <c r="K296" s="1"/>
      <c r="L296" s="1"/>
      <c r="M296" s="1"/>
      <c r="N296" s="1"/>
      <c r="O296" s="1"/>
      <c r="P296" s="1"/>
      <c r="Q296" s="1"/>
      <c r="R296" s="3"/>
      <c r="S296" s="3"/>
      <c r="T296" s="3"/>
      <c r="U296" s="3"/>
      <c r="V296" s="3"/>
      <c r="W296" s="3"/>
      <c r="X296" s="3"/>
      <c r="Y296" s="3"/>
      <c r="Z296" s="3"/>
      <c r="AA296" s="3"/>
      <c r="AB296" s="3"/>
      <c r="AC296" s="3"/>
      <c r="AD296" s="3"/>
      <c r="AE296" s="3"/>
      <c r="AF296" s="3"/>
      <c r="AG296" s="3"/>
      <c r="AH296" s="3"/>
      <c r="AI296" s="3"/>
      <c r="AJ296" s="3"/>
    </row>
    <row r="297" spans="1:36" ht="15.5">
      <c r="A297" s="1"/>
      <c r="B297" s="1"/>
      <c r="C297" s="1"/>
      <c r="D297" s="1"/>
      <c r="E297" s="1"/>
      <c r="F297" s="1"/>
      <c r="G297" s="1"/>
      <c r="H297" s="1"/>
      <c r="I297" s="1"/>
      <c r="J297" s="1"/>
      <c r="K297" s="1"/>
      <c r="L297" s="1"/>
      <c r="M297" s="1"/>
      <c r="N297" s="1"/>
      <c r="O297" s="1"/>
      <c r="P297" s="1"/>
      <c r="Q297" s="1"/>
      <c r="R297" s="3"/>
      <c r="S297" s="3"/>
      <c r="T297" s="3"/>
      <c r="U297" s="3"/>
      <c r="V297" s="3"/>
      <c r="W297" s="3"/>
      <c r="X297" s="3"/>
      <c r="Y297" s="3"/>
      <c r="Z297" s="3"/>
      <c r="AA297" s="3"/>
      <c r="AB297" s="3"/>
      <c r="AC297" s="3"/>
      <c r="AD297" s="3"/>
      <c r="AE297" s="3"/>
      <c r="AF297" s="3"/>
      <c r="AG297" s="3"/>
      <c r="AH297" s="3"/>
      <c r="AI297" s="3"/>
      <c r="AJ297" s="3"/>
    </row>
    <row r="298" spans="1:36" ht="15.5">
      <c r="A298" s="1"/>
      <c r="B298" s="1"/>
      <c r="C298" s="1"/>
      <c r="D298" s="1"/>
      <c r="E298" s="1"/>
      <c r="F298" s="1"/>
      <c r="G298" s="1"/>
      <c r="H298" s="1"/>
      <c r="I298" s="1"/>
      <c r="J298" s="1"/>
      <c r="K298" s="1"/>
      <c r="L298" s="1"/>
      <c r="M298" s="1"/>
      <c r="N298" s="1"/>
      <c r="O298" s="1"/>
      <c r="P298" s="1"/>
      <c r="Q298" s="1"/>
      <c r="R298" s="3"/>
      <c r="S298" s="3"/>
      <c r="T298" s="3"/>
      <c r="U298" s="3"/>
      <c r="V298" s="3"/>
      <c r="W298" s="3"/>
      <c r="X298" s="3"/>
      <c r="Y298" s="3"/>
      <c r="Z298" s="3"/>
      <c r="AA298" s="3"/>
      <c r="AB298" s="3"/>
      <c r="AC298" s="3"/>
      <c r="AD298" s="3"/>
      <c r="AE298" s="3"/>
      <c r="AF298" s="3"/>
      <c r="AG298" s="3"/>
      <c r="AH298" s="3"/>
      <c r="AI298" s="3"/>
      <c r="AJ298" s="3"/>
    </row>
    <row r="299" spans="1:36" ht="15.5">
      <c r="A299" s="1"/>
      <c r="B299" s="1"/>
      <c r="C299" s="1"/>
      <c r="D299" s="1"/>
      <c r="E299" s="1"/>
      <c r="F299" s="1"/>
      <c r="G299" s="1"/>
      <c r="H299" s="1"/>
      <c r="I299" s="1"/>
      <c r="J299" s="1"/>
      <c r="K299" s="1"/>
      <c r="L299" s="1"/>
      <c r="M299" s="1"/>
      <c r="N299" s="1"/>
      <c r="O299" s="1"/>
      <c r="P299" s="1"/>
      <c r="Q299" s="1"/>
      <c r="R299" s="3"/>
      <c r="S299" s="3"/>
      <c r="T299" s="3"/>
      <c r="U299" s="3"/>
      <c r="V299" s="3"/>
      <c r="W299" s="3"/>
      <c r="X299" s="3"/>
      <c r="Y299" s="3"/>
      <c r="Z299" s="3"/>
      <c r="AA299" s="3"/>
      <c r="AB299" s="3"/>
      <c r="AC299" s="3"/>
      <c r="AD299" s="3"/>
      <c r="AE299" s="3"/>
      <c r="AF299" s="3"/>
      <c r="AG299" s="3"/>
      <c r="AH299" s="3"/>
      <c r="AI299" s="3"/>
      <c r="AJ299" s="3"/>
    </row>
    <row r="300" spans="1:36" ht="15.5">
      <c r="A300" s="1"/>
      <c r="B300" s="1"/>
      <c r="C300" s="1"/>
      <c r="D300" s="1"/>
      <c r="E300" s="1"/>
      <c r="F300" s="1"/>
      <c r="G300" s="1"/>
      <c r="H300" s="1"/>
      <c r="I300" s="1"/>
      <c r="J300" s="1"/>
      <c r="K300" s="1"/>
      <c r="L300" s="1"/>
      <c r="M300" s="1"/>
      <c r="N300" s="1"/>
      <c r="O300" s="1"/>
      <c r="P300" s="1"/>
      <c r="Q300" s="1"/>
      <c r="R300" s="3"/>
      <c r="S300" s="3"/>
      <c r="T300" s="3"/>
      <c r="U300" s="3"/>
      <c r="V300" s="3"/>
      <c r="W300" s="3"/>
      <c r="X300" s="3"/>
      <c r="Y300" s="3"/>
      <c r="Z300" s="3"/>
      <c r="AA300" s="3"/>
      <c r="AB300" s="3"/>
      <c r="AC300" s="3"/>
      <c r="AD300" s="3"/>
      <c r="AE300" s="3"/>
      <c r="AF300" s="3"/>
      <c r="AG300" s="3"/>
      <c r="AH300" s="3"/>
      <c r="AI300" s="3"/>
      <c r="AJ300" s="3"/>
    </row>
    <row r="301" spans="1:36" ht="15.5">
      <c r="A301" s="1"/>
      <c r="B301" s="1"/>
      <c r="C301" s="1"/>
      <c r="D301" s="1"/>
      <c r="E301" s="1"/>
      <c r="F301" s="1"/>
      <c r="G301" s="1"/>
      <c r="H301" s="1"/>
      <c r="I301" s="1"/>
      <c r="J301" s="1"/>
      <c r="K301" s="1"/>
      <c r="L301" s="1"/>
      <c r="M301" s="1"/>
      <c r="N301" s="1"/>
      <c r="O301" s="1"/>
      <c r="P301" s="1"/>
      <c r="Q301" s="1"/>
      <c r="R301" s="3"/>
      <c r="S301" s="3"/>
      <c r="T301" s="3"/>
      <c r="U301" s="3"/>
      <c r="V301" s="3"/>
      <c r="W301" s="3"/>
      <c r="X301" s="3"/>
      <c r="Y301" s="3"/>
      <c r="Z301" s="3"/>
      <c r="AA301" s="3"/>
      <c r="AB301" s="3"/>
      <c r="AC301" s="3"/>
      <c r="AD301" s="3"/>
      <c r="AE301" s="3"/>
      <c r="AF301" s="3"/>
      <c r="AG301" s="3"/>
      <c r="AH301" s="3"/>
      <c r="AI301" s="3"/>
      <c r="AJ301" s="3"/>
    </row>
    <row r="302" spans="1:36" ht="15.5">
      <c r="A302" s="1"/>
      <c r="B302" s="1"/>
      <c r="C302" s="1"/>
      <c r="D302" s="1"/>
      <c r="E302" s="1"/>
      <c r="F302" s="1"/>
      <c r="G302" s="1"/>
      <c r="H302" s="1"/>
      <c r="I302" s="1"/>
      <c r="J302" s="1"/>
      <c r="K302" s="1"/>
      <c r="L302" s="1"/>
      <c r="M302" s="1"/>
      <c r="N302" s="1"/>
      <c r="O302" s="1"/>
      <c r="P302" s="1"/>
      <c r="Q302" s="1"/>
      <c r="R302" s="3"/>
      <c r="S302" s="3"/>
      <c r="T302" s="3"/>
      <c r="U302" s="3"/>
      <c r="V302" s="3"/>
      <c r="W302" s="3"/>
      <c r="X302" s="3"/>
      <c r="Y302" s="3"/>
      <c r="Z302" s="3"/>
      <c r="AA302" s="3"/>
      <c r="AB302" s="3"/>
      <c r="AC302" s="3"/>
      <c r="AD302" s="3"/>
      <c r="AE302" s="3"/>
      <c r="AF302" s="3"/>
      <c r="AG302" s="3"/>
      <c r="AH302" s="3"/>
      <c r="AI302" s="3"/>
      <c r="AJ302" s="3"/>
    </row>
    <row r="303" spans="1:36" ht="15.5">
      <c r="A303" s="1"/>
      <c r="B303" s="1"/>
      <c r="C303" s="1"/>
      <c r="D303" s="1"/>
      <c r="E303" s="1"/>
      <c r="F303" s="1"/>
      <c r="G303" s="1"/>
      <c r="H303" s="1"/>
      <c r="I303" s="1"/>
      <c r="J303" s="1"/>
      <c r="K303" s="1"/>
      <c r="L303" s="1"/>
      <c r="M303" s="1"/>
      <c r="N303" s="1"/>
      <c r="O303" s="1"/>
      <c r="P303" s="1"/>
      <c r="Q303" s="1"/>
      <c r="R303" s="3"/>
      <c r="S303" s="3"/>
      <c r="T303" s="3"/>
      <c r="U303" s="3"/>
      <c r="V303" s="3"/>
      <c r="W303" s="3"/>
      <c r="X303" s="3"/>
      <c r="Y303" s="3"/>
      <c r="Z303" s="3"/>
      <c r="AA303" s="3"/>
      <c r="AB303" s="3"/>
      <c r="AC303" s="3"/>
      <c r="AD303" s="3"/>
      <c r="AE303" s="3"/>
      <c r="AF303" s="3"/>
      <c r="AG303" s="3"/>
      <c r="AH303" s="3"/>
      <c r="AI303" s="3"/>
      <c r="AJ303" s="3"/>
    </row>
    <row r="304" spans="1:36" ht="15.5">
      <c r="A304" s="1"/>
      <c r="B304" s="1"/>
      <c r="C304" s="1"/>
      <c r="D304" s="1"/>
      <c r="E304" s="1"/>
      <c r="F304" s="1"/>
      <c r="G304" s="1"/>
      <c r="H304" s="1"/>
      <c r="I304" s="1"/>
      <c r="J304" s="1"/>
      <c r="K304" s="1"/>
      <c r="L304" s="1"/>
      <c r="M304" s="1"/>
      <c r="N304" s="1"/>
      <c r="O304" s="1"/>
      <c r="P304" s="1"/>
      <c r="Q304" s="1"/>
      <c r="R304" s="3"/>
      <c r="S304" s="3"/>
      <c r="T304" s="3"/>
      <c r="U304" s="3"/>
      <c r="V304" s="3"/>
      <c r="W304" s="3"/>
      <c r="X304" s="3"/>
      <c r="Y304" s="3"/>
      <c r="Z304" s="3"/>
      <c r="AA304" s="3"/>
      <c r="AB304" s="3"/>
      <c r="AC304" s="3"/>
      <c r="AD304" s="3"/>
      <c r="AE304" s="3"/>
      <c r="AF304" s="3"/>
      <c r="AG304" s="3"/>
      <c r="AH304" s="3"/>
      <c r="AI304" s="3"/>
      <c r="AJ304" s="3"/>
    </row>
    <row r="305" spans="1:36" ht="15.5">
      <c r="A305" s="1"/>
      <c r="B305" s="1"/>
      <c r="C305" s="1"/>
      <c r="D305" s="1"/>
      <c r="E305" s="1"/>
      <c r="F305" s="1"/>
      <c r="G305" s="1"/>
      <c r="H305" s="1"/>
      <c r="I305" s="1"/>
      <c r="J305" s="1"/>
      <c r="K305" s="1"/>
      <c r="L305" s="1"/>
      <c r="M305" s="1"/>
      <c r="N305" s="1"/>
      <c r="O305" s="1"/>
      <c r="P305" s="1"/>
      <c r="Q305" s="1"/>
      <c r="R305" s="3"/>
      <c r="S305" s="3"/>
      <c r="T305" s="3"/>
      <c r="U305" s="3"/>
      <c r="V305" s="3"/>
      <c r="W305" s="3"/>
      <c r="X305" s="3"/>
      <c r="Y305" s="3"/>
      <c r="Z305" s="3"/>
      <c r="AA305" s="3"/>
      <c r="AB305" s="3"/>
      <c r="AC305" s="3"/>
      <c r="AD305" s="3"/>
      <c r="AE305" s="3"/>
      <c r="AF305" s="3"/>
      <c r="AG305" s="3"/>
      <c r="AH305" s="3"/>
      <c r="AI305" s="3"/>
      <c r="AJ305" s="3"/>
    </row>
    <row r="306" spans="1:36" ht="15.5">
      <c r="A306" s="1"/>
      <c r="B306" s="1"/>
      <c r="C306" s="1"/>
      <c r="D306" s="1"/>
      <c r="E306" s="1"/>
      <c r="F306" s="1"/>
      <c r="G306" s="1"/>
      <c r="H306" s="1"/>
      <c r="I306" s="1"/>
      <c r="J306" s="1"/>
      <c r="K306" s="1"/>
      <c r="L306" s="1"/>
      <c r="M306" s="1"/>
      <c r="N306" s="1"/>
      <c r="O306" s="1"/>
      <c r="P306" s="1"/>
      <c r="Q306" s="1"/>
      <c r="R306" s="3"/>
      <c r="S306" s="3"/>
      <c r="T306" s="3"/>
      <c r="U306" s="3"/>
      <c r="V306" s="3"/>
      <c r="W306" s="3"/>
      <c r="X306" s="3"/>
      <c r="Y306" s="3"/>
      <c r="Z306" s="3"/>
      <c r="AA306" s="3"/>
      <c r="AB306" s="3"/>
      <c r="AC306" s="3"/>
      <c r="AD306" s="3"/>
      <c r="AE306" s="3"/>
      <c r="AF306" s="3"/>
      <c r="AG306" s="3"/>
      <c r="AH306" s="3"/>
      <c r="AI306" s="3"/>
      <c r="AJ306" s="3"/>
    </row>
    <row r="307" spans="1:36" ht="15.5">
      <c r="A307" s="1"/>
      <c r="B307" s="1"/>
      <c r="C307" s="1"/>
      <c r="D307" s="1"/>
      <c r="E307" s="1"/>
      <c r="F307" s="1"/>
      <c r="G307" s="1"/>
      <c r="H307" s="1"/>
      <c r="I307" s="1"/>
      <c r="J307" s="1"/>
      <c r="K307" s="1"/>
      <c r="L307" s="1"/>
      <c r="M307" s="1"/>
      <c r="N307" s="1"/>
      <c r="O307" s="1"/>
      <c r="P307" s="1"/>
      <c r="Q307" s="1"/>
      <c r="R307" s="3"/>
      <c r="S307" s="3"/>
      <c r="T307" s="3"/>
      <c r="U307" s="3"/>
      <c r="V307" s="3"/>
      <c r="W307" s="3"/>
      <c r="X307" s="3"/>
      <c r="Y307" s="3"/>
      <c r="Z307" s="3"/>
      <c r="AA307" s="3"/>
      <c r="AB307" s="3"/>
      <c r="AC307" s="3"/>
      <c r="AD307" s="3"/>
      <c r="AE307" s="3"/>
      <c r="AF307" s="3"/>
      <c r="AG307" s="3"/>
      <c r="AH307" s="3"/>
      <c r="AI307" s="3"/>
      <c r="AJ307" s="3"/>
    </row>
    <row r="308" spans="1:36" ht="15.5">
      <c r="A308" s="1"/>
      <c r="B308" s="1"/>
      <c r="C308" s="1"/>
      <c r="D308" s="1"/>
      <c r="E308" s="1"/>
      <c r="F308" s="1"/>
      <c r="G308" s="1"/>
      <c r="H308" s="1"/>
      <c r="I308" s="1"/>
      <c r="J308" s="1"/>
      <c r="K308" s="1"/>
      <c r="L308" s="1"/>
      <c r="M308" s="1"/>
      <c r="N308" s="1"/>
      <c r="O308" s="1"/>
      <c r="P308" s="1"/>
      <c r="Q308" s="1"/>
      <c r="R308" s="3"/>
      <c r="S308" s="3"/>
      <c r="T308" s="3"/>
      <c r="U308" s="3"/>
      <c r="V308" s="3"/>
      <c r="W308" s="3"/>
      <c r="X308" s="3"/>
      <c r="Y308" s="3"/>
      <c r="Z308" s="3"/>
      <c r="AA308" s="3"/>
      <c r="AB308" s="3"/>
      <c r="AC308" s="3"/>
      <c r="AD308" s="3"/>
      <c r="AE308" s="3"/>
      <c r="AF308" s="3"/>
      <c r="AG308" s="3"/>
      <c r="AH308" s="3"/>
      <c r="AI308" s="3"/>
      <c r="AJ308" s="3"/>
    </row>
    <row r="309" spans="1:36" ht="15.5">
      <c r="A309" s="1"/>
      <c r="B309" s="1"/>
      <c r="C309" s="1"/>
      <c r="D309" s="1"/>
      <c r="E309" s="1"/>
      <c r="F309" s="1"/>
      <c r="G309" s="1"/>
      <c r="H309" s="1"/>
      <c r="I309" s="1"/>
      <c r="J309" s="1"/>
      <c r="K309" s="1"/>
      <c r="L309" s="1"/>
      <c r="M309" s="1"/>
      <c r="N309" s="1"/>
      <c r="O309" s="1"/>
      <c r="P309" s="1"/>
      <c r="Q309" s="1"/>
      <c r="R309" s="3"/>
      <c r="S309" s="3"/>
      <c r="T309" s="3"/>
      <c r="U309" s="3"/>
      <c r="V309" s="3"/>
      <c r="W309" s="3"/>
      <c r="X309" s="3"/>
      <c r="Y309" s="3"/>
      <c r="Z309" s="3"/>
      <c r="AA309" s="3"/>
      <c r="AB309" s="3"/>
      <c r="AC309" s="3"/>
      <c r="AD309" s="3"/>
      <c r="AE309" s="3"/>
      <c r="AF309" s="3"/>
      <c r="AG309" s="3"/>
      <c r="AH309" s="3"/>
      <c r="AI309" s="3"/>
      <c r="AJ309" s="3"/>
    </row>
    <row r="310" spans="1:36" ht="15.5">
      <c r="A310" s="1"/>
      <c r="B310" s="1"/>
      <c r="C310" s="1"/>
      <c r="D310" s="1"/>
      <c r="E310" s="1"/>
      <c r="F310" s="1"/>
      <c r="G310" s="1"/>
      <c r="H310" s="1"/>
      <c r="I310" s="1"/>
      <c r="J310" s="1"/>
      <c r="K310" s="1"/>
      <c r="L310" s="1"/>
      <c r="M310" s="1"/>
      <c r="N310" s="1"/>
      <c r="O310" s="1"/>
      <c r="P310" s="1"/>
      <c r="Q310" s="1"/>
      <c r="R310" s="3"/>
      <c r="S310" s="3"/>
      <c r="T310" s="3"/>
      <c r="U310" s="3"/>
      <c r="V310" s="3"/>
      <c r="W310" s="3"/>
      <c r="X310" s="3"/>
      <c r="Y310" s="3"/>
      <c r="Z310" s="3"/>
      <c r="AA310" s="3"/>
      <c r="AB310" s="3"/>
      <c r="AC310" s="3"/>
      <c r="AD310" s="3"/>
      <c r="AE310" s="3"/>
      <c r="AF310" s="3"/>
      <c r="AG310" s="3"/>
      <c r="AH310" s="3"/>
      <c r="AI310" s="3"/>
      <c r="AJ310" s="3"/>
    </row>
    <row r="311" spans="1:36" ht="15.5">
      <c r="A311" s="1"/>
      <c r="B311" s="1"/>
      <c r="C311" s="1"/>
      <c r="D311" s="1"/>
      <c r="E311" s="1"/>
      <c r="F311" s="1"/>
      <c r="G311" s="1"/>
      <c r="H311" s="1"/>
      <c r="I311" s="1"/>
      <c r="J311" s="1"/>
      <c r="K311" s="1"/>
      <c r="L311" s="1"/>
      <c r="M311" s="1"/>
      <c r="N311" s="1"/>
      <c r="O311" s="1"/>
      <c r="P311" s="1"/>
      <c r="Q311" s="1"/>
      <c r="R311" s="3"/>
      <c r="S311" s="3"/>
      <c r="T311" s="3"/>
      <c r="U311" s="3"/>
      <c r="V311" s="3"/>
      <c r="W311" s="3"/>
      <c r="X311" s="3"/>
      <c r="Y311" s="3"/>
      <c r="Z311" s="3"/>
      <c r="AA311" s="3"/>
      <c r="AB311" s="3"/>
      <c r="AC311" s="3"/>
      <c r="AD311" s="3"/>
      <c r="AE311" s="3"/>
      <c r="AF311" s="3"/>
      <c r="AG311" s="3"/>
      <c r="AH311" s="3"/>
      <c r="AI311" s="3"/>
      <c r="AJ311" s="3"/>
    </row>
    <row r="312" spans="1:36" ht="15.5">
      <c r="A312" s="1"/>
      <c r="B312" s="1"/>
      <c r="C312" s="1"/>
      <c r="D312" s="1"/>
      <c r="E312" s="1"/>
      <c r="F312" s="1"/>
      <c r="G312" s="1"/>
      <c r="H312" s="1"/>
      <c r="I312" s="1"/>
      <c r="J312" s="1"/>
      <c r="K312" s="1"/>
      <c r="L312" s="1"/>
      <c r="M312" s="1"/>
      <c r="N312" s="1"/>
      <c r="O312" s="1"/>
      <c r="P312" s="1"/>
      <c r="Q312" s="1"/>
      <c r="R312" s="3"/>
      <c r="S312" s="3"/>
      <c r="T312" s="3"/>
      <c r="U312" s="3"/>
      <c r="V312" s="3"/>
      <c r="W312" s="3"/>
      <c r="X312" s="3"/>
      <c r="Y312" s="3"/>
      <c r="Z312" s="3"/>
      <c r="AA312" s="3"/>
      <c r="AB312" s="3"/>
      <c r="AC312" s="3"/>
      <c r="AD312" s="3"/>
      <c r="AE312" s="3"/>
      <c r="AF312" s="3"/>
      <c r="AG312" s="3"/>
      <c r="AH312" s="3"/>
      <c r="AI312" s="3"/>
      <c r="AJ312" s="3"/>
    </row>
    <row r="313" spans="1:36" ht="15.5">
      <c r="A313" s="1"/>
      <c r="B313" s="1"/>
      <c r="C313" s="1"/>
      <c r="D313" s="1"/>
      <c r="E313" s="1"/>
      <c r="F313" s="1"/>
      <c r="G313" s="1"/>
      <c r="H313" s="1"/>
      <c r="I313" s="1"/>
      <c r="J313" s="1"/>
      <c r="K313" s="1"/>
      <c r="L313" s="1"/>
      <c r="M313" s="1"/>
      <c r="N313" s="1"/>
      <c r="O313" s="1"/>
      <c r="P313" s="1"/>
      <c r="Q313" s="1"/>
      <c r="R313" s="3"/>
      <c r="S313" s="3"/>
      <c r="T313" s="3"/>
      <c r="U313" s="3"/>
      <c r="V313" s="3"/>
      <c r="W313" s="3"/>
      <c r="X313" s="3"/>
      <c r="Y313" s="3"/>
      <c r="Z313" s="3"/>
      <c r="AA313" s="3"/>
      <c r="AB313" s="3"/>
      <c r="AC313" s="3"/>
      <c r="AD313" s="3"/>
      <c r="AE313" s="3"/>
      <c r="AF313" s="3"/>
      <c r="AG313" s="3"/>
      <c r="AH313" s="3"/>
      <c r="AI313" s="3"/>
      <c r="AJ313" s="3"/>
    </row>
    <row r="314" spans="1:36" ht="15.5">
      <c r="A314" s="1"/>
      <c r="B314" s="1"/>
      <c r="C314" s="1"/>
      <c r="D314" s="1"/>
      <c r="E314" s="1"/>
      <c r="F314" s="1"/>
      <c r="G314" s="1"/>
      <c r="H314" s="1"/>
      <c r="I314" s="1"/>
      <c r="J314" s="1"/>
      <c r="K314" s="1"/>
      <c r="L314" s="1"/>
      <c r="M314" s="1"/>
      <c r="N314" s="1"/>
      <c r="O314" s="1"/>
      <c r="P314" s="1"/>
      <c r="Q314" s="1"/>
      <c r="R314" s="3"/>
      <c r="S314" s="3"/>
      <c r="T314" s="3"/>
      <c r="U314" s="3"/>
      <c r="V314" s="3"/>
      <c r="W314" s="3"/>
      <c r="X314" s="3"/>
      <c r="Y314" s="3"/>
      <c r="Z314" s="3"/>
      <c r="AA314" s="3"/>
      <c r="AB314" s="3"/>
      <c r="AC314" s="3"/>
      <c r="AD314" s="3"/>
      <c r="AE314" s="3"/>
      <c r="AF314" s="3"/>
      <c r="AG314" s="3"/>
      <c r="AH314" s="3"/>
      <c r="AI314" s="3"/>
      <c r="AJ314" s="3"/>
    </row>
    <row r="315" spans="1:36" ht="15.5">
      <c r="A315" s="1"/>
      <c r="B315" s="1"/>
      <c r="C315" s="1"/>
      <c r="D315" s="1"/>
      <c r="E315" s="1"/>
      <c r="F315" s="1"/>
      <c r="G315" s="1"/>
      <c r="H315" s="1"/>
      <c r="I315" s="1"/>
      <c r="J315" s="1"/>
      <c r="K315" s="1"/>
      <c r="L315" s="1"/>
      <c r="M315" s="1"/>
      <c r="N315" s="1"/>
      <c r="O315" s="1"/>
      <c r="P315" s="1"/>
      <c r="Q315" s="1"/>
      <c r="R315" s="3"/>
      <c r="S315" s="3"/>
      <c r="T315" s="3"/>
      <c r="U315" s="3"/>
      <c r="V315" s="3"/>
      <c r="W315" s="3"/>
      <c r="X315" s="3"/>
      <c r="Y315" s="3"/>
      <c r="Z315" s="3"/>
      <c r="AA315" s="3"/>
      <c r="AB315" s="3"/>
      <c r="AC315" s="3"/>
      <c r="AD315" s="3"/>
      <c r="AE315" s="3"/>
      <c r="AF315" s="3"/>
      <c r="AG315" s="3"/>
      <c r="AH315" s="3"/>
      <c r="AI315" s="3"/>
      <c r="AJ315" s="3"/>
    </row>
    <row r="316" spans="1:36" ht="15.5">
      <c r="A316" s="1"/>
      <c r="B316" s="1"/>
      <c r="C316" s="1"/>
      <c r="D316" s="1"/>
      <c r="E316" s="1"/>
      <c r="F316" s="1"/>
      <c r="G316" s="1"/>
      <c r="H316" s="1"/>
      <c r="I316" s="1"/>
      <c r="J316" s="1"/>
      <c r="K316" s="1"/>
      <c r="L316" s="1"/>
      <c r="M316" s="1"/>
      <c r="N316" s="1"/>
      <c r="O316" s="1"/>
      <c r="P316" s="1"/>
      <c r="Q316" s="1"/>
      <c r="R316" s="3"/>
      <c r="S316" s="3"/>
      <c r="T316" s="3"/>
      <c r="U316" s="3"/>
      <c r="V316" s="3"/>
      <c r="W316" s="3"/>
      <c r="X316" s="3"/>
      <c r="Y316" s="3"/>
      <c r="Z316" s="3"/>
      <c r="AA316" s="3"/>
      <c r="AB316" s="3"/>
      <c r="AC316" s="3"/>
      <c r="AD316" s="3"/>
      <c r="AE316" s="3"/>
      <c r="AF316" s="3"/>
      <c r="AG316" s="3"/>
      <c r="AH316" s="3"/>
      <c r="AI316" s="3"/>
      <c r="AJ316" s="3"/>
    </row>
    <row r="317" spans="1:36" ht="15.5">
      <c r="A317" s="1"/>
      <c r="B317" s="1"/>
      <c r="C317" s="1"/>
      <c r="D317" s="1"/>
      <c r="E317" s="1"/>
      <c r="F317" s="1"/>
      <c r="G317" s="1"/>
      <c r="H317" s="1"/>
      <c r="I317" s="1"/>
      <c r="J317" s="1"/>
      <c r="K317" s="1"/>
      <c r="L317" s="1"/>
      <c r="M317" s="1"/>
      <c r="N317" s="1"/>
      <c r="O317" s="1"/>
      <c r="P317" s="1"/>
      <c r="Q317" s="1"/>
      <c r="R317" s="3"/>
      <c r="S317" s="3"/>
      <c r="T317" s="3"/>
      <c r="U317" s="3"/>
      <c r="V317" s="3"/>
      <c r="W317" s="3"/>
      <c r="X317" s="3"/>
      <c r="Y317" s="3"/>
      <c r="Z317" s="3"/>
      <c r="AA317" s="3"/>
      <c r="AB317" s="3"/>
      <c r="AC317" s="3"/>
      <c r="AD317" s="3"/>
      <c r="AE317" s="3"/>
      <c r="AF317" s="3"/>
      <c r="AG317" s="3"/>
      <c r="AH317" s="3"/>
      <c r="AI317" s="3"/>
      <c r="AJ317" s="3"/>
    </row>
    <row r="318" spans="1:36" ht="15.5">
      <c r="A318" s="1"/>
      <c r="B318" s="1"/>
      <c r="C318" s="1"/>
      <c r="D318" s="1"/>
      <c r="E318" s="1"/>
      <c r="F318" s="1"/>
      <c r="G318" s="1"/>
      <c r="H318" s="1"/>
      <c r="I318" s="1"/>
      <c r="J318" s="1"/>
      <c r="K318" s="1"/>
      <c r="L318" s="1"/>
      <c r="M318" s="1"/>
      <c r="N318" s="1"/>
      <c r="O318" s="1"/>
      <c r="P318" s="1"/>
      <c r="Q318" s="1"/>
      <c r="R318" s="3"/>
      <c r="S318" s="3"/>
      <c r="T318" s="3"/>
      <c r="U318" s="3"/>
      <c r="V318" s="3"/>
      <c r="W318" s="3"/>
      <c r="X318" s="3"/>
      <c r="Y318" s="3"/>
      <c r="Z318" s="3"/>
      <c r="AA318" s="3"/>
      <c r="AB318" s="3"/>
      <c r="AC318" s="3"/>
      <c r="AD318" s="3"/>
      <c r="AE318" s="3"/>
      <c r="AF318" s="3"/>
      <c r="AG318" s="3"/>
      <c r="AH318" s="3"/>
      <c r="AI318" s="3"/>
      <c r="AJ318" s="3"/>
    </row>
    <row r="319" spans="1:36" ht="15.5">
      <c r="A319" s="1"/>
      <c r="B319" s="1"/>
      <c r="C319" s="1"/>
      <c r="D319" s="1"/>
      <c r="E319" s="1"/>
      <c r="F319" s="1"/>
      <c r="G319" s="1"/>
      <c r="H319" s="1"/>
      <c r="I319" s="1"/>
      <c r="J319" s="1"/>
      <c r="K319" s="1"/>
      <c r="L319" s="1"/>
      <c r="M319" s="1"/>
      <c r="N319" s="1"/>
      <c r="O319" s="1"/>
      <c r="P319" s="1"/>
      <c r="Q319" s="1"/>
      <c r="R319" s="3"/>
      <c r="S319" s="3"/>
      <c r="T319" s="3"/>
      <c r="U319" s="3"/>
      <c r="V319" s="3"/>
      <c r="W319" s="3"/>
      <c r="X319" s="3"/>
      <c r="Y319" s="3"/>
      <c r="Z319" s="3"/>
      <c r="AA319" s="3"/>
      <c r="AB319" s="3"/>
      <c r="AC319" s="3"/>
      <c r="AD319" s="3"/>
      <c r="AE319" s="3"/>
      <c r="AF319" s="3"/>
      <c r="AG319" s="3"/>
      <c r="AH319" s="3"/>
      <c r="AI319" s="3"/>
      <c r="AJ319" s="3"/>
    </row>
    <row r="320" spans="1:36" ht="15.5">
      <c r="A320" s="1"/>
      <c r="B320" s="1"/>
      <c r="C320" s="1"/>
      <c r="D320" s="1"/>
      <c r="E320" s="1"/>
      <c r="F320" s="1"/>
      <c r="G320" s="1"/>
      <c r="H320" s="1"/>
      <c r="I320" s="1"/>
      <c r="J320" s="1"/>
      <c r="K320" s="1"/>
      <c r="L320" s="1"/>
      <c r="M320" s="1"/>
      <c r="N320" s="1"/>
      <c r="O320" s="1"/>
      <c r="P320" s="1"/>
      <c r="Q320" s="1"/>
      <c r="R320" s="3"/>
      <c r="S320" s="3"/>
      <c r="T320" s="3"/>
      <c r="U320" s="3"/>
      <c r="V320" s="3"/>
      <c r="W320" s="3"/>
      <c r="X320" s="3"/>
      <c r="Y320" s="3"/>
      <c r="Z320" s="3"/>
      <c r="AA320" s="3"/>
      <c r="AB320" s="3"/>
      <c r="AC320" s="3"/>
      <c r="AD320" s="3"/>
      <c r="AE320" s="3"/>
      <c r="AF320" s="3"/>
      <c r="AG320" s="3"/>
      <c r="AH320" s="3"/>
      <c r="AI320" s="3"/>
      <c r="AJ320" s="3"/>
    </row>
    <row r="321" spans="1:36" ht="15.5">
      <c r="A321" s="1"/>
      <c r="B321" s="1"/>
      <c r="C321" s="1"/>
      <c r="D321" s="1"/>
      <c r="E321" s="1"/>
      <c r="F321" s="1"/>
      <c r="G321" s="1"/>
      <c r="H321" s="1"/>
      <c r="I321" s="1"/>
      <c r="J321" s="1"/>
      <c r="K321" s="1"/>
      <c r="L321" s="1"/>
      <c r="M321" s="1"/>
      <c r="N321" s="1"/>
      <c r="O321" s="1"/>
      <c r="P321" s="1"/>
      <c r="Q321" s="1"/>
      <c r="R321" s="3"/>
      <c r="S321" s="3"/>
      <c r="T321" s="3"/>
      <c r="U321" s="3"/>
      <c r="V321" s="3"/>
      <c r="W321" s="3"/>
      <c r="X321" s="3"/>
      <c r="Y321" s="3"/>
      <c r="Z321" s="3"/>
      <c r="AA321" s="3"/>
      <c r="AB321" s="3"/>
      <c r="AC321" s="3"/>
      <c r="AD321" s="3"/>
      <c r="AE321" s="3"/>
      <c r="AF321" s="3"/>
      <c r="AG321" s="3"/>
      <c r="AH321" s="3"/>
      <c r="AI321" s="3"/>
      <c r="AJ321" s="3"/>
    </row>
    <row r="322" spans="1:36" ht="15.5">
      <c r="A322" s="1"/>
      <c r="B322" s="1"/>
      <c r="C322" s="1"/>
      <c r="D322" s="1"/>
      <c r="E322" s="1"/>
      <c r="F322" s="1"/>
      <c r="G322" s="1"/>
      <c r="H322" s="1"/>
      <c r="I322" s="1"/>
      <c r="J322" s="1"/>
      <c r="K322" s="1"/>
      <c r="L322" s="1"/>
      <c r="M322" s="1"/>
      <c r="N322" s="1"/>
      <c r="O322" s="1"/>
      <c r="P322" s="1"/>
      <c r="Q322" s="1"/>
      <c r="R322" s="3"/>
      <c r="S322" s="3"/>
      <c r="T322" s="3"/>
      <c r="U322" s="3"/>
      <c r="V322" s="3"/>
      <c r="W322" s="3"/>
      <c r="X322" s="3"/>
      <c r="Y322" s="3"/>
      <c r="Z322" s="3"/>
      <c r="AA322" s="3"/>
      <c r="AB322" s="3"/>
      <c r="AC322" s="3"/>
      <c r="AD322" s="3"/>
      <c r="AE322" s="3"/>
      <c r="AF322" s="3"/>
      <c r="AG322" s="3"/>
      <c r="AH322" s="3"/>
      <c r="AI322" s="3"/>
      <c r="AJ322" s="3"/>
    </row>
    <row r="323" spans="1:36" ht="15.5">
      <c r="A323" s="1"/>
      <c r="B323" s="1"/>
      <c r="C323" s="1"/>
      <c r="D323" s="1"/>
      <c r="E323" s="1"/>
      <c r="F323" s="1"/>
      <c r="G323" s="1"/>
      <c r="H323" s="1"/>
      <c r="I323" s="1"/>
      <c r="J323" s="1"/>
      <c r="K323" s="1"/>
      <c r="L323" s="1"/>
      <c r="M323" s="1"/>
      <c r="N323" s="1"/>
      <c r="O323" s="1"/>
      <c r="P323" s="1"/>
      <c r="Q323" s="1"/>
      <c r="R323" s="3"/>
      <c r="S323" s="3"/>
      <c r="T323" s="3"/>
      <c r="U323" s="3"/>
      <c r="V323" s="3"/>
      <c r="W323" s="3"/>
      <c r="X323" s="3"/>
      <c r="Y323" s="3"/>
      <c r="Z323" s="3"/>
      <c r="AA323" s="3"/>
      <c r="AB323" s="3"/>
      <c r="AC323" s="3"/>
      <c r="AD323" s="3"/>
      <c r="AE323" s="3"/>
      <c r="AF323" s="3"/>
      <c r="AG323" s="3"/>
      <c r="AH323" s="3"/>
      <c r="AI323" s="3"/>
      <c r="AJ323" s="3"/>
    </row>
    <row r="324" spans="1:36" ht="15.5">
      <c r="A324" s="1"/>
      <c r="B324" s="1"/>
      <c r="C324" s="1"/>
      <c r="D324" s="1"/>
      <c r="E324" s="1"/>
      <c r="F324" s="1"/>
      <c r="G324" s="1"/>
      <c r="H324" s="1"/>
      <c r="I324" s="1"/>
      <c r="J324" s="1"/>
      <c r="K324" s="1"/>
      <c r="L324" s="1"/>
      <c r="M324" s="1"/>
      <c r="N324" s="1"/>
      <c r="O324" s="1"/>
      <c r="P324" s="1"/>
      <c r="Q324" s="1"/>
      <c r="R324" s="3"/>
      <c r="S324" s="3"/>
      <c r="T324" s="3"/>
      <c r="U324" s="3"/>
      <c r="V324" s="3"/>
      <c r="W324" s="3"/>
      <c r="X324" s="3"/>
      <c r="Y324" s="3"/>
      <c r="Z324" s="3"/>
      <c r="AA324" s="3"/>
      <c r="AB324" s="3"/>
      <c r="AC324" s="3"/>
      <c r="AD324" s="3"/>
      <c r="AE324" s="3"/>
      <c r="AF324" s="3"/>
      <c r="AG324" s="3"/>
      <c r="AH324" s="3"/>
      <c r="AI324" s="3"/>
      <c r="AJ324" s="3"/>
    </row>
    <row r="325" spans="1:36" ht="15.5">
      <c r="A325" s="1"/>
      <c r="B325" s="1"/>
      <c r="C325" s="1"/>
      <c r="D325" s="1"/>
      <c r="E325" s="1"/>
      <c r="F325" s="1"/>
      <c r="G325" s="1"/>
      <c r="H325" s="1"/>
      <c r="I325" s="1"/>
      <c r="J325" s="1"/>
      <c r="K325" s="1"/>
      <c r="L325" s="1"/>
      <c r="M325" s="1"/>
      <c r="N325" s="1"/>
      <c r="O325" s="1"/>
      <c r="P325" s="1"/>
      <c r="Q325" s="1"/>
      <c r="R325" s="3"/>
      <c r="S325" s="3"/>
      <c r="T325" s="3"/>
      <c r="U325" s="3"/>
      <c r="V325" s="3"/>
      <c r="W325" s="3"/>
      <c r="X325" s="3"/>
      <c r="Y325" s="3"/>
      <c r="Z325" s="3"/>
      <c r="AA325" s="3"/>
      <c r="AB325" s="3"/>
      <c r="AC325" s="3"/>
      <c r="AD325" s="3"/>
      <c r="AE325" s="3"/>
      <c r="AF325" s="3"/>
      <c r="AG325" s="3"/>
      <c r="AH325" s="3"/>
      <c r="AI325" s="3"/>
      <c r="AJ325" s="3"/>
    </row>
    <row r="326" spans="1:36" ht="15.5">
      <c r="A326" s="1"/>
      <c r="B326" s="1"/>
      <c r="C326" s="1"/>
      <c r="D326" s="1"/>
      <c r="E326" s="1"/>
      <c r="F326" s="1"/>
      <c r="G326" s="1"/>
      <c r="H326" s="1"/>
      <c r="I326" s="1"/>
      <c r="J326" s="1"/>
      <c r="K326" s="1"/>
      <c r="L326" s="1"/>
      <c r="M326" s="1"/>
      <c r="N326" s="1"/>
      <c r="O326" s="1"/>
      <c r="P326" s="1"/>
      <c r="Q326" s="1"/>
      <c r="R326" s="3"/>
      <c r="S326" s="3"/>
      <c r="T326" s="3"/>
      <c r="U326" s="3"/>
      <c r="V326" s="3"/>
      <c r="W326" s="3"/>
      <c r="X326" s="3"/>
      <c r="Y326" s="3"/>
      <c r="Z326" s="3"/>
      <c r="AA326" s="3"/>
      <c r="AB326" s="3"/>
      <c r="AC326" s="3"/>
      <c r="AD326" s="3"/>
      <c r="AE326" s="3"/>
      <c r="AF326" s="3"/>
      <c r="AG326" s="3"/>
      <c r="AH326" s="3"/>
      <c r="AI326" s="3"/>
      <c r="AJ326" s="3"/>
    </row>
    <row r="327" spans="1:36" ht="15.5">
      <c r="A327" s="1"/>
      <c r="B327" s="1"/>
      <c r="C327" s="1"/>
      <c r="D327" s="1"/>
      <c r="E327" s="1"/>
      <c r="F327" s="1"/>
      <c r="G327" s="1"/>
      <c r="H327" s="1"/>
      <c r="I327" s="1"/>
      <c r="J327" s="1"/>
      <c r="K327" s="1"/>
      <c r="L327" s="1"/>
      <c r="M327" s="1"/>
      <c r="N327" s="1"/>
      <c r="O327" s="1"/>
      <c r="P327" s="1"/>
      <c r="Q327" s="1"/>
      <c r="R327" s="3"/>
      <c r="S327" s="3"/>
      <c r="T327" s="3"/>
      <c r="U327" s="3"/>
      <c r="V327" s="3"/>
      <c r="W327" s="3"/>
      <c r="X327" s="3"/>
      <c r="Y327" s="3"/>
      <c r="Z327" s="3"/>
      <c r="AA327" s="3"/>
      <c r="AB327" s="3"/>
      <c r="AC327" s="3"/>
      <c r="AD327" s="3"/>
      <c r="AE327" s="3"/>
      <c r="AF327" s="3"/>
      <c r="AG327" s="3"/>
      <c r="AH327" s="3"/>
      <c r="AI327" s="3"/>
      <c r="AJ327" s="3"/>
    </row>
    <row r="328" spans="1:36" ht="15.5">
      <c r="A328" s="1"/>
      <c r="B328" s="1"/>
      <c r="C328" s="1"/>
      <c r="D328" s="1"/>
      <c r="E328" s="1"/>
      <c r="F328" s="1"/>
      <c r="G328" s="1"/>
      <c r="H328" s="1"/>
      <c r="I328" s="1"/>
      <c r="J328" s="1"/>
      <c r="K328" s="1"/>
      <c r="L328" s="1"/>
      <c r="M328" s="1"/>
      <c r="N328" s="1"/>
      <c r="O328" s="1"/>
      <c r="P328" s="1"/>
      <c r="Q328" s="1"/>
      <c r="R328" s="3"/>
      <c r="S328" s="3"/>
      <c r="T328" s="3"/>
      <c r="U328" s="3"/>
      <c r="V328" s="3"/>
      <c r="W328" s="3"/>
      <c r="X328" s="3"/>
      <c r="Y328" s="3"/>
      <c r="Z328" s="3"/>
      <c r="AA328" s="3"/>
      <c r="AB328" s="3"/>
      <c r="AC328" s="3"/>
      <c r="AD328" s="3"/>
      <c r="AE328" s="3"/>
      <c r="AF328" s="3"/>
      <c r="AG328" s="3"/>
      <c r="AH328" s="3"/>
      <c r="AI328" s="3"/>
      <c r="AJ328" s="3"/>
    </row>
    <row r="329" spans="1:36" ht="15.5">
      <c r="A329" s="1"/>
      <c r="B329" s="1"/>
      <c r="C329" s="1"/>
      <c r="D329" s="1"/>
      <c r="E329" s="1"/>
      <c r="F329" s="1"/>
      <c r="G329" s="1"/>
      <c r="H329" s="1"/>
      <c r="I329" s="1"/>
      <c r="J329" s="1"/>
      <c r="K329" s="1"/>
      <c r="L329" s="1"/>
      <c r="M329" s="1"/>
      <c r="N329" s="1"/>
      <c r="O329" s="1"/>
      <c r="P329" s="1"/>
      <c r="Q329" s="1"/>
      <c r="R329" s="3"/>
      <c r="S329" s="3"/>
      <c r="T329" s="3"/>
      <c r="U329" s="3"/>
      <c r="V329" s="3"/>
      <c r="W329" s="3"/>
      <c r="X329" s="3"/>
      <c r="Y329" s="3"/>
      <c r="Z329" s="3"/>
      <c r="AA329" s="3"/>
      <c r="AB329" s="3"/>
      <c r="AC329" s="3"/>
      <c r="AD329" s="3"/>
      <c r="AE329" s="3"/>
      <c r="AF329" s="3"/>
      <c r="AG329" s="3"/>
      <c r="AH329" s="3"/>
      <c r="AI329" s="3"/>
      <c r="AJ329" s="3"/>
    </row>
    <row r="330" spans="1:36" ht="15.5">
      <c r="A330" s="1"/>
      <c r="B330" s="1"/>
      <c r="C330" s="1"/>
      <c r="D330" s="1"/>
      <c r="E330" s="1"/>
      <c r="F330" s="1"/>
      <c r="G330" s="1"/>
      <c r="H330" s="1"/>
      <c r="I330" s="1"/>
      <c r="J330" s="1"/>
      <c r="K330" s="1"/>
      <c r="L330" s="1"/>
      <c r="M330" s="1"/>
      <c r="N330" s="1"/>
      <c r="O330" s="1"/>
      <c r="P330" s="1"/>
      <c r="Q330" s="1"/>
      <c r="R330" s="3"/>
      <c r="S330" s="3"/>
      <c r="T330" s="3"/>
      <c r="U330" s="3"/>
      <c r="V330" s="3"/>
      <c r="W330" s="3"/>
      <c r="X330" s="3"/>
      <c r="Y330" s="3"/>
      <c r="Z330" s="3"/>
      <c r="AA330" s="3"/>
      <c r="AB330" s="3"/>
      <c r="AC330" s="3"/>
      <c r="AD330" s="3"/>
      <c r="AE330" s="3"/>
      <c r="AF330" s="3"/>
      <c r="AG330" s="3"/>
      <c r="AH330" s="3"/>
      <c r="AI330" s="3"/>
      <c r="AJ330" s="3"/>
    </row>
    <row r="331" spans="1:36" ht="15.5">
      <c r="A331" s="1"/>
      <c r="B331" s="1"/>
      <c r="C331" s="1"/>
      <c r="D331" s="1"/>
      <c r="E331" s="1"/>
      <c r="F331" s="1"/>
      <c r="G331" s="1"/>
      <c r="H331" s="1"/>
      <c r="I331" s="1"/>
      <c r="J331" s="1"/>
      <c r="K331" s="1"/>
      <c r="L331" s="1"/>
      <c r="M331" s="1"/>
      <c r="N331" s="1"/>
      <c r="O331" s="1"/>
      <c r="P331" s="1"/>
      <c r="Q331" s="1"/>
      <c r="R331" s="3"/>
      <c r="S331" s="3"/>
      <c r="T331" s="3"/>
      <c r="U331" s="3"/>
      <c r="V331" s="3"/>
      <c r="W331" s="3"/>
      <c r="X331" s="3"/>
      <c r="Y331" s="3"/>
      <c r="Z331" s="3"/>
      <c r="AA331" s="3"/>
      <c r="AB331" s="3"/>
      <c r="AC331" s="3"/>
      <c r="AD331" s="3"/>
      <c r="AE331" s="3"/>
      <c r="AF331" s="3"/>
      <c r="AG331" s="3"/>
      <c r="AH331" s="3"/>
      <c r="AI331" s="3"/>
      <c r="AJ331" s="3"/>
    </row>
    <row r="332" spans="1:36" ht="15.5">
      <c r="A332" s="1"/>
      <c r="B332" s="1"/>
      <c r="C332" s="1"/>
      <c r="D332" s="1"/>
      <c r="E332" s="1"/>
      <c r="F332" s="1"/>
      <c r="G332" s="1"/>
      <c r="H332" s="1"/>
      <c r="I332" s="1"/>
      <c r="J332" s="1"/>
      <c r="K332" s="1"/>
      <c r="L332" s="1"/>
      <c r="M332" s="1"/>
      <c r="N332" s="1"/>
      <c r="O332" s="1"/>
      <c r="P332" s="1"/>
      <c r="Q332" s="1"/>
      <c r="R332" s="3"/>
      <c r="S332" s="3"/>
      <c r="T332" s="3"/>
      <c r="U332" s="3"/>
      <c r="V332" s="3"/>
      <c r="W332" s="3"/>
      <c r="X332" s="3"/>
      <c r="Y332" s="3"/>
      <c r="Z332" s="3"/>
      <c r="AA332" s="3"/>
      <c r="AB332" s="3"/>
      <c r="AC332" s="3"/>
      <c r="AD332" s="3"/>
      <c r="AE332" s="3"/>
      <c r="AF332" s="3"/>
      <c r="AG332" s="3"/>
      <c r="AH332" s="3"/>
      <c r="AI332" s="3"/>
      <c r="AJ332" s="3"/>
    </row>
    <row r="333" spans="1:36" ht="15.5">
      <c r="A333" s="1"/>
      <c r="B333" s="1"/>
      <c r="C333" s="1"/>
      <c r="D333" s="1"/>
      <c r="E333" s="1"/>
      <c r="F333" s="1"/>
      <c r="G333" s="1"/>
      <c r="H333" s="1"/>
      <c r="I333" s="1"/>
      <c r="J333" s="1"/>
      <c r="K333" s="1"/>
      <c r="L333" s="1"/>
      <c r="M333" s="1"/>
      <c r="N333" s="1"/>
      <c r="O333" s="1"/>
      <c r="P333" s="1"/>
      <c r="Q333" s="1"/>
      <c r="R333" s="3"/>
      <c r="S333" s="3"/>
      <c r="T333" s="3"/>
      <c r="U333" s="3"/>
      <c r="V333" s="3"/>
      <c r="W333" s="3"/>
      <c r="X333" s="3"/>
      <c r="Y333" s="3"/>
      <c r="Z333" s="3"/>
      <c r="AA333" s="3"/>
      <c r="AB333" s="3"/>
      <c r="AC333" s="3"/>
      <c r="AD333" s="3"/>
      <c r="AE333" s="3"/>
      <c r="AF333" s="3"/>
      <c r="AG333" s="3"/>
      <c r="AH333" s="3"/>
      <c r="AI333" s="3"/>
      <c r="AJ333" s="3"/>
    </row>
    <row r="334" spans="1:36" ht="15.5">
      <c r="A334" s="1"/>
      <c r="B334" s="1"/>
      <c r="C334" s="1"/>
      <c r="D334" s="1"/>
      <c r="E334" s="1"/>
      <c r="F334" s="1"/>
      <c r="G334" s="1"/>
      <c r="H334" s="1"/>
      <c r="I334" s="1"/>
      <c r="J334" s="1"/>
      <c r="K334" s="1"/>
      <c r="L334" s="1"/>
      <c r="M334" s="1"/>
      <c r="N334" s="1"/>
      <c r="O334" s="1"/>
      <c r="P334" s="1"/>
      <c r="Q334" s="1"/>
      <c r="R334" s="3"/>
      <c r="S334" s="3"/>
      <c r="T334" s="3"/>
      <c r="U334" s="3"/>
      <c r="V334" s="3"/>
      <c r="W334" s="3"/>
      <c r="X334" s="3"/>
      <c r="Y334" s="3"/>
      <c r="Z334" s="3"/>
      <c r="AA334" s="3"/>
      <c r="AB334" s="3"/>
      <c r="AC334" s="3"/>
      <c r="AD334" s="3"/>
      <c r="AE334" s="3"/>
      <c r="AF334" s="3"/>
      <c r="AG334" s="3"/>
      <c r="AH334" s="3"/>
      <c r="AI334" s="3"/>
      <c r="AJ334" s="3"/>
    </row>
    <row r="335" spans="1:36" ht="15.5">
      <c r="A335" s="1"/>
      <c r="B335" s="1"/>
      <c r="C335" s="1"/>
      <c r="D335" s="1"/>
      <c r="E335" s="1"/>
      <c r="F335" s="1"/>
      <c r="G335" s="1"/>
      <c r="H335" s="1"/>
      <c r="I335" s="1"/>
      <c r="J335" s="1"/>
      <c r="K335" s="1"/>
      <c r="L335" s="1"/>
      <c r="M335" s="1"/>
      <c r="N335" s="1"/>
      <c r="O335" s="1"/>
      <c r="P335" s="1"/>
      <c r="Q335" s="1"/>
      <c r="R335" s="3"/>
      <c r="S335" s="3"/>
      <c r="T335" s="3"/>
      <c r="U335" s="3"/>
      <c r="V335" s="3"/>
      <c r="W335" s="3"/>
      <c r="X335" s="3"/>
      <c r="Y335" s="3"/>
      <c r="Z335" s="3"/>
      <c r="AA335" s="3"/>
      <c r="AB335" s="3"/>
      <c r="AC335" s="3"/>
      <c r="AD335" s="3"/>
      <c r="AE335" s="3"/>
      <c r="AF335" s="3"/>
      <c r="AG335" s="3"/>
      <c r="AH335" s="3"/>
      <c r="AI335" s="3"/>
      <c r="AJ335" s="3"/>
    </row>
    <row r="336" spans="1:36" ht="15.5">
      <c r="A336" s="1"/>
      <c r="B336" s="1"/>
      <c r="C336" s="1"/>
      <c r="D336" s="1"/>
      <c r="E336" s="1"/>
      <c r="F336" s="1"/>
      <c r="G336" s="1"/>
      <c r="H336" s="1"/>
      <c r="I336" s="1"/>
      <c r="J336" s="1"/>
      <c r="K336" s="1"/>
      <c r="L336" s="1"/>
      <c r="M336" s="1"/>
      <c r="N336" s="1"/>
      <c r="O336" s="1"/>
      <c r="P336" s="1"/>
      <c r="Q336" s="1"/>
      <c r="R336" s="3"/>
      <c r="S336" s="3"/>
      <c r="T336" s="3"/>
      <c r="U336" s="3"/>
      <c r="V336" s="3"/>
      <c r="W336" s="3"/>
      <c r="X336" s="3"/>
      <c r="Y336" s="3"/>
      <c r="Z336" s="3"/>
      <c r="AA336" s="3"/>
      <c r="AB336" s="3"/>
      <c r="AC336" s="3"/>
      <c r="AD336" s="3"/>
      <c r="AE336" s="3"/>
      <c r="AF336" s="3"/>
      <c r="AG336" s="3"/>
      <c r="AH336" s="3"/>
      <c r="AI336" s="3"/>
      <c r="AJ336" s="3"/>
    </row>
    <row r="337" spans="1:36" ht="15.5">
      <c r="A337" s="1"/>
      <c r="B337" s="1"/>
      <c r="C337" s="1"/>
      <c r="D337" s="1"/>
      <c r="E337" s="1"/>
      <c r="F337" s="1"/>
      <c r="G337" s="1"/>
      <c r="H337" s="1"/>
      <c r="I337" s="1"/>
      <c r="J337" s="1"/>
      <c r="K337" s="1"/>
      <c r="L337" s="1"/>
      <c r="M337" s="1"/>
      <c r="N337" s="1"/>
      <c r="O337" s="1"/>
      <c r="P337" s="1"/>
      <c r="Q337" s="1"/>
      <c r="R337" s="3"/>
      <c r="S337" s="3"/>
      <c r="T337" s="3"/>
      <c r="U337" s="3"/>
      <c r="V337" s="3"/>
      <c r="W337" s="3"/>
      <c r="X337" s="3"/>
      <c r="Y337" s="3"/>
      <c r="Z337" s="3"/>
      <c r="AA337" s="3"/>
      <c r="AB337" s="3"/>
      <c r="AC337" s="3"/>
      <c r="AD337" s="3"/>
      <c r="AE337" s="3"/>
      <c r="AF337" s="3"/>
      <c r="AG337" s="3"/>
      <c r="AH337" s="3"/>
      <c r="AI337" s="3"/>
      <c r="AJ337" s="3"/>
    </row>
    <row r="338" spans="1:36" ht="15.5">
      <c r="A338" s="1"/>
      <c r="B338" s="1"/>
      <c r="C338" s="1"/>
      <c r="D338" s="1"/>
      <c r="E338" s="1"/>
      <c r="F338" s="1"/>
      <c r="G338" s="1"/>
      <c r="H338" s="1"/>
      <c r="I338" s="1"/>
      <c r="J338" s="1"/>
      <c r="K338" s="1"/>
      <c r="L338" s="1"/>
      <c r="M338" s="1"/>
      <c r="N338" s="1"/>
      <c r="O338" s="1"/>
      <c r="P338" s="1"/>
      <c r="Q338" s="1"/>
      <c r="R338" s="3"/>
      <c r="S338" s="3"/>
      <c r="T338" s="3"/>
      <c r="U338" s="3"/>
      <c r="V338" s="3"/>
      <c r="W338" s="3"/>
      <c r="X338" s="3"/>
      <c r="Y338" s="3"/>
      <c r="Z338" s="3"/>
      <c r="AA338" s="3"/>
      <c r="AB338" s="3"/>
      <c r="AC338" s="3"/>
      <c r="AD338" s="3"/>
      <c r="AE338" s="3"/>
      <c r="AF338" s="3"/>
      <c r="AG338" s="3"/>
      <c r="AH338" s="3"/>
      <c r="AI338" s="3"/>
      <c r="AJ338" s="3"/>
    </row>
    <row r="339" spans="1:36" ht="15.5">
      <c r="A339" s="1"/>
      <c r="B339" s="1"/>
      <c r="C339" s="1"/>
      <c r="D339" s="1"/>
      <c r="E339" s="1"/>
      <c r="F339" s="1"/>
      <c r="G339" s="1"/>
      <c r="H339" s="1"/>
      <c r="I339" s="1"/>
      <c r="J339" s="1"/>
      <c r="K339" s="1"/>
      <c r="L339" s="1"/>
      <c r="M339" s="1"/>
      <c r="N339" s="1"/>
      <c r="O339" s="1"/>
      <c r="P339" s="1"/>
      <c r="Q339" s="1"/>
      <c r="R339" s="3"/>
      <c r="S339" s="3"/>
      <c r="T339" s="3"/>
      <c r="U339" s="3"/>
      <c r="V339" s="3"/>
      <c r="W339" s="3"/>
      <c r="X339" s="3"/>
      <c r="Y339" s="3"/>
      <c r="Z339" s="3"/>
      <c r="AA339" s="3"/>
      <c r="AB339" s="3"/>
      <c r="AC339" s="3"/>
      <c r="AD339" s="3"/>
      <c r="AE339" s="3"/>
      <c r="AF339" s="3"/>
      <c r="AG339" s="3"/>
      <c r="AH339" s="3"/>
      <c r="AI339" s="3"/>
      <c r="AJ339" s="3"/>
    </row>
    <row r="340" spans="1:36" ht="15.5">
      <c r="A340" s="1"/>
      <c r="B340" s="1"/>
      <c r="C340" s="1"/>
      <c r="D340" s="1"/>
      <c r="E340" s="1"/>
      <c r="F340" s="1"/>
      <c r="G340" s="1"/>
      <c r="H340" s="1"/>
      <c r="I340" s="1"/>
      <c r="J340" s="1"/>
      <c r="K340" s="1"/>
      <c r="L340" s="1"/>
      <c r="M340" s="1"/>
      <c r="N340" s="1"/>
      <c r="O340" s="1"/>
      <c r="P340" s="1"/>
      <c r="Q340" s="1"/>
      <c r="R340" s="3"/>
      <c r="S340" s="3"/>
      <c r="T340" s="3"/>
      <c r="U340" s="3"/>
      <c r="V340" s="3"/>
      <c r="W340" s="3"/>
      <c r="X340" s="3"/>
      <c r="Y340" s="3"/>
      <c r="Z340" s="3"/>
      <c r="AA340" s="3"/>
      <c r="AB340" s="3"/>
      <c r="AC340" s="3"/>
      <c r="AD340" s="3"/>
      <c r="AE340" s="3"/>
      <c r="AF340" s="3"/>
      <c r="AG340" s="3"/>
      <c r="AH340" s="3"/>
      <c r="AI340" s="3"/>
      <c r="AJ340" s="3"/>
    </row>
    <row r="341" spans="1:36" ht="15.5">
      <c r="A341" s="1"/>
      <c r="B341" s="1"/>
      <c r="C341" s="1"/>
      <c r="D341" s="1"/>
      <c r="E341" s="1"/>
      <c r="F341" s="1"/>
      <c r="G341" s="1"/>
      <c r="H341" s="1"/>
      <c r="I341" s="1"/>
      <c r="J341" s="1"/>
      <c r="K341" s="1"/>
      <c r="L341" s="1"/>
      <c r="M341" s="1"/>
      <c r="N341" s="1"/>
      <c r="O341" s="1"/>
      <c r="P341" s="1"/>
      <c r="Q341" s="1"/>
      <c r="R341" s="3"/>
      <c r="S341" s="3"/>
      <c r="T341" s="3"/>
      <c r="U341" s="3"/>
      <c r="V341" s="3"/>
      <c r="W341" s="3"/>
      <c r="X341" s="3"/>
      <c r="Y341" s="3"/>
      <c r="Z341" s="3"/>
      <c r="AA341" s="3"/>
      <c r="AB341" s="3"/>
      <c r="AC341" s="3"/>
      <c r="AD341" s="3"/>
      <c r="AE341" s="3"/>
      <c r="AF341" s="3"/>
      <c r="AG341" s="3"/>
      <c r="AH341" s="3"/>
      <c r="AI341" s="3"/>
      <c r="AJ341" s="3"/>
    </row>
    <row r="342" spans="1:36" ht="15.5">
      <c r="A342" s="1"/>
      <c r="B342" s="1"/>
      <c r="C342" s="1"/>
      <c r="D342" s="1"/>
      <c r="E342" s="1"/>
      <c r="F342" s="1"/>
      <c r="G342" s="1"/>
      <c r="H342" s="1"/>
      <c r="I342" s="1"/>
      <c r="J342" s="1"/>
      <c r="K342" s="1"/>
      <c r="L342" s="1"/>
      <c r="M342" s="1"/>
      <c r="N342" s="1"/>
      <c r="O342" s="1"/>
      <c r="P342" s="1"/>
      <c r="Q342" s="1"/>
      <c r="R342" s="3"/>
      <c r="S342" s="3"/>
      <c r="T342" s="3"/>
      <c r="U342" s="3"/>
      <c r="V342" s="3"/>
      <c r="W342" s="3"/>
      <c r="X342" s="3"/>
      <c r="Y342" s="3"/>
      <c r="Z342" s="3"/>
      <c r="AA342" s="3"/>
      <c r="AB342" s="3"/>
      <c r="AC342" s="3"/>
      <c r="AD342" s="3"/>
      <c r="AE342" s="3"/>
      <c r="AF342" s="3"/>
      <c r="AG342" s="3"/>
      <c r="AH342" s="3"/>
      <c r="AI342" s="3"/>
      <c r="AJ342" s="3"/>
    </row>
    <row r="343" spans="1:36" ht="15.5">
      <c r="A343" s="1"/>
      <c r="B343" s="1"/>
      <c r="C343" s="1"/>
      <c r="D343" s="1"/>
      <c r="E343" s="1"/>
      <c r="F343" s="1"/>
      <c r="G343" s="1"/>
      <c r="H343" s="1"/>
      <c r="I343" s="1"/>
      <c r="J343" s="1"/>
      <c r="K343" s="1"/>
      <c r="L343" s="1"/>
      <c r="M343" s="1"/>
      <c r="N343" s="1"/>
      <c r="O343" s="1"/>
      <c r="P343" s="1"/>
      <c r="Q343" s="1"/>
      <c r="R343" s="3"/>
      <c r="S343" s="3"/>
      <c r="T343" s="3"/>
      <c r="U343" s="3"/>
      <c r="V343" s="3"/>
      <c r="W343" s="3"/>
      <c r="X343" s="3"/>
      <c r="Y343" s="3"/>
      <c r="Z343" s="3"/>
      <c r="AA343" s="3"/>
      <c r="AB343" s="3"/>
      <c r="AC343" s="3"/>
      <c r="AD343" s="3"/>
      <c r="AE343" s="3"/>
      <c r="AF343" s="3"/>
      <c r="AG343" s="3"/>
      <c r="AH343" s="3"/>
      <c r="AI343" s="3"/>
      <c r="AJ343" s="3"/>
    </row>
    <row r="344" spans="1:36" ht="15.5">
      <c r="A344" s="1"/>
      <c r="B344" s="1"/>
      <c r="C344" s="1"/>
      <c r="D344" s="1"/>
      <c r="E344" s="1"/>
      <c r="F344" s="1"/>
      <c r="G344" s="1"/>
      <c r="H344" s="1"/>
      <c r="I344" s="1"/>
      <c r="J344" s="1"/>
      <c r="K344" s="1"/>
      <c r="L344" s="1"/>
      <c r="M344" s="1"/>
      <c r="N344" s="1"/>
      <c r="O344" s="1"/>
      <c r="P344" s="1"/>
      <c r="Q344" s="1"/>
      <c r="R344" s="3"/>
      <c r="S344" s="3"/>
      <c r="T344" s="3"/>
      <c r="U344" s="3"/>
      <c r="V344" s="3"/>
      <c r="W344" s="3"/>
      <c r="X344" s="3"/>
      <c r="Y344" s="3"/>
      <c r="Z344" s="3"/>
      <c r="AA344" s="3"/>
      <c r="AB344" s="3"/>
      <c r="AC344" s="3"/>
      <c r="AD344" s="3"/>
      <c r="AE344" s="3"/>
      <c r="AF344" s="3"/>
      <c r="AG344" s="3"/>
      <c r="AH344" s="3"/>
      <c r="AI344" s="3"/>
      <c r="AJ344" s="3"/>
    </row>
    <row r="345" spans="1:36" ht="15.5">
      <c r="A345" s="1"/>
      <c r="B345" s="1"/>
      <c r="C345" s="1"/>
      <c r="D345" s="1"/>
      <c r="E345" s="1"/>
      <c r="F345" s="1"/>
      <c r="G345" s="1"/>
      <c r="H345" s="1"/>
      <c r="I345" s="1"/>
      <c r="J345" s="1"/>
      <c r="K345" s="1"/>
      <c r="L345" s="1"/>
      <c r="M345" s="1"/>
      <c r="N345" s="1"/>
      <c r="O345" s="1"/>
      <c r="P345" s="1"/>
      <c r="Q345" s="1"/>
      <c r="R345" s="3"/>
      <c r="S345" s="3"/>
      <c r="T345" s="3"/>
      <c r="U345" s="3"/>
      <c r="V345" s="3"/>
      <c r="W345" s="3"/>
      <c r="X345" s="3"/>
      <c r="Y345" s="3"/>
      <c r="Z345" s="3"/>
      <c r="AA345" s="3"/>
      <c r="AB345" s="3"/>
      <c r="AC345" s="3"/>
      <c r="AD345" s="3"/>
      <c r="AE345" s="3"/>
      <c r="AF345" s="3"/>
      <c r="AG345" s="3"/>
      <c r="AH345" s="3"/>
      <c r="AI345" s="3"/>
      <c r="AJ345" s="3"/>
    </row>
    <row r="346" spans="1:36" ht="15.5">
      <c r="A346" s="1"/>
      <c r="B346" s="1"/>
      <c r="C346" s="1"/>
      <c r="D346" s="1"/>
      <c r="E346" s="1"/>
      <c r="F346" s="1"/>
      <c r="G346" s="1"/>
      <c r="H346" s="1"/>
      <c r="I346" s="1"/>
      <c r="J346" s="1"/>
      <c r="K346" s="1"/>
      <c r="L346" s="1"/>
      <c r="M346" s="1"/>
      <c r="N346" s="1"/>
      <c r="O346" s="1"/>
      <c r="P346" s="1"/>
      <c r="Q346" s="1"/>
      <c r="R346" s="3"/>
      <c r="S346" s="3"/>
      <c r="T346" s="3"/>
      <c r="U346" s="3"/>
      <c r="V346" s="3"/>
      <c r="W346" s="3"/>
      <c r="X346" s="3"/>
      <c r="Y346" s="3"/>
      <c r="Z346" s="3"/>
      <c r="AA346" s="3"/>
      <c r="AB346" s="3"/>
      <c r="AC346" s="3"/>
      <c r="AD346" s="3"/>
      <c r="AE346" s="3"/>
      <c r="AF346" s="3"/>
      <c r="AG346" s="3"/>
      <c r="AH346" s="3"/>
      <c r="AI346" s="3"/>
      <c r="AJ346" s="3"/>
    </row>
    <row r="347" spans="1:36" ht="15.5">
      <c r="A347" s="1"/>
      <c r="B347" s="1"/>
      <c r="C347" s="1"/>
      <c r="D347" s="1"/>
      <c r="E347" s="1"/>
      <c r="F347" s="1"/>
      <c r="G347" s="1"/>
      <c r="H347" s="1"/>
      <c r="I347" s="1"/>
      <c r="J347" s="1"/>
      <c r="K347" s="1"/>
      <c r="L347" s="1"/>
      <c r="M347" s="1"/>
      <c r="N347" s="1"/>
      <c r="O347" s="1"/>
      <c r="P347" s="1"/>
      <c r="Q347" s="1"/>
      <c r="R347" s="3"/>
      <c r="S347" s="3"/>
      <c r="T347" s="3"/>
      <c r="U347" s="3"/>
      <c r="V347" s="3"/>
      <c r="W347" s="3"/>
      <c r="X347" s="3"/>
      <c r="Y347" s="3"/>
      <c r="Z347" s="3"/>
      <c r="AA347" s="3"/>
      <c r="AB347" s="3"/>
      <c r="AC347" s="3"/>
      <c r="AD347" s="3"/>
      <c r="AE347" s="3"/>
      <c r="AF347" s="3"/>
      <c r="AG347" s="3"/>
      <c r="AH347" s="3"/>
      <c r="AI347" s="3"/>
      <c r="AJ347" s="3"/>
    </row>
    <row r="348" spans="1:36" ht="15.5">
      <c r="A348" s="1"/>
      <c r="B348" s="1"/>
      <c r="C348" s="1"/>
      <c r="D348" s="1"/>
      <c r="E348" s="1"/>
      <c r="F348" s="1"/>
      <c r="G348" s="1"/>
      <c r="H348" s="1"/>
      <c r="I348" s="1"/>
      <c r="J348" s="1"/>
      <c r="K348" s="1"/>
      <c r="L348" s="1"/>
      <c r="M348" s="1"/>
      <c r="N348" s="1"/>
      <c r="O348" s="1"/>
      <c r="P348" s="1"/>
      <c r="Q348" s="1"/>
      <c r="R348" s="3"/>
      <c r="S348" s="3"/>
      <c r="T348" s="3"/>
      <c r="U348" s="3"/>
      <c r="V348" s="3"/>
      <c r="W348" s="3"/>
      <c r="X348" s="3"/>
      <c r="Y348" s="3"/>
      <c r="Z348" s="3"/>
      <c r="AA348" s="3"/>
      <c r="AB348" s="3"/>
      <c r="AC348" s="3"/>
      <c r="AD348" s="3"/>
      <c r="AE348" s="3"/>
      <c r="AF348" s="3"/>
      <c r="AG348" s="3"/>
      <c r="AH348" s="3"/>
      <c r="AI348" s="3"/>
      <c r="AJ348" s="3"/>
    </row>
    <row r="349" spans="1:36" ht="15.5">
      <c r="A349" s="1"/>
      <c r="B349" s="1"/>
      <c r="C349" s="1"/>
      <c r="D349" s="1"/>
      <c r="E349" s="1"/>
      <c r="F349" s="1"/>
      <c r="G349" s="1"/>
      <c r="H349" s="1"/>
      <c r="I349" s="1"/>
      <c r="J349" s="1"/>
      <c r="K349" s="1"/>
      <c r="L349" s="1"/>
      <c r="M349" s="1"/>
      <c r="N349" s="1"/>
      <c r="O349" s="1"/>
      <c r="P349" s="1"/>
      <c r="Q349" s="1"/>
      <c r="R349" s="3"/>
      <c r="S349" s="3"/>
      <c r="T349" s="3"/>
      <c r="U349" s="3"/>
      <c r="V349" s="3"/>
      <c r="W349" s="3"/>
      <c r="X349" s="3"/>
      <c r="Y349" s="3"/>
      <c r="Z349" s="3"/>
      <c r="AA349" s="3"/>
      <c r="AB349" s="3"/>
      <c r="AC349" s="3"/>
      <c r="AD349" s="3"/>
      <c r="AE349" s="3"/>
      <c r="AF349" s="3"/>
      <c r="AG349" s="3"/>
      <c r="AH349" s="3"/>
      <c r="AI349" s="3"/>
      <c r="AJ349" s="3"/>
    </row>
    <row r="350" spans="1:36" ht="15.5">
      <c r="A350" s="1"/>
      <c r="B350" s="1"/>
      <c r="C350" s="1"/>
      <c r="D350" s="1"/>
      <c r="E350" s="1"/>
      <c r="F350" s="1"/>
      <c r="G350" s="1"/>
      <c r="H350" s="1"/>
      <c r="I350" s="1"/>
      <c r="J350" s="1"/>
      <c r="K350" s="1"/>
      <c r="L350" s="1"/>
      <c r="M350" s="1"/>
      <c r="N350" s="1"/>
      <c r="O350" s="1"/>
      <c r="P350" s="1"/>
      <c r="Q350" s="1"/>
      <c r="R350" s="3"/>
      <c r="S350" s="3"/>
      <c r="T350" s="3"/>
      <c r="U350" s="3"/>
      <c r="V350" s="3"/>
      <c r="W350" s="3"/>
      <c r="X350" s="3"/>
      <c r="Y350" s="3"/>
      <c r="Z350" s="3"/>
      <c r="AA350" s="3"/>
      <c r="AB350" s="3"/>
      <c r="AC350" s="3"/>
      <c r="AD350" s="3"/>
      <c r="AE350" s="3"/>
      <c r="AF350" s="3"/>
      <c r="AG350" s="3"/>
      <c r="AH350" s="3"/>
      <c r="AI350" s="3"/>
      <c r="AJ350" s="3"/>
    </row>
    <row r="351" spans="1:36" ht="15.5">
      <c r="A351" s="1"/>
      <c r="B351" s="1"/>
      <c r="C351" s="1"/>
      <c r="D351" s="1"/>
      <c r="E351" s="1"/>
      <c r="F351" s="1"/>
      <c r="G351" s="1"/>
      <c r="H351" s="1"/>
      <c r="I351" s="1"/>
      <c r="J351" s="1"/>
      <c r="K351" s="1"/>
      <c r="L351" s="1"/>
      <c r="M351" s="1"/>
      <c r="N351" s="1"/>
      <c r="O351" s="1"/>
      <c r="P351" s="1"/>
      <c r="Q351" s="1"/>
      <c r="R351" s="3"/>
      <c r="S351" s="3"/>
      <c r="T351" s="3"/>
      <c r="U351" s="3"/>
      <c r="V351" s="3"/>
      <c r="W351" s="3"/>
      <c r="X351" s="3"/>
      <c r="Y351" s="3"/>
      <c r="Z351" s="3"/>
      <c r="AA351" s="3"/>
      <c r="AB351" s="3"/>
      <c r="AC351" s="3"/>
      <c r="AD351" s="3"/>
      <c r="AE351" s="3"/>
      <c r="AF351" s="3"/>
      <c r="AG351" s="3"/>
      <c r="AH351" s="3"/>
      <c r="AI351" s="3"/>
      <c r="AJ351" s="3"/>
    </row>
    <row r="352" spans="1:36" ht="15.5">
      <c r="A352" s="1"/>
      <c r="B352" s="1"/>
      <c r="C352" s="1"/>
      <c r="D352" s="1"/>
      <c r="E352" s="1"/>
      <c r="F352" s="1"/>
      <c r="G352" s="1"/>
      <c r="H352" s="1"/>
      <c r="I352" s="1"/>
      <c r="J352" s="1"/>
      <c r="K352" s="1"/>
      <c r="L352" s="1"/>
      <c r="M352" s="1"/>
      <c r="N352" s="1"/>
      <c r="O352" s="1"/>
      <c r="P352" s="1"/>
      <c r="Q352" s="1"/>
      <c r="R352" s="3"/>
      <c r="S352" s="3"/>
      <c r="T352" s="3"/>
      <c r="U352" s="3"/>
      <c r="V352" s="3"/>
      <c r="W352" s="3"/>
      <c r="X352" s="3"/>
      <c r="Y352" s="3"/>
      <c r="Z352" s="3"/>
      <c r="AA352" s="3"/>
      <c r="AB352" s="3"/>
      <c r="AC352" s="3"/>
      <c r="AD352" s="3"/>
      <c r="AE352" s="3"/>
      <c r="AF352" s="3"/>
      <c r="AG352" s="3"/>
      <c r="AH352" s="3"/>
      <c r="AI352" s="3"/>
      <c r="AJ352" s="3"/>
    </row>
    <row r="353" spans="1:36" ht="15.5">
      <c r="A353" s="1"/>
      <c r="B353" s="1"/>
      <c r="C353" s="1"/>
      <c r="D353" s="1"/>
      <c r="E353" s="1"/>
      <c r="F353" s="1"/>
      <c r="G353" s="1"/>
      <c r="H353" s="1"/>
      <c r="I353" s="1"/>
      <c r="J353" s="1"/>
      <c r="K353" s="1"/>
      <c r="L353" s="1"/>
      <c r="M353" s="1"/>
      <c r="N353" s="1"/>
      <c r="O353" s="1"/>
      <c r="P353" s="1"/>
      <c r="Q353" s="1"/>
      <c r="R353" s="3"/>
      <c r="S353" s="3"/>
      <c r="T353" s="3"/>
      <c r="U353" s="3"/>
      <c r="V353" s="3"/>
      <c r="W353" s="3"/>
      <c r="X353" s="3"/>
      <c r="Y353" s="3"/>
      <c r="Z353" s="3"/>
      <c r="AA353" s="3"/>
      <c r="AB353" s="3"/>
      <c r="AC353" s="3"/>
      <c r="AD353" s="3"/>
      <c r="AE353" s="3"/>
      <c r="AF353" s="3"/>
      <c r="AG353" s="3"/>
      <c r="AH353" s="3"/>
      <c r="AI353" s="3"/>
      <c r="AJ353" s="3"/>
    </row>
    <row r="354" spans="1:36" ht="15.5">
      <c r="A354" s="1"/>
      <c r="B354" s="1"/>
      <c r="C354" s="1"/>
      <c r="D354" s="1"/>
      <c r="E354" s="1"/>
      <c r="F354" s="1"/>
      <c r="G354" s="1"/>
      <c r="H354" s="1"/>
      <c r="I354" s="1"/>
      <c r="J354" s="1"/>
      <c r="K354" s="1"/>
      <c r="L354" s="1"/>
      <c r="M354" s="1"/>
      <c r="N354" s="1"/>
      <c r="O354" s="1"/>
      <c r="P354" s="1"/>
      <c r="Q354" s="1"/>
      <c r="R354" s="3"/>
      <c r="S354" s="3"/>
      <c r="T354" s="3"/>
      <c r="U354" s="3"/>
      <c r="V354" s="3"/>
      <c r="W354" s="3"/>
      <c r="X354" s="3"/>
      <c r="Y354" s="3"/>
      <c r="Z354" s="3"/>
      <c r="AA354" s="3"/>
      <c r="AB354" s="3"/>
      <c r="AC354" s="3"/>
      <c r="AD354" s="3"/>
      <c r="AE354" s="3"/>
      <c r="AF354" s="3"/>
      <c r="AG354" s="3"/>
      <c r="AH354" s="3"/>
      <c r="AI354" s="3"/>
      <c r="AJ354" s="3"/>
    </row>
    <row r="355" spans="1:36" ht="15.5">
      <c r="A355" s="1"/>
      <c r="B355" s="1"/>
      <c r="C355" s="1"/>
      <c r="D355" s="1"/>
      <c r="E355" s="1"/>
      <c r="F355" s="1"/>
      <c r="G355" s="1"/>
      <c r="H355" s="1"/>
      <c r="I355" s="1"/>
      <c r="J355" s="1"/>
      <c r="K355" s="1"/>
      <c r="L355" s="1"/>
      <c r="M355" s="1"/>
      <c r="N355" s="1"/>
      <c r="O355" s="1"/>
      <c r="P355" s="1"/>
      <c r="Q355" s="1"/>
      <c r="R355" s="3"/>
      <c r="S355" s="3"/>
      <c r="T355" s="3"/>
      <c r="U355" s="3"/>
      <c r="V355" s="3"/>
      <c r="W355" s="3"/>
      <c r="X355" s="3"/>
      <c r="Y355" s="3"/>
      <c r="Z355" s="3"/>
      <c r="AA355" s="3"/>
      <c r="AB355" s="3"/>
      <c r="AC355" s="3"/>
      <c r="AD355" s="3"/>
      <c r="AE355" s="3"/>
      <c r="AF355" s="3"/>
      <c r="AG355" s="3"/>
      <c r="AH355" s="3"/>
      <c r="AI355" s="3"/>
      <c r="AJ355" s="3"/>
    </row>
    <row r="356" spans="1:36" ht="15.5">
      <c r="A356" s="1"/>
      <c r="B356" s="1"/>
      <c r="C356" s="1"/>
      <c r="D356" s="1"/>
      <c r="E356" s="1"/>
      <c r="F356" s="1"/>
      <c r="G356" s="1"/>
      <c r="H356" s="1"/>
      <c r="I356" s="1"/>
      <c r="J356" s="1"/>
      <c r="K356" s="1"/>
      <c r="L356" s="1"/>
      <c r="M356" s="1"/>
      <c r="N356" s="1"/>
      <c r="O356" s="1"/>
      <c r="P356" s="1"/>
      <c r="Q356" s="1"/>
      <c r="R356" s="3"/>
      <c r="S356" s="3"/>
      <c r="T356" s="3"/>
      <c r="U356" s="3"/>
      <c r="V356" s="3"/>
      <c r="W356" s="3"/>
      <c r="X356" s="3"/>
      <c r="Y356" s="3"/>
      <c r="Z356" s="3"/>
      <c r="AA356" s="3"/>
      <c r="AB356" s="3"/>
      <c r="AC356" s="3"/>
      <c r="AD356" s="3"/>
      <c r="AE356" s="3"/>
      <c r="AF356" s="3"/>
      <c r="AG356" s="3"/>
      <c r="AH356" s="3"/>
      <c r="AI356" s="3"/>
      <c r="AJ356" s="3"/>
    </row>
    <row r="357" spans="1:36" ht="15.5">
      <c r="A357" s="1"/>
      <c r="B357" s="1"/>
      <c r="C357" s="1"/>
      <c r="D357" s="1"/>
      <c r="E357" s="1"/>
      <c r="F357" s="1"/>
      <c r="G357" s="1"/>
      <c r="H357" s="1"/>
      <c r="I357" s="1"/>
      <c r="J357" s="1"/>
      <c r="K357" s="1"/>
      <c r="L357" s="1"/>
      <c r="M357" s="1"/>
      <c r="N357" s="1"/>
      <c r="O357" s="1"/>
      <c r="P357" s="1"/>
      <c r="Q357" s="1"/>
      <c r="R357" s="3"/>
      <c r="S357" s="3"/>
      <c r="T357" s="3"/>
      <c r="U357" s="3"/>
      <c r="V357" s="3"/>
      <c r="W357" s="3"/>
      <c r="X357" s="3"/>
      <c r="Y357" s="3"/>
      <c r="Z357" s="3"/>
      <c r="AA357" s="3"/>
      <c r="AB357" s="3"/>
      <c r="AC357" s="3"/>
      <c r="AD357" s="3"/>
      <c r="AE357" s="3"/>
      <c r="AF357" s="3"/>
      <c r="AG357" s="3"/>
      <c r="AH357" s="3"/>
      <c r="AI357" s="3"/>
      <c r="AJ357" s="3"/>
    </row>
    <row r="358" spans="1:36" ht="15.5">
      <c r="A358" s="1"/>
      <c r="B358" s="1"/>
      <c r="C358" s="1"/>
      <c r="D358" s="1"/>
      <c r="E358" s="1"/>
      <c r="F358" s="1"/>
      <c r="G358" s="1"/>
      <c r="H358" s="1"/>
      <c r="I358" s="1"/>
      <c r="J358" s="1"/>
      <c r="K358" s="1"/>
      <c r="L358" s="1"/>
      <c r="M358" s="1"/>
      <c r="N358" s="1"/>
      <c r="O358" s="1"/>
      <c r="P358" s="1"/>
      <c r="Q358" s="1"/>
      <c r="R358" s="3"/>
      <c r="S358" s="3"/>
      <c r="T358" s="3"/>
      <c r="U358" s="3"/>
      <c r="V358" s="3"/>
      <c r="W358" s="3"/>
      <c r="X358" s="3"/>
      <c r="Y358" s="3"/>
      <c r="Z358" s="3"/>
      <c r="AA358" s="3"/>
      <c r="AB358" s="3"/>
      <c r="AC358" s="3"/>
      <c r="AD358" s="3"/>
      <c r="AE358" s="3"/>
      <c r="AF358" s="3"/>
      <c r="AG358" s="3"/>
      <c r="AH358" s="3"/>
      <c r="AI358" s="3"/>
      <c r="AJ358" s="3"/>
    </row>
    <row r="359" spans="1:36" ht="15.5">
      <c r="A359" s="1"/>
      <c r="B359" s="1"/>
      <c r="C359" s="1"/>
      <c r="D359" s="1"/>
      <c r="E359" s="1"/>
      <c r="F359" s="1"/>
      <c r="G359" s="1"/>
      <c r="H359" s="1"/>
      <c r="I359" s="1"/>
      <c r="J359" s="1"/>
      <c r="K359" s="1"/>
      <c r="L359" s="1"/>
      <c r="M359" s="1"/>
      <c r="N359" s="1"/>
      <c r="O359" s="1"/>
      <c r="P359" s="1"/>
      <c r="Q359" s="1"/>
      <c r="R359" s="3"/>
      <c r="S359" s="3"/>
      <c r="T359" s="3"/>
      <c r="U359" s="3"/>
      <c r="V359" s="3"/>
      <c r="W359" s="3"/>
      <c r="X359" s="3"/>
      <c r="Y359" s="3"/>
      <c r="Z359" s="3"/>
      <c r="AA359" s="3"/>
      <c r="AB359" s="3"/>
      <c r="AC359" s="3"/>
      <c r="AD359" s="3"/>
      <c r="AE359" s="3"/>
      <c r="AF359" s="3"/>
      <c r="AG359" s="3"/>
      <c r="AH359" s="3"/>
      <c r="AI359" s="3"/>
      <c r="AJ359" s="3"/>
    </row>
    <row r="360" spans="1:36" ht="15.5">
      <c r="A360" s="1"/>
      <c r="B360" s="1"/>
      <c r="C360" s="1"/>
      <c r="D360" s="1"/>
      <c r="E360" s="1"/>
      <c r="F360" s="1"/>
      <c r="G360" s="1"/>
      <c r="H360" s="1"/>
      <c r="I360" s="1"/>
      <c r="J360" s="1"/>
      <c r="K360" s="1"/>
      <c r="L360" s="1"/>
      <c r="M360" s="1"/>
      <c r="N360" s="1"/>
      <c r="O360" s="1"/>
      <c r="P360" s="1"/>
      <c r="Q360" s="1"/>
      <c r="R360" s="3"/>
      <c r="S360" s="3"/>
      <c r="T360" s="3"/>
      <c r="U360" s="3"/>
      <c r="V360" s="3"/>
      <c r="W360" s="3"/>
      <c r="X360" s="3"/>
      <c r="Y360" s="3"/>
      <c r="Z360" s="3"/>
      <c r="AA360" s="3"/>
      <c r="AB360" s="3"/>
      <c r="AC360" s="3"/>
      <c r="AD360" s="3"/>
      <c r="AE360" s="3"/>
      <c r="AF360" s="3"/>
      <c r="AG360" s="3"/>
      <c r="AH360" s="3"/>
      <c r="AI360" s="3"/>
      <c r="AJ360" s="3"/>
    </row>
    <row r="361" spans="1:36" ht="15.5">
      <c r="A361" s="1"/>
      <c r="B361" s="1"/>
      <c r="C361" s="1"/>
      <c r="D361" s="1"/>
      <c r="E361" s="1"/>
      <c r="F361" s="1"/>
      <c r="G361" s="1"/>
      <c r="H361" s="1"/>
      <c r="I361" s="1"/>
      <c r="J361" s="1"/>
      <c r="K361" s="1"/>
      <c r="L361" s="1"/>
      <c r="M361" s="1"/>
      <c r="N361" s="1"/>
      <c r="O361" s="1"/>
      <c r="P361" s="1"/>
      <c r="Q361" s="1"/>
      <c r="R361" s="3"/>
      <c r="S361" s="3"/>
      <c r="T361" s="3"/>
      <c r="U361" s="3"/>
      <c r="V361" s="3"/>
      <c r="W361" s="3"/>
      <c r="X361" s="3"/>
      <c r="Y361" s="3"/>
      <c r="Z361" s="3"/>
      <c r="AA361" s="3"/>
      <c r="AB361" s="3"/>
      <c r="AC361" s="3"/>
      <c r="AD361" s="3"/>
      <c r="AE361" s="3"/>
      <c r="AF361" s="3"/>
      <c r="AG361" s="3"/>
      <c r="AH361" s="3"/>
      <c r="AI361" s="3"/>
      <c r="AJ361" s="3"/>
    </row>
    <row r="362" spans="1:36" ht="15.5">
      <c r="A362" s="1"/>
      <c r="B362" s="1"/>
      <c r="C362" s="1"/>
      <c r="D362" s="1"/>
      <c r="E362" s="1"/>
      <c r="F362" s="1"/>
      <c r="G362" s="1"/>
      <c r="H362" s="1"/>
      <c r="I362" s="1"/>
      <c r="J362" s="1"/>
      <c r="K362" s="1"/>
      <c r="L362" s="1"/>
      <c r="M362" s="1"/>
      <c r="N362" s="1"/>
      <c r="O362" s="1"/>
      <c r="P362" s="1"/>
      <c r="Q362" s="1"/>
      <c r="R362" s="3"/>
      <c r="S362" s="3"/>
      <c r="T362" s="3"/>
      <c r="U362" s="3"/>
      <c r="V362" s="3"/>
      <c r="W362" s="3"/>
      <c r="X362" s="3"/>
      <c r="Y362" s="3"/>
      <c r="Z362" s="3"/>
      <c r="AA362" s="3"/>
      <c r="AB362" s="3"/>
      <c r="AC362" s="3"/>
      <c r="AD362" s="3"/>
      <c r="AE362" s="3"/>
      <c r="AF362" s="3"/>
      <c r="AG362" s="3"/>
      <c r="AH362" s="3"/>
      <c r="AI362" s="3"/>
      <c r="AJ362" s="3"/>
    </row>
    <row r="363" spans="1:36" ht="15.5">
      <c r="A363" s="1"/>
      <c r="B363" s="1"/>
      <c r="C363" s="1"/>
      <c r="D363" s="1"/>
      <c r="E363" s="1"/>
      <c r="F363" s="1"/>
      <c r="G363" s="1"/>
      <c r="H363" s="1"/>
      <c r="I363" s="1"/>
      <c r="J363" s="1"/>
      <c r="K363" s="1"/>
      <c r="L363" s="1"/>
      <c r="M363" s="1"/>
      <c r="N363" s="1"/>
      <c r="O363" s="1"/>
      <c r="P363" s="1"/>
      <c r="Q363" s="1"/>
      <c r="R363" s="3"/>
      <c r="S363" s="3"/>
      <c r="T363" s="3"/>
      <c r="U363" s="3"/>
      <c r="V363" s="3"/>
      <c r="W363" s="3"/>
      <c r="X363" s="3"/>
      <c r="Y363" s="3"/>
      <c r="Z363" s="3"/>
      <c r="AA363" s="3"/>
      <c r="AB363" s="3"/>
      <c r="AC363" s="3"/>
      <c r="AD363" s="3"/>
      <c r="AE363" s="3"/>
      <c r="AF363" s="3"/>
      <c r="AG363" s="3"/>
      <c r="AH363" s="3"/>
      <c r="AI363" s="3"/>
      <c r="AJ363" s="3"/>
    </row>
    <row r="364" spans="1:36" ht="15.5">
      <c r="A364" s="1"/>
      <c r="B364" s="1"/>
      <c r="C364" s="1"/>
      <c r="D364" s="1"/>
      <c r="E364" s="1"/>
      <c r="F364" s="1"/>
      <c r="G364" s="1"/>
      <c r="H364" s="1"/>
      <c r="I364" s="1"/>
      <c r="J364" s="1"/>
      <c r="K364" s="1"/>
      <c r="L364" s="1"/>
      <c r="M364" s="1"/>
      <c r="N364" s="1"/>
      <c r="O364" s="1"/>
      <c r="P364" s="1"/>
      <c r="Q364" s="1"/>
      <c r="R364" s="3"/>
      <c r="S364" s="3"/>
      <c r="T364" s="3"/>
      <c r="U364" s="3"/>
      <c r="V364" s="3"/>
      <c r="W364" s="3"/>
      <c r="X364" s="3"/>
      <c r="Y364" s="3"/>
      <c r="Z364" s="3"/>
      <c r="AA364" s="3"/>
      <c r="AB364" s="3"/>
      <c r="AC364" s="3"/>
      <c r="AD364" s="3"/>
      <c r="AE364" s="3"/>
      <c r="AF364" s="3"/>
      <c r="AG364" s="3"/>
      <c r="AH364" s="3"/>
      <c r="AI364" s="3"/>
      <c r="AJ364" s="3"/>
    </row>
    <row r="365" spans="1:36" ht="15.5">
      <c r="A365" s="1"/>
      <c r="B365" s="1"/>
      <c r="C365" s="1"/>
      <c r="D365" s="1"/>
      <c r="E365" s="1"/>
      <c r="F365" s="1"/>
      <c r="G365" s="1"/>
      <c r="H365" s="1"/>
      <c r="I365" s="1"/>
      <c r="J365" s="1"/>
      <c r="K365" s="1"/>
      <c r="L365" s="1"/>
      <c r="M365" s="1"/>
      <c r="N365" s="1"/>
      <c r="O365" s="1"/>
      <c r="P365" s="1"/>
      <c r="Q365" s="1"/>
      <c r="R365" s="3"/>
      <c r="S365" s="3"/>
      <c r="T365" s="3"/>
      <c r="U365" s="3"/>
      <c r="V365" s="3"/>
      <c r="W365" s="3"/>
      <c r="X365" s="3"/>
      <c r="Y365" s="3"/>
      <c r="Z365" s="3"/>
      <c r="AA365" s="3"/>
      <c r="AB365" s="3"/>
      <c r="AC365" s="3"/>
      <c r="AD365" s="3"/>
      <c r="AE365" s="3"/>
      <c r="AF365" s="3"/>
      <c r="AG365" s="3"/>
      <c r="AH365" s="3"/>
      <c r="AI365" s="3"/>
      <c r="AJ365" s="3"/>
    </row>
    <row r="366" spans="1:36" ht="15.5">
      <c r="A366" s="1"/>
      <c r="B366" s="1"/>
      <c r="C366" s="1"/>
      <c r="D366" s="1"/>
      <c r="E366" s="1"/>
      <c r="F366" s="1"/>
      <c r="G366" s="1"/>
      <c r="H366" s="1"/>
      <c r="I366" s="1"/>
      <c r="J366" s="1"/>
      <c r="K366" s="1"/>
      <c r="L366" s="1"/>
      <c r="M366" s="1"/>
      <c r="N366" s="1"/>
      <c r="O366" s="1"/>
      <c r="P366" s="1"/>
      <c r="Q366" s="1"/>
      <c r="R366" s="3"/>
      <c r="S366" s="3"/>
      <c r="T366" s="3"/>
      <c r="U366" s="3"/>
      <c r="V366" s="3"/>
      <c r="W366" s="3"/>
      <c r="X366" s="3"/>
      <c r="Y366" s="3"/>
      <c r="Z366" s="3"/>
      <c r="AA366" s="3"/>
      <c r="AB366" s="3"/>
      <c r="AC366" s="3"/>
      <c r="AD366" s="3"/>
      <c r="AE366" s="3"/>
      <c r="AF366" s="3"/>
      <c r="AG366" s="3"/>
      <c r="AH366" s="3"/>
      <c r="AI366" s="3"/>
      <c r="AJ366" s="3"/>
    </row>
    <row r="367" spans="1:36" ht="15.5">
      <c r="A367" s="1"/>
      <c r="B367" s="1"/>
      <c r="C367" s="1"/>
      <c r="D367" s="1"/>
      <c r="E367" s="1"/>
      <c r="F367" s="1"/>
      <c r="G367" s="1"/>
      <c r="H367" s="1"/>
      <c r="I367" s="1"/>
      <c r="J367" s="1"/>
      <c r="K367" s="1"/>
      <c r="L367" s="1"/>
      <c r="M367" s="1"/>
      <c r="N367" s="1"/>
      <c r="O367" s="1"/>
      <c r="P367" s="1"/>
      <c r="Q367" s="1"/>
      <c r="R367" s="3"/>
      <c r="S367" s="3"/>
      <c r="T367" s="3"/>
      <c r="U367" s="3"/>
      <c r="V367" s="3"/>
      <c r="W367" s="3"/>
      <c r="X367" s="3"/>
      <c r="Y367" s="3"/>
      <c r="Z367" s="3"/>
      <c r="AA367" s="3"/>
      <c r="AB367" s="3"/>
      <c r="AC367" s="3"/>
      <c r="AD367" s="3"/>
      <c r="AE367" s="3"/>
      <c r="AF367" s="3"/>
      <c r="AG367" s="3"/>
      <c r="AH367" s="3"/>
      <c r="AI367" s="3"/>
      <c r="AJ367" s="3"/>
    </row>
    <row r="368" spans="1:36" ht="15.5">
      <c r="A368" s="1"/>
      <c r="B368" s="1"/>
      <c r="C368" s="1"/>
      <c r="D368" s="1"/>
      <c r="E368" s="1"/>
      <c r="F368" s="1"/>
      <c r="G368" s="1"/>
      <c r="H368" s="1"/>
      <c r="I368" s="1"/>
      <c r="J368" s="1"/>
      <c r="K368" s="1"/>
      <c r="L368" s="1"/>
      <c r="M368" s="1"/>
      <c r="N368" s="1"/>
      <c r="O368" s="1"/>
      <c r="P368" s="1"/>
      <c r="Q368" s="1"/>
      <c r="R368" s="3"/>
      <c r="S368" s="3"/>
      <c r="T368" s="3"/>
      <c r="U368" s="3"/>
      <c r="V368" s="3"/>
      <c r="W368" s="3"/>
      <c r="X368" s="3"/>
      <c r="Y368" s="3"/>
      <c r="Z368" s="3"/>
      <c r="AA368" s="3"/>
      <c r="AB368" s="3"/>
      <c r="AC368" s="3"/>
      <c r="AD368" s="3"/>
      <c r="AE368" s="3"/>
      <c r="AF368" s="3"/>
      <c r="AG368" s="3"/>
      <c r="AH368" s="3"/>
      <c r="AI368" s="3"/>
      <c r="AJ368" s="3"/>
    </row>
    <row r="369" spans="1:36" ht="15.5">
      <c r="A369" s="1"/>
      <c r="B369" s="1"/>
      <c r="C369" s="1"/>
      <c r="D369" s="1"/>
      <c r="E369" s="1"/>
      <c r="F369" s="1"/>
      <c r="G369" s="1"/>
      <c r="H369" s="1"/>
      <c r="I369" s="1"/>
      <c r="J369" s="1"/>
      <c r="K369" s="1"/>
      <c r="L369" s="1"/>
      <c r="M369" s="1"/>
      <c r="N369" s="1"/>
      <c r="O369" s="1"/>
      <c r="P369" s="1"/>
      <c r="Q369" s="1"/>
      <c r="R369" s="3"/>
      <c r="S369" s="3"/>
      <c r="T369" s="3"/>
      <c r="U369" s="3"/>
      <c r="V369" s="3"/>
      <c r="W369" s="3"/>
      <c r="X369" s="3"/>
      <c r="Y369" s="3"/>
      <c r="Z369" s="3"/>
      <c r="AA369" s="3"/>
      <c r="AB369" s="3"/>
      <c r="AC369" s="3"/>
      <c r="AD369" s="3"/>
      <c r="AE369" s="3"/>
      <c r="AF369" s="3"/>
      <c r="AG369" s="3"/>
      <c r="AH369" s="3"/>
      <c r="AI369" s="3"/>
      <c r="AJ369" s="3"/>
    </row>
    <row r="370" spans="1:36" ht="15.5">
      <c r="A370" s="1"/>
      <c r="B370" s="1"/>
      <c r="C370" s="1"/>
      <c r="D370" s="1"/>
      <c r="E370" s="1"/>
      <c r="F370" s="1"/>
      <c r="G370" s="1"/>
      <c r="H370" s="1"/>
      <c r="I370" s="1"/>
      <c r="J370" s="1"/>
      <c r="K370" s="1"/>
      <c r="L370" s="1"/>
      <c r="M370" s="1"/>
      <c r="N370" s="1"/>
      <c r="O370" s="1"/>
      <c r="P370" s="1"/>
      <c r="Q370" s="1"/>
      <c r="R370" s="3"/>
      <c r="S370" s="3"/>
      <c r="T370" s="3"/>
      <c r="U370" s="3"/>
      <c r="V370" s="3"/>
      <c r="W370" s="3"/>
      <c r="X370" s="3"/>
      <c r="Y370" s="3"/>
      <c r="Z370" s="3"/>
      <c r="AA370" s="3"/>
      <c r="AB370" s="3"/>
      <c r="AC370" s="3"/>
      <c r="AD370" s="3"/>
      <c r="AE370" s="3"/>
      <c r="AF370" s="3"/>
      <c r="AG370" s="3"/>
      <c r="AH370" s="3"/>
      <c r="AI370" s="3"/>
      <c r="AJ370" s="3"/>
    </row>
    <row r="371" spans="1:36" ht="15.5">
      <c r="A371" s="1"/>
      <c r="B371" s="1"/>
      <c r="C371" s="1"/>
      <c r="D371" s="1"/>
      <c r="E371" s="1"/>
      <c r="F371" s="1"/>
      <c r="G371" s="1"/>
      <c r="H371" s="1"/>
      <c r="I371" s="1"/>
      <c r="J371" s="1"/>
      <c r="K371" s="1"/>
      <c r="L371" s="1"/>
      <c r="M371" s="1"/>
      <c r="N371" s="1"/>
      <c r="O371" s="1"/>
      <c r="P371" s="1"/>
      <c r="Q371" s="1"/>
      <c r="R371" s="3"/>
      <c r="S371" s="3"/>
      <c r="T371" s="3"/>
      <c r="U371" s="3"/>
      <c r="V371" s="3"/>
      <c r="W371" s="3"/>
      <c r="X371" s="3"/>
      <c r="Y371" s="3"/>
      <c r="Z371" s="3"/>
      <c r="AA371" s="3"/>
      <c r="AB371" s="3"/>
      <c r="AC371" s="3"/>
      <c r="AD371" s="3"/>
      <c r="AE371" s="3"/>
      <c r="AF371" s="3"/>
      <c r="AG371" s="3"/>
      <c r="AH371" s="3"/>
      <c r="AI371" s="3"/>
      <c r="AJ371" s="3"/>
    </row>
    <row r="372" spans="1:36" ht="15.5">
      <c r="A372" s="1"/>
      <c r="B372" s="1"/>
      <c r="C372" s="1"/>
      <c r="D372" s="1"/>
      <c r="E372" s="1"/>
      <c r="F372" s="1"/>
      <c r="G372" s="1"/>
      <c r="H372" s="1"/>
      <c r="I372" s="1"/>
      <c r="J372" s="1"/>
      <c r="K372" s="1"/>
      <c r="L372" s="1"/>
      <c r="M372" s="1"/>
      <c r="N372" s="1"/>
      <c r="O372" s="1"/>
      <c r="P372" s="1"/>
      <c r="Q372" s="1"/>
      <c r="R372" s="3"/>
      <c r="S372" s="3"/>
      <c r="T372" s="3"/>
      <c r="U372" s="3"/>
      <c r="V372" s="3"/>
      <c r="W372" s="3"/>
      <c r="X372" s="3"/>
      <c r="Y372" s="3"/>
      <c r="Z372" s="3"/>
      <c r="AA372" s="3"/>
      <c r="AB372" s="3"/>
      <c r="AC372" s="3"/>
      <c r="AD372" s="3"/>
      <c r="AE372" s="3"/>
      <c r="AF372" s="3"/>
      <c r="AG372" s="3"/>
      <c r="AH372" s="3"/>
      <c r="AI372" s="3"/>
      <c r="AJ372" s="3"/>
    </row>
    <row r="373" spans="1:36" ht="15.5">
      <c r="A373" s="1"/>
      <c r="B373" s="1"/>
      <c r="C373" s="1"/>
      <c r="D373" s="1"/>
      <c r="E373" s="1"/>
      <c r="F373" s="1"/>
      <c r="G373" s="1"/>
      <c r="H373" s="1"/>
      <c r="I373" s="1"/>
      <c r="J373" s="1"/>
      <c r="K373" s="1"/>
      <c r="L373" s="1"/>
      <c r="M373" s="1"/>
      <c r="N373" s="1"/>
      <c r="O373" s="1"/>
      <c r="P373" s="1"/>
      <c r="Q373" s="1"/>
      <c r="R373" s="3"/>
      <c r="S373" s="3"/>
      <c r="T373" s="3"/>
      <c r="U373" s="3"/>
      <c r="V373" s="3"/>
      <c r="W373" s="3"/>
      <c r="X373" s="3"/>
      <c r="Y373" s="3"/>
      <c r="Z373" s="3"/>
      <c r="AA373" s="3"/>
      <c r="AB373" s="3"/>
      <c r="AC373" s="3"/>
      <c r="AD373" s="3"/>
      <c r="AE373" s="3"/>
      <c r="AF373" s="3"/>
      <c r="AG373" s="3"/>
      <c r="AH373" s="3"/>
      <c r="AI373" s="3"/>
      <c r="AJ373" s="3"/>
    </row>
    <row r="374" spans="1:36" ht="15.5">
      <c r="A374" s="1"/>
      <c r="B374" s="1"/>
      <c r="C374" s="1"/>
      <c r="D374" s="1"/>
      <c r="E374" s="1"/>
      <c r="F374" s="1"/>
      <c r="G374" s="1"/>
      <c r="H374" s="1"/>
      <c r="I374" s="1"/>
      <c r="J374" s="1"/>
      <c r="K374" s="1"/>
      <c r="L374" s="1"/>
      <c r="M374" s="1"/>
      <c r="N374" s="1"/>
      <c r="O374" s="1"/>
      <c r="P374" s="1"/>
      <c r="Q374" s="1"/>
      <c r="R374" s="3"/>
      <c r="S374" s="3"/>
      <c r="T374" s="3"/>
      <c r="U374" s="3"/>
      <c r="V374" s="3"/>
      <c r="W374" s="3"/>
      <c r="X374" s="3"/>
      <c r="Y374" s="3"/>
      <c r="Z374" s="3"/>
      <c r="AA374" s="3"/>
      <c r="AB374" s="3"/>
      <c r="AC374" s="3"/>
      <c r="AD374" s="3"/>
      <c r="AE374" s="3"/>
      <c r="AF374" s="3"/>
      <c r="AG374" s="3"/>
      <c r="AH374" s="3"/>
      <c r="AI374" s="3"/>
      <c r="AJ374" s="3"/>
    </row>
    <row r="375" spans="1:36" ht="15.5">
      <c r="A375" s="1"/>
      <c r="B375" s="1"/>
      <c r="C375" s="1"/>
      <c r="D375" s="1"/>
      <c r="E375" s="1"/>
      <c r="F375" s="1"/>
      <c r="G375" s="1"/>
      <c r="H375" s="1"/>
      <c r="I375" s="1"/>
      <c r="J375" s="1"/>
      <c r="K375" s="1"/>
      <c r="L375" s="1"/>
      <c r="M375" s="1"/>
      <c r="N375" s="1"/>
      <c r="O375" s="1"/>
      <c r="P375" s="1"/>
      <c r="Q375" s="1"/>
      <c r="R375" s="3"/>
      <c r="S375" s="3"/>
      <c r="T375" s="3"/>
      <c r="U375" s="3"/>
      <c r="V375" s="3"/>
      <c r="W375" s="3"/>
      <c r="X375" s="3"/>
      <c r="Y375" s="3"/>
      <c r="Z375" s="3"/>
      <c r="AA375" s="3"/>
      <c r="AB375" s="3"/>
      <c r="AC375" s="3"/>
      <c r="AD375" s="3"/>
      <c r="AE375" s="3"/>
      <c r="AF375" s="3"/>
      <c r="AG375" s="3"/>
      <c r="AH375" s="3"/>
      <c r="AI375" s="3"/>
      <c r="AJ375" s="3"/>
    </row>
    <row r="376" spans="1:36" ht="15.5">
      <c r="A376" s="1"/>
      <c r="B376" s="1"/>
      <c r="C376" s="1"/>
      <c r="D376" s="1"/>
      <c r="E376" s="1"/>
      <c r="F376" s="1"/>
      <c r="G376" s="1"/>
      <c r="H376" s="1"/>
      <c r="I376" s="1"/>
      <c r="J376" s="1"/>
      <c r="K376" s="1"/>
      <c r="L376" s="1"/>
      <c r="M376" s="1"/>
      <c r="N376" s="1"/>
      <c r="O376" s="1"/>
      <c r="P376" s="1"/>
      <c r="Q376" s="1"/>
      <c r="R376" s="3"/>
      <c r="S376" s="3"/>
      <c r="T376" s="3"/>
      <c r="U376" s="3"/>
      <c r="V376" s="3"/>
      <c r="W376" s="3"/>
      <c r="X376" s="3"/>
      <c r="Y376" s="3"/>
      <c r="Z376" s="3"/>
      <c r="AA376" s="3"/>
      <c r="AB376" s="3"/>
      <c r="AC376" s="3"/>
      <c r="AD376" s="3"/>
      <c r="AE376" s="3"/>
      <c r="AF376" s="3"/>
      <c r="AG376" s="3"/>
      <c r="AH376" s="3"/>
      <c r="AI376" s="3"/>
      <c r="AJ376" s="3"/>
    </row>
    <row r="377" spans="1:36" ht="15.5">
      <c r="A377" s="1"/>
      <c r="B377" s="1"/>
      <c r="C377" s="1"/>
      <c r="D377" s="1"/>
      <c r="E377" s="1"/>
      <c r="F377" s="1"/>
      <c r="G377" s="1"/>
      <c r="H377" s="1"/>
      <c r="I377" s="1"/>
      <c r="J377" s="1"/>
      <c r="K377" s="1"/>
      <c r="L377" s="1"/>
      <c r="M377" s="1"/>
      <c r="N377" s="1"/>
      <c r="O377" s="1"/>
      <c r="P377" s="1"/>
      <c r="Q377" s="1"/>
      <c r="R377" s="3"/>
      <c r="S377" s="3"/>
      <c r="T377" s="3"/>
      <c r="U377" s="3"/>
      <c r="V377" s="3"/>
      <c r="W377" s="3"/>
      <c r="X377" s="3"/>
      <c r="Y377" s="3"/>
      <c r="Z377" s="3"/>
      <c r="AA377" s="3"/>
      <c r="AB377" s="3"/>
      <c r="AC377" s="3"/>
      <c r="AD377" s="3"/>
      <c r="AE377" s="3"/>
      <c r="AF377" s="3"/>
      <c r="AG377" s="3"/>
      <c r="AH377" s="3"/>
      <c r="AI377" s="3"/>
      <c r="AJ377" s="3"/>
    </row>
    <row r="378" spans="1:36" ht="15.5">
      <c r="A378" s="1"/>
      <c r="B378" s="1"/>
      <c r="C378" s="1"/>
      <c r="D378" s="1"/>
      <c r="E378" s="1"/>
      <c r="F378" s="1"/>
      <c r="G378" s="1"/>
      <c r="H378" s="1"/>
      <c r="I378" s="1"/>
      <c r="J378" s="1"/>
      <c r="K378" s="1"/>
      <c r="L378" s="1"/>
      <c r="M378" s="1"/>
      <c r="N378" s="1"/>
      <c r="O378" s="1"/>
      <c r="P378" s="1"/>
      <c r="Q378" s="1"/>
      <c r="R378" s="3"/>
      <c r="S378" s="3"/>
      <c r="T378" s="3"/>
      <c r="U378" s="3"/>
      <c r="V378" s="3"/>
      <c r="W378" s="3"/>
      <c r="X378" s="3"/>
      <c r="Y378" s="3"/>
      <c r="Z378" s="3"/>
      <c r="AA378" s="3"/>
      <c r="AB378" s="3"/>
      <c r="AC378" s="3"/>
      <c r="AD378" s="3"/>
      <c r="AE378" s="3"/>
      <c r="AF378" s="3"/>
      <c r="AG378" s="3"/>
      <c r="AH378" s="3"/>
      <c r="AI378" s="3"/>
      <c r="AJ378" s="3"/>
    </row>
    <row r="379" spans="1:36" ht="15.5">
      <c r="A379" s="1"/>
      <c r="B379" s="1"/>
      <c r="C379" s="1"/>
      <c r="D379" s="1"/>
      <c r="E379" s="1"/>
      <c r="F379" s="1"/>
      <c r="G379" s="1"/>
      <c r="H379" s="1"/>
      <c r="I379" s="1"/>
      <c r="J379" s="1"/>
      <c r="K379" s="1"/>
      <c r="L379" s="1"/>
      <c r="M379" s="1"/>
      <c r="N379" s="1"/>
      <c r="O379" s="1"/>
      <c r="P379" s="1"/>
      <c r="Q379" s="1"/>
      <c r="R379" s="3"/>
      <c r="S379" s="3"/>
      <c r="T379" s="3"/>
      <c r="U379" s="3"/>
      <c r="V379" s="3"/>
      <c r="W379" s="3"/>
      <c r="X379" s="3"/>
      <c r="Y379" s="3"/>
      <c r="Z379" s="3"/>
      <c r="AA379" s="3"/>
      <c r="AB379" s="3"/>
      <c r="AC379" s="3"/>
      <c r="AD379" s="3"/>
      <c r="AE379" s="3"/>
      <c r="AF379" s="3"/>
      <c r="AG379" s="3"/>
      <c r="AH379" s="3"/>
      <c r="AI379" s="3"/>
      <c r="AJ379" s="3"/>
    </row>
    <row r="380" spans="1:36" ht="15.5">
      <c r="A380" s="1"/>
      <c r="B380" s="1"/>
      <c r="C380" s="1"/>
      <c r="D380" s="1"/>
      <c r="E380" s="1"/>
      <c r="F380" s="1"/>
      <c r="G380" s="1"/>
      <c r="H380" s="1"/>
      <c r="I380" s="1"/>
      <c r="J380" s="1"/>
      <c r="K380" s="1"/>
      <c r="L380" s="1"/>
      <c r="M380" s="1"/>
      <c r="N380" s="1"/>
      <c r="O380" s="1"/>
      <c r="P380" s="1"/>
      <c r="Q380" s="1"/>
      <c r="R380" s="3"/>
      <c r="S380" s="3"/>
      <c r="T380" s="3"/>
      <c r="U380" s="3"/>
      <c r="V380" s="3"/>
      <c r="W380" s="3"/>
      <c r="X380" s="3"/>
      <c r="Y380" s="3"/>
      <c r="Z380" s="3"/>
      <c r="AA380" s="3"/>
      <c r="AB380" s="3"/>
      <c r="AC380" s="3"/>
      <c r="AD380" s="3"/>
      <c r="AE380" s="3"/>
      <c r="AF380" s="3"/>
      <c r="AG380" s="3"/>
      <c r="AH380" s="3"/>
      <c r="AI380" s="3"/>
      <c r="AJ380" s="3"/>
    </row>
    <row r="381" spans="1:36" ht="15.5">
      <c r="A381" s="1"/>
      <c r="B381" s="1"/>
      <c r="C381" s="1"/>
      <c r="D381" s="1"/>
      <c r="E381" s="1"/>
      <c r="F381" s="1"/>
      <c r="G381" s="1"/>
      <c r="H381" s="1"/>
      <c r="I381" s="1"/>
      <c r="J381" s="1"/>
      <c r="K381" s="1"/>
      <c r="L381" s="1"/>
      <c r="M381" s="1"/>
      <c r="N381" s="1"/>
      <c r="O381" s="1"/>
      <c r="P381" s="1"/>
      <c r="Q381" s="1"/>
      <c r="R381" s="3"/>
      <c r="S381" s="3"/>
      <c r="T381" s="3"/>
      <c r="U381" s="3"/>
      <c r="V381" s="3"/>
      <c r="W381" s="3"/>
      <c r="X381" s="3"/>
      <c r="Y381" s="3"/>
      <c r="Z381" s="3"/>
      <c r="AA381" s="3"/>
      <c r="AB381" s="3"/>
      <c r="AC381" s="3"/>
      <c r="AD381" s="3"/>
      <c r="AE381" s="3"/>
      <c r="AF381" s="3"/>
      <c r="AG381" s="3"/>
      <c r="AH381" s="3"/>
      <c r="AI381" s="3"/>
      <c r="AJ381" s="3"/>
    </row>
    <row r="382" spans="1:36" ht="15.5">
      <c r="A382" s="1"/>
      <c r="B382" s="1"/>
      <c r="C382" s="1"/>
      <c r="D382" s="1"/>
      <c r="E382" s="1"/>
      <c r="F382" s="1"/>
      <c r="G382" s="1"/>
      <c r="H382" s="1"/>
      <c r="I382" s="1"/>
      <c r="J382" s="1"/>
      <c r="K382" s="1"/>
      <c r="L382" s="1"/>
      <c r="M382" s="1"/>
      <c r="N382" s="1"/>
      <c r="O382" s="1"/>
      <c r="P382" s="1"/>
      <c r="Q382" s="1"/>
      <c r="R382" s="3"/>
      <c r="S382" s="3"/>
      <c r="T382" s="3"/>
      <c r="U382" s="3"/>
      <c r="V382" s="3"/>
      <c r="W382" s="3"/>
      <c r="X382" s="3"/>
      <c r="Y382" s="3"/>
      <c r="Z382" s="3"/>
      <c r="AA382" s="3"/>
      <c r="AB382" s="3"/>
      <c r="AC382" s="3"/>
      <c r="AD382" s="3"/>
      <c r="AE382" s="3"/>
      <c r="AF382" s="3"/>
      <c r="AG382" s="3"/>
      <c r="AH382" s="3"/>
      <c r="AI382" s="3"/>
      <c r="AJ382" s="3"/>
    </row>
    <row r="383" spans="1:36" ht="15.5">
      <c r="A383" s="1"/>
      <c r="B383" s="1"/>
      <c r="C383" s="1"/>
      <c r="D383" s="1"/>
      <c r="E383" s="1"/>
      <c r="F383" s="1"/>
      <c r="G383" s="1"/>
      <c r="H383" s="1"/>
      <c r="I383" s="1"/>
      <c r="J383" s="1"/>
      <c r="K383" s="1"/>
      <c r="L383" s="1"/>
      <c r="M383" s="1"/>
      <c r="N383" s="1"/>
      <c r="O383" s="1"/>
      <c r="P383" s="1"/>
      <c r="Q383" s="1"/>
      <c r="R383" s="3"/>
      <c r="S383" s="3"/>
      <c r="T383" s="3"/>
      <c r="U383" s="3"/>
      <c r="V383" s="3"/>
      <c r="W383" s="3"/>
      <c r="X383" s="3"/>
      <c r="Y383" s="3"/>
      <c r="Z383" s="3"/>
      <c r="AA383" s="3"/>
      <c r="AB383" s="3"/>
      <c r="AC383" s="3"/>
      <c r="AD383" s="3"/>
      <c r="AE383" s="3"/>
      <c r="AF383" s="3"/>
      <c r="AG383" s="3"/>
      <c r="AH383" s="3"/>
      <c r="AI383" s="3"/>
      <c r="AJ383" s="3"/>
    </row>
    <row r="384" spans="1:36" ht="15.5">
      <c r="A384" s="1"/>
      <c r="B384" s="1"/>
      <c r="C384" s="1"/>
      <c r="D384" s="1"/>
      <c r="E384" s="1"/>
      <c r="F384" s="1"/>
      <c r="G384" s="1"/>
      <c r="H384" s="1"/>
      <c r="I384" s="1"/>
      <c r="J384" s="1"/>
      <c r="K384" s="1"/>
      <c r="L384" s="1"/>
      <c r="M384" s="1"/>
      <c r="N384" s="1"/>
      <c r="O384" s="1"/>
      <c r="P384" s="1"/>
      <c r="Q384" s="1"/>
      <c r="R384" s="3"/>
      <c r="S384" s="3"/>
      <c r="T384" s="3"/>
      <c r="U384" s="3"/>
      <c r="V384" s="3"/>
      <c r="W384" s="3"/>
      <c r="X384" s="3"/>
      <c r="Y384" s="3"/>
      <c r="Z384" s="3"/>
      <c r="AA384" s="3"/>
      <c r="AB384" s="3"/>
      <c r="AC384" s="3"/>
      <c r="AD384" s="3"/>
      <c r="AE384" s="3"/>
      <c r="AF384" s="3"/>
      <c r="AG384" s="3"/>
      <c r="AH384" s="3"/>
      <c r="AI384" s="3"/>
      <c r="AJ384" s="3"/>
    </row>
    <row r="385" spans="1:36" ht="15.5">
      <c r="A385" s="1"/>
      <c r="B385" s="1"/>
      <c r="C385" s="1"/>
      <c r="D385" s="1"/>
      <c r="E385" s="1"/>
      <c r="F385" s="1"/>
      <c r="G385" s="1"/>
      <c r="H385" s="1"/>
      <c r="I385" s="1"/>
      <c r="J385" s="1"/>
      <c r="K385" s="1"/>
      <c r="L385" s="1"/>
      <c r="M385" s="1"/>
      <c r="N385" s="1"/>
      <c r="O385" s="1"/>
      <c r="P385" s="1"/>
      <c r="Q385" s="1"/>
      <c r="R385" s="3"/>
      <c r="S385" s="3"/>
      <c r="T385" s="3"/>
      <c r="U385" s="3"/>
      <c r="V385" s="3"/>
      <c r="W385" s="3"/>
      <c r="X385" s="3"/>
      <c r="Y385" s="3"/>
      <c r="Z385" s="3"/>
      <c r="AA385" s="3"/>
      <c r="AB385" s="3"/>
      <c r="AC385" s="3"/>
      <c r="AD385" s="3"/>
      <c r="AE385" s="3"/>
      <c r="AF385" s="3"/>
      <c r="AG385" s="3"/>
      <c r="AH385" s="3"/>
      <c r="AI385" s="3"/>
      <c r="AJ385" s="3"/>
    </row>
    <row r="386" spans="1:36" ht="15.5">
      <c r="A386" s="1"/>
      <c r="B386" s="1"/>
      <c r="C386" s="1"/>
      <c r="D386" s="1"/>
      <c r="E386" s="1"/>
      <c r="F386" s="1"/>
      <c r="G386" s="1"/>
      <c r="H386" s="1"/>
      <c r="I386" s="1"/>
      <c r="J386" s="1"/>
      <c r="K386" s="1"/>
      <c r="L386" s="1"/>
      <c r="M386" s="1"/>
      <c r="N386" s="1"/>
      <c r="O386" s="1"/>
      <c r="P386" s="1"/>
      <c r="Q386" s="1"/>
      <c r="R386" s="3"/>
      <c r="S386" s="3"/>
      <c r="T386" s="3"/>
      <c r="U386" s="3"/>
      <c r="V386" s="3"/>
      <c r="W386" s="3"/>
      <c r="X386" s="3"/>
      <c r="Y386" s="3"/>
      <c r="Z386" s="3"/>
      <c r="AA386" s="3"/>
      <c r="AB386" s="3"/>
      <c r="AC386" s="3"/>
      <c r="AD386" s="3"/>
      <c r="AE386" s="3"/>
      <c r="AF386" s="3"/>
      <c r="AG386" s="3"/>
      <c r="AH386" s="3"/>
      <c r="AI386" s="3"/>
      <c r="AJ386" s="3"/>
    </row>
    <row r="387" spans="1:36" ht="15.5">
      <c r="A387" s="1"/>
      <c r="B387" s="1"/>
      <c r="C387" s="1"/>
      <c r="D387" s="1"/>
      <c r="E387" s="1"/>
      <c r="F387" s="1"/>
      <c r="G387" s="1"/>
      <c r="H387" s="1"/>
      <c r="I387" s="1"/>
      <c r="J387" s="1"/>
      <c r="K387" s="1"/>
      <c r="L387" s="1"/>
      <c r="M387" s="1"/>
      <c r="N387" s="1"/>
      <c r="O387" s="1"/>
      <c r="P387" s="1"/>
      <c r="Q387" s="1"/>
      <c r="R387" s="3"/>
      <c r="S387" s="3"/>
      <c r="T387" s="3"/>
      <c r="U387" s="3"/>
      <c r="V387" s="3"/>
      <c r="W387" s="3"/>
      <c r="X387" s="3"/>
      <c r="Y387" s="3"/>
      <c r="Z387" s="3"/>
      <c r="AA387" s="3"/>
      <c r="AB387" s="3"/>
      <c r="AC387" s="3"/>
      <c r="AD387" s="3"/>
      <c r="AE387" s="3"/>
      <c r="AF387" s="3"/>
      <c r="AG387" s="3"/>
      <c r="AH387" s="3"/>
      <c r="AI387" s="3"/>
      <c r="AJ387" s="3"/>
    </row>
    <row r="388" spans="1:36" ht="15.5">
      <c r="A388" s="1"/>
      <c r="B388" s="1"/>
      <c r="C388" s="1"/>
      <c r="D388" s="1"/>
      <c r="E388" s="1"/>
      <c r="F388" s="1"/>
      <c r="G388" s="1"/>
      <c r="H388" s="1"/>
      <c r="I388" s="1"/>
      <c r="J388" s="1"/>
      <c r="K388" s="1"/>
      <c r="L388" s="1"/>
      <c r="M388" s="1"/>
      <c r="N388" s="1"/>
      <c r="O388" s="1"/>
      <c r="P388" s="1"/>
      <c r="Q388" s="1"/>
      <c r="R388" s="3"/>
      <c r="S388" s="3"/>
      <c r="T388" s="3"/>
      <c r="U388" s="3"/>
      <c r="V388" s="3"/>
      <c r="W388" s="3"/>
      <c r="X388" s="3"/>
      <c r="Y388" s="3"/>
      <c r="Z388" s="3"/>
      <c r="AA388" s="3"/>
      <c r="AB388" s="3"/>
      <c r="AC388" s="3"/>
      <c r="AD388" s="3"/>
      <c r="AE388" s="3"/>
      <c r="AF388" s="3"/>
      <c r="AG388" s="3"/>
      <c r="AH388" s="3"/>
      <c r="AI388" s="3"/>
      <c r="AJ388" s="3"/>
    </row>
    <row r="389" spans="1:36" ht="15.5">
      <c r="A389" s="1"/>
      <c r="B389" s="1"/>
      <c r="C389" s="1"/>
      <c r="D389" s="1"/>
      <c r="E389" s="1"/>
      <c r="F389" s="1"/>
      <c r="G389" s="1"/>
      <c r="H389" s="1"/>
      <c r="I389" s="1"/>
      <c r="J389" s="1"/>
      <c r="K389" s="1"/>
      <c r="L389" s="1"/>
      <c r="M389" s="1"/>
      <c r="N389" s="1"/>
      <c r="O389" s="1"/>
      <c r="P389" s="1"/>
      <c r="Q389" s="1"/>
      <c r="R389" s="3"/>
      <c r="S389" s="3"/>
      <c r="T389" s="3"/>
      <c r="U389" s="3"/>
      <c r="V389" s="3"/>
      <c r="W389" s="3"/>
      <c r="X389" s="3"/>
      <c r="Y389" s="3"/>
      <c r="Z389" s="3"/>
      <c r="AA389" s="3"/>
      <c r="AB389" s="3"/>
      <c r="AC389" s="3"/>
      <c r="AD389" s="3"/>
      <c r="AE389" s="3"/>
      <c r="AF389" s="3"/>
      <c r="AG389" s="3"/>
      <c r="AH389" s="3"/>
      <c r="AI389" s="3"/>
      <c r="AJ389" s="3"/>
    </row>
    <row r="390" spans="1:36" ht="15.5">
      <c r="A390" s="1"/>
      <c r="B390" s="1"/>
      <c r="C390" s="1"/>
      <c r="D390" s="1"/>
      <c r="E390" s="1"/>
      <c r="F390" s="1"/>
      <c r="G390" s="1"/>
      <c r="H390" s="1"/>
      <c r="I390" s="1"/>
      <c r="J390" s="1"/>
      <c r="K390" s="1"/>
      <c r="L390" s="1"/>
      <c r="M390" s="1"/>
      <c r="N390" s="1"/>
      <c r="O390" s="1"/>
      <c r="P390" s="1"/>
      <c r="Q390" s="1"/>
      <c r="R390" s="3"/>
      <c r="S390" s="3"/>
      <c r="T390" s="3"/>
      <c r="U390" s="3"/>
      <c r="V390" s="3"/>
      <c r="W390" s="3"/>
      <c r="X390" s="3"/>
      <c r="Y390" s="3"/>
      <c r="Z390" s="3"/>
      <c r="AA390" s="3"/>
      <c r="AB390" s="3"/>
      <c r="AC390" s="3"/>
      <c r="AD390" s="3"/>
      <c r="AE390" s="3"/>
      <c r="AF390" s="3"/>
      <c r="AG390" s="3"/>
      <c r="AH390" s="3"/>
      <c r="AI390" s="3"/>
      <c r="AJ390" s="3"/>
    </row>
    <row r="391" spans="1:36" ht="15.5">
      <c r="A391" s="1"/>
      <c r="B391" s="1"/>
      <c r="C391" s="1"/>
      <c r="D391" s="1"/>
      <c r="E391" s="1"/>
      <c r="F391" s="1"/>
      <c r="G391" s="1"/>
      <c r="H391" s="1"/>
      <c r="I391" s="1"/>
      <c r="J391" s="1"/>
      <c r="K391" s="1"/>
      <c r="L391" s="1"/>
      <c r="M391" s="1"/>
      <c r="N391" s="1"/>
      <c r="O391" s="1"/>
      <c r="P391" s="1"/>
      <c r="Q391" s="1"/>
      <c r="R391" s="3"/>
      <c r="S391" s="3"/>
      <c r="T391" s="3"/>
      <c r="U391" s="3"/>
      <c r="V391" s="3"/>
      <c r="W391" s="3"/>
      <c r="X391" s="3"/>
      <c r="Y391" s="3"/>
      <c r="Z391" s="3"/>
      <c r="AA391" s="3"/>
      <c r="AB391" s="3"/>
      <c r="AC391" s="3"/>
      <c r="AD391" s="3"/>
      <c r="AE391" s="3"/>
      <c r="AF391" s="3"/>
      <c r="AG391" s="3"/>
      <c r="AH391" s="3"/>
      <c r="AI391" s="3"/>
      <c r="AJ391" s="3"/>
    </row>
    <row r="392" spans="1:36" ht="15.5">
      <c r="A392" s="1"/>
      <c r="B392" s="1"/>
      <c r="C392" s="1"/>
      <c r="D392" s="1"/>
      <c r="E392" s="1"/>
      <c r="F392" s="1"/>
      <c r="G392" s="1"/>
      <c r="H392" s="1"/>
      <c r="I392" s="1"/>
      <c r="J392" s="1"/>
      <c r="K392" s="1"/>
      <c r="L392" s="1"/>
      <c r="M392" s="1"/>
      <c r="N392" s="1"/>
      <c r="O392" s="1"/>
      <c r="P392" s="1"/>
      <c r="Q392" s="1"/>
      <c r="R392" s="3"/>
      <c r="S392" s="3"/>
      <c r="T392" s="3"/>
      <c r="U392" s="3"/>
      <c r="V392" s="3"/>
      <c r="W392" s="3"/>
      <c r="X392" s="3"/>
      <c r="Y392" s="3"/>
      <c r="Z392" s="3"/>
      <c r="AA392" s="3"/>
      <c r="AB392" s="3"/>
      <c r="AC392" s="3"/>
      <c r="AD392" s="3"/>
      <c r="AE392" s="3"/>
      <c r="AF392" s="3"/>
      <c r="AG392" s="3"/>
      <c r="AH392" s="3"/>
      <c r="AI392" s="3"/>
      <c r="AJ392" s="3"/>
    </row>
    <row r="393" spans="1:36" ht="15.5">
      <c r="A393" s="1"/>
      <c r="B393" s="1"/>
      <c r="C393" s="1"/>
      <c r="D393" s="1"/>
      <c r="E393" s="1"/>
      <c r="F393" s="1"/>
      <c r="G393" s="1"/>
      <c r="H393" s="1"/>
      <c r="I393" s="1"/>
      <c r="J393" s="1"/>
      <c r="K393" s="1"/>
      <c r="L393" s="1"/>
      <c r="M393" s="1"/>
      <c r="N393" s="1"/>
      <c r="O393" s="1"/>
      <c r="P393" s="1"/>
      <c r="Q393" s="1"/>
      <c r="R393" s="3"/>
      <c r="S393" s="3"/>
      <c r="T393" s="3"/>
      <c r="U393" s="3"/>
      <c r="V393" s="3"/>
      <c r="W393" s="3"/>
      <c r="X393" s="3"/>
      <c r="Y393" s="3"/>
      <c r="Z393" s="3"/>
      <c r="AA393" s="3"/>
      <c r="AB393" s="3"/>
      <c r="AC393" s="3"/>
      <c r="AD393" s="3"/>
      <c r="AE393" s="3"/>
      <c r="AF393" s="3"/>
      <c r="AG393" s="3"/>
      <c r="AH393" s="3"/>
      <c r="AI393" s="3"/>
      <c r="AJ393" s="3"/>
    </row>
    <row r="394" spans="1:36" ht="15.5">
      <c r="A394" s="1"/>
      <c r="B394" s="1"/>
      <c r="C394" s="1"/>
      <c r="D394" s="1"/>
      <c r="E394" s="1"/>
      <c r="F394" s="1"/>
      <c r="G394" s="1"/>
      <c r="H394" s="1"/>
      <c r="I394" s="1"/>
      <c r="J394" s="1"/>
      <c r="K394" s="1"/>
      <c r="L394" s="1"/>
      <c r="M394" s="1"/>
      <c r="N394" s="1"/>
      <c r="O394" s="1"/>
      <c r="P394" s="1"/>
      <c r="Q394" s="1"/>
      <c r="R394" s="3"/>
      <c r="S394" s="3"/>
      <c r="T394" s="3"/>
      <c r="U394" s="3"/>
      <c r="V394" s="3"/>
      <c r="W394" s="3"/>
      <c r="X394" s="3"/>
      <c r="Y394" s="3"/>
      <c r="Z394" s="3"/>
      <c r="AA394" s="3"/>
      <c r="AB394" s="3"/>
      <c r="AC394" s="3"/>
      <c r="AD394" s="3"/>
      <c r="AE394" s="3"/>
      <c r="AF394" s="3"/>
      <c r="AG394" s="3"/>
      <c r="AH394" s="3"/>
      <c r="AI394" s="3"/>
      <c r="AJ394" s="3"/>
    </row>
    <row r="395" spans="1:36" ht="15.5">
      <c r="A395" s="1"/>
      <c r="B395" s="1"/>
      <c r="C395" s="1"/>
      <c r="D395" s="1"/>
      <c r="E395" s="1"/>
      <c r="F395" s="1"/>
      <c r="G395" s="1"/>
      <c r="H395" s="1"/>
      <c r="I395" s="1"/>
      <c r="J395" s="1"/>
      <c r="K395" s="1"/>
      <c r="L395" s="1"/>
      <c r="M395" s="1"/>
      <c r="N395" s="1"/>
      <c r="O395" s="1"/>
      <c r="P395" s="1"/>
      <c r="Q395" s="1"/>
      <c r="R395" s="3"/>
      <c r="S395" s="3"/>
      <c r="T395" s="3"/>
      <c r="U395" s="3"/>
      <c r="V395" s="3"/>
      <c r="W395" s="3"/>
      <c r="X395" s="3"/>
      <c r="Y395" s="3"/>
      <c r="Z395" s="3"/>
      <c r="AA395" s="3"/>
      <c r="AB395" s="3"/>
      <c r="AC395" s="3"/>
      <c r="AD395" s="3"/>
      <c r="AE395" s="3"/>
      <c r="AF395" s="3"/>
      <c r="AG395" s="3"/>
      <c r="AH395" s="3"/>
      <c r="AI395" s="3"/>
      <c r="AJ395" s="3"/>
    </row>
    <row r="396" spans="1:36" ht="15.5">
      <c r="A396" s="1"/>
      <c r="B396" s="1"/>
      <c r="C396" s="1"/>
      <c r="D396" s="1"/>
      <c r="E396" s="1"/>
      <c r="F396" s="1"/>
      <c r="G396" s="1"/>
      <c r="H396" s="1"/>
      <c r="I396" s="1"/>
      <c r="J396" s="1"/>
      <c r="K396" s="1"/>
      <c r="L396" s="1"/>
      <c r="M396" s="1"/>
      <c r="N396" s="1"/>
      <c r="O396" s="1"/>
      <c r="P396" s="1"/>
      <c r="Q396" s="1"/>
      <c r="R396" s="3"/>
      <c r="S396" s="3"/>
      <c r="T396" s="3"/>
      <c r="U396" s="3"/>
      <c r="V396" s="3"/>
      <c r="W396" s="3"/>
      <c r="X396" s="3"/>
      <c r="Y396" s="3"/>
      <c r="Z396" s="3"/>
      <c r="AA396" s="3"/>
      <c r="AB396" s="3"/>
      <c r="AC396" s="3"/>
      <c r="AD396" s="3"/>
      <c r="AE396" s="3"/>
      <c r="AF396" s="3"/>
      <c r="AG396" s="3"/>
      <c r="AH396" s="3"/>
      <c r="AI396" s="3"/>
      <c r="AJ396" s="3"/>
    </row>
    <row r="397" spans="1:36" ht="15.5">
      <c r="A397" s="1"/>
      <c r="B397" s="1"/>
      <c r="C397" s="1"/>
      <c r="D397" s="1"/>
      <c r="E397" s="1"/>
      <c r="F397" s="1"/>
      <c r="G397" s="1"/>
      <c r="H397" s="1"/>
      <c r="I397" s="1"/>
      <c r="J397" s="1"/>
      <c r="K397" s="1"/>
      <c r="L397" s="1"/>
      <c r="M397" s="1"/>
      <c r="N397" s="1"/>
      <c r="O397" s="1"/>
      <c r="P397" s="1"/>
      <c r="Q397" s="1"/>
      <c r="R397" s="3"/>
      <c r="S397" s="3"/>
      <c r="T397" s="3"/>
      <c r="U397" s="3"/>
      <c r="V397" s="3"/>
      <c r="W397" s="3"/>
      <c r="X397" s="3"/>
      <c r="Y397" s="3"/>
      <c r="Z397" s="3"/>
      <c r="AA397" s="3"/>
      <c r="AB397" s="3"/>
      <c r="AC397" s="3"/>
      <c r="AD397" s="3"/>
      <c r="AE397" s="3"/>
      <c r="AF397" s="3"/>
      <c r="AG397" s="3"/>
      <c r="AH397" s="3"/>
      <c r="AI397" s="3"/>
      <c r="AJ397" s="3"/>
    </row>
    <row r="398" spans="1:36" ht="15.5">
      <c r="A398" s="1"/>
      <c r="B398" s="1"/>
      <c r="C398" s="1"/>
      <c r="D398" s="1"/>
      <c r="E398" s="1"/>
      <c r="F398" s="1"/>
      <c r="G398" s="1"/>
      <c r="H398" s="1"/>
      <c r="I398" s="1"/>
      <c r="J398" s="1"/>
      <c r="K398" s="1"/>
      <c r="L398" s="1"/>
      <c r="M398" s="1"/>
      <c r="N398" s="1"/>
      <c r="O398" s="1"/>
      <c r="P398" s="1"/>
      <c r="Q398" s="1"/>
      <c r="R398" s="3"/>
      <c r="S398" s="3"/>
      <c r="T398" s="3"/>
      <c r="U398" s="3"/>
      <c r="V398" s="3"/>
      <c r="W398" s="3"/>
      <c r="X398" s="3"/>
      <c r="Y398" s="3"/>
      <c r="Z398" s="3"/>
      <c r="AA398" s="3"/>
      <c r="AB398" s="3"/>
      <c r="AC398" s="3"/>
      <c r="AD398" s="3"/>
      <c r="AE398" s="3"/>
      <c r="AF398" s="3"/>
      <c r="AG398" s="3"/>
      <c r="AH398" s="3"/>
      <c r="AI398" s="3"/>
      <c r="AJ398" s="3"/>
    </row>
    <row r="399" spans="1:36" ht="15.5">
      <c r="A399" s="1"/>
      <c r="B399" s="1"/>
      <c r="C399" s="1"/>
      <c r="D399" s="1"/>
      <c r="E399" s="1"/>
      <c r="F399" s="1"/>
      <c r="G399" s="1"/>
      <c r="H399" s="1"/>
      <c r="I399" s="1"/>
      <c r="J399" s="1"/>
      <c r="K399" s="1"/>
      <c r="L399" s="1"/>
      <c r="M399" s="1"/>
      <c r="N399" s="1"/>
      <c r="O399" s="1"/>
      <c r="P399" s="1"/>
      <c r="Q399" s="1"/>
      <c r="R399" s="3"/>
      <c r="S399" s="3"/>
      <c r="T399" s="3"/>
      <c r="U399" s="3"/>
      <c r="V399" s="3"/>
      <c r="W399" s="3"/>
      <c r="X399" s="3"/>
      <c r="Y399" s="3"/>
      <c r="Z399" s="3"/>
      <c r="AA399" s="3"/>
      <c r="AB399" s="3"/>
      <c r="AC399" s="3"/>
      <c r="AD399" s="3"/>
      <c r="AE399" s="3"/>
      <c r="AF399" s="3"/>
      <c r="AG399" s="3"/>
      <c r="AH399" s="3"/>
      <c r="AI399" s="3"/>
      <c r="AJ399" s="3"/>
    </row>
    <row r="400" spans="1:36" ht="15.5">
      <c r="A400" s="1"/>
      <c r="B400" s="1"/>
      <c r="C400" s="1"/>
      <c r="D400" s="1"/>
      <c r="E400" s="1"/>
      <c r="F400" s="1"/>
      <c r="G400" s="1"/>
      <c r="H400" s="1"/>
      <c r="I400" s="1"/>
      <c r="J400" s="1"/>
      <c r="K400" s="1"/>
      <c r="L400" s="1"/>
      <c r="M400" s="1"/>
      <c r="N400" s="1"/>
      <c r="O400" s="1"/>
      <c r="P400" s="1"/>
      <c r="Q400" s="1"/>
      <c r="R400" s="3"/>
      <c r="S400" s="3"/>
      <c r="T400" s="3"/>
      <c r="U400" s="3"/>
      <c r="V400" s="3"/>
      <c r="W400" s="3"/>
      <c r="X400" s="3"/>
      <c r="Y400" s="3"/>
      <c r="Z400" s="3"/>
      <c r="AA400" s="3"/>
      <c r="AB400" s="3"/>
      <c r="AC400" s="3"/>
      <c r="AD400" s="3"/>
      <c r="AE400" s="3"/>
      <c r="AF400" s="3"/>
      <c r="AG400" s="3"/>
      <c r="AH400" s="3"/>
      <c r="AI400" s="3"/>
      <c r="AJ400" s="3"/>
    </row>
    <row r="401" spans="1:36" ht="15.5">
      <c r="A401" s="1"/>
      <c r="B401" s="1"/>
      <c r="C401" s="1"/>
      <c r="D401" s="1"/>
      <c r="E401" s="1"/>
      <c r="F401" s="1"/>
      <c r="G401" s="1"/>
      <c r="H401" s="1"/>
      <c r="I401" s="1"/>
      <c r="J401" s="1"/>
      <c r="K401" s="1"/>
      <c r="L401" s="1"/>
      <c r="M401" s="1"/>
      <c r="N401" s="1"/>
      <c r="O401" s="1"/>
      <c r="P401" s="1"/>
      <c r="Q401" s="1"/>
      <c r="R401" s="3"/>
      <c r="S401" s="3"/>
      <c r="T401" s="3"/>
      <c r="U401" s="3"/>
      <c r="V401" s="3"/>
      <c r="W401" s="3"/>
      <c r="X401" s="3"/>
      <c r="Y401" s="3"/>
      <c r="Z401" s="3"/>
      <c r="AA401" s="3"/>
      <c r="AB401" s="3"/>
      <c r="AC401" s="3"/>
      <c r="AD401" s="3"/>
      <c r="AE401" s="3"/>
      <c r="AF401" s="3"/>
      <c r="AG401" s="3"/>
      <c r="AH401" s="3"/>
      <c r="AI401" s="3"/>
      <c r="AJ401" s="3"/>
    </row>
    <row r="402" spans="1:36" ht="15.5">
      <c r="A402" s="1"/>
      <c r="B402" s="1"/>
      <c r="C402" s="1"/>
      <c r="D402" s="1"/>
      <c r="E402" s="1"/>
      <c r="F402" s="1"/>
      <c r="G402" s="1"/>
      <c r="H402" s="1"/>
      <c r="I402" s="1"/>
      <c r="J402" s="1"/>
      <c r="K402" s="1"/>
      <c r="L402" s="1"/>
      <c r="M402" s="1"/>
      <c r="N402" s="1"/>
      <c r="O402" s="1"/>
      <c r="P402" s="1"/>
      <c r="Q402" s="1"/>
      <c r="R402" s="3"/>
      <c r="S402" s="3"/>
      <c r="T402" s="3"/>
      <c r="U402" s="3"/>
      <c r="V402" s="3"/>
      <c r="W402" s="3"/>
      <c r="X402" s="3"/>
      <c r="Y402" s="3"/>
      <c r="Z402" s="3"/>
      <c r="AA402" s="3"/>
      <c r="AB402" s="3"/>
      <c r="AC402" s="3"/>
      <c r="AD402" s="3"/>
      <c r="AE402" s="3"/>
      <c r="AF402" s="3"/>
      <c r="AG402" s="3"/>
      <c r="AH402" s="3"/>
      <c r="AI402" s="3"/>
      <c r="AJ402" s="3"/>
    </row>
    <row r="403" spans="1:36" ht="15.5">
      <c r="A403" s="1"/>
      <c r="B403" s="1"/>
      <c r="C403" s="1"/>
      <c r="D403" s="1"/>
      <c r="E403" s="1"/>
      <c r="F403" s="1"/>
      <c r="G403" s="1"/>
      <c r="H403" s="1"/>
      <c r="I403" s="1"/>
      <c r="J403" s="1"/>
      <c r="K403" s="1"/>
      <c r="L403" s="1"/>
      <c r="M403" s="1"/>
      <c r="N403" s="1"/>
      <c r="O403" s="1"/>
      <c r="P403" s="1"/>
      <c r="Q403" s="1"/>
      <c r="R403" s="3"/>
      <c r="S403" s="3"/>
      <c r="T403" s="3"/>
      <c r="U403" s="3"/>
      <c r="V403" s="3"/>
      <c r="W403" s="3"/>
      <c r="X403" s="3"/>
      <c r="Y403" s="3"/>
      <c r="Z403" s="3"/>
      <c r="AA403" s="3"/>
      <c r="AB403" s="3"/>
      <c r="AC403" s="3"/>
      <c r="AD403" s="3"/>
      <c r="AE403" s="3"/>
      <c r="AF403" s="3"/>
      <c r="AG403" s="3"/>
      <c r="AH403" s="3"/>
      <c r="AI403" s="3"/>
      <c r="AJ403" s="3"/>
    </row>
    <row r="404" spans="1:36" ht="15.5">
      <c r="A404" s="1"/>
      <c r="B404" s="1"/>
      <c r="C404" s="1"/>
      <c r="D404" s="1"/>
      <c r="E404" s="1"/>
      <c r="F404" s="1"/>
      <c r="G404" s="1"/>
      <c r="H404" s="1"/>
      <c r="I404" s="1"/>
      <c r="J404" s="1"/>
      <c r="K404" s="1"/>
      <c r="L404" s="1"/>
      <c r="M404" s="1"/>
      <c r="N404" s="1"/>
      <c r="O404" s="1"/>
      <c r="P404" s="1"/>
      <c r="Q404" s="1"/>
      <c r="R404" s="3"/>
      <c r="S404" s="3"/>
      <c r="T404" s="3"/>
      <c r="U404" s="3"/>
      <c r="V404" s="3"/>
      <c r="W404" s="3"/>
      <c r="X404" s="3"/>
      <c r="Y404" s="3"/>
      <c r="Z404" s="3"/>
      <c r="AA404" s="3"/>
      <c r="AB404" s="3"/>
      <c r="AC404" s="3"/>
      <c r="AD404" s="3"/>
      <c r="AE404" s="3"/>
      <c r="AF404" s="3"/>
      <c r="AG404" s="3"/>
      <c r="AH404" s="3"/>
      <c r="AI404" s="3"/>
      <c r="AJ404" s="3"/>
    </row>
    <row r="405" spans="1:36" ht="15.5">
      <c r="A405" s="1"/>
      <c r="B405" s="1"/>
      <c r="C405" s="1"/>
      <c r="D405" s="1"/>
      <c r="E405" s="1"/>
      <c r="F405" s="1"/>
      <c r="G405" s="1"/>
      <c r="H405" s="1"/>
      <c r="I405" s="1"/>
      <c r="J405" s="1"/>
      <c r="K405" s="1"/>
      <c r="L405" s="1"/>
      <c r="M405" s="1"/>
      <c r="N405" s="1"/>
      <c r="O405" s="1"/>
      <c r="P405" s="1"/>
      <c r="Q405" s="1"/>
      <c r="R405" s="3"/>
      <c r="S405" s="3"/>
      <c r="T405" s="3"/>
      <c r="U405" s="3"/>
      <c r="V405" s="3"/>
      <c r="W405" s="3"/>
      <c r="X405" s="3"/>
      <c r="Y405" s="3"/>
      <c r="Z405" s="3"/>
      <c r="AA405" s="3"/>
      <c r="AB405" s="3"/>
      <c r="AC405" s="3"/>
      <c r="AD405" s="3"/>
      <c r="AE405" s="3"/>
      <c r="AF405" s="3"/>
      <c r="AG405" s="3"/>
      <c r="AH405" s="3"/>
      <c r="AI405" s="3"/>
      <c r="AJ405" s="3"/>
    </row>
    <row r="406" spans="1:36" ht="15.5">
      <c r="A406" s="1"/>
      <c r="B406" s="1"/>
      <c r="C406" s="1"/>
      <c r="D406" s="1"/>
      <c r="E406" s="1"/>
      <c r="F406" s="1"/>
      <c r="G406" s="1"/>
      <c r="H406" s="1"/>
      <c r="I406" s="1"/>
      <c r="J406" s="1"/>
      <c r="K406" s="1"/>
      <c r="L406" s="1"/>
      <c r="M406" s="1"/>
      <c r="N406" s="1"/>
      <c r="O406" s="1"/>
      <c r="P406" s="1"/>
      <c r="Q406" s="1"/>
      <c r="R406" s="3"/>
      <c r="S406" s="3"/>
      <c r="T406" s="3"/>
      <c r="U406" s="3"/>
      <c r="V406" s="3"/>
      <c r="W406" s="3"/>
      <c r="X406" s="3"/>
      <c r="Y406" s="3"/>
      <c r="Z406" s="3"/>
      <c r="AA406" s="3"/>
      <c r="AB406" s="3"/>
      <c r="AC406" s="3"/>
      <c r="AD406" s="3"/>
      <c r="AE406" s="3"/>
      <c r="AF406" s="3"/>
      <c r="AG406" s="3"/>
      <c r="AH406" s="3"/>
      <c r="AI406" s="3"/>
      <c r="AJ406" s="3"/>
    </row>
    <row r="407" spans="1:36" ht="15.5">
      <c r="A407" s="1"/>
      <c r="B407" s="1"/>
      <c r="C407" s="1"/>
      <c r="D407" s="1"/>
      <c r="E407" s="1"/>
      <c r="F407" s="1"/>
      <c r="G407" s="1"/>
      <c r="H407" s="1"/>
      <c r="I407" s="1"/>
      <c r="J407" s="1"/>
      <c r="K407" s="1"/>
      <c r="L407" s="1"/>
      <c r="M407" s="1"/>
      <c r="N407" s="1"/>
      <c r="O407" s="1"/>
      <c r="P407" s="1"/>
      <c r="Q407" s="1"/>
      <c r="R407" s="3"/>
      <c r="S407" s="3"/>
      <c r="T407" s="3"/>
      <c r="U407" s="3"/>
      <c r="V407" s="3"/>
      <c r="W407" s="3"/>
      <c r="X407" s="3"/>
      <c r="Y407" s="3"/>
      <c r="Z407" s="3"/>
      <c r="AA407" s="3"/>
      <c r="AB407" s="3"/>
      <c r="AC407" s="3"/>
      <c r="AD407" s="3"/>
      <c r="AE407" s="3"/>
      <c r="AF407" s="3"/>
      <c r="AG407" s="3"/>
      <c r="AH407" s="3"/>
      <c r="AI407" s="3"/>
      <c r="AJ407" s="3"/>
    </row>
    <row r="408" spans="1:36" ht="15.5">
      <c r="A408" s="1"/>
      <c r="B408" s="1"/>
      <c r="C408" s="1"/>
      <c r="D408" s="1"/>
      <c r="E408" s="1"/>
      <c r="F408" s="1"/>
      <c r="G408" s="1"/>
      <c r="H408" s="1"/>
      <c r="I408" s="1"/>
      <c r="J408" s="1"/>
      <c r="K408" s="1"/>
      <c r="L408" s="1"/>
      <c r="M408" s="1"/>
      <c r="N408" s="1"/>
      <c r="O408" s="1"/>
      <c r="P408" s="1"/>
      <c r="Q408" s="1"/>
      <c r="R408" s="3"/>
      <c r="S408" s="3"/>
      <c r="T408" s="3"/>
      <c r="U408" s="3"/>
      <c r="V408" s="3"/>
      <c r="W408" s="3"/>
      <c r="X408" s="3"/>
      <c r="Y408" s="3"/>
      <c r="Z408" s="3"/>
      <c r="AA408" s="3"/>
      <c r="AB408" s="3"/>
      <c r="AC408" s="3"/>
      <c r="AD408" s="3"/>
      <c r="AE408" s="3"/>
      <c r="AF408" s="3"/>
      <c r="AG408" s="3"/>
      <c r="AH408" s="3"/>
      <c r="AI408" s="3"/>
      <c r="AJ408" s="3"/>
    </row>
    <row r="409" spans="1:36" ht="15.5">
      <c r="A409" s="1"/>
      <c r="B409" s="1"/>
      <c r="C409" s="1"/>
      <c r="D409" s="1"/>
      <c r="E409" s="1"/>
      <c r="F409" s="1"/>
      <c r="G409" s="1"/>
      <c r="H409" s="1"/>
      <c r="I409" s="1"/>
      <c r="J409" s="1"/>
      <c r="K409" s="1"/>
      <c r="L409" s="1"/>
      <c r="M409" s="1"/>
      <c r="N409" s="1"/>
      <c r="O409" s="1"/>
      <c r="P409" s="1"/>
      <c r="Q409" s="1"/>
      <c r="R409" s="3"/>
      <c r="S409" s="3"/>
      <c r="T409" s="3"/>
      <c r="U409" s="3"/>
      <c r="V409" s="3"/>
      <c r="W409" s="3"/>
      <c r="X409" s="3"/>
      <c r="Y409" s="3"/>
      <c r="Z409" s="3"/>
      <c r="AA409" s="3"/>
      <c r="AB409" s="3"/>
      <c r="AC409" s="3"/>
      <c r="AD409" s="3"/>
      <c r="AE409" s="3"/>
      <c r="AF409" s="3"/>
      <c r="AG409" s="3"/>
      <c r="AH409" s="3"/>
      <c r="AI409" s="3"/>
      <c r="AJ409" s="3"/>
    </row>
    <row r="410" spans="1:36" ht="15.5">
      <c r="A410" s="1"/>
      <c r="B410" s="1"/>
      <c r="C410" s="1"/>
      <c r="D410" s="1"/>
      <c r="E410" s="1"/>
      <c r="F410" s="1"/>
      <c r="G410" s="1"/>
      <c r="H410" s="1"/>
      <c r="I410" s="1"/>
      <c r="J410" s="1"/>
      <c r="K410" s="1"/>
      <c r="L410" s="1"/>
      <c r="M410" s="1"/>
      <c r="N410" s="1"/>
      <c r="O410" s="1"/>
      <c r="P410" s="1"/>
      <c r="Q410" s="1"/>
      <c r="R410" s="3"/>
      <c r="S410" s="3"/>
      <c r="T410" s="3"/>
      <c r="U410" s="3"/>
      <c r="V410" s="3"/>
      <c r="W410" s="3"/>
      <c r="X410" s="3"/>
      <c r="Y410" s="3"/>
      <c r="Z410" s="3"/>
      <c r="AA410" s="3"/>
      <c r="AB410" s="3"/>
      <c r="AC410" s="3"/>
      <c r="AD410" s="3"/>
      <c r="AE410" s="3"/>
      <c r="AF410" s="3"/>
      <c r="AG410" s="3"/>
      <c r="AH410" s="3"/>
      <c r="AI410" s="3"/>
      <c r="AJ410" s="3"/>
    </row>
    <row r="411" spans="1:36" ht="15.5">
      <c r="A411" s="1"/>
      <c r="B411" s="1"/>
      <c r="C411" s="1"/>
      <c r="D411" s="1"/>
      <c r="E411" s="1"/>
      <c r="F411" s="1"/>
      <c r="G411" s="1"/>
      <c r="H411" s="1"/>
      <c r="I411" s="1"/>
      <c r="J411" s="1"/>
      <c r="K411" s="1"/>
      <c r="L411" s="1"/>
      <c r="M411" s="1"/>
      <c r="N411" s="1"/>
      <c r="O411" s="1"/>
      <c r="P411" s="1"/>
      <c r="Q411" s="1"/>
      <c r="R411" s="3"/>
      <c r="S411" s="3"/>
      <c r="T411" s="3"/>
      <c r="U411" s="3"/>
      <c r="V411" s="3"/>
      <c r="W411" s="3"/>
      <c r="X411" s="3"/>
      <c r="Y411" s="3"/>
      <c r="Z411" s="3"/>
      <c r="AA411" s="3"/>
      <c r="AB411" s="3"/>
      <c r="AC411" s="3"/>
      <c r="AD411" s="3"/>
      <c r="AE411" s="3"/>
      <c r="AF411" s="3"/>
      <c r="AG411" s="3"/>
      <c r="AH411" s="3"/>
      <c r="AI411" s="3"/>
      <c r="AJ411" s="3"/>
    </row>
    <row r="412" spans="1:36" ht="15.5">
      <c r="A412" s="1"/>
      <c r="B412" s="1"/>
      <c r="C412" s="1"/>
      <c r="D412" s="1"/>
      <c r="E412" s="1"/>
      <c r="F412" s="1"/>
      <c r="G412" s="1"/>
      <c r="H412" s="1"/>
      <c r="I412" s="1"/>
      <c r="J412" s="1"/>
      <c r="K412" s="1"/>
      <c r="L412" s="1"/>
      <c r="M412" s="1"/>
      <c r="N412" s="1"/>
      <c r="O412" s="1"/>
      <c r="P412" s="1"/>
      <c r="Q412" s="1"/>
      <c r="R412" s="3"/>
      <c r="S412" s="3"/>
      <c r="T412" s="3"/>
      <c r="U412" s="3"/>
      <c r="V412" s="3"/>
      <c r="W412" s="3"/>
      <c r="X412" s="3"/>
      <c r="Y412" s="3"/>
      <c r="Z412" s="3"/>
      <c r="AA412" s="3"/>
      <c r="AB412" s="3"/>
      <c r="AC412" s="3"/>
      <c r="AD412" s="3"/>
      <c r="AE412" s="3"/>
      <c r="AF412" s="3"/>
      <c r="AG412" s="3"/>
      <c r="AH412" s="3"/>
      <c r="AI412" s="3"/>
      <c r="AJ412" s="3"/>
    </row>
    <row r="413" spans="1:36" ht="15.5">
      <c r="A413" s="1"/>
      <c r="B413" s="1"/>
      <c r="C413" s="1"/>
      <c r="D413" s="1"/>
      <c r="E413" s="1"/>
      <c r="F413" s="1"/>
      <c r="G413" s="1"/>
      <c r="H413" s="1"/>
      <c r="I413" s="1"/>
      <c r="J413" s="1"/>
      <c r="K413" s="1"/>
      <c r="L413" s="1"/>
      <c r="M413" s="1"/>
      <c r="N413" s="1"/>
      <c r="O413" s="1"/>
      <c r="P413" s="1"/>
      <c r="Q413" s="1"/>
      <c r="R413" s="3"/>
      <c r="S413" s="3"/>
      <c r="T413" s="3"/>
      <c r="U413" s="3"/>
      <c r="V413" s="3"/>
      <c r="W413" s="3"/>
      <c r="X413" s="3"/>
      <c r="Y413" s="3"/>
      <c r="Z413" s="3"/>
      <c r="AA413" s="3"/>
      <c r="AB413" s="3"/>
      <c r="AC413" s="3"/>
      <c r="AD413" s="3"/>
      <c r="AE413" s="3"/>
      <c r="AF413" s="3"/>
      <c r="AG413" s="3"/>
      <c r="AH413" s="3"/>
      <c r="AI413" s="3"/>
      <c r="AJ413" s="3"/>
    </row>
    <row r="414" spans="1:36" ht="15.5">
      <c r="A414" s="1"/>
      <c r="B414" s="1"/>
      <c r="C414" s="1"/>
      <c r="D414" s="1"/>
      <c r="E414" s="1"/>
      <c r="F414" s="1"/>
      <c r="G414" s="1"/>
      <c r="H414" s="1"/>
      <c r="I414" s="1"/>
      <c r="J414" s="1"/>
      <c r="K414" s="1"/>
      <c r="L414" s="1"/>
      <c r="M414" s="1"/>
      <c r="N414" s="1"/>
      <c r="O414" s="1"/>
      <c r="P414" s="1"/>
      <c r="Q414" s="1"/>
      <c r="R414" s="3"/>
      <c r="S414" s="3"/>
      <c r="T414" s="3"/>
      <c r="U414" s="3"/>
      <c r="V414" s="3"/>
      <c r="W414" s="3"/>
      <c r="X414" s="3"/>
      <c r="Y414" s="3"/>
      <c r="Z414" s="3"/>
      <c r="AA414" s="3"/>
      <c r="AB414" s="3"/>
      <c r="AC414" s="3"/>
      <c r="AD414" s="3"/>
      <c r="AE414" s="3"/>
      <c r="AF414" s="3"/>
      <c r="AG414" s="3"/>
      <c r="AH414" s="3"/>
      <c r="AI414" s="3"/>
      <c r="AJ414" s="3"/>
    </row>
    <row r="415" spans="1:36" ht="15.5">
      <c r="A415" s="1"/>
      <c r="B415" s="1"/>
      <c r="C415" s="1"/>
      <c r="D415" s="1"/>
      <c r="E415" s="1"/>
      <c r="F415" s="1"/>
      <c r="G415" s="1"/>
      <c r="H415" s="1"/>
      <c r="I415" s="1"/>
      <c r="J415" s="1"/>
      <c r="K415" s="1"/>
      <c r="L415" s="1"/>
      <c r="M415" s="1"/>
      <c r="N415" s="1"/>
      <c r="O415" s="1"/>
      <c r="P415" s="1"/>
      <c r="Q415" s="1"/>
      <c r="R415" s="3"/>
      <c r="S415" s="3"/>
      <c r="T415" s="3"/>
      <c r="U415" s="3"/>
      <c r="V415" s="3"/>
      <c r="W415" s="3"/>
      <c r="X415" s="3"/>
      <c r="Y415" s="3"/>
      <c r="Z415" s="3"/>
      <c r="AA415" s="3"/>
      <c r="AB415" s="3"/>
      <c r="AC415" s="3"/>
      <c r="AD415" s="3"/>
      <c r="AE415" s="3"/>
      <c r="AF415" s="3"/>
      <c r="AG415" s="3"/>
      <c r="AH415" s="3"/>
      <c r="AI415" s="3"/>
      <c r="AJ415" s="3"/>
    </row>
    <row r="416" spans="1:36" ht="15.5">
      <c r="A416" s="1"/>
      <c r="B416" s="1"/>
      <c r="C416" s="1"/>
      <c r="D416" s="1"/>
      <c r="E416" s="1"/>
      <c r="F416" s="1"/>
      <c r="G416" s="1"/>
      <c r="H416" s="1"/>
      <c r="I416" s="1"/>
      <c r="J416" s="1"/>
      <c r="K416" s="1"/>
      <c r="L416" s="1"/>
      <c r="M416" s="1"/>
      <c r="N416" s="1"/>
      <c r="O416" s="1"/>
      <c r="P416" s="1"/>
      <c r="Q416" s="1"/>
      <c r="R416" s="3"/>
      <c r="S416" s="3"/>
      <c r="T416" s="3"/>
      <c r="U416" s="3"/>
      <c r="V416" s="3"/>
      <c r="W416" s="3"/>
      <c r="X416" s="3"/>
      <c r="Y416" s="3"/>
      <c r="Z416" s="3"/>
      <c r="AA416" s="3"/>
      <c r="AB416" s="3"/>
      <c r="AC416" s="3"/>
      <c r="AD416" s="3"/>
      <c r="AE416" s="3"/>
      <c r="AF416" s="3"/>
      <c r="AG416" s="3"/>
      <c r="AH416" s="3"/>
      <c r="AI416" s="3"/>
      <c r="AJ416" s="3"/>
    </row>
    <row r="417" spans="1:36" ht="15.5">
      <c r="A417" s="1"/>
      <c r="B417" s="1"/>
      <c r="C417" s="1"/>
      <c r="D417" s="1"/>
      <c r="E417" s="1"/>
      <c r="F417" s="1"/>
      <c r="G417" s="1"/>
      <c r="H417" s="1"/>
      <c r="I417" s="1"/>
      <c r="J417" s="1"/>
      <c r="K417" s="1"/>
      <c r="L417" s="1"/>
      <c r="M417" s="1"/>
      <c r="N417" s="1"/>
      <c r="O417" s="1"/>
      <c r="P417" s="1"/>
      <c r="Q417" s="1"/>
      <c r="R417" s="3"/>
      <c r="S417" s="3"/>
      <c r="T417" s="3"/>
      <c r="U417" s="3"/>
      <c r="V417" s="3"/>
      <c r="W417" s="3"/>
      <c r="X417" s="3"/>
      <c r="Y417" s="3"/>
      <c r="Z417" s="3"/>
      <c r="AA417" s="3"/>
      <c r="AB417" s="3"/>
      <c r="AC417" s="3"/>
      <c r="AD417" s="3"/>
      <c r="AE417" s="3"/>
      <c r="AF417" s="3"/>
      <c r="AG417" s="3"/>
      <c r="AH417" s="3"/>
      <c r="AI417" s="3"/>
      <c r="AJ417" s="3"/>
    </row>
    <row r="418" spans="1:36" ht="15.5">
      <c r="A418" s="1"/>
      <c r="B418" s="1"/>
      <c r="C418" s="1"/>
      <c r="D418" s="1"/>
      <c r="E418" s="1"/>
      <c r="F418" s="1"/>
      <c r="G418" s="1"/>
      <c r="H418" s="1"/>
      <c r="I418" s="1"/>
      <c r="J418" s="1"/>
      <c r="K418" s="1"/>
      <c r="L418" s="1"/>
      <c r="M418" s="1"/>
      <c r="N418" s="1"/>
      <c r="O418" s="1"/>
      <c r="P418" s="1"/>
      <c r="Q418" s="1"/>
      <c r="R418" s="3"/>
      <c r="S418" s="3"/>
      <c r="T418" s="3"/>
      <c r="U418" s="3"/>
      <c r="V418" s="3"/>
      <c r="W418" s="3"/>
      <c r="X418" s="3"/>
      <c r="Y418" s="3"/>
      <c r="Z418" s="3"/>
      <c r="AA418" s="3"/>
      <c r="AB418" s="3"/>
      <c r="AC418" s="3"/>
      <c r="AD418" s="3"/>
      <c r="AE418" s="3"/>
      <c r="AF418" s="3"/>
      <c r="AG418" s="3"/>
      <c r="AH418" s="3"/>
      <c r="AI418" s="3"/>
      <c r="AJ418" s="3"/>
    </row>
    <row r="419" spans="1:36" ht="15.5">
      <c r="A419" s="1"/>
      <c r="B419" s="1"/>
      <c r="C419" s="1"/>
      <c r="D419" s="1"/>
      <c r="E419" s="1"/>
      <c r="F419" s="1"/>
      <c r="G419" s="1"/>
      <c r="H419" s="1"/>
      <c r="I419" s="1"/>
      <c r="J419" s="1"/>
      <c r="K419" s="1"/>
      <c r="L419" s="1"/>
      <c r="M419" s="1"/>
      <c r="N419" s="1"/>
      <c r="O419" s="1"/>
      <c r="P419" s="1"/>
      <c r="Q419" s="1"/>
      <c r="R419" s="3"/>
      <c r="S419" s="3"/>
      <c r="T419" s="3"/>
      <c r="U419" s="3"/>
      <c r="V419" s="3"/>
      <c r="W419" s="3"/>
      <c r="X419" s="3"/>
      <c r="Y419" s="3"/>
      <c r="Z419" s="3"/>
      <c r="AA419" s="3"/>
      <c r="AB419" s="3"/>
      <c r="AC419" s="3"/>
      <c r="AD419" s="3"/>
      <c r="AE419" s="3"/>
      <c r="AF419" s="3"/>
      <c r="AG419" s="3"/>
      <c r="AH419" s="3"/>
      <c r="AI419" s="3"/>
      <c r="AJ419" s="3"/>
    </row>
    <row r="420" spans="1:36" ht="15.5">
      <c r="A420" s="1"/>
      <c r="B420" s="1"/>
      <c r="C420" s="1"/>
      <c r="D420" s="1"/>
      <c r="E420" s="1"/>
      <c r="F420" s="1"/>
      <c r="G420" s="1"/>
      <c r="H420" s="1"/>
      <c r="I420" s="1"/>
      <c r="J420" s="1"/>
      <c r="K420" s="1"/>
      <c r="L420" s="1"/>
      <c r="M420" s="1"/>
      <c r="N420" s="1"/>
      <c r="O420" s="1"/>
      <c r="P420" s="1"/>
      <c r="Q420" s="1"/>
      <c r="R420" s="3"/>
      <c r="S420" s="3"/>
      <c r="T420" s="3"/>
      <c r="U420" s="3"/>
      <c r="V420" s="3"/>
      <c r="W420" s="3"/>
      <c r="X420" s="3"/>
      <c r="Y420" s="3"/>
      <c r="Z420" s="3"/>
      <c r="AA420" s="3"/>
      <c r="AB420" s="3"/>
      <c r="AC420" s="3"/>
      <c r="AD420" s="3"/>
      <c r="AE420" s="3"/>
      <c r="AF420" s="3"/>
      <c r="AG420" s="3"/>
      <c r="AH420" s="3"/>
      <c r="AI420" s="3"/>
      <c r="AJ420" s="3"/>
    </row>
    <row r="421" spans="1:36" ht="15.5">
      <c r="A421" s="1"/>
      <c r="B421" s="1"/>
      <c r="C421" s="1"/>
      <c r="D421" s="1"/>
      <c r="E421" s="1"/>
      <c r="F421" s="1"/>
      <c r="G421" s="1"/>
      <c r="H421" s="1"/>
      <c r="I421" s="1"/>
      <c r="J421" s="1"/>
      <c r="K421" s="1"/>
      <c r="L421" s="1"/>
      <c r="M421" s="1"/>
      <c r="N421" s="1"/>
      <c r="O421" s="1"/>
      <c r="P421" s="1"/>
      <c r="Q421" s="1"/>
      <c r="R421" s="3"/>
      <c r="S421" s="3"/>
      <c r="T421" s="3"/>
      <c r="U421" s="3"/>
      <c r="V421" s="3"/>
      <c r="W421" s="3"/>
      <c r="X421" s="3"/>
      <c r="Y421" s="3"/>
      <c r="Z421" s="3"/>
      <c r="AA421" s="3"/>
      <c r="AB421" s="3"/>
      <c r="AC421" s="3"/>
      <c r="AD421" s="3"/>
      <c r="AE421" s="3"/>
      <c r="AF421" s="3"/>
      <c r="AG421" s="3"/>
      <c r="AH421" s="3"/>
      <c r="AI421" s="3"/>
      <c r="AJ421" s="3"/>
    </row>
    <row r="422" spans="1:36" ht="15.5">
      <c r="A422" s="1"/>
      <c r="B422" s="1"/>
      <c r="C422" s="1"/>
      <c r="D422" s="1"/>
      <c r="E422" s="1"/>
      <c r="F422" s="1"/>
      <c r="G422" s="1"/>
      <c r="H422" s="1"/>
      <c r="I422" s="1"/>
      <c r="J422" s="1"/>
      <c r="K422" s="1"/>
      <c r="L422" s="1"/>
      <c r="M422" s="1"/>
      <c r="N422" s="1"/>
      <c r="O422" s="1"/>
      <c r="P422" s="1"/>
      <c r="Q422" s="1"/>
      <c r="R422" s="3"/>
      <c r="S422" s="3"/>
      <c r="T422" s="3"/>
      <c r="U422" s="3"/>
      <c r="V422" s="3"/>
      <c r="W422" s="3"/>
      <c r="X422" s="3"/>
      <c r="Y422" s="3"/>
      <c r="Z422" s="3"/>
      <c r="AA422" s="3"/>
      <c r="AB422" s="3"/>
      <c r="AC422" s="3"/>
      <c r="AD422" s="3"/>
      <c r="AE422" s="3"/>
      <c r="AF422" s="3"/>
      <c r="AG422" s="3"/>
      <c r="AH422" s="3"/>
      <c r="AI422" s="3"/>
      <c r="AJ422" s="3"/>
    </row>
    <row r="423" spans="1:36" ht="15.5">
      <c r="A423" s="1"/>
      <c r="B423" s="1"/>
      <c r="C423" s="1"/>
      <c r="D423" s="1"/>
      <c r="E423" s="1"/>
      <c r="F423" s="1"/>
      <c r="G423" s="1"/>
      <c r="H423" s="1"/>
      <c r="I423" s="1"/>
      <c r="J423" s="1"/>
      <c r="K423" s="1"/>
      <c r="L423" s="1"/>
      <c r="M423" s="1"/>
      <c r="N423" s="1"/>
      <c r="O423" s="1"/>
      <c r="P423" s="1"/>
      <c r="Q423" s="1"/>
      <c r="R423" s="3"/>
      <c r="S423" s="3"/>
      <c r="T423" s="3"/>
      <c r="U423" s="3"/>
      <c r="V423" s="3"/>
      <c r="W423" s="3"/>
      <c r="X423" s="3"/>
      <c r="Y423" s="3"/>
      <c r="Z423" s="3"/>
      <c r="AA423" s="3"/>
      <c r="AB423" s="3"/>
      <c r="AC423" s="3"/>
      <c r="AD423" s="3"/>
      <c r="AE423" s="3"/>
      <c r="AF423" s="3"/>
      <c r="AG423" s="3"/>
      <c r="AH423" s="3"/>
      <c r="AI423" s="3"/>
      <c r="AJ423" s="3"/>
    </row>
    <row r="424" spans="1:36" ht="15.5">
      <c r="A424" s="1"/>
      <c r="B424" s="1"/>
      <c r="C424" s="1"/>
      <c r="D424" s="1"/>
      <c r="E424" s="1"/>
      <c r="F424" s="1"/>
      <c r="G424" s="1"/>
      <c r="H424" s="1"/>
      <c r="I424" s="1"/>
      <c r="J424" s="1"/>
      <c r="K424" s="1"/>
      <c r="L424" s="1"/>
      <c r="M424" s="1"/>
      <c r="N424" s="1"/>
      <c r="O424" s="1"/>
      <c r="P424" s="1"/>
      <c r="Q424" s="1"/>
      <c r="R424" s="3"/>
      <c r="S424" s="3"/>
      <c r="T424" s="3"/>
      <c r="U424" s="3"/>
      <c r="V424" s="3"/>
      <c r="W424" s="3"/>
      <c r="X424" s="3"/>
      <c r="Y424" s="3"/>
      <c r="Z424" s="3"/>
      <c r="AA424" s="3"/>
      <c r="AB424" s="3"/>
      <c r="AC424" s="3"/>
      <c r="AD424" s="3"/>
      <c r="AE424" s="3"/>
      <c r="AF424" s="3"/>
      <c r="AG424" s="3"/>
      <c r="AH424" s="3"/>
      <c r="AI424" s="3"/>
      <c r="AJ424" s="3"/>
    </row>
    <row r="425" spans="1:36" ht="15.5">
      <c r="A425" s="1"/>
      <c r="B425" s="1"/>
      <c r="C425" s="1"/>
      <c r="D425" s="1"/>
      <c r="E425" s="1"/>
      <c r="F425" s="1"/>
      <c r="G425" s="1"/>
      <c r="H425" s="1"/>
      <c r="I425" s="1"/>
      <c r="J425" s="1"/>
      <c r="K425" s="1"/>
      <c r="L425" s="1"/>
      <c r="M425" s="1"/>
      <c r="N425" s="1"/>
      <c r="O425" s="1"/>
      <c r="P425" s="1"/>
      <c r="Q425" s="1"/>
      <c r="R425" s="3"/>
      <c r="S425" s="3"/>
      <c r="T425" s="3"/>
      <c r="U425" s="3"/>
      <c r="V425" s="3"/>
      <c r="W425" s="3"/>
      <c r="X425" s="3"/>
      <c r="Y425" s="3"/>
      <c r="Z425" s="3"/>
      <c r="AA425" s="3"/>
      <c r="AB425" s="3"/>
      <c r="AC425" s="3"/>
      <c r="AD425" s="3"/>
      <c r="AE425" s="3"/>
      <c r="AF425" s="3"/>
      <c r="AG425" s="3"/>
      <c r="AH425" s="3"/>
      <c r="AI425" s="3"/>
      <c r="AJ425" s="3"/>
    </row>
    <row r="426" spans="1:36" ht="15.5">
      <c r="A426" s="1"/>
      <c r="B426" s="1"/>
      <c r="C426" s="1"/>
      <c r="D426" s="1"/>
      <c r="E426" s="1"/>
      <c r="F426" s="1"/>
      <c r="G426" s="1"/>
      <c r="H426" s="1"/>
      <c r="I426" s="1"/>
      <c r="J426" s="1"/>
      <c r="K426" s="1"/>
      <c r="L426" s="1"/>
      <c r="M426" s="1"/>
      <c r="N426" s="1"/>
      <c r="O426" s="1"/>
      <c r="P426" s="1"/>
      <c r="Q426" s="1"/>
      <c r="R426" s="3"/>
      <c r="S426" s="3"/>
      <c r="T426" s="3"/>
      <c r="U426" s="3"/>
      <c r="V426" s="3"/>
      <c r="W426" s="3"/>
      <c r="X426" s="3"/>
      <c r="Y426" s="3"/>
      <c r="Z426" s="3"/>
      <c r="AA426" s="3"/>
      <c r="AB426" s="3"/>
      <c r="AC426" s="3"/>
      <c r="AD426" s="3"/>
      <c r="AE426" s="3"/>
      <c r="AF426" s="3"/>
      <c r="AG426" s="3"/>
      <c r="AH426" s="3"/>
      <c r="AI426" s="3"/>
      <c r="AJ426" s="3"/>
    </row>
    <row r="427" spans="1:36" ht="15.5">
      <c r="A427" s="1"/>
      <c r="B427" s="1"/>
      <c r="C427" s="1"/>
      <c r="D427" s="1"/>
      <c r="E427" s="1"/>
      <c r="F427" s="1"/>
      <c r="G427" s="1"/>
      <c r="H427" s="1"/>
      <c r="I427" s="1"/>
      <c r="J427" s="1"/>
      <c r="K427" s="1"/>
      <c r="L427" s="1"/>
      <c r="M427" s="1"/>
      <c r="N427" s="1"/>
      <c r="O427" s="1"/>
      <c r="P427" s="1"/>
      <c r="Q427" s="1"/>
      <c r="R427" s="3"/>
      <c r="S427" s="3"/>
      <c r="T427" s="3"/>
      <c r="U427" s="3"/>
      <c r="V427" s="3"/>
      <c r="W427" s="3"/>
      <c r="X427" s="3"/>
      <c r="Y427" s="3"/>
      <c r="Z427" s="3"/>
      <c r="AA427" s="3"/>
      <c r="AB427" s="3"/>
      <c r="AC427" s="3"/>
      <c r="AD427" s="3"/>
      <c r="AE427" s="3"/>
      <c r="AF427" s="3"/>
      <c r="AG427" s="3"/>
      <c r="AH427" s="3"/>
      <c r="AI427" s="3"/>
      <c r="AJ427" s="3"/>
    </row>
    <row r="428" spans="1:36" ht="15.5">
      <c r="A428" s="1"/>
      <c r="B428" s="1"/>
      <c r="C428" s="1"/>
      <c r="D428" s="1"/>
      <c r="E428" s="1"/>
      <c r="F428" s="1"/>
      <c r="G428" s="1"/>
      <c r="H428" s="1"/>
      <c r="I428" s="1"/>
      <c r="J428" s="1"/>
      <c r="K428" s="1"/>
      <c r="L428" s="1"/>
      <c r="M428" s="1"/>
      <c r="N428" s="1"/>
      <c r="O428" s="1"/>
      <c r="P428" s="1"/>
      <c r="Q428" s="1"/>
      <c r="R428" s="3"/>
      <c r="S428" s="3"/>
      <c r="T428" s="3"/>
      <c r="U428" s="3"/>
      <c r="V428" s="3"/>
      <c r="W428" s="3"/>
      <c r="X428" s="3"/>
      <c r="Y428" s="3"/>
      <c r="Z428" s="3"/>
      <c r="AA428" s="3"/>
      <c r="AB428" s="3"/>
      <c r="AC428" s="3"/>
      <c r="AD428" s="3"/>
      <c r="AE428" s="3"/>
      <c r="AF428" s="3"/>
      <c r="AG428" s="3"/>
      <c r="AH428" s="3"/>
      <c r="AI428" s="3"/>
      <c r="AJ428" s="3"/>
    </row>
    <row r="429" spans="1:36" ht="15.5">
      <c r="A429" s="1"/>
      <c r="B429" s="1"/>
      <c r="C429" s="1"/>
      <c r="D429" s="1"/>
      <c r="E429" s="1"/>
      <c r="F429" s="1"/>
      <c r="G429" s="1"/>
      <c r="H429" s="1"/>
      <c r="I429" s="1"/>
      <c r="J429" s="1"/>
      <c r="K429" s="1"/>
      <c r="L429" s="1"/>
      <c r="M429" s="1"/>
      <c r="N429" s="1"/>
      <c r="O429" s="1"/>
      <c r="P429" s="1"/>
      <c r="Q429" s="1"/>
      <c r="R429" s="3"/>
      <c r="S429" s="3"/>
      <c r="T429" s="3"/>
      <c r="U429" s="3"/>
      <c r="V429" s="3"/>
      <c r="W429" s="3"/>
      <c r="X429" s="3"/>
      <c r="Y429" s="3"/>
      <c r="Z429" s="3"/>
      <c r="AA429" s="3"/>
      <c r="AB429" s="3"/>
      <c r="AC429" s="3"/>
      <c r="AD429" s="3"/>
      <c r="AE429" s="3"/>
      <c r="AF429" s="3"/>
      <c r="AG429" s="3"/>
      <c r="AH429" s="3"/>
      <c r="AI429" s="3"/>
      <c r="AJ429" s="3"/>
    </row>
    <row r="430" spans="1:36" ht="15.5">
      <c r="A430" s="1"/>
      <c r="B430" s="1"/>
      <c r="C430" s="1"/>
      <c r="D430" s="1"/>
      <c r="E430" s="1"/>
      <c r="F430" s="1"/>
      <c r="G430" s="1"/>
      <c r="H430" s="1"/>
      <c r="I430" s="1"/>
      <c r="J430" s="1"/>
      <c r="K430" s="1"/>
      <c r="L430" s="1"/>
      <c r="M430" s="1"/>
      <c r="N430" s="1"/>
      <c r="O430" s="1"/>
      <c r="P430" s="1"/>
      <c r="Q430" s="1"/>
      <c r="R430" s="3"/>
      <c r="S430" s="3"/>
      <c r="T430" s="3"/>
      <c r="U430" s="3"/>
      <c r="V430" s="3"/>
      <c r="W430" s="3"/>
      <c r="X430" s="3"/>
      <c r="Y430" s="3"/>
      <c r="Z430" s="3"/>
      <c r="AA430" s="3"/>
      <c r="AB430" s="3"/>
      <c r="AC430" s="3"/>
      <c r="AD430" s="3"/>
      <c r="AE430" s="3"/>
      <c r="AF430" s="3"/>
      <c r="AG430" s="3"/>
      <c r="AH430" s="3"/>
      <c r="AI430" s="3"/>
      <c r="AJ430" s="3"/>
    </row>
    <row r="431" spans="1:36" ht="15.5">
      <c r="A431" s="1"/>
      <c r="B431" s="1"/>
      <c r="C431" s="1"/>
      <c r="D431" s="1"/>
      <c r="E431" s="1"/>
      <c r="F431" s="1"/>
      <c r="G431" s="1"/>
      <c r="H431" s="1"/>
      <c r="I431" s="1"/>
      <c r="J431" s="1"/>
      <c r="K431" s="1"/>
      <c r="L431" s="1"/>
      <c r="M431" s="1"/>
      <c r="N431" s="1"/>
      <c r="O431" s="1"/>
      <c r="P431" s="1"/>
      <c r="Q431" s="1"/>
      <c r="R431" s="3"/>
      <c r="S431" s="3"/>
      <c r="T431" s="3"/>
      <c r="U431" s="3"/>
      <c r="V431" s="3"/>
      <c r="W431" s="3"/>
      <c r="X431" s="3"/>
      <c r="Y431" s="3"/>
      <c r="Z431" s="3"/>
      <c r="AA431" s="3"/>
      <c r="AB431" s="3"/>
      <c r="AC431" s="3"/>
      <c r="AD431" s="3"/>
      <c r="AE431" s="3"/>
      <c r="AF431" s="3"/>
      <c r="AG431" s="3"/>
      <c r="AH431" s="3"/>
      <c r="AI431" s="3"/>
      <c r="AJ431" s="3"/>
    </row>
    <row r="432" spans="1:36" ht="15.5">
      <c r="A432" s="1"/>
      <c r="B432" s="1"/>
      <c r="C432" s="1"/>
      <c r="D432" s="1"/>
      <c r="E432" s="1"/>
      <c r="F432" s="1"/>
      <c r="G432" s="1"/>
      <c r="H432" s="1"/>
      <c r="I432" s="1"/>
      <c r="J432" s="1"/>
      <c r="K432" s="1"/>
      <c r="L432" s="1"/>
      <c r="M432" s="1"/>
      <c r="N432" s="1"/>
      <c r="O432" s="1"/>
      <c r="P432" s="1"/>
      <c r="Q432" s="1"/>
      <c r="R432" s="3"/>
      <c r="S432" s="3"/>
      <c r="T432" s="3"/>
      <c r="U432" s="3"/>
      <c r="V432" s="3"/>
      <c r="W432" s="3"/>
      <c r="X432" s="3"/>
      <c r="Y432" s="3"/>
      <c r="Z432" s="3"/>
      <c r="AA432" s="3"/>
      <c r="AB432" s="3"/>
      <c r="AC432" s="3"/>
      <c r="AD432" s="3"/>
      <c r="AE432" s="3"/>
      <c r="AF432" s="3"/>
      <c r="AG432" s="3"/>
      <c r="AH432" s="3"/>
      <c r="AI432" s="3"/>
      <c r="AJ432" s="3"/>
    </row>
    <row r="433" spans="1:36" ht="15.5">
      <c r="A433" s="1"/>
      <c r="B433" s="1"/>
      <c r="C433" s="1"/>
      <c r="D433" s="1"/>
      <c r="E433" s="1"/>
      <c r="F433" s="1"/>
      <c r="G433" s="1"/>
      <c r="H433" s="1"/>
      <c r="I433" s="1"/>
      <c r="J433" s="1"/>
      <c r="K433" s="1"/>
      <c r="L433" s="1"/>
      <c r="M433" s="1"/>
      <c r="N433" s="1"/>
      <c r="O433" s="1"/>
      <c r="P433" s="1"/>
      <c r="Q433" s="1"/>
      <c r="R433" s="3"/>
      <c r="S433" s="3"/>
      <c r="T433" s="3"/>
      <c r="U433" s="3"/>
      <c r="V433" s="3"/>
      <c r="W433" s="3"/>
      <c r="X433" s="3"/>
      <c r="Y433" s="3"/>
      <c r="Z433" s="3"/>
      <c r="AA433" s="3"/>
      <c r="AB433" s="3"/>
      <c r="AC433" s="3"/>
      <c r="AD433" s="3"/>
      <c r="AE433" s="3"/>
      <c r="AF433" s="3"/>
      <c r="AG433" s="3"/>
      <c r="AH433" s="3"/>
      <c r="AI433" s="3"/>
      <c r="AJ433" s="3"/>
    </row>
    <row r="434" spans="1:36" ht="15.5">
      <c r="A434" s="1"/>
      <c r="B434" s="1"/>
      <c r="C434" s="1"/>
      <c r="D434" s="1"/>
      <c r="E434" s="1"/>
      <c r="F434" s="1"/>
      <c r="G434" s="1"/>
      <c r="H434" s="1"/>
      <c r="I434" s="1"/>
      <c r="J434" s="1"/>
      <c r="K434" s="1"/>
      <c r="L434" s="1"/>
      <c r="M434" s="1"/>
      <c r="N434" s="1"/>
      <c r="O434" s="1"/>
      <c r="P434" s="1"/>
      <c r="Q434" s="1"/>
      <c r="R434" s="3"/>
      <c r="S434" s="3"/>
      <c r="T434" s="3"/>
      <c r="U434" s="3"/>
      <c r="V434" s="3"/>
      <c r="W434" s="3"/>
      <c r="X434" s="3"/>
      <c r="Y434" s="3"/>
      <c r="Z434" s="3"/>
      <c r="AA434" s="3"/>
      <c r="AB434" s="3"/>
      <c r="AC434" s="3"/>
      <c r="AD434" s="3"/>
      <c r="AE434" s="3"/>
      <c r="AF434" s="3"/>
      <c r="AG434" s="3"/>
      <c r="AH434" s="3"/>
      <c r="AI434" s="3"/>
      <c r="AJ434" s="3"/>
    </row>
    <row r="435" spans="1:36" ht="15.5">
      <c r="A435" s="1"/>
      <c r="B435" s="1"/>
      <c r="C435" s="1"/>
      <c r="D435" s="1"/>
      <c r="E435" s="1"/>
      <c r="F435" s="1"/>
      <c r="G435" s="1"/>
      <c r="H435" s="1"/>
      <c r="I435" s="1"/>
      <c r="J435" s="1"/>
      <c r="K435" s="1"/>
      <c r="L435" s="1"/>
      <c r="M435" s="1"/>
      <c r="N435" s="1"/>
      <c r="O435" s="1"/>
      <c r="P435" s="1"/>
      <c r="Q435" s="1"/>
      <c r="R435" s="3"/>
      <c r="S435" s="3"/>
      <c r="T435" s="3"/>
      <c r="U435" s="3"/>
      <c r="V435" s="3"/>
      <c r="W435" s="3"/>
      <c r="X435" s="3"/>
      <c r="Y435" s="3"/>
      <c r="Z435" s="3"/>
      <c r="AA435" s="3"/>
      <c r="AB435" s="3"/>
      <c r="AC435" s="3"/>
      <c r="AD435" s="3"/>
      <c r="AE435" s="3"/>
      <c r="AF435" s="3"/>
      <c r="AG435" s="3"/>
      <c r="AH435" s="3"/>
      <c r="AI435" s="3"/>
      <c r="AJ435" s="3"/>
    </row>
    <row r="436" spans="1:36" ht="15.5">
      <c r="A436" s="1"/>
      <c r="B436" s="1"/>
      <c r="C436" s="1"/>
      <c r="D436" s="1"/>
      <c r="E436" s="1"/>
      <c r="F436" s="1"/>
      <c r="G436" s="1"/>
      <c r="H436" s="1"/>
      <c r="I436" s="1"/>
      <c r="J436" s="1"/>
      <c r="K436" s="1"/>
      <c r="L436" s="1"/>
      <c r="M436" s="1"/>
      <c r="N436" s="1"/>
      <c r="O436" s="1"/>
      <c r="P436" s="1"/>
      <c r="Q436" s="1"/>
      <c r="R436" s="3"/>
      <c r="S436" s="3"/>
      <c r="T436" s="3"/>
      <c r="U436" s="3"/>
      <c r="V436" s="3"/>
      <c r="W436" s="3"/>
      <c r="X436" s="3"/>
      <c r="Y436" s="3"/>
      <c r="Z436" s="3"/>
      <c r="AA436" s="3"/>
      <c r="AB436" s="3"/>
      <c r="AC436" s="3"/>
      <c r="AD436" s="3"/>
      <c r="AE436" s="3"/>
      <c r="AF436" s="3"/>
      <c r="AG436" s="3"/>
      <c r="AH436" s="3"/>
      <c r="AI436" s="3"/>
      <c r="AJ436" s="3"/>
    </row>
    <row r="437" spans="1:36" ht="15.5">
      <c r="A437" s="1"/>
      <c r="B437" s="1"/>
      <c r="C437" s="1"/>
      <c r="D437" s="1"/>
      <c r="E437" s="1"/>
      <c r="F437" s="1"/>
      <c r="G437" s="1"/>
      <c r="H437" s="1"/>
      <c r="I437" s="1"/>
      <c r="J437" s="1"/>
      <c r="K437" s="1"/>
      <c r="L437" s="1"/>
      <c r="M437" s="1"/>
      <c r="N437" s="1"/>
      <c r="O437" s="1"/>
      <c r="P437" s="1"/>
      <c r="Q437" s="1"/>
      <c r="R437" s="3"/>
      <c r="S437" s="3"/>
      <c r="T437" s="3"/>
      <c r="U437" s="3"/>
      <c r="V437" s="3"/>
      <c r="W437" s="3"/>
      <c r="X437" s="3"/>
      <c r="Y437" s="3"/>
      <c r="Z437" s="3"/>
      <c r="AA437" s="3"/>
      <c r="AB437" s="3"/>
      <c r="AC437" s="3"/>
      <c r="AD437" s="3"/>
      <c r="AE437" s="3"/>
      <c r="AF437" s="3"/>
      <c r="AG437" s="3"/>
      <c r="AH437" s="3"/>
      <c r="AI437" s="3"/>
      <c r="AJ437" s="3"/>
    </row>
    <row r="438" spans="1:36" ht="15.5">
      <c r="A438" s="1"/>
      <c r="B438" s="1"/>
      <c r="C438" s="1"/>
      <c r="D438" s="1"/>
      <c r="E438" s="1"/>
      <c r="F438" s="1"/>
      <c r="G438" s="1"/>
      <c r="H438" s="1"/>
      <c r="I438" s="1"/>
      <c r="J438" s="1"/>
      <c r="K438" s="1"/>
      <c r="L438" s="1"/>
      <c r="M438" s="1"/>
      <c r="N438" s="1"/>
      <c r="O438" s="1"/>
      <c r="P438" s="1"/>
      <c r="Q438" s="1"/>
      <c r="R438" s="3"/>
      <c r="S438" s="3"/>
      <c r="T438" s="3"/>
      <c r="U438" s="3"/>
      <c r="V438" s="3"/>
      <c r="W438" s="3"/>
      <c r="X438" s="3"/>
      <c r="Y438" s="3"/>
      <c r="Z438" s="3"/>
      <c r="AA438" s="3"/>
      <c r="AB438" s="3"/>
      <c r="AC438" s="3"/>
      <c r="AD438" s="3"/>
      <c r="AE438" s="3"/>
      <c r="AF438" s="3"/>
      <c r="AG438" s="3"/>
      <c r="AH438" s="3"/>
      <c r="AI438" s="3"/>
      <c r="AJ438" s="3"/>
    </row>
    <row r="439" spans="1:36" ht="15.5">
      <c r="A439" s="1"/>
      <c r="B439" s="1"/>
      <c r="C439" s="1"/>
      <c r="D439" s="1"/>
      <c r="E439" s="1"/>
      <c r="F439" s="1"/>
      <c r="G439" s="1"/>
      <c r="H439" s="1"/>
      <c r="I439" s="1"/>
      <c r="J439" s="1"/>
      <c r="K439" s="1"/>
      <c r="L439" s="1"/>
      <c r="M439" s="1"/>
      <c r="N439" s="1"/>
      <c r="O439" s="1"/>
      <c r="P439" s="1"/>
      <c r="Q439" s="1"/>
      <c r="R439" s="3"/>
      <c r="S439" s="3"/>
      <c r="T439" s="3"/>
      <c r="U439" s="3"/>
      <c r="V439" s="3"/>
      <c r="W439" s="3"/>
      <c r="X439" s="3"/>
      <c r="Y439" s="3"/>
      <c r="Z439" s="3"/>
      <c r="AA439" s="3"/>
      <c r="AB439" s="3"/>
      <c r="AC439" s="3"/>
      <c r="AD439" s="3"/>
      <c r="AE439" s="3"/>
      <c r="AF439" s="3"/>
      <c r="AG439" s="3"/>
      <c r="AH439" s="3"/>
      <c r="AI439" s="3"/>
      <c r="AJ439" s="3"/>
    </row>
    <row r="440" spans="1:36" ht="15.5">
      <c r="A440" s="1"/>
      <c r="B440" s="1"/>
      <c r="C440" s="1"/>
      <c r="D440" s="1"/>
      <c r="E440" s="1"/>
      <c r="F440" s="1"/>
      <c r="G440" s="1"/>
      <c r="H440" s="1"/>
      <c r="I440" s="1"/>
      <c r="J440" s="1"/>
      <c r="K440" s="1"/>
      <c r="L440" s="1"/>
      <c r="M440" s="1"/>
      <c r="N440" s="1"/>
      <c r="O440" s="1"/>
      <c r="P440" s="1"/>
      <c r="Q440" s="1"/>
      <c r="R440" s="3"/>
      <c r="S440" s="3"/>
      <c r="T440" s="3"/>
      <c r="U440" s="3"/>
      <c r="V440" s="3"/>
      <c r="W440" s="3"/>
      <c r="X440" s="3"/>
      <c r="Y440" s="3"/>
      <c r="Z440" s="3"/>
      <c r="AA440" s="3"/>
      <c r="AB440" s="3"/>
      <c r="AC440" s="3"/>
      <c r="AD440" s="3"/>
      <c r="AE440" s="3"/>
      <c r="AF440" s="3"/>
      <c r="AG440" s="3"/>
      <c r="AH440" s="3"/>
      <c r="AI440" s="3"/>
      <c r="AJ440" s="3"/>
    </row>
    <row r="441" spans="1:36" ht="15.5">
      <c r="A441" s="1"/>
      <c r="B441" s="1"/>
      <c r="C441" s="1"/>
      <c r="D441" s="1"/>
      <c r="E441" s="1"/>
      <c r="F441" s="1"/>
      <c r="G441" s="1"/>
      <c r="H441" s="1"/>
      <c r="I441" s="1"/>
      <c r="J441" s="1"/>
      <c r="K441" s="1"/>
      <c r="L441" s="1"/>
      <c r="M441" s="1"/>
      <c r="N441" s="1"/>
      <c r="O441" s="1"/>
      <c r="P441" s="1"/>
      <c r="Q441" s="1"/>
      <c r="R441" s="3"/>
      <c r="S441" s="3"/>
      <c r="T441" s="3"/>
      <c r="U441" s="3"/>
      <c r="V441" s="3"/>
      <c r="W441" s="3"/>
      <c r="X441" s="3"/>
      <c r="Y441" s="3"/>
      <c r="Z441" s="3"/>
      <c r="AA441" s="3"/>
      <c r="AB441" s="3"/>
      <c r="AC441" s="3"/>
      <c r="AD441" s="3"/>
      <c r="AE441" s="3"/>
      <c r="AF441" s="3"/>
      <c r="AG441" s="3"/>
      <c r="AH441" s="3"/>
      <c r="AI441" s="3"/>
      <c r="AJ441" s="3"/>
    </row>
    <row r="442" spans="1:36" ht="15.5">
      <c r="A442" s="1"/>
      <c r="B442" s="1"/>
      <c r="C442" s="1"/>
      <c r="D442" s="1"/>
      <c r="E442" s="1"/>
      <c r="F442" s="1"/>
      <c r="G442" s="1"/>
      <c r="H442" s="1"/>
      <c r="I442" s="1"/>
      <c r="J442" s="1"/>
      <c r="K442" s="1"/>
      <c r="L442" s="1"/>
      <c r="M442" s="1"/>
      <c r="N442" s="1"/>
      <c r="O442" s="1"/>
      <c r="P442" s="1"/>
      <c r="Q442" s="1"/>
      <c r="R442" s="3"/>
      <c r="S442" s="3"/>
      <c r="T442" s="3"/>
      <c r="U442" s="3"/>
      <c r="V442" s="3"/>
      <c r="W442" s="3"/>
      <c r="X442" s="3"/>
      <c r="Y442" s="3"/>
      <c r="Z442" s="3"/>
      <c r="AA442" s="3"/>
      <c r="AB442" s="3"/>
      <c r="AC442" s="3"/>
      <c r="AD442" s="3"/>
      <c r="AE442" s="3"/>
      <c r="AF442" s="3"/>
      <c r="AG442" s="3"/>
      <c r="AH442" s="3"/>
      <c r="AI442" s="3"/>
      <c r="AJ442" s="3"/>
    </row>
    <row r="443" spans="1:36" ht="15.5">
      <c r="A443" s="1"/>
      <c r="B443" s="1"/>
      <c r="C443" s="1"/>
      <c r="D443" s="1"/>
      <c r="E443" s="1"/>
      <c r="F443" s="1"/>
      <c r="G443" s="1"/>
      <c r="H443" s="1"/>
      <c r="I443" s="1"/>
      <c r="J443" s="1"/>
      <c r="K443" s="1"/>
      <c r="L443" s="1"/>
      <c r="M443" s="1"/>
      <c r="N443" s="1"/>
      <c r="O443" s="1"/>
      <c r="P443" s="1"/>
      <c r="Q443" s="1"/>
      <c r="R443" s="3"/>
      <c r="S443" s="3"/>
      <c r="T443" s="3"/>
      <c r="U443" s="3"/>
      <c r="V443" s="3"/>
      <c r="W443" s="3"/>
      <c r="X443" s="3"/>
      <c r="Y443" s="3"/>
      <c r="Z443" s="3"/>
      <c r="AA443" s="3"/>
      <c r="AB443" s="3"/>
      <c r="AC443" s="3"/>
      <c r="AD443" s="3"/>
      <c r="AE443" s="3"/>
      <c r="AF443" s="3"/>
      <c r="AG443" s="3"/>
      <c r="AH443" s="3"/>
      <c r="AI443" s="3"/>
      <c r="AJ443" s="3"/>
    </row>
    <row r="444" spans="1:36" ht="15.5">
      <c r="A444" s="1"/>
      <c r="B444" s="1"/>
      <c r="C444" s="1"/>
      <c r="D444" s="1"/>
      <c r="E444" s="1"/>
      <c r="F444" s="1"/>
      <c r="G444" s="1"/>
      <c r="H444" s="1"/>
      <c r="I444" s="1"/>
      <c r="J444" s="1"/>
      <c r="K444" s="1"/>
      <c r="L444" s="1"/>
      <c r="M444" s="1"/>
      <c r="N444" s="1"/>
      <c r="O444" s="1"/>
      <c r="P444" s="1"/>
      <c r="Q444" s="1"/>
      <c r="R444" s="3"/>
      <c r="S444" s="3"/>
      <c r="T444" s="3"/>
      <c r="U444" s="3"/>
      <c r="V444" s="3"/>
      <c r="W444" s="3"/>
      <c r="X444" s="3"/>
      <c r="Y444" s="3"/>
      <c r="Z444" s="3"/>
      <c r="AA444" s="3"/>
      <c r="AB444" s="3"/>
      <c r="AC444" s="3"/>
      <c r="AD444" s="3"/>
      <c r="AE444" s="3"/>
      <c r="AF444" s="3"/>
      <c r="AG444" s="3"/>
      <c r="AH444" s="3"/>
      <c r="AI444" s="3"/>
      <c r="AJ444" s="3"/>
    </row>
    <row r="445" spans="1:36" ht="15.5">
      <c r="A445" s="1"/>
      <c r="B445" s="1"/>
      <c r="C445" s="1"/>
      <c r="D445" s="1"/>
      <c r="E445" s="1"/>
      <c r="F445" s="1"/>
      <c r="G445" s="1"/>
      <c r="H445" s="1"/>
      <c r="I445" s="1"/>
      <c r="J445" s="1"/>
      <c r="K445" s="1"/>
      <c r="L445" s="1"/>
      <c r="M445" s="1"/>
      <c r="N445" s="1"/>
      <c r="O445" s="1"/>
      <c r="P445" s="1"/>
      <c r="Q445" s="1"/>
      <c r="R445" s="3"/>
      <c r="S445" s="3"/>
      <c r="T445" s="3"/>
      <c r="U445" s="3"/>
      <c r="V445" s="3"/>
      <c r="W445" s="3"/>
      <c r="X445" s="3"/>
      <c r="Y445" s="3"/>
      <c r="Z445" s="3"/>
      <c r="AA445" s="3"/>
      <c r="AB445" s="3"/>
      <c r="AC445" s="3"/>
      <c r="AD445" s="3"/>
      <c r="AE445" s="3"/>
      <c r="AF445" s="3"/>
      <c r="AG445" s="3"/>
      <c r="AH445" s="3"/>
      <c r="AI445" s="3"/>
      <c r="AJ445" s="3"/>
    </row>
    <row r="446" spans="1:36" ht="15.5">
      <c r="A446" s="1"/>
      <c r="B446" s="1"/>
      <c r="C446" s="1"/>
      <c r="D446" s="1"/>
      <c r="E446" s="1"/>
      <c r="F446" s="1"/>
      <c r="G446" s="1"/>
      <c r="H446" s="1"/>
      <c r="I446" s="1"/>
      <c r="J446" s="1"/>
      <c r="K446" s="1"/>
      <c r="L446" s="1"/>
      <c r="M446" s="1"/>
      <c r="N446" s="1"/>
      <c r="O446" s="1"/>
      <c r="P446" s="1"/>
      <c r="Q446" s="1"/>
      <c r="R446" s="3"/>
      <c r="S446" s="3"/>
      <c r="T446" s="3"/>
      <c r="U446" s="3"/>
      <c r="V446" s="3"/>
      <c r="W446" s="3"/>
      <c r="X446" s="3"/>
      <c r="Y446" s="3"/>
      <c r="Z446" s="3"/>
      <c r="AA446" s="3"/>
      <c r="AB446" s="3"/>
      <c r="AC446" s="3"/>
      <c r="AD446" s="3"/>
      <c r="AE446" s="3"/>
      <c r="AF446" s="3"/>
      <c r="AG446" s="3"/>
      <c r="AH446" s="3"/>
      <c r="AI446" s="3"/>
      <c r="AJ446" s="3"/>
    </row>
    <row r="447" spans="1:36" ht="15.5">
      <c r="A447" s="1"/>
      <c r="B447" s="1"/>
      <c r="C447" s="1"/>
      <c r="D447" s="1"/>
      <c r="E447" s="1"/>
      <c r="F447" s="1"/>
      <c r="G447" s="1"/>
      <c r="H447" s="1"/>
      <c r="I447" s="1"/>
      <c r="J447" s="1"/>
      <c r="K447" s="1"/>
      <c r="L447" s="1"/>
      <c r="M447" s="1"/>
      <c r="N447" s="1"/>
      <c r="O447" s="1"/>
      <c r="P447" s="1"/>
      <c r="Q447" s="1"/>
      <c r="R447" s="3"/>
      <c r="S447" s="3"/>
      <c r="T447" s="3"/>
      <c r="U447" s="3"/>
      <c r="V447" s="3"/>
      <c r="W447" s="3"/>
      <c r="X447" s="3"/>
      <c r="Y447" s="3"/>
      <c r="Z447" s="3"/>
      <c r="AA447" s="3"/>
      <c r="AB447" s="3"/>
      <c r="AC447" s="3"/>
      <c r="AD447" s="3"/>
      <c r="AE447" s="3"/>
      <c r="AF447" s="3"/>
      <c r="AG447" s="3"/>
      <c r="AH447" s="3"/>
      <c r="AI447" s="3"/>
      <c r="AJ447" s="3"/>
    </row>
    <row r="448" spans="1:36" ht="15.5">
      <c r="A448" s="1"/>
      <c r="B448" s="1"/>
      <c r="C448" s="1"/>
      <c r="D448" s="1"/>
      <c r="E448" s="1"/>
      <c r="F448" s="1"/>
      <c r="G448" s="1"/>
      <c r="H448" s="1"/>
      <c r="I448" s="1"/>
      <c r="J448" s="1"/>
      <c r="K448" s="1"/>
      <c r="L448" s="1"/>
      <c r="M448" s="1"/>
      <c r="N448" s="1"/>
      <c r="O448" s="1"/>
      <c r="P448" s="1"/>
      <c r="Q448" s="1"/>
      <c r="R448" s="3"/>
      <c r="S448" s="3"/>
      <c r="T448" s="3"/>
      <c r="U448" s="3"/>
      <c r="V448" s="3"/>
      <c r="W448" s="3"/>
      <c r="X448" s="3"/>
      <c r="Y448" s="3"/>
      <c r="Z448" s="3"/>
      <c r="AA448" s="3"/>
      <c r="AB448" s="3"/>
      <c r="AC448" s="3"/>
      <c r="AD448" s="3"/>
      <c r="AE448" s="3"/>
      <c r="AF448" s="3"/>
      <c r="AG448" s="3"/>
      <c r="AH448" s="3"/>
      <c r="AI448" s="3"/>
      <c r="AJ448" s="3"/>
    </row>
    <row r="449" spans="1:36" ht="15.5">
      <c r="A449" s="1"/>
      <c r="B449" s="1"/>
      <c r="C449" s="1"/>
      <c r="D449" s="1"/>
      <c r="E449" s="1"/>
      <c r="F449" s="1"/>
      <c r="G449" s="1"/>
      <c r="H449" s="1"/>
      <c r="I449" s="1"/>
      <c r="J449" s="1"/>
      <c r="K449" s="1"/>
      <c r="L449" s="1"/>
      <c r="M449" s="1"/>
      <c r="N449" s="1"/>
      <c r="O449" s="1"/>
      <c r="P449" s="1"/>
      <c r="Q449" s="1"/>
      <c r="R449" s="3"/>
      <c r="S449" s="3"/>
      <c r="T449" s="3"/>
      <c r="U449" s="3"/>
      <c r="V449" s="3"/>
      <c r="W449" s="3"/>
      <c r="X449" s="3"/>
      <c r="Y449" s="3"/>
      <c r="Z449" s="3"/>
      <c r="AA449" s="3"/>
      <c r="AB449" s="3"/>
      <c r="AC449" s="3"/>
      <c r="AD449" s="3"/>
      <c r="AE449" s="3"/>
      <c r="AF449" s="3"/>
      <c r="AG449" s="3"/>
      <c r="AH449" s="3"/>
      <c r="AI449" s="3"/>
      <c r="AJ449" s="3"/>
    </row>
    <row r="450" spans="1:36" ht="15.5">
      <c r="A450" s="1"/>
      <c r="B450" s="1"/>
      <c r="C450" s="1"/>
      <c r="D450" s="1"/>
      <c r="E450" s="1"/>
      <c r="F450" s="1"/>
      <c r="G450" s="1"/>
      <c r="H450" s="1"/>
      <c r="I450" s="1"/>
      <c r="J450" s="1"/>
      <c r="K450" s="1"/>
      <c r="L450" s="1"/>
      <c r="M450" s="1"/>
      <c r="N450" s="1"/>
      <c r="O450" s="1"/>
      <c r="P450" s="1"/>
      <c r="Q450" s="1"/>
      <c r="R450" s="3"/>
      <c r="S450" s="3"/>
      <c r="T450" s="3"/>
      <c r="U450" s="3"/>
      <c r="V450" s="3"/>
      <c r="W450" s="3"/>
      <c r="X450" s="3"/>
      <c r="Y450" s="3"/>
      <c r="Z450" s="3"/>
      <c r="AA450" s="3"/>
      <c r="AB450" s="3"/>
      <c r="AC450" s="3"/>
      <c r="AD450" s="3"/>
      <c r="AE450" s="3"/>
      <c r="AF450" s="3"/>
      <c r="AG450" s="3"/>
      <c r="AH450" s="3"/>
      <c r="AI450" s="3"/>
      <c r="AJ450" s="3"/>
    </row>
    <row r="451" spans="1:36" ht="15.5">
      <c r="A451" s="1"/>
      <c r="B451" s="1"/>
      <c r="C451" s="1"/>
      <c r="D451" s="1"/>
      <c r="E451" s="1"/>
      <c r="F451" s="1"/>
      <c r="G451" s="1"/>
      <c r="H451" s="1"/>
      <c r="I451" s="1"/>
      <c r="J451" s="1"/>
      <c r="K451" s="1"/>
      <c r="L451" s="1"/>
      <c r="M451" s="1"/>
      <c r="N451" s="1"/>
      <c r="O451" s="1"/>
      <c r="P451" s="1"/>
      <c r="Q451" s="1"/>
      <c r="R451" s="3"/>
      <c r="S451" s="3"/>
      <c r="T451" s="3"/>
      <c r="U451" s="3"/>
      <c r="V451" s="3"/>
      <c r="W451" s="3"/>
      <c r="X451" s="3"/>
      <c r="Y451" s="3"/>
      <c r="Z451" s="3"/>
      <c r="AA451" s="3"/>
      <c r="AB451" s="3"/>
      <c r="AC451" s="3"/>
      <c r="AD451" s="3"/>
      <c r="AE451" s="3"/>
      <c r="AF451" s="3"/>
      <c r="AG451" s="3"/>
      <c r="AH451" s="3"/>
      <c r="AI451" s="3"/>
      <c r="AJ451" s="3"/>
    </row>
    <row r="452" spans="1:36" ht="15.5">
      <c r="A452" s="1"/>
      <c r="B452" s="1"/>
      <c r="C452" s="1"/>
      <c r="D452" s="1"/>
      <c r="E452" s="1"/>
      <c r="F452" s="1"/>
      <c r="G452" s="1"/>
      <c r="H452" s="1"/>
      <c r="I452" s="1"/>
      <c r="J452" s="1"/>
      <c r="K452" s="1"/>
      <c r="L452" s="1"/>
      <c r="M452" s="1"/>
      <c r="N452" s="1"/>
      <c r="O452" s="1"/>
      <c r="P452" s="1"/>
      <c r="Q452" s="1"/>
      <c r="R452" s="3"/>
      <c r="S452" s="3"/>
      <c r="T452" s="3"/>
      <c r="U452" s="3"/>
      <c r="V452" s="3"/>
      <c r="W452" s="3"/>
      <c r="X452" s="3"/>
      <c r="Y452" s="3"/>
      <c r="Z452" s="3"/>
      <c r="AA452" s="3"/>
      <c r="AB452" s="3"/>
      <c r="AC452" s="3"/>
      <c r="AD452" s="3"/>
      <c r="AE452" s="3"/>
      <c r="AF452" s="3"/>
      <c r="AG452" s="3"/>
      <c r="AH452" s="3"/>
      <c r="AI452" s="3"/>
      <c r="AJ452" s="3"/>
    </row>
    <row r="453" spans="1:36" ht="15.5">
      <c r="A453" s="1"/>
      <c r="B453" s="1"/>
      <c r="C453" s="1"/>
      <c r="D453" s="1"/>
      <c r="E453" s="1"/>
      <c r="F453" s="1"/>
      <c r="G453" s="1"/>
      <c r="H453" s="1"/>
      <c r="I453" s="1"/>
      <c r="J453" s="1"/>
      <c r="K453" s="1"/>
      <c r="L453" s="1"/>
      <c r="M453" s="1"/>
      <c r="N453" s="1"/>
      <c r="O453" s="1"/>
      <c r="P453" s="1"/>
      <c r="Q453" s="1"/>
      <c r="R453" s="3"/>
      <c r="S453" s="3"/>
      <c r="T453" s="3"/>
      <c r="U453" s="3"/>
      <c r="V453" s="3"/>
      <c r="W453" s="3"/>
      <c r="X453" s="3"/>
      <c r="Y453" s="3"/>
      <c r="Z453" s="3"/>
      <c r="AA453" s="3"/>
      <c r="AB453" s="3"/>
      <c r="AC453" s="3"/>
      <c r="AD453" s="3"/>
      <c r="AE453" s="3"/>
      <c r="AF453" s="3"/>
      <c r="AG453" s="3"/>
      <c r="AH453" s="3"/>
      <c r="AI453" s="3"/>
      <c r="AJ453" s="3"/>
    </row>
    <row r="454" spans="1:36" ht="15.5">
      <c r="A454" s="1"/>
      <c r="B454" s="1"/>
      <c r="C454" s="1"/>
      <c r="D454" s="1"/>
      <c r="E454" s="1"/>
      <c r="F454" s="1"/>
      <c r="G454" s="1"/>
      <c r="H454" s="1"/>
      <c r="I454" s="1"/>
      <c r="J454" s="1"/>
      <c r="K454" s="1"/>
      <c r="L454" s="1"/>
      <c r="M454" s="1"/>
      <c r="N454" s="1"/>
      <c r="O454" s="1"/>
      <c r="P454" s="1"/>
      <c r="Q454" s="1"/>
      <c r="R454" s="3"/>
      <c r="S454" s="3"/>
      <c r="T454" s="3"/>
      <c r="U454" s="3"/>
      <c r="V454" s="3"/>
      <c r="W454" s="3"/>
      <c r="X454" s="3"/>
      <c r="Y454" s="3"/>
      <c r="Z454" s="3"/>
      <c r="AA454" s="3"/>
      <c r="AB454" s="3"/>
      <c r="AC454" s="3"/>
      <c r="AD454" s="3"/>
      <c r="AE454" s="3"/>
      <c r="AF454" s="3"/>
      <c r="AG454" s="3"/>
      <c r="AH454" s="3"/>
      <c r="AI454" s="3"/>
      <c r="AJ454" s="3"/>
    </row>
    <row r="455" spans="1:36" ht="15.5">
      <c r="A455" s="1"/>
      <c r="B455" s="1"/>
      <c r="C455" s="1"/>
      <c r="D455" s="1"/>
      <c r="E455" s="1"/>
      <c r="F455" s="1"/>
      <c r="G455" s="1"/>
      <c r="H455" s="1"/>
      <c r="I455" s="1"/>
      <c r="J455" s="1"/>
      <c r="K455" s="1"/>
      <c r="L455" s="1"/>
      <c r="M455" s="1"/>
      <c r="N455" s="1"/>
      <c r="O455" s="1"/>
      <c r="P455" s="1"/>
      <c r="Q455" s="1"/>
      <c r="R455" s="3"/>
      <c r="S455" s="3"/>
      <c r="T455" s="3"/>
      <c r="U455" s="3"/>
      <c r="V455" s="3"/>
      <c r="W455" s="3"/>
      <c r="X455" s="3"/>
      <c r="Y455" s="3"/>
      <c r="Z455" s="3"/>
      <c r="AA455" s="3"/>
      <c r="AB455" s="3"/>
      <c r="AC455" s="3"/>
      <c r="AD455" s="3"/>
      <c r="AE455" s="3"/>
      <c r="AF455" s="3"/>
      <c r="AG455" s="3"/>
      <c r="AH455" s="3"/>
      <c r="AI455" s="3"/>
      <c r="AJ455" s="3"/>
    </row>
    <row r="456" spans="1:36" ht="15.5">
      <c r="A456" s="1"/>
      <c r="B456" s="1"/>
      <c r="C456" s="1"/>
      <c r="D456" s="1"/>
      <c r="E456" s="1"/>
      <c r="F456" s="1"/>
      <c r="G456" s="1"/>
      <c r="H456" s="1"/>
      <c r="I456" s="1"/>
      <c r="J456" s="1"/>
      <c r="K456" s="1"/>
      <c r="L456" s="1"/>
      <c r="M456" s="1"/>
      <c r="N456" s="1"/>
      <c r="O456" s="1"/>
      <c r="P456" s="1"/>
      <c r="Q456" s="1"/>
      <c r="R456" s="3"/>
      <c r="S456" s="3"/>
      <c r="T456" s="3"/>
      <c r="U456" s="3"/>
      <c r="V456" s="3"/>
      <c r="W456" s="3"/>
      <c r="X456" s="3"/>
      <c r="Y456" s="3"/>
      <c r="Z456" s="3"/>
      <c r="AA456" s="3"/>
      <c r="AB456" s="3"/>
      <c r="AC456" s="3"/>
      <c r="AD456" s="3"/>
      <c r="AE456" s="3"/>
      <c r="AF456" s="3"/>
      <c r="AG456" s="3"/>
      <c r="AH456" s="3"/>
      <c r="AI456" s="3"/>
      <c r="AJ456" s="3"/>
    </row>
    <row r="457" spans="1:36" ht="15.5">
      <c r="A457" s="1"/>
      <c r="B457" s="1"/>
      <c r="C457" s="1"/>
      <c r="D457" s="1"/>
      <c r="E457" s="1"/>
      <c r="F457" s="1"/>
      <c r="G457" s="1"/>
      <c r="H457" s="1"/>
      <c r="I457" s="1"/>
      <c r="J457" s="1"/>
      <c r="K457" s="1"/>
      <c r="L457" s="1"/>
      <c r="M457" s="1"/>
      <c r="N457" s="1"/>
      <c r="O457" s="1"/>
      <c r="P457" s="1"/>
      <c r="Q457" s="1"/>
      <c r="R457" s="3"/>
      <c r="S457" s="3"/>
      <c r="T457" s="3"/>
      <c r="U457" s="3"/>
      <c r="V457" s="3"/>
      <c r="W457" s="3"/>
      <c r="X457" s="3"/>
      <c r="Y457" s="3"/>
      <c r="Z457" s="3"/>
      <c r="AA457" s="3"/>
      <c r="AB457" s="3"/>
      <c r="AC457" s="3"/>
      <c r="AD457" s="3"/>
      <c r="AE457" s="3"/>
      <c r="AF457" s="3"/>
      <c r="AG457" s="3"/>
      <c r="AH457" s="3"/>
      <c r="AI457" s="3"/>
      <c r="AJ457" s="3"/>
    </row>
    <row r="458" spans="1:36" ht="15.5">
      <c r="A458" s="1"/>
      <c r="B458" s="1"/>
      <c r="C458" s="1"/>
      <c r="D458" s="1"/>
      <c r="E458" s="1"/>
      <c r="F458" s="1"/>
      <c r="G458" s="1"/>
      <c r="H458" s="1"/>
      <c r="I458" s="1"/>
      <c r="J458" s="1"/>
      <c r="K458" s="1"/>
      <c r="L458" s="1"/>
      <c r="M458" s="1"/>
      <c r="N458" s="1"/>
      <c r="O458" s="1"/>
      <c r="P458" s="1"/>
      <c r="Q458" s="1"/>
      <c r="R458" s="3"/>
      <c r="S458" s="3"/>
      <c r="T458" s="3"/>
      <c r="U458" s="3"/>
      <c r="V458" s="3"/>
      <c r="W458" s="3"/>
      <c r="X458" s="3"/>
      <c r="Y458" s="3"/>
      <c r="Z458" s="3"/>
      <c r="AA458" s="3"/>
      <c r="AB458" s="3"/>
      <c r="AC458" s="3"/>
      <c r="AD458" s="3"/>
      <c r="AE458" s="3"/>
      <c r="AF458" s="3"/>
      <c r="AG458" s="3"/>
      <c r="AH458" s="3"/>
      <c r="AI458" s="3"/>
      <c r="AJ458" s="3"/>
    </row>
    <row r="459" spans="1:36" ht="15.5">
      <c r="A459" s="1"/>
      <c r="B459" s="1"/>
      <c r="C459" s="1"/>
      <c r="D459" s="1"/>
      <c r="E459" s="1"/>
      <c r="F459" s="1"/>
      <c r="G459" s="1"/>
      <c r="H459" s="1"/>
      <c r="I459" s="1"/>
      <c r="J459" s="1"/>
      <c r="K459" s="1"/>
      <c r="L459" s="1"/>
      <c r="M459" s="1"/>
      <c r="N459" s="1"/>
      <c r="O459" s="1"/>
      <c r="P459" s="1"/>
      <c r="Q459" s="1"/>
      <c r="R459" s="3"/>
      <c r="S459" s="3"/>
      <c r="T459" s="3"/>
      <c r="U459" s="3"/>
      <c r="V459" s="3"/>
      <c r="W459" s="3"/>
      <c r="X459" s="3"/>
      <c r="Y459" s="3"/>
      <c r="Z459" s="3"/>
      <c r="AA459" s="3"/>
      <c r="AB459" s="3"/>
      <c r="AC459" s="3"/>
      <c r="AD459" s="3"/>
      <c r="AE459" s="3"/>
      <c r="AF459" s="3"/>
      <c r="AG459" s="3"/>
      <c r="AH459" s="3"/>
      <c r="AI459" s="3"/>
      <c r="AJ459" s="3"/>
    </row>
    <row r="460" spans="1:36" ht="15.5">
      <c r="A460" s="1"/>
      <c r="B460" s="1"/>
      <c r="C460" s="1"/>
      <c r="D460" s="1"/>
      <c r="E460" s="1"/>
      <c r="F460" s="1"/>
      <c r="G460" s="1"/>
      <c r="H460" s="1"/>
      <c r="I460" s="1"/>
      <c r="J460" s="1"/>
      <c r="K460" s="1"/>
      <c r="L460" s="1"/>
      <c r="M460" s="1"/>
      <c r="N460" s="1"/>
      <c r="O460" s="1"/>
      <c r="P460" s="1"/>
      <c r="Q460" s="1"/>
      <c r="R460" s="3"/>
      <c r="S460" s="3"/>
      <c r="T460" s="3"/>
      <c r="U460" s="3"/>
      <c r="V460" s="3"/>
      <c r="W460" s="3"/>
      <c r="X460" s="3"/>
      <c r="Y460" s="3"/>
      <c r="Z460" s="3"/>
      <c r="AA460" s="3"/>
      <c r="AB460" s="3"/>
      <c r="AC460" s="3"/>
      <c r="AD460" s="3"/>
      <c r="AE460" s="3"/>
      <c r="AF460" s="3"/>
      <c r="AG460" s="3"/>
      <c r="AH460" s="3"/>
      <c r="AI460" s="3"/>
      <c r="AJ460" s="3"/>
    </row>
    <row r="461" spans="1:36" ht="15.5">
      <c r="A461" s="1"/>
      <c r="B461" s="1"/>
      <c r="C461" s="1"/>
      <c r="D461" s="1"/>
      <c r="E461" s="1"/>
      <c r="F461" s="1"/>
      <c r="G461" s="1"/>
      <c r="H461" s="1"/>
      <c r="I461" s="1"/>
      <c r="J461" s="1"/>
      <c r="K461" s="1"/>
      <c r="L461" s="1"/>
      <c r="M461" s="1"/>
      <c r="N461" s="1"/>
      <c r="O461" s="1"/>
      <c r="P461" s="1"/>
      <c r="Q461" s="1"/>
      <c r="R461" s="3"/>
      <c r="S461" s="3"/>
      <c r="T461" s="3"/>
      <c r="U461" s="3"/>
      <c r="V461" s="3"/>
      <c r="W461" s="3"/>
      <c r="X461" s="3"/>
      <c r="Y461" s="3"/>
      <c r="Z461" s="3"/>
      <c r="AA461" s="3"/>
      <c r="AB461" s="3"/>
      <c r="AC461" s="3"/>
      <c r="AD461" s="3"/>
      <c r="AE461" s="3"/>
      <c r="AF461" s="3"/>
      <c r="AG461" s="3"/>
      <c r="AH461" s="3"/>
      <c r="AI461" s="3"/>
      <c r="AJ461" s="3"/>
    </row>
    <row r="462" spans="1:36" ht="15.5">
      <c r="A462" s="1"/>
      <c r="B462" s="1"/>
      <c r="C462" s="1"/>
      <c r="D462" s="1"/>
      <c r="E462" s="1"/>
      <c r="F462" s="1"/>
      <c r="G462" s="1"/>
      <c r="H462" s="1"/>
      <c r="I462" s="1"/>
      <c r="J462" s="1"/>
      <c r="K462" s="1"/>
      <c r="L462" s="1"/>
      <c r="M462" s="1"/>
      <c r="N462" s="1"/>
      <c r="O462" s="1"/>
      <c r="P462" s="1"/>
      <c r="Q462" s="1"/>
      <c r="R462" s="3"/>
      <c r="S462" s="3"/>
      <c r="T462" s="3"/>
      <c r="U462" s="3"/>
      <c r="V462" s="3"/>
      <c r="W462" s="3"/>
      <c r="X462" s="3"/>
      <c r="Y462" s="3"/>
      <c r="Z462" s="3"/>
      <c r="AA462" s="3"/>
      <c r="AB462" s="3"/>
      <c r="AC462" s="3"/>
      <c r="AD462" s="3"/>
      <c r="AE462" s="3"/>
      <c r="AF462" s="3"/>
      <c r="AG462" s="3"/>
      <c r="AH462" s="3"/>
      <c r="AI462" s="3"/>
      <c r="AJ462" s="3"/>
    </row>
    <row r="463" spans="1:36" ht="15.5">
      <c r="A463" s="1"/>
      <c r="B463" s="1"/>
      <c r="C463" s="1"/>
      <c r="D463" s="1"/>
      <c r="E463" s="1"/>
      <c r="F463" s="1"/>
      <c r="G463" s="1"/>
      <c r="H463" s="1"/>
      <c r="I463" s="1"/>
      <c r="J463" s="1"/>
      <c r="K463" s="1"/>
      <c r="L463" s="1"/>
      <c r="M463" s="1"/>
      <c r="N463" s="1"/>
      <c r="O463" s="1"/>
      <c r="P463" s="1"/>
      <c r="Q463" s="1"/>
      <c r="R463" s="3"/>
      <c r="S463" s="3"/>
      <c r="T463" s="3"/>
      <c r="U463" s="3"/>
      <c r="V463" s="3"/>
      <c r="W463" s="3"/>
      <c r="X463" s="3"/>
      <c r="Y463" s="3"/>
      <c r="Z463" s="3"/>
      <c r="AA463" s="3"/>
      <c r="AB463" s="3"/>
      <c r="AC463" s="3"/>
      <c r="AD463" s="3"/>
      <c r="AE463" s="3"/>
      <c r="AF463" s="3"/>
      <c r="AG463" s="3"/>
      <c r="AH463" s="3"/>
      <c r="AI463" s="3"/>
      <c r="AJ463" s="3"/>
    </row>
    <row r="464" spans="1:36" ht="15.5">
      <c r="A464" s="1"/>
      <c r="B464" s="1"/>
      <c r="C464" s="1"/>
      <c r="D464" s="1"/>
      <c r="E464" s="1"/>
      <c r="F464" s="1"/>
      <c r="G464" s="1"/>
      <c r="H464" s="1"/>
      <c r="I464" s="1"/>
      <c r="J464" s="1"/>
      <c r="K464" s="1"/>
      <c r="L464" s="1"/>
      <c r="M464" s="1"/>
      <c r="N464" s="1"/>
      <c r="O464" s="1"/>
      <c r="P464" s="1"/>
      <c r="Q464" s="1"/>
      <c r="R464" s="3"/>
      <c r="S464" s="3"/>
      <c r="T464" s="3"/>
      <c r="U464" s="3"/>
      <c r="V464" s="3"/>
      <c r="W464" s="3"/>
      <c r="X464" s="3"/>
      <c r="Y464" s="3"/>
      <c r="Z464" s="3"/>
      <c r="AA464" s="3"/>
      <c r="AB464" s="3"/>
      <c r="AC464" s="3"/>
      <c r="AD464" s="3"/>
      <c r="AE464" s="3"/>
      <c r="AF464" s="3"/>
      <c r="AG464" s="3"/>
      <c r="AH464" s="3"/>
      <c r="AI464" s="3"/>
      <c r="AJ464" s="3"/>
    </row>
    <row r="465" spans="1:36" ht="15.5">
      <c r="A465" s="1"/>
      <c r="B465" s="1"/>
      <c r="C465" s="1"/>
      <c r="D465" s="1"/>
      <c r="E465" s="1"/>
      <c r="F465" s="1"/>
      <c r="G465" s="1"/>
      <c r="H465" s="1"/>
      <c r="I465" s="1"/>
      <c r="J465" s="1"/>
      <c r="K465" s="1"/>
      <c r="L465" s="1"/>
      <c r="M465" s="1"/>
      <c r="N465" s="1"/>
      <c r="O465" s="1"/>
      <c r="P465" s="1"/>
      <c r="Q465" s="1"/>
      <c r="R465" s="3"/>
      <c r="S465" s="3"/>
      <c r="T465" s="3"/>
      <c r="U465" s="3"/>
      <c r="V465" s="3"/>
      <c r="W465" s="3"/>
      <c r="X465" s="3"/>
      <c r="Y465" s="3"/>
      <c r="Z465" s="3"/>
      <c r="AA465" s="3"/>
      <c r="AB465" s="3"/>
      <c r="AC465" s="3"/>
      <c r="AD465" s="3"/>
      <c r="AE465" s="3"/>
      <c r="AF465" s="3"/>
      <c r="AG465" s="3"/>
      <c r="AH465" s="3"/>
      <c r="AI465" s="3"/>
      <c r="AJ465" s="3"/>
    </row>
    <row r="466" spans="1:36" ht="15.5">
      <c r="A466" s="1"/>
      <c r="B466" s="1"/>
      <c r="C466" s="1"/>
      <c r="D466" s="1"/>
      <c r="E466" s="1"/>
      <c r="F466" s="1"/>
      <c r="G466" s="1"/>
      <c r="H466" s="1"/>
      <c r="I466" s="1"/>
      <c r="J466" s="1"/>
      <c r="K466" s="1"/>
      <c r="L466" s="1"/>
      <c r="M466" s="1"/>
      <c r="N466" s="1"/>
      <c r="O466" s="1"/>
      <c r="P466" s="1"/>
      <c r="Q466" s="1"/>
      <c r="R466" s="3"/>
      <c r="S466" s="3"/>
      <c r="T466" s="3"/>
      <c r="U466" s="3"/>
      <c r="V466" s="3"/>
      <c r="W466" s="3"/>
      <c r="X466" s="3"/>
      <c r="Y466" s="3"/>
      <c r="Z466" s="3"/>
      <c r="AA466" s="3"/>
      <c r="AB466" s="3"/>
      <c r="AC466" s="3"/>
      <c r="AD466" s="3"/>
      <c r="AE466" s="3"/>
      <c r="AF466" s="3"/>
      <c r="AG466" s="3"/>
      <c r="AH466" s="3"/>
      <c r="AI466" s="3"/>
      <c r="AJ466" s="3"/>
    </row>
    <row r="467" spans="1:36" ht="15.5">
      <c r="A467" s="1"/>
      <c r="B467" s="1"/>
      <c r="C467" s="1"/>
      <c r="D467" s="1"/>
      <c r="E467" s="1"/>
      <c r="F467" s="1"/>
      <c r="G467" s="1"/>
      <c r="H467" s="1"/>
      <c r="I467" s="1"/>
      <c r="J467" s="1"/>
      <c r="K467" s="1"/>
      <c r="L467" s="1"/>
      <c r="M467" s="1"/>
      <c r="N467" s="1"/>
      <c r="O467" s="1"/>
      <c r="P467" s="1"/>
      <c r="Q467" s="1"/>
      <c r="R467" s="3"/>
      <c r="S467" s="3"/>
      <c r="T467" s="3"/>
      <c r="U467" s="3"/>
      <c r="V467" s="3"/>
      <c r="W467" s="3"/>
      <c r="X467" s="3"/>
      <c r="Y467" s="3"/>
      <c r="Z467" s="3"/>
      <c r="AA467" s="3"/>
      <c r="AB467" s="3"/>
      <c r="AC467" s="3"/>
      <c r="AD467" s="3"/>
      <c r="AE467" s="3"/>
      <c r="AF467" s="3"/>
      <c r="AG467" s="3"/>
      <c r="AH467" s="3"/>
      <c r="AI467" s="3"/>
      <c r="AJ467" s="3"/>
    </row>
    <row r="468" spans="1:36" ht="15.5">
      <c r="A468" s="1"/>
      <c r="B468" s="1"/>
      <c r="C468" s="1"/>
      <c r="D468" s="1"/>
      <c r="E468" s="1"/>
      <c r="F468" s="1"/>
      <c r="G468" s="1"/>
      <c r="H468" s="1"/>
      <c r="I468" s="1"/>
      <c r="J468" s="1"/>
      <c r="K468" s="1"/>
      <c r="L468" s="1"/>
      <c r="M468" s="1"/>
      <c r="N468" s="1"/>
      <c r="O468" s="1"/>
      <c r="P468" s="1"/>
      <c r="Q468" s="1"/>
      <c r="R468" s="3"/>
      <c r="S468" s="3"/>
      <c r="T468" s="3"/>
      <c r="U468" s="3"/>
      <c r="V468" s="3"/>
      <c r="W468" s="3"/>
      <c r="X468" s="3"/>
      <c r="Y468" s="3"/>
      <c r="Z468" s="3"/>
      <c r="AA468" s="3"/>
      <c r="AB468" s="3"/>
      <c r="AC468" s="3"/>
      <c r="AD468" s="3"/>
      <c r="AE468" s="3"/>
      <c r="AF468" s="3"/>
      <c r="AG468" s="3"/>
      <c r="AH468" s="3"/>
      <c r="AI468" s="3"/>
      <c r="AJ468" s="3"/>
    </row>
    <row r="469" spans="1:36" ht="15.5">
      <c r="A469" s="1"/>
      <c r="B469" s="1"/>
      <c r="C469" s="1"/>
      <c r="D469" s="1"/>
      <c r="E469" s="1"/>
      <c r="F469" s="1"/>
      <c r="G469" s="1"/>
      <c r="H469" s="1"/>
      <c r="I469" s="1"/>
      <c r="J469" s="1"/>
      <c r="K469" s="1"/>
      <c r="L469" s="1"/>
      <c r="M469" s="1"/>
      <c r="N469" s="1"/>
      <c r="O469" s="1"/>
      <c r="P469" s="1"/>
      <c r="Q469" s="1"/>
      <c r="R469" s="3"/>
      <c r="S469" s="3"/>
      <c r="T469" s="3"/>
      <c r="U469" s="3"/>
      <c r="V469" s="3"/>
      <c r="W469" s="3"/>
      <c r="X469" s="3"/>
      <c r="Y469" s="3"/>
      <c r="Z469" s="3"/>
      <c r="AA469" s="3"/>
      <c r="AB469" s="3"/>
      <c r="AC469" s="3"/>
      <c r="AD469" s="3"/>
      <c r="AE469" s="3"/>
      <c r="AF469" s="3"/>
      <c r="AG469" s="3"/>
      <c r="AH469" s="3"/>
      <c r="AI469" s="3"/>
      <c r="AJ469" s="3"/>
    </row>
    <row r="470" spans="1:36" ht="15.5">
      <c r="A470" s="1"/>
      <c r="B470" s="1"/>
      <c r="C470" s="1"/>
      <c r="D470" s="1"/>
      <c r="E470" s="1"/>
      <c r="F470" s="1"/>
      <c r="G470" s="1"/>
      <c r="H470" s="1"/>
      <c r="I470" s="1"/>
      <c r="J470" s="1"/>
      <c r="K470" s="1"/>
      <c r="L470" s="1"/>
      <c r="M470" s="1"/>
      <c r="N470" s="1"/>
      <c r="O470" s="1"/>
      <c r="P470" s="1"/>
      <c r="Q470" s="1"/>
      <c r="R470" s="3"/>
      <c r="S470" s="3"/>
      <c r="T470" s="3"/>
      <c r="U470" s="3"/>
      <c r="V470" s="3"/>
      <c r="W470" s="3"/>
      <c r="X470" s="3"/>
      <c r="Y470" s="3"/>
      <c r="Z470" s="3"/>
      <c r="AA470" s="3"/>
      <c r="AB470" s="3"/>
      <c r="AC470" s="3"/>
      <c r="AD470" s="3"/>
      <c r="AE470" s="3"/>
      <c r="AF470" s="3"/>
      <c r="AG470" s="3"/>
      <c r="AH470" s="3"/>
      <c r="AI470" s="3"/>
      <c r="AJ470" s="3"/>
    </row>
    <row r="471" spans="1:36" ht="15.5">
      <c r="A471" s="1"/>
      <c r="B471" s="1"/>
      <c r="C471" s="1"/>
      <c r="D471" s="1"/>
      <c r="E471" s="1"/>
      <c r="F471" s="1"/>
      <c r="G471" s="1"/>
      <c r="H471" s="1"/>
      <c r="I471" s="1"/>
      <c r="J471" s="1"/>
      <c r="K471" s="1"/>
      <c r="L471" s="1"/>
      <c r="M471" s="1"/>
      <c r="N471" s="1"/>
      <c r="O471" s="1"/>
      <c r="P471" s="1"/>
      <c r="Q471" s="1"/>
      <c r="R471" s="3"/>
      <c r="S471" s="3"/>
      <c r="T471" s="3"/>
      <c r="U471" s="3"/>
      <c r="V471" s="3"/>
      <c r="W471" s="3"/>
      <c r="X471" s="3"/>
      <c r="Y471" s="3"/>
      <c r="Z471" s="3"/>
      <c r="AA471" s="3"/>
      <c r="AB471" s="3"/>
      <c r="AC471" s="3"/>
      <c r="AD471" s="3"/>
      <c r="AE471" s="3"/>
      <c r="AF471" s="3"/>
      <c r="AG471" s="3"/>
      <c r="AH471" s="3"/>
      <c r="AI471" s="3"/>
      <c r="AJ471" s="3"/>
    </row>
    <row r="472" spans="1:36" ht="15.5">
      <c r="A472" s="1"/>
      <c r="B472" s="1"/>
      <c r="C472" s="1"/>
      <c r="D472" s="1"/>
      <c r="E472" s="1"/>
      <c r="F472" s="1"/>
      <c r="G472" s="1"/>
      <c r="H472" s="1"/>
      <c r="I472" s="1"/>
      <c r="J472" s="1"/>
      <c r="K472" s="1"/>
      <c r="L472" s="1"/>
      <c r="M472" s="1"/>
      <c r="N472" s="1"/>
      <c r="O472" s="1"/>
      <c r="P472" s="1"/>
      <c r="Q472" s="1"/>
      <c r="R472" s="3"/>
      <c r="S472" s="3"/>
      <c r="T472" s="3"/>
      <c r="U472" s="3"/>
      <c r="V472" s="3"/>
      <c r="W472" s="3"/>
      <c r="X472" s="3"/>
      <c r="Y472" s="3"/>
      <c r="Z472" s="3"/>
      <c r="AA472" s="3"/>
      <c r="AB472" s="3"/>
      <c r="AC472" s="3"/>
      <c r="AD472" s="3"/>
      <c r="AE472" s="3"/>
      <c r="AF472" s="3"/>
      <c r="AG472" s="3"/>
      <c r="AH472" s="3"/>
      <c r="AI472" s="3"/>
      <c r="AJ472" s="3"/>
    </row>
    <row r="473" spans="1:36" ht="15.5">
      <c r="A473" s="1"/>
      <c r="B473" s="1"/>
      <c r="C473" s="1"/>
      <c r="D473" s="1"/>
      <c r="E473" s="1"/>
      <c r="F473" s="1"/>
      <c r="G473" s="1"/>
      <c r="H473" s="1"/>
      <c r="I473" s="1"/>
      <c r="J473" s="1"/>
      <c r="K473" s="1"/>
      <c r="L473" s="1"/>
      <c r="M473" s="1"/>
      <c r="N473" s="1"/>
      <c r="O473" s="1"/>
      <c r="P473" s="1"/>
      <c r="Q473" s="1"/>
      <c r="R473" s="3"/>
      <c r="S473" s="3"/>
      <c r="T473" s="3"/>
      <c r="U473" s="3"/>
      <c r="V473" s="3"/>
      <c r="W473" s="3"/>
      <c r="X473" s="3"/>
      <c r="Y473" s="3"/>
      <c r="Z473" s="3"/>
      <c r="AA473" s="3"/>
      <c r="AB473" s="3"/>
      <c r="AC473" s="3"/>
      <c r="AD473" s="3"/>
      <c r="AE473" s="3"/>
      <c r="AF473" s="3"/>
      <c r="AG473" s="3"/>
      <c r="AH473" s="3"/>
      <c r="AI473" s="3"/>
      <c r="AJ473" s="3"/>
    </row>
    <row r="474" spans="1:36" ht="15.5">
      <c r="A474" s="1"/>
      <c r="B474" s="1"/>
      <c r="C474" s="1"/>
      <c r="D474" s="1"/>
      <c r="E474" s="1"/>
      <c r="F474" s="1"/>
      <c r="G474" s="1"/>
      <c r="H474" s="1"/>
      <c r="I474" s="1"/>
      <c r="J474" s="1"/>
      <c r="K474" s="1"/>
      <c r="L474" s="1"/>
      <c r="M474" s="1"/>
      <c r="N474" s="1"/>
      <c r="O474" s="1"/>
      <c r="P474" s="1"/>
      <c r="Q474" s="1"/>
      <c r="R474" s="3"/>
      <c r="S474" s="3"/>
      <c r="T474" s="3"/>
      <c r="U474" s="3"/>
      <c r="V474" s="3"/>
      <c r="W474" s="3"/>
      <c r="X474" s="3"/>
      <c r="Y474" s="3"/>
      <c r="Z474" s="3"/>
      <c r="AA474" s="3"/>
      <c r="AB474" s="3"/>
      <c r="AC474" s="3"/>
      <c r="AD474" s="3"/>
      <c r="AE474" s="3"/>
      <c r="AF474" s="3"/>
      <c r="AG474" s="3"/>
      <c r="AH474" s="3"/>
      <c r="AI474" s="3"/>
      <c r="AJ474" s="3"/>
    </row>
    <row r="475" spans="1:36" ht="15.5">
      <c r="A475" s="1"/>
      <c r="B475" s="1"/>
      <c r="C475" s="1"/>
      <c r="D475" s="1"/>
      <c r="E475" s="1"/>
      <c r="F475" s="1"/>
      <c r="G475" s="1"/>
      <c r="H475" s="1"/>
      <c r="I475" s="1"/>
      <c r="J475" s="1"/>
      <c r="K475" s="1"/>
      <c r="L475" s="1"/>
      <c r="M475" s="1"/>
      <c r="N475" s="1"/>
      <c r="O475" s="1"/>
      <c r="P475" s="1"/>
      <c r="Q475" s="1"/>
      <c r="R475" s="3"/>
      <c r="S475" s="3"/>
      <c r="T475" s="3"/>
      <c r="U475" s="3"/>
      <c r="V475" s="3"/>
      <c r="W475" s="3"/>
      <c r="X475" s="3"/>
      <c r="Y475" s="3"/>
      <c r="Z475" s="3"/>
      <c r="AA475" s="3"/>
      <c r="AB475" s="3"/>
      <c r="AC475" s="3"/>
      <c r="AD475" s="3"/>
      <c r="AE475" s="3"/>
      <c r="AF475" s="3"/>
      <c r="AG475" s="3"/>
      <c r="AH475" s="3"/>
      <c r="AI475" s="3"/>
      <c r="AJ475" s="3"/>
    </row>
    <row r="476" spans="1:36" ht="15.5">
      <c r="A476" s="1"/>
      <c r="B476" s="1"/>
      <c r="C476" s="1"/>
      <c r="D476" s="1"/>
      <c r="E476" s="1"/>
      <c r="F476" s="1"/>
      <c r="G476" s="1"/>
      <c r="H476" s="1"/>
      <c r="I476" s="1"/>
      <c r="J476" s="1"/>
      <c r="K476" s="1"/>
      <c r="L476" s="1"/>
      <c r="M476" s="1"/>
      <c r="N476" s="1"/>
      <c r="O476" s="1"/>
      <c r="P476" s="1"/>
      <c r="Q476" s="1"/>
      <c r="R476" s="3"/>
      <c r="S476" s="3"/>
      <c r="T476" s="3"/>
      <c r="U476" s="3"/>
      <c r="V476" s="3"/>
      <c r="W476" s="3"/>
      <c r="X476" s="3"/>
      <c r="Y476" s="3"/>
      <c r="Z476" s="3"/>
      <c r="AA476" s="3"/>
      <c r="AB476" s="3"/>
      <c r="AC476" s="3"/>
      <c r="AD476" s="3"/>
      <c r="AE476" s="3"/>
      <c r="AF476" s="3"/>
      <c r="AG476" s="3"/>
      <c r="AH476" s="3"/>
      <c r="AI476" s="3"/>
      <c r="AJ476" s="3"/>
    </row>
    <row r="477" spans="1:36" ht="15.5">
      <c r="A477" s="1"/>
      <c r="B477" s="1"/>
      <c r="C477" s="1"/>
      <c r="D477" s="1"/>
      <c r="E477" s="1"/>
      <c r="F477" s="1"/>
      <c r="G477" s="1"/>
      <c r="H477" s="1"/>
      <c r="I477" s="1"/>
      <c r="J477" s="1"/>
      <c r="K477" s="1"/>
      <c r="L477" s="1"/>
      <c r="M477" s="1"/>
      <c r="N477" s="1"/>
      <c r="O477" s="1"/>
      <c r="P477" s="1"/>
      <c r="Q477" s="1"/>
      <c r="R477" s="3"/>
      <c r="S477" s="3"/>
      <c r="T477" s="3"/>
      <c r="U477" s="3"/>
      <c r="V477" s="3"/>
      <c r="W477" s="3"/>
      <c r="X477" s="3"/>
      <c r="Y477" s="3"/>
      <c r="Z477" s="3"/>
      <c r="AA477" s="3"/>
      <c r="AB477" s="3"/>
      <c r="AC477" s="3"/>
      <c r="AD477" s="3"/>
      <c r="AE477" s="3"/>
      <c r="AF477" s="3"/>
      <c r="AG477" s="3"/>
      <c r="AH477" s="3"/>
      <c r="AI477" s="3"/>
      <c r="AJ477" s="3"/>
    </row>
    <row r="478" spans="1:36" ht="15.5">
      <c r="A478" s="1"/>
      <c r="B478" s="1"/>
      <c r="C478" s="1"/>
      <c r="D478" s="1"/>
      <c r="E478" s="1"/>
      <c r="F478" s="1"/>
      <c r="G478" s="1"/>
      <c r="H478" s="1"/>
      <c r="I478" s="1"/>
      <c r="J478" s="1"/>
      <c r="K478" s="1"/>
      <c r="L478" s="1"/>
      <c r="M478" s="1"/>
      <c r="N478" s="1"/>
      <c r="O478" s="1"/>
      <c r="P478" s="1"/>
      <c r="Q478" s="1"/>
      <c r="R478" s="3"/>
      <c r="S478" s="3"/>
      <c r="T478" s="3"/>
      <c r="U478" s="3"/>
      <c r="V478" s="3"/>
      <c r="W478" s="3"/>
      <c r="X478" s="3"/>
      <c r="Y478" s="3"/>
      <c r="Z478" s="3"/>
      <c r="AA478" s="3"/>
      <c r="AB478" s="3"/>
      <c r="AC478" s="3"/>
      <c r="AD478" s="3"/>
      <c r="AE478" s="3"/>
      <c r="AF478" s="3"/>
      <c r="AG478" s="3"/>
      <c r="AH478" s="3"/>
      <c r="AI478" s="3"/>
      <c r="AJ478" s="3"/>
    </row>
    <row r="479" spans="1:36" ht="15.5">
      <c r="A479" s="1"/>
      <c r="B479" s="1"/>
      <c r="C479" s="1"/>
      <c r="D479" s="1"/>
      <c r="E479" s="1"/>
      <c r="F479" s="1"/>
      <c r="G479" s="1"/>
      <c r="H479" s="1"/>
      <c r="I479" s="1"/>
      <c r="J479" s="1"/>
      <c r="K479" s="1"/>
      <c r="L479" s="1"/>
      <c r="M479" s="1"/>
      <c r="N479" s="1"/>
      <c r="O479" s="1"/>
      <c r="P479" s="1"/>
      <c r="Q479" s="1"/>
      <c r="R479" s="3"/>
      <c r="S479" s="3"/>
      <c r="T479" s="3"/>
      <c r="U479" s="3"/>
      <c r="V479" s="3"/>
      <c r="W479" s="3"/>
      <c r="X479" s="3"/>
      <c r="Y479" s="3"/>
      <c r="Z479" s="3"/>
      <c r="AA479" s="3"/>
      <c r="AB479" s="3"/>
      <c r="AC479" s="3"/>
      <c r="AD479" s="3"/>
      <c r="AE479" s="3"/>
      <c r="AF479" s="3"/>
      <c r="AG479" s="3"/>
      <c r="AH479" s="3"/>
      <c r="AI479" s="3"/>
      <c r="AJ479" s="3"/>
    </row>
    <row r="480" spans="1:36" ht="15.5">
      <c r="A480" s="1"/>
      <c r="B480" s="1"/>
      <c r="C480" s="1"/>
      <c r="D480" s="1"/>
      <c r="E480" s="1"/>
      <c r="F480" s="1"/>
      <c r="G480" s="1"/>
      <c r="H480" s="1"/>
      <c r="I480" s="1"/>
      <c r="J480" s="1"/>
      <c r="K480" s="1"/>
      <c r="L480" s="1"/>
      <c r="M480" s="1"/>
      <c r="N480" s="1"/>
      <c r="O480" s="1"/>
      <c r="P480" s="1"/>
      <c r="Q480" s="1"/>
      <c r="R480" s="3"/>
      <c r="S480" s="3"/>
      <c r="T480" s="3"/>
      <c r="U480" s="3"/>
      <c r="V480" s="3"/>
      <c r="W480" s="3"/>
      <c r="X480" s="3"/>
      <c r="Y480" s="3"/>
      <c r="Z480" s="3"/>
      <c r="AA480" s="3"/>
      <c r="AB480" s="3"/>
      <c r="AC480" s="3"/>
      <c r="AD480" s="3"/>
      <c r="AE480" s="3"/>
      <c r="AF480" s="3"/>
      <c r="AG480" s="3"/>
      <c r="AH480" s="3"/>
      <c r="AI480" s="3"/>
      <c r="AJ480" s="3"/>
    </row>
    <row r="481" spans="1:36" ht="15.5">
      <c r="A481" s="1"/>
      <c r="B481" s="1"/>
      <c r="C481" s="1"/>
      <c r="D481" s="1"/>
      <c r="E481" s="1"/>
      <c r="F481" s="1"/>
      <c r="G481" s="1"/>
      <c r="H481" s="1"/>
      <c r="I481" s="1"/>
      <c r="J481" s="1"/>
      <c r="K481" s="1"/>
      <c r="L481" s="1"/>
      <c r="M481" s="1"/>
      <c r="N481" s="1"/>
      <c r="O481" s="1"/>
      <c r="P481" s="1"/>
      <c r="Q481" s="1"/>
      <c r="R481" s="3"/>
      <c r="S481" s="3"/>
      <c r="T481" s="3"/>
      <c r="U481" s="3"/>
      <c r="V481" s="3"/>
      <c r="W481" s="3"/>
      <c r="X481" s="3"/>
      <c r="Y481" s="3"/>
      <c r="Z481" s="3"/>
      <c r="AA481" s="3"/>
      <c r="AB481" s="3"/>
      <c r="AC481" s="3"/>
      <c r="AD481" s="3"/>
      <c r="AE481" s="3"/>
      <c r="AF481" s="3"/>
      <c r="AG481" s="3"/>
      <c r="AH481" s="3"/>
      <c r="AI481" s="3"/>
      <c r="AJ481" s="3"/>
    </row>
    <row r="482" spans="1:36" ht="15.5">
      <c r="A482" s="1"/>
      <c r="B482" s="1"/>
      <c r="C482" s="1"/>
      <c r="D482" s="1"/>
      <c r="E482" s="1"/>
      <c r="F482" s="1"/>
      <c r="G482" s="1"/>
      <c r="H482" s="1"/>
      <c r="I482" s="1"/>
      <c r="J482" s="1"/>
      <c r="K482" s="1"/>
      <c r="L482" s="1"/>
      <c r="M482" s="1"/>
      <c r="N482" s="1"/>
      <c r="O482" s="1"/>
      <c r="P482" s="1"/>
      <c r="Q482" s="1"/>
      <c r="R482" s="3"/>
      <c r="S482" s="3"/>
      <c r="T482" s="3"/>
      <c r="U482" s="3"/>
      <c r="V482" s="3"/>
      <c r="W482" s="3"/>
      <c r="X482" s="3"/>
      <c r="Y482" s="3"/>
      <c r="Z482" s="3"/>
      <c r="AA482" s="3"/>
      <c r="AB482" s="3"/>
      <c r="AC482" s="3"/>
      <c r="AD482" s="3"/>
      <c r="AE482" s="3"/>
      <c r="AF482" s="3"/>
      <c r="AG482" s="3"/>
      <c r="AH482" s="3"/>
      <c r="AI482" s="3"/>
      <c r="AJ482" s="3"/>
    </row>
    <row r="483" spans="1:36" ht="15.5">
      <c r="A483" s="1"/>
      <c r="B483" s="1"/>
      <c r="C483" s="1"/>
      <c r="D483" s="1"/>
      <c r="E483" s="1"/>
      <c r="F483" s="1"/>
      <c r="G483" s="1"/>
      <c r="H483" s="1"/>
      <c r="I483" s="1"/>
      <c r="J483" s="1"/>
      <c r="K483" s="1"/>
      <c r="L483" s="1"/>
      <c r="M483" s="1"/>
      <c r="N483" s="1"/>
      <c r="O483" s="1"/>
      <c r="P483" s="1"/>
      <c r="Q483" s="1"/>
      <c r="R483" s="3"/>
      <c r="S483" s="3"/>
      <c r="T483" s="3"/>
      <c r="U483" s="3"/>
      <c r="V483" s="3"/>
      <c r="W483" s="3"/>
      <c r="X483" s="3"/>
      <c r="Y483" s="3"/>
      <c r="Z483" s="3"/>
      <c r="AA483" s="3"/>
      <c r="AB483" s="3"/>
      <c r="AC483" s="3"/>
      <c r="AD483" s="3"/>
      <c r="AE483" s="3"/>
      <c r="AF483" s="3"/>
      <c r="AG483" s="3"/>
      <c r="AH483" s="3"/>
      <c r="AI483" s="3"/>
      <c r="AJ483" s="3"/>
    </row>
    <row r="484" spans="1:36" ht="15.5">
      <c r="A484" s="1"/>
      <c r="B484" s="1"/>
      <c r="C484" s="1"/>
      <c r="D484" s="1"/>
      <c r="E484" s="1"/>
      <c r="F484" s="1"/>
      <c r="G484" s="1"/>
      <c r="H484" s="1"/>
      <c r="I484" s="1"/>
      <c r="J484" s="1"/>
      <c r="K484" s="1"/>
      <c r="L484" s="1"/>
      <c r="M484" s="1"/>
      <c r="N484" s="1"/>
      <c r="O484" s="1"/>
      <c r="P484" s="1"/>
      <c r="Q484" s="1"/>
      <c r="R484" s="3"/>
      <c r="S484" s="3"/>
      <c r="T484" s="3"/>
      <c r="U484" s="3"/>
      <c r="V484" s="3"/>
      <c r="W484" s="3"/>
      <c r="X484" s="3"/>
      <c r="Y484" s="3"/>
      <c r="Z484" s="3"/>
      <c r="AA484" s="3"/>
      <c r="AB484" s="3"/>
      <c r="AC484" s="3"/>
      <c r="AD484" s="3"/>
      <c r="AE484" s="3"/>
      <c r="AF484" s="3"/>
      <c r="AG484" s="3"/>
      <c r="AH484" s="3"/>
      <c r="AI484" s="3"/>
      <c r="AJ484" s="3"/>
    </row>
    <row r="485" spans="1:36" ht="15.5">
      <c r="A485" s="1"/>
      <c r="B485" s="1"/>
      <c r="C485" s="1"/>
      <c r="D485" s="1"/>
      <c r="E485" s="1"/>
      <c r="F485" s="1"/>
      <c r="G485" s="1"/>
      <c r="H485" s="1"/>
      <c r="I485" s="1"/>
      <c r="J485" s="1"/>
      <c r="K485" s="1"/>
      <c r="L485" s="1"/>
      <c r="M485" s="1"/>
      <c r="N485" s="1"/>
      <c r="O485" s="1"/>
      <c r="P485" s="1"/>
      <c r="Q485" s="1"/>
      <c r="R485" s="3"/>
      <c r="S485" s="3"/>
      <c r="T485" s="3"/>
      <c r="U485" s="3"/>
      <c r="V485" s="3"/>
      <c r="W485" s="3"/>
      <c r="X485" s="3"/>
      <c r="Y485" s="3"/>
      <c r="Z485" s="3"/>
      <c r="AA485" s="3"/>
      <c r="AB485" s="3"/>
      <c r="AC485" s="3"/>
      <c r="AD485" s="3"/>
      <c r="AE485" s="3"/>
      <c r="AF485" s="3"/>
      <c r="AG485" s="3"/>
      <c r="AH485" s="3"/>
      <c r="AI485" s="3"/>
      <c r="AJ485" s="3"/>
    </row>
    <row r="486" spans="1:36" ht="15.5">
      <c r="A486" s="1"/>
      <c r="B486" s="1"/>
      <c r="C486" s="1"/>
      <c r="D486" s="1"/>
      <c r="E486" s="1"/>
      <c r="F486" s="1"/>
      <c r="G486" s="1"/>
      <c r="H486" s="1"/>
      <c r="I486" s="1"/>
      <c r="J486" s="1"/>
      <c r="K486" s="1"/>
      <c r="L486" s="1"/>
      <c r="M486" s="1"/>
      <c r="N486" s="1"/>
      <c r="O486" s="1"/>
      <c r="P486" s="1"/>
      <c r="Q486" s="1"/>
      <c r="R486" s="3"/>
      <c r="S486" s="3"/>
      <c r="T486" s="3"/>
      <c r="U486" s="3"/>
      <c r="V486" s="3"/>
      <c r="W486" s="3"/>
      <c r="X486" s="3"/>
      <c r="Y486" s="3"/>
      <c r="Z486" s="3"/>
      <c r="AA486" s="3"/>
      <c r="AB486" s="3"/>
      <c r="AC486" s="3"/>
      <c r="AD486" s="3"/>
      <c r="AE486" s="3"/>
      <c r="AF486" s="3"/>
      <c r="AG486" s="3"/>
      <c r="AH486" s="3"/>
      <c r="AI486" s="3"/>
      <c r="AJ486" s="3"/>
    </row>
    <row r="487" spans="1:36" ht="15.5">
      <c r="A487" s="1"/>
      <c r="B487" s="1"/>
      <c r="C487" s="1"/>
      <c r="D487" s="1"/>
      <c r="E487" s="1"/>
      <c r="F487" s="1"/>
      <c r="G487" s="1"/>
      <c r="H487" s="1"/>
      <c r="I487" s="1"/>
      <c r="J487" s="1"/>
      <c r="K487" s="1"/>
      <c r="L487" s="1"/>
      <c r="M487" s="1"/>
      <c r="N487" s="1"/>
      <c r="O487" s="1"/>
      <c r="P487" s="1"/>
      <c r="Q487" s="1"/>
      <c r="R487" s="3"/>
      <c r="S487" s="3"/>
      <c r="T487" s="3"/>
      <c r="U487" s="3"/>
      <c r="V487" s="3"/>
      <c r="W487" s="3"/>
      <c r="X487" s="3"/>
      <c r="Y487" s="3"/>
      <c r="Z487" s="3"/>
      <c r="AA487" s="3"/>
      <c r="AB487" s="3"/>
      <c r="AC487" s="3"/>
      <c r="AD487" s="3"/>
      <c r="AE487" s="3"/>
      <c r="AF487" s="3"/>
      <c r="AG487" s="3"/>
      <c r="AH487" s="3"/>
      <c r="AI487" s="3"/>
      <c r="AJ487" s="3"/>
    </row>
    <row r="488" spans="1:36" ht="15.5">
      <c r="A488" s="1"/>
      <c r="B488" s="1"/>
      <c r="C488" s="1"/>
      <c r="D488" s="1"/>
      <c r="E488" s="1"/>
      <c r="F488" s="1"/>
      <c r="G488" s="1"/>
      <c r="H488" s="1"/>
      <c r="I488" s="1"/>
      <c r="J488" s="1"/>
      <c r="K488" s="1"/>
      <c r="L488" s="1"/>
      <c r="M488" s="1"/>
      <c r="N488" s="1"/>
      <c r="O488" s="1"/>
      <c r="P488" s="1"/>
      <c r="Q488" s="1"/>
      <c r="R488" s="3"/>
      <c r="S488" s="3"/>
      <c r="T488" s="3"/>
      <c r="U488" s="3"/>
      <c r="V488" s="3"/>
      <c r="W488" s="3"/>
      <c r="X488" s="3"/>
      <c r="Y488" s="3"/>
      <c r="Z488" s="3"/>
      <c r="AA488" s="3"/>
      <c r="AB488" s="3"/>
      <c r="AC488" s="3"/>
      <c r="AD488" s="3"/>
      <c r="AE488" s="3"/>
      <c r="AF488" s="3"/>
      <c r="AG488" s="3"/>
      <c r="AH488" s="3"/>
      <c r="AI488" s="3"/>
      <c r="AJ488" s="3"/>
    </row>
    <row r="489" spans="1:36" ht="15.5">
      <c r="A489" s="1"/>
      <c r="B489" s="1"/>
      <c r="C489" s="1"/>
      <c r="D489" s="1"/>
      <c r="E489" s="1"/>
      <c r="F489" s="1"/>
      <c r="G489" s="1"/>
      <c r="H489" s="1"/>
      <c r="I489" s="1"/>
      <c r="J489" s="1"/>
      <c r="K489" s="1"/>
      <c r="L489" s="1"/>
      <c r="M489" s="1"/>
      <c r="N489" s="1"/>
      <c r="O489" s="1"/>
      <c r="P489" s="1"/>
      <c r="Q489" s="1"/>
      <c r="R489" s="3"/>
      <c r="S489" s="3"/>
      <c r="T489" s="3"/>
      <c r="U489" s="3"/>
      <c r="V489" s="3"/>
      <c r="W489" s="3"/>
      <c r="X489" s="3"/>
      <c r="Y489" s="3"/>
      <c r="Z489" s="3"/>
      <c r="AA489" s="3"/>
      <c r="AB489" s="3"/>
      <c r="AC489" s="3"/>
      <c r="AD489" s="3"/>
      <c r="AE489" s="3"/>
      <c r="AF489" s="3"/>
      <c r="AG489" s="3"/>
      <c r="AH489" s="3"/>
      <c r="AI489" s="3"/>
      <c r="AJ489" s="3"/>
    </row>
    <row r="490" spans="1:36" ht="15.5">
      <c r="A490" s="1"/>
      <c r="B490" s="1"/>
      <c r="C490" s="1"/>
      <c r="D490" s="1"/>
      <c r="E490" s="1"/>
      <c r="F490" s="1"/>
      <c r="G490" s="1"/>
      <c r="H490" s="1"/>
      <c r="I490" s="1"/>
      <c r="J490" s="1"/>
      <c r="K490" s="1"/>
      <c r="L490" s="1"/>
      <c r="M490" s="1"/>
      <c r="N490" s="1"/>
      <c r="O490" s="1"/>
      <c r="P490" s="1"/>
      <c r="Q490" s="1"/>
      <c r="R490" s="3"/>
      <c r="S490" s="3"/>
      <c r="T490" s="3"/>
      <c r="U490" s="3"/>
      <c r="V490" s="3"/>
      <c r="W490" s="3"/>
      <c r="X490" s="3"/>
      <c r="Y490" s="3"/>
      <c r="Z490" s="3"/>
      <c r="AA490" s="3"/>
      <c r="AB490" s="3"/>
      <c r="AC490" s="3"/>
      <c r="AD490" s="3"/>
      <c r="AE490" s="3"/>
      <c r="AF490" s="3"/>
      <c r="AG490" s="3"/>
      <c r="AH490" s="3"/>
      <c r="AI490" s="3"/>
      <c r="AJ490" s="3"/>
    </row>
    <row r="491" spans="1:36" ht="15.5">
      <c r="A491" s="1"/>
      <c r="B491" s="1"/>
      <c r="C491" s="1"/>
      <c r="D491" s="1"/>
      <c r="E491" s="1"/>
      <c r="F491" s="1"/>
      <c r="G491" s="1"/>
      <c r="H491" s="1"/>
      <c r="I491" s="1"/>
      <c r="J491" s="1"/>
      <c r="K491" s="1"/>
      <c r="L491" s="1"/>
      <c r="M491" s="1"/>
      <c r="N491" s="1"/>
      <c r="O491" s="1"/>
      <c r="P491" s="1"/>
      <c r="Q491" s="1"/>
      <c r="R491" s="3"/>
      <c r="S491" s="3"/>
      <c r="T491" s="3"/>
      <c r="U491" s="3"/>
      <c r="V491" s="3"/>
      <c r="W491" s="3"/>
      <c r="X491" s="3"/>
      <c r="Y491" s="3"/>
      <c r="Z491" s="3"/>
      <c r="AA491" s="3"/>
      <c r="AB491" s="3"/>
      <c r="AC491" s="3"/>
      <c r="AD491" s="3"/>
      <c r="AE491" s="3"/>
      <c r="AF491" s="3"/>
      <c r="AG491" s="3"/>
      <c r="AH491" s="3"/>
      <c r="AI491" s="3"/>
      <c r="AJ491" s="3"/>
    </row>
    <row r="492" spans="1:36" ht="15.5">
      <c r="A492" s="1"/>
      <c r="B492" s="1"/>
      <c r="C492" s="1"/>
      <c r="D492" s="1"/>
      <c r="E492" s="1"/>
      <c r="F492" s="1"/>
      <c r="G492" s="1"/>
      <c r="H492" s="1"/>
      <c r="I492" s="1"/>
      <c r="J492" s="1"/>
      <c r="K492" s="1"/>
      <c r="L492" s="1"/>
      <c r="M492" s="1"/>
      <c r="N492" s="1"/>
      <c r="O492" s="1"/>
      <c r="P492" s="1"/>
      <c r="Q492" s="1"/>
      <c r="R492" s="3"/>
      <c r="S492" s="3"/>
      <c r="T492" s="3"/>
      <c r="U492" s="3"/>
      <c r="V492" s="3"/>
      <c r="W492" s="3"/>
      <c r="X492" s="3"/>
      <c r="Y492" s="3"/>
      <c r="Z492" s="3"/>
      <c r="AA492" s="3"/>
      <c r="AB492" s="3"/>
      <c r="AC492" s="3"/>
      <c r="AD492" s="3"/>
      <c r="AE492" s="3"/>
      <c r="AF492" s="3"/>
      <c r="AG492" s="3"/>
      <c r="AH492" s="3"/>
      <c r="AI492" s="3"/>
      <c r="AJ492" s="3"/>
    </row>
    <row r="493" spans="1:36" ht="15.5">
      <c r="A493" s="1"/>
      <c r="B493" s="1"/>
      <c r="C493" s="1"/>
      <c r="D493" s="1"/>
      <c r="E493" s="1"/>
      <c r="F493" s="1"/>
      <c r="G493" s="1"/>
      <c r="H493" s="1"/>
      <c r="I493" s="1"/>
      <c r="J493" s="1"/>
      <c r="K493" s="1"/>
      <c r="L493" s="1"/>
      <c r="M493" s="1"/>
      <c r="N493" s="1"/>
      <c r="O493" s="1"/>
      <c r="P493" s="1"/>
      <c r="Q493" s="1"/>
      <c r="R493" s="3"/>
      <c r="S493" s="3"/>
      <c r="T493" s="3"/>
      <c r="U493" s="3"/>
      <c r="V493" s="3"/>
      <c r="W493" s="3"/>
      <c r="X493" s="3"/>
      <c r="Y493" s="3"/>
      <c r="Z493" s="3"/>
      <c r="AA493" s="3"/>
      <c r="AB493" s="3"/>
      <c r="AC493" s="3"/>
      <c r="AD493" s="3"/>
      <c r="AE493" s="3"/>
      <c r="AF493" s="3"/>
      <c r="AG493" s="3"/>
      <c r="AH493" s="3"/>
      <c r="AI493" s="3"/>
      <c r="AJ493" s="3"/>
    </row>
    <row r="494" spans="1:36" ht="15.5">
      <c r="A494" s="1"/>
      <c r="B494" s="1"/>
      <c r="C494" s="1"/>
      <c r="D494" s="1"/>
      <c r="E494" s="1"/>
      <c r="F494" s="1"/>
      <c r="G494" s="1"/>
      <c r="H494" s="1"/>
      <c r="I494" s="1"/>
      <c r="J494" s="1"/>
      <c r="K494" s="1"/>
      <c r="L494" s="1"/>
      <c r="M494" s="1"/>
      <c r="N494" s="1"/>
      <c r="O494" s="1"/>
      <c r="P494" s="1"/>
      <c r="Q494" s="1"/>
      <c r="R494" s="3"/>
      <c r="S494" s="3"/>
      <c r="T494" s="3"/>
      <c r="U494" s="3"/>
      <c r="V494" s="3"/>
      <c r="W494" s="3"/>
      <c r="X494" s="3"/>
      <c r="Y494" s="3"/>
      <c r="Z494" s="3"/>
      <c r="AA494" s="3"/>
      <c r="AB494" s="3"/>
      <c r="AC494" s="3"/>
      <c r="AD494" s="3"/>
      <c r="AE494" s="3"/>
      <c r="AF494" s="3"/>
      <c r="AG494" s="3"/>
      <c r="AH494" s="3"/>
      <c r="AI494" s="3"/>
      <c r="AJ494" s="3"/>
    </row>
    <row r="495" spans="1:36" ht="15.5">
      <c r="A495" s="1"/>
      <c r="B495" s="1"/>
      <c r="C495" s="1"/>
      <c r="D495" s="1"/>
      <c r="E495" s="1"/>
      <c r="F495" s="1"/>
      <c r="G495" s="1"/>
      <c r="H495" s="1"/>
      <c r="I495" s="1"/>
      <c r="J495" s="1"/>
      <c r="K495" s="1"/>
      <c r="L495" s="1"/>
      <c r="M495" s="1"/>
      <c r="N495" s="1"/>
      <c r="O495" s="1"/>
      <c r="P495" s="1"/>
      <c r="Q495" s="1"/>
      <c r="R495" s="3"/>
      <c r="S495" s="3"/>
      <c r="T495" s="3"/>
      <c r="U495" s="3"/>
      <c r="V495" s="3"/>
      <c r="W495" s="3"/>
      <c r="X495" s="3"/>
      <c r="Y495" s="3"/>
      <c r="Z495" s="3"/>
      <c r="AA495" s="3"/>
      <c r="AB495" s="3"/>
      <c r="AC495" s="3"/>
      <c r="AD495" s="3"/>
      <c r="AE495" s="3"/>
      <c r="AF495" s="3"/>
      <c r="AG495" s="3"/>
      <c r="AH495" s="3"/>
      <c r="AI495" s="3"/>
      <c r="AJ495" s="3"/>
    </row>
    <row r="496" spans="1:36" ht="15.5">
      <c r="A496" s="1"/>
      <c r="B496" s="1"/>
      <c r="C496" s="1"/>
      <c r="D496" s="1"/>
      <c r="E496" s="1"/>
      <c r="F496" s="1"/>
      <c r="G496" s="1"/>
      <c r="H496" s="1"/>
      <c r="I496" s="1"/>
      <c r="J496" s="1"/>
      <c r="K496" s="1"/>
      <c r="L496" s="1"/>
      <c r="M496" s="1"/>
      <c r="N496" s="1"/>
      <c r="O496" s="1"/>
      <c r="P496" s="1"/>
      <c r="Q496" s="1"/>
      <c r="R496" s="3"/>
      <c r="S496" s="3"/>
      <c r="T496" s="3"/>
      <c r="U496" s="3"/>
      <c r="V496" s="3"/>
      <c r="W496" s="3"/>
      <c r="X496" s="3"/>
      <c r="Y496" s="3"/>
      <c r="Z496" s="3"/>
      <c r="AA496" s="3"/>
      <c r="AB496" s="3"/>
      <c r="AC496" s="3"/>
      <c r="AD496" s="3"/>
      <c r="AE496" s="3"/>
      <c r="AF496" s="3"/>
      <c r="AG496" s="3"/>
      <c r="AH496" s="3"/>
      <c r="AI496" s="3"/>
      <c r="AJ496" s="3"/>
    </row>
    <row r="497" spans="1:36" ht="15.5">
      <c r="A497" s="1"/>
      <c r="B497" s="1"/>
      <c r="C497" s="1"/>
      <c r="D497" s="1"/>
      <c r="E497" s="1"/>
      <c r="F497" s="1"/>
      <c r="G497" s="1"/>
      <c r="H497" s="1"/>
      <c r="I497" s="1"/>
      <c r="J497" s="1"/>
      <c r="K497" s="1"/>
      <c r="L497" s="1"/>
      <c r="M497" s="1"/>
      <c r="N497" s="1"/>
      <c r="O497" s="1"/>
      <c r="P497" s="1"/>
      <c r="Q497" s="1"/>
      <c r="R497" s="3"/>
      <c r="S497" s="3"/>
      <c r="T497" s="3"/>
      <c r="U497" s="3"/>
      <c r="V497" s="3"/>
      <c r="W497" s="3"/>
      <c r="X497" s="3"/>
      <c r="Y497" s="3"/>
      <c r="Z497" s="3"/>
      <c r="AA497" s="3"/>
      <c r="AB497" s="3"/>
      <c r="AC497" s="3"/>
      <c r="AD497" s="3"/>
      <c r="AE497" s="3"/>
      <c r="AF497" s="3"/>
      <c r="AG497" s="3"/>
      <c r="AH497" s="3"/>
      <c r="AI497" s="3"/>
      <c r="AJ497" s="3"/>
    </row>
    <row r="498" spans="1:36" ht="15.5">
      <c r="A498" s="1"/>
      <c r="B498" s="1"/>
      <c r="C498" s="1"/>
      <c r="D498" s="1"/>
      <c r="E498" s="1"/>
      <c r="F498" s="1"/>
      <c r="G498" s="1"/>
      <c r="H498" s="1"/>
      <c r="I498" s="1"/>
      <c r="J498" s="1"/>
      <c r="K498" s="1"/>
      <c r="L498" s="1"/>
      <c r="M498" s="1"/>
      <c r="N498" s="1"/>
      <c r="O498" s="1"/>
      <c r="P498" s="1"/>
      <c r="Q498" s="1"/>
      <c r="R498" s="3"/>
      <c r="S498" s="3"/>
      <c r="T498" s="3"/>
      <c r="U498" s="3"/>
      <c r="V498" s="3"/>
      <c r="W498" s="3"/>
      <c r="X498" s="3"/>
      <c r="Y498" s="3"/>
      <c r="Z498" s="3"/>
      <c r="AA498" s="3"/>
      <c r="AB498" s="3"/>
      <c r="AC498" s="3"/>
      <c r="AD498" s="3"/>
      <c r="AE498" s="3"/>
      <c r="AF498" s="3"/>
      <c r="AG498" s="3"/>
      <c r="AH498" s="3"/>
      <c r="AI498" s="3"/>
      <c r="AJ498" s="3"/>
    </row>
    <row r="499" spans="1:36" ht="15.5">
      <c r="A499" s="1"/>
      <c r="B499" s="1"/>
      <c r="C499" s="1"/>
      <c r="D499" s="1"/>
      <c r="E499" s="1"/>
      <c r="F499" s="1"/>
      <c r="G499" s="1"/>
      <c r="H499" s="1"/>
      <c r="I499" s="1"/>
      <c r="J499" s="1"/>
      <c r="K499" s="1"/>
      <c r="L499" s="1"/>
      <c r="M499" s="1"/>
      <c r="N499" s="1"/>
      <c r="O499" s="1"/>
      <c r="P499" s="1"/>
      <c r="Q499" s="1"/>
      <c r="R499" s="3"/>
      <c r="S499" s="3"/>
      <c r="T499" s="3"/>
      <c r="U499" s="3"/>
      <c r="V499" s="3"/>
      <c r="W499" s="3"/>
      <c r="X499" s="3"/>
      <c r="Y499" s="3"/>
      <c r="Z499" s="3"/>
      <c r="AA499" s="3"/>
      <c r="AB499" s="3"/>
      <c r="AC499" s="3"/>
      <c r="AD499" s="3"/>
      <c r="AE499" s="3"/>
      <c r="AF499" s="3"/>
      <c r="AG499" s="3"/>
      <c r="AH499" s="3"/>
      <c r="AI499" s="3"/>
      <c r="AJ499" s="3"/>
    </row>
    <row r="500" spans="1:36" ht="15.5">
      <c r="A500" s="1"/>
      <c r="B500" s="1"/>
      <c r="C500" s="1"/>
      <c r="D500" s="1"/>
      <c r="E500" s="1"/>
      <c r="F500" s="1"/>
      <c r="G500" s="1"/>
      <c r="H500" s="1"/>
      <c r="I500" s="1"/>
      <c r="J500" s="1"/>
      <c r="K500" s="1"/>
      <c r="L500" s="1"/>
      <c r="M500" s="1"/>
      <c r="N500" s="1"/>
      <c r="O500" s="1"/>
      <c r="P500" s="1"/>
      <c r="Q500" s="1"/>
      <c r="R500" s="3"/>
      <c r="S500" s="3"/>
      <c r="T500" s="3"/>
      <c r="U500" s="3"/>
      <c r="V500" s="3"/>
      <c r="W500" s="3"/>
      <c r="X500" s="3"/>
      <c r="Y500" s="3"/>
      <c r="Z500" s="3"/>
      <c r="AA500" s="3"/>
      <c r="AB500" s="3"/>
      <c r="AC500" s="3"/>
      <c r="AD500" s="3"/>
      <c r="AE500" s="3"/>
      <c r="AF500" s="3"/>
      <c r="AG500" s="3"/>
      <c r="AH500" s="3"/>
      <c r="AI500" s="3"/>
      <c r="AJ500" s="3"/>
    </row>
    <row r="501" spans="1:36" ht="15.5">
      <c r="A501" s="1"/>
      <c r="B501" s="1"/>
      <c r="C501" s="1"/>
      <c r="D501" s="1"/>
      <c r="E501" s="1"/>
      <c r="F501" s="1"/>
      <c r="G501" s="1"/>
      <c r="H501" s="1"/>
      <c r="I501" s="1"/>
      <c r="J501" s="1"/>
      <c r="K501" s="1"/>
      <c r="L501" s="1"/>
      <c r="M501" s="1"/>
      <c r="N501" s="1"/>
      <c r="O501" s="1"/>
      <c r="P501" s="1"/>
      <c r="Q501" s="1"/>
      <c r="R501" s="3"/>
      <c r="S501" s="3"/>
      <c r="T501" s="3"/>
      <c r="U501" s="3"/>
      <c r="V501" s="3"/>
      <c r="W501" s="3"/>
      <c r="X501" s="3"/>
      <c r="Y501" s="3"/>
      <c r="Z501" s="3"/>
      <c r="AA501" s="3"/>
      <c r="AB501" s="3"/>
      <c r="AC501" s="3"/>
      <c r="AD501" s="3"/>
      <c r="AE501" s="3"/>
      <c r="AF501" s="3"/>
      <c r="AG501" s="3"/>
      <c r="AH501" s="3"/>
      <c r="AI501" s="3"/>
      <c r="AJ501" s="3"/>
    </row>
    <row r="502" spans="1:36" ht="15.5">
      <c r="A502" s="1"/>
      <c r="B502" s="1"/>
      <c r="C502" s="1"/>
      <c r="D502" s="1"/>
      <c r="E502" s="1"/>
      <c r="F502" s="1"/>
      <c r="G502" s="1"/>
      <c r="H502" s="1"/>
      <c r="I502" s="1"/>
      <c r="J502" s="1"/>
      <c r="K502" s="1"/>
      <c r="L502" s="1"/>
      <c r="M502" s="1"/>
      <c r="N502" s="1"/>
      <c r="O502" s="1"/>
      <c r="P502" s="1"/>
      <c r="Q502" s="1"/>
      <c r="R502" s="3"/>
      <c r="S502" s="3"/>
      <c r="T502" s="3"/>
      <c r="U502" s="3"/>
      <c r="V502" s="3"/>
      <c r="W502" s="3"/>
      <c r="X502" s="3"/>
      <c r="Y502" s="3"/>
      <c r="Z502" s="3"/>
      <c r="AA502" s="3"/>
      <c r="AB502" s="3"/>
      <c r="AC502" s="3"/>
      <c r="AD502" s="3"/>
      <c r="AE502" s="3"/>
      <c r="AF502" s="3"/>
      <c r="AG502" s="3"/>
      <c r="AH502" s="3"/>
      <c r="AI502" s="3"/>
      <c r="AJ502" s="3"/>
    </row>
    <row r="503" spans="1:36" ht="15.5">
      <c r="A503" s="1"/>
      <c r="B503" s="1"/>
      <c r="C503" s="1"/>
      <c r="D503" s="1"/>
      <c r="E503" s="1"/>
      <c r="F503" s="1"/>
      <c r="G503" s="1"/>
      <c r="H503" s="1"/>
      <c r="I503" s="1"/>
      <c r="J503" s="1"/>
      <c r="K503" s="1"/>
      <c r="L503" s="1"/>
      <c r="M503" s="1"/>
      <c r="N503" s="1"/>
      <c r="O503" s="1"/>
      <c r="P503" s="1"/>
      <c r="Q503" s="1"/>
      <c r="R503" s="3"/>
      <c r="S503" s="3"/>
      <c r="T503" s="3"/>
      <c r="U503" s="3"/>
      <c r="V503" s="3"/>
      <c r="W503" s="3"/>
      <c r="X503" s="3"/>
      <c r="Y503" s="3"/>
      <c r="Z503" s="3"/>
      <c r="AA503" s="3"/>
      <c r="AB503" s="3"/>
      <c r="AC503" s="3"/>
      <c r="AD503" s="3"/>
      <c r="AE503" s="3"/>
      <c r="AF503" s="3"/>
      <c r="AG503" s="3"/>
      <c r="AH503" s="3"/>
      <c r="AI503" s="3"/>
      <c r="AJ503" s="3"/>
    </row>
    <row r="504" spans="1:36" ht="15.5">
      <c r="A504" s="1"/>
      <c r="B504" s="1"/>
      <c r="C504" s="1"/>
      <c r="D504" s="1"/>
      <c r="E504" s="1"/>
      <c r="F504" s="1"/>
      <c r="G504" s="1"/>
      <c r="H504" s="1"/>
      <c r="I504" s="1"/>
      <c r="J504" s="1"/>
      <c r="K504" s="1"/>
      <c r="L504" s="1"/>
      <c r="M504" s="1"/>
      <c r="N504" s="1"/>
      <c r="O504" s="1"/>
      <c r="P504" s="1"/>
      <c r="Q504" s="1"/>
      <c r="R504" s="3"/>
      <c r="S504" s="3"/>
      <c r="T504" s="3"/>
      <c r="U504" s="3"/>
      <c r="V504" s="3"/>
      <c r="W504" s="3"/>
      <c r="X504" s="3"/>
      <c r="Y504" s="3"/>
      <c r="Z504" s="3"/>
      <c r="AA504" s="3"/>
      <c r="AB504" s="3"/>
      <c r="AC504" s="3"/>
      <c r="AD504" s="3"/>
      <c r="AE504" s="3"/>
      <c r="AF504" s="3"/>
      <c r="AG504" s="3"/>
      <c r="AH504" s="3"/>
      <c r="AI504" s="3"/>
      <c r="AJ504" s="3"/>
    </row>
    <row r="505" spans="1:36" ht="15.5">
      <c r="A505" s="1"/>
      <c r="B505" s="1"/>
      <c r="C505" s="1"/>
      <c r="D505" s="1"/>
      <c r="E505" s="1"/>
      <c r="F505" s="1"/>
      <c r="G505" s="1"/>
      <c r="H505" s="1"/>
      <c r="I505" s="1"/>
      <c r="J505" s="1"/>
      <c r="K505" s="1"/>
      <c r="L505" s="1"/>
      <c r="M505" s="1"/>
      <c r="N505" s="1"/>
      <c r="O505" s="1"/>
      <c r="P505" s="1"/>
      <c r="Q505" s="1"/>
      <c r="R505" s="3"/>
      <c r="S505" s="3"/>
      <c r="T505" s="3"/>
      <c r="U505" s="3"/>
      <c r="V505" s="3"/>
      <c r="W505" s="3"/>
      <c r="X505" s="3"/>
      <c r="Y505" s="3"/>
      <c r="Z505" s="3"/>
      <c r="AA505" s="3"/>
      <c r="AB505" s="3"/>
      <c r="AC505" s="3"/>
      <c r="AD505" s="3"/>
      <c r="AE505" s="3"/>
      <c r="AF505" s="3"/>
      <c r="AG505" s="3"/>
      <c r="AH505" s="3"/>
      <c r="AI505" s="3"/>
      <c r="AJ505" s="3"/>
    </row>
    <row r="506" spans="1:36" ht="15.5">
      <c r="A506" s="1"/>
      <c r="B506" s="1"/>
      <c r="C506" s="1"/>
      <c r="D506" s="1"/>
      <c r="E506" s="1"/>
      <c r="F506" s="1"/>
      <c r="G506" s="1"/>
      <c r="H506" s="1"/>
      <c r="I506" s="1"/>
      <c r="J506" s="1"/>
      <c r="K506" s="1"/>
      <c r="L506" s="1"/>
      <c r="M506" s="1"/>
      <c r="N506" s="1"/>
      <c r="O506" s="1"/>
      <c r="P506" s="1"/>
      <c r="Q506" s="1"/>
      <c r="R506" s="3"/>
      <c r="S506" s="3"/>
      <c r="T506" s="3"/>
      <c r="U506" s="3"/>
      <c r="V506" s="3"/>
      <c r="W506" s="3"/>
      <c r="X506" s="3"/>
      <c r="Y506" s="3"/>
      <c r="Z506" s="3"/>
      <c r="AA506" s="3"/>
      <c r="AB506" s="3"/>
      <c r="AC506" s="3"/>
      <c r="AD506" s="3"/>
      <c r="AE506" s="3"/>
      <c r="AF506" s="3"/>
      <c r="AG506" s="3"/>
      <c r="AH506" s="3"/>
      <c r="AI506" s="3"/>
      <c r="AJ506" s="3"/>
    </row>
    <row r="507" spans="1:36" ht="15.5">
      <c r="A507" s="1"/>
      <c r="B507" s="1"/>
      <c r="C507" s="1"/>
      <c r="D507" s="1"/>
      <c r="E507" s="1"/>
      <c r="F507" s="1"/>
      <c r="G507" s="1"/>
      <c r="H507" s="1"/>
      <c r="I507" s="1"/>
      <c r="J507" s="1"/>
      <c r="K507" s="1"/>
      <c r="L507" s="1"/>
      <c r="M507" s="1"/>
      <c r="N507" s="1"/>
      <c r="O507" s="1"/>
      <c r="P507" s="1"/>
      <c r="Q507" s="1"/>
      <c r="R507" s="3"/>
      <c r="S507" s="3"/>
      <c r="T507" s="3"/>
      <c r="U507" s="3"/>
      <c r="V507" s="3"/>
      <c r="W507" s="3"/>
      <c r="X507" s="3"/>
      <c r="Y507" s="3"/>
      <c r="Z507" s="3"/>
      <c r="AA507" s="3"/>
      <c r="AB507" s="3"/>
      <c r="AC507" s="3"/>
      <c r="AD507" s="3"/>
      <c r="AE507" s="3"/>
      <c r="AF507" s="3"/>
      <c r="AG507" s="3"/>
      <c r="AH507" s="3"/>
      <c r="AI507" s="3"/>
      <c r="AJ507" s="3"/>
    </row>
    <row r="508" spans="1:36" ht="15.5">
      <c r="A508" s="1"/>
      <c r="B508" s="1"/>
      <c r="C508" s="1"/>
      <c r="D508" s="1"/>
      <c r="E508" s="1"/>
      <c r="F508" s="1"/>
      <c r="G508" s="1"/>
      <c r="H508" s="1"/>
      <c r="I508" s="1"/>
      <c r="J508" s="1"/>
      <c r="K508" s="1"/>
      <c r="L508" s="1"/>
      <c r="M508" s="1"/>
      <c r="N508" s="1"/>
      <c r="O508" s="1"/>
      <c r="P508" s="1"/>
      <c r="Q508" s="1"/>
      <c r="R508" s="3"/>
      <c r="S508" s="3"/>
      <c r="T508" s="3"/>
      <c r="U508" s="3"/>
      <c r="V508" s="3"/>
      <c r="W508" s="3"/>
      <c r="X508" s="3"/>
      <c r="Y508" s="3"/>
      <c r="Z508" s="3"/>
      <c r="AA508" s="3"/>
      <c r="AB508" s="3"/>
      <c r="AC508" s="3"/>
      <c r="AD508" s="3"/>
      <c r="AE508" s="3"/>
      <c r="AF508" s="3"/>
      <c r="AG508" s="3"/>
      <c r="AH508" s="3"/>
      <c r="AI508" s="3"/>
      <c r="AJ508" s="3"/>
    </row>
    <row r="509" spans="1:36" ht="15.5">
      <c r="A509" s="1"/>
      <c r="B509" s="1"/>
      <c r="C509" s="1"/>
      <c r="D509" s="1"/>
      <c r="E509" s="1"/>
      <c r="F509" s="1"/>
      <c r="G509" s="1"/>
      <c r="H509" s="1"/>
      <c r="I509" s="1"/>
      <c r="J509" s="1"/>
      <c r="K509" s="1"/>
      <c r="L509" s="1"/>
      <c r="M509" s="1"/>
      <c r="N509" s="1"/>
      <c r="O509" s="1"/>
      <c r="P509" s="1"/>
      <c r="Q509" s="1"/>
      <c r="R509" s="3"/>
      <c r="S509" s="3"/>
      <c r="T509" s="3"/>
      <c r="U509" s="3"/>
      <c r="V509" s="3"/>
      <c r="W509" s="3"/>
      <c r="X509" s="3"/>
      <c r="Y509" s="3"/>
      <c r="Z509" s="3"/>
      <c r="AA509" s="3"/>
      <c r="AB509" s="3"/>
      <c r="AC509" s="3"/>
      <c r="AD509" s="3"/>
      <c r="AE509" s="3"/>
      <c r="AF509" s="3"/>
      <c r="AG509" s="3"/>
      <c r="AH509" s="3"/>
      <c r="AI509" s="3"/>
      <c r="AJ509" s="3"/>
    </row>
    <row r="510" spans="1:36" ht="15.5">
      <c r="A510" s="1"/>
      <c r="B510" s="1"/>
      <c r="C510" s="1"/>
      <c r="D510" s="1"/>
      <c r="E510" s="1"/>
      <c r="F510" s="1"/>
      <c r="G510" s="1"/>
      <c r="H510" s="1"/>
      <c r="I510" s="1"/>
      <c r="J510" s="1"/>
      <c r="K510" s="1"/>
      <c r="L510" s="1"/>
      <c r="M510" s="1"/>
      <c r="N510" s="1"/>
      <c r="O510" s="1"/>
      <c r="P510" s="1"/>
      <c r="Q510" s="1"/>
      <c r="R510" s="3"/>
      <c r="S510" s="3"/>
      <c r="T510" s="3"/>
      <c r="U510" s="3"/>
      <c r="V510" s="3"/>
      <c r="W510" s="3"/>
      <c r="X510" s="3"/>
      <c r="Y510" s="3"/>
      <c r="Z510" s="3"/>
      <c r="AA510" s="3"/>
      <c r="AB510" s="3"/>
      <c r="AC510" s="3"/>
      <c r="AD510" s="3"/>
      <c r="AE510" s="3"/>
      <c r="AF510" s="3"/>
      <c r="AG510" s="3"/>
      <c r="AH510" s="3"/>
      <c r="AI510" s="3"/>
      <c r="AJ510" s="3"/>
    </row>
    <row r="511" spans="1:36" ht="15.5">
      <c r="A511" s="1"/>
      <c r="B511" s="1"/>
      <c r="C511" s="1"/>
      <c r="D511" s="1"/>
      <c r="E511" s="1"/>
      <c r="F511" s="1"/>
      <c r="G511" s="1"/>
      <c r="H511" s="1"/>
      <c r="I511" s="1"/>
      <c r="J511" s="1"/>
      <c r="K511" s="1"/>
      <c r="L511" s="1"/>
      <c r="M511" s="1"/>
      <c r="N511" s="1"/>
      <c r="O511" s="1"/>
      <c r="P511" s="1"/>
      <c r="Q511" s="1"/>
      <c r="R511" s="3"/>
      <c r="S511" s="3"/>
      <c r="T511" s="3"/>
      <c r="U511" s="3"/>
      <c r="V511" s="3"/>
      <c r="W511" s="3"/>
      <c r="X511" s="3"/>
      <c r="Y511" s="3"/>
      <c r="Z511" s="3"/>
      <c r="AA511" s="3"/>
      <c r="AB511" s="3"/>
      <c r="AC511" s="3"/>
      <c r="AD511" s="3"/>
      <c r="AE511" s="3"/>
      <c r="AF511" s="3"/>
      <c r="AG511" s="3"/>
      <c r="AH511" s="3"/>
      <c r="AI511" s="3"/>
      <c r="AJ511" s="3"/>
    </row>
    <row r="512" spans="1:36" ht="15.5">
      <c r="A512" s="1"/>
      <c r="B512" s="1"/>
      <c r="C512" s="1"/>
      <c r="D512" s="1"/>
      <c r="E512" s="1"/>
      <c r="F512" s="1"/>
      <c r="G512" s="1"/>
      <c r="H512" s="1"/>
      <c r="I512" s="1"/>
      <c r="J512" s="1"/>
      <c r="K512" s="1"/>
      <c r="L512" s="1"/>
      <c r="M512" s="1"/>
      <c r="N512" s="1"/>
      <c r="O512" s="1"/>
      <c r="P512" s="1"/>
      <c r="Q512" s="1"/>
      <c r="R512" s="3"/>
      <c r="S512" s="3"/>
      <c r="T512" s="3"/>
      <c r="U512" s="3"/>
      <c r="V512" s="3"/>
      <c r="W512" s="3"/>
      <c r="X512" s="3"/>
      <c r="Y512" s="3"/>
      <c r="Z512" s="3"/>
      <c r="AA512" s="3"/>
      <c r="AB512" s="3"/>
      <c r="AC512" s="3"/>
      <c r="AD512" s="3"/>
      <c r="AE512" s="3"/>
      <c r="AF512" s="3"/>
      <c r="AG512" s="3"/>
      <c r="AH512" s="3"/>
      <c r="AI512" s="3"/>
      <c r="AJ512" s="3"/>
    </row>
    <row r="513" spans="1:36" ht="15.5">
      <c r="A513" s="1"/>
      <c r="B513" s="1"/>
      <c r="C513" s="1"/>
      <c r="D513" s="1"/>
      <c r="E513" s="1"/>
      <c r="F513" s="1"/>
      <c r="G513" s="1"/>
      <c r="H513" s="1"/>
      <c r="I513" s="1"/>
      <c r="J513" s="1"/>
      <c r="K513" s="1"/>
      <c r="L513" s="1"/>
      <c r="M513" s="1"/>
      <c r="N513" s="1"/>
      <c r="O513" s="1"/>
      <c r="P513" s="1"/>
      <c r="Q513" s="1"/>
      <c r="R513" s="3"/>
      <c r="S513" s="3"/>
      <c r="T513" s="3"/>
      <c r="U513" s="3"/>
      <c r="V513" s="3"/>
      <c r="W513" s="3"/>
      <c r="X513" s="3"/>
      <c r="Y513" s="3"/>
      <c r="Z513" s="3"/>
      <c r="AA513" s="3"/>
      <c r="AB513" s="3"/>
      <c r="AC513" s="3"/>
      <c r="AD513" s="3"/>
      <c r="AE513" s="3"/>
      <c r="AF513" s="3"/>
      <c r="AG513" s="3"/>
      <c r="AH513" s="3"/>
      <c r="AI513" s="3"/>
      <c r="AJ513" s="3"/>
    </row>
    <row r="514" spans="1:36" ht="15.5">
      <c r="A514" s="1"/>
      <c r="B514" s="1"/>
      <c r="C514" s="1"/>
      <c r="D514" s="1"/>
      <c r="E514" s="1"/>
      <c r="F514" s="1"/>
      <c r="G514" s="1"/>
      <c r="H514" s="1"/>
      <c r="I514" s="1"/>
      <c r="J514" s="1"/>
      <c r="K514" s="1"/>
      <c r="L514" s="1"/>
      <c r="M514" s="1"/>
      <c r="N514" s="1"/>
      <c r="O514" s="1"/>
      <c r="P514" s="1"/>
      <c r="Q514" s="1"/>
      <c r="R514" s="3"/>
      <c r="S514" s="3"/>
      <c r="T514" s="3"/>
      <c r="U514" s="3"/>
      <c r="V514" s="3"/>
      <c r="W514" s="3"/>
      <c r="X514" s="3"/>
      <c r="Y514" s="3"/>
      <c r="Z514" s="3"/>
      <c r="AA514" s="3"/>
      <c r="AB514" s="3"/>
      <c r="AC514" s="3"/>
      <c r="AD514" s="3"/>
      <c r="AE514" s="3"/>
      <c r="AF514" s="3"/>
      <c r="AG514" s="3"/>
      <c r="AH514" s="3"/>
      <c r="AI514" s="3"/>
      <c r="AJ514" s="3"/>
    </row>
    <row r="515" spans="1:36" ht="15.5">
      <c r="A515" s="1"/>
      <c r="B515" s="1"/>
      <c r="C515" s="1"/>
      <c r="D515" s="1"/>
      <c r="E515" s="1"/>
      <c r="F515" s="1"/>
      <c r="G515" s="1"/>
      <c r="H515" s="1"/>
      <c r="I515" s="1"/>
      <c r="J515" s="1"/>
      <c r="K515" s="1"/>
      <c r="L515" s="1"/>
      <c r="M515" s="1"/>
      <c r="N515" s="1"/>
      <c r="O515" s="1"/>
      <c r="P515" s="1"/>
      <c r="Q515" s="1"/>
      <c r="R515" s="3"/>
      <c r="S515" s="3"/>
      <c r="T515" s="3"/>
      <c r="U515" s="3"/>
      <c r="V515" s="3"/>
      <c r="W515" s="3"/>
      <c r="X515" s="3"/>
      <c r="Y515" s="3"/>
      <c r="Z515" s="3"/>
      <c r="AA515" s="3"/>
      <c r="AB515" s="3"/>
      <c r="AC515" s="3"/>
      <c r="AD515" s="3"/>
      <c r="AE515" s="3"/>
      <c r="AF515" s="3"/>
      <c r="AG515" s="3"/>
      <c r="AH515" s="3"/>
      <c r="AI515" s="3"/>
      <c r="AJ515" s="3"/>
    </row>
    <row r="516" spans="1:36" ht="15.5">
      <c r="A516" s="1"/>
      <c r="B516" s="1"/>
      <c r="C516" s="1"/>
      <c r="D516" s="1"/>
      <c r="E516" s="1"/>
      <c r="F516" s="1"/>
      <c r="G516" s="1"/>
      <c r="H516" s="1"/>
      <c r="I516" s="1"/>
      <c r="J516" s="1"/>
      <c r="K516" s="1"/>
      <c r="L516" s="1"/>
      <c r="M516" s="1"/>
      <c r="N516" s="1"/>
      <c r="O516" s="1"/>
      <c r="P516" s="1"/>
      <c r="Q516" s="1"/>
      <c r="R516" s="3"/>
      <c r="S516" s="3"/>
      <c r="T516" s="3"/>
      <c r="U516" s="3"/>
      <c r="V516" s="3"/>
      <c r="W516" s="3"/>
      <c r="X516" s="3"/>
      <c r="Y516" s="3"/>
      <c r="Z516" s="3"/>
      <c r="AA516" s="3"/>
      <c r="AB516" s="3"/>
      <c r="AC516" s="3"/>
      <c r="AD516" s="3"/>
      <c r="AE516" s="3"/>
      <c r="AF516" s="3"/>
      <c r="AG516" s="3"/>
      <c r="AH516" s="3"/>
      <c r="AI516" s="3"/>
      <c r="AJ516" s="3"/>
    </row>
    <row r="517" spans="1:36" ht="15.5">
      <c r="A517" s="1"/>
      <c r="B517" s="1"/>
      <c r="C517" s="1"/>
      <c r="D517" s="1"/>
      <c r="E517" s="1"/>
      <c r="F517" s="1"/>
      <c r="G517" s="1"/>
      <c r="H517" s="1"/>
      <c r="I517" s="1"/>
      <c r="J517" s="1"/>
      <c r="K517" s="1"/>
      <c r="L517" s="1"/>
      <c r="M517" s="1"/>
      <c r="N517" s="1"/>
      <c r="O517" s="1"/>
      <c r="P517" s="1"/>
      <c r="Q517" s="1"/>
      <c r="R517" s="3"/>
      <c r="S517" s="3"/>
      <c r="T517" s="3"/>
      <c r="U517" s="3"/>
      <c r="V517" s="3"/>
      <c r="W517" s="3"/>
      <c r="X517" s="3"/>
      <c r="Y517" s="3"/>
      <c r="Z517" s="3"/>
      <c r="AA517" s="3"/>
      <c r="AB517" s="3"/>
      <c r="AC517" s="3"/>
      <c r="AD517" s="3"/>
      <c r="AE517" s="3"/>
      <c r="AF517" s="3"/>
      <c r="AG517" s="3"/>
      <c r="AH517" s="3"/>
      <c r="AI517" s="3"/>
      <c r="AJ517" s="3"/>
    </row>
    <row r="518" spans="1:36" ht="15.5">
      <c r="A518" s="1"/>
      <c r="B518" s="1"/>
      <c r="C518" s="1"/>
      <c r="D518" s="1"/>
      <c r="E518" s="1"/>
      <c r="F518" s="1"/>
      <c r="G518" s="1"/>
      <c r="H518" s="1"/>
      <c r="I518" s="1"/>
      <c r="J518" s="1"/>
      <c r="K518" s="1"/>
      <c r="L518" s="1"/>
      <c r="M518" s="1"/>
      <c r="N518" s="1"/>
      <c r="O518" s="1"/>
      <c r="P518" s="1"/>
      <c r="Q518" s="1"/>
      <c r="R518" s="3"/>
      <c r="S518" s="3"/>
      <c r="T518" s="3"/>
      <c r="U518" s="3"/>
      <c r="V518" s="3"/>
      <c r="W518" s="3"/>
      <c r="X518" s="3"/>
      <c r="Y518" s="3"/>
      <c r="Z518" s="3"/>
      <c r="AA518" s="3"/>
      <c r="AB518" s="3"/>
      <c r="AC518" s="3"/>
      <c r="AD518" s="3"/>
      <c r="AE518" s="3"/>
      <c r="AF518" s="3"/>
      <c r="AG518" s="3"/>
      <c r="AH518" s="3"/>
      <c r="AI518" s="3"/>
      <c r="AJ518" s="3"/>
    </row>
    <row r="519" spans="1:36" ht="15.5">
      <c r="A519" s="1"/>
      <c r="B519" s="1"/>
      <c r="C519" s="1"/>
      <c r="D519" s="1"/>
      <c r="E519" s="1"/>
      <c r="F519" s="1"/>
      <c r="G519" s="1"/>
      <c r="H519" s="1"/>
      <c r="I519" s="1"/>
      <c r="J519" s="1"/>
      <c r="K519" s="1"/>
      <c r="L519" s="1"/>
      <c r="M519" s="1"/>
      <c r="N519" s="1"/>
      <c r="O519" s="1"/>
      <c r="P519" s="1"/>
      <c r="Q519" s="1"/>
      <c r="R519" s="3"/>
      <c r="S519" s="3"/>
      <c r="T519" s="3"/>
      <c r="U519" s="3"/>
      <c r="V519" s="3"/>
      <c r="W519" s="3"/>
      <c r="X519" s="3"/>
      <c r="Y519" s="3"/>
      <c r="Z519" s="3"/>
      <c r="AA519" s="3"/>
      <c r="AB519" s="3"/>
      <c r="AC519" s="3"/>
      <c r="AD519" s="3"/>
      <c r="AE519" s="3"/>
      <c r="AF519" s="3"/>
      <c r="AG519" s="3"/>
      <c r="AH519" s="3"/>
      <c r="AI519" s="3"/>
      <c r="AJ519" s="3"/>
    </row>
    <row r="520" spans="1:36" ht="15.5">
      <c r="A520" s="1"/>
      <c r="B520" s="1"/>
      <c r="C520" s="1"/>
      <c r="D520" s="1"/>
      <c r="E520" s="1"/>
      <c r="F520" s="1"/>
      <c r="G520" s="1"/>
      <c r="H520" s="1"/>
      <c r="I520" s="1"/>
      <c r="J520" s="1"/>
      <c r="K520" s="1"/>
      <c r="L520" s="1"/>
      <c r="M520" s="1"/>
      <c r="N520" s="1"/>
      <c r="O520" s="1"/>
      <c r="P520" s="1"/>
      <c r="Q520" s="1"/>
      <c r="R520" s="3"/>
      <c r="S520" s="3"/>
      <c r="T520" s="3"/>
      <c r="U520" s="3"/>
      <c r="V520" s="3"/>
      <c r="W520" s="3"/>
      <c r="X520" s="3"/>
      <c r="Y520" s="3"/>
      <c r="Z520" s="3"/>
      <c r="AA520" s="3"/>
      <c r="AB520" s="3"/>
      <c r="AC520" s="3"/>
      <c r="AD520" s="3"/>
      <c r="AE520" s="3"/>
      <c r="AF520" s="3"/>
      <c r="AG520" s="3"/>
      <c r="AH520" s="3"/>
      <c r="AI520" s="3"/>
      <c r="AJ520" s="3"/>
    </row>
    <row r="521" spans="1:36" ht="15.5">
      <c r="A521" s="1"/>
      <c r="B521" s="1"/>
      <c r="C521" s="1"/>
      <c r="D521" s="1"/>
      <c r="E521" s="1"/>
      <c r="F521" s="1"/>
      <c r="G521" s="1"/>
      <c r="H521" s="1"/>
      <c r="I521" s="1"/>
      <c r="J521" s="1"/>
      <c r="K521" s="1"/>
      <c r="L521" s="1"/>
      <c r="M521" s="1"/>
      <c r="N521" s="1"/>
      <c r="O521" s="1"/>
      <c r="P521" s="1"/>
      <c r="Q521" s="1"/>
      <c r="R521" s="3"/>
      <c r="S521" s="3"/>
      <c r="T521" s="3"/>
      <c r="U521" s="3"/>
      <c r="V521" s="3"/>
      <c r="W521" s="3"/>
      <c r="X521" s="3"/>
      <c r="Y521" s="3"/>
      <c r="Z521" s="3"/>
      <c r="AA521" s="3"/>
      <c r="AB521" s="3"/>
      <c r="AC521" s="3"/>
      <c r="AD521" s="3"/>
      <c r="AE521" s="3"/>
      <c r="AF521" s="3"/>
      <c r="AG521" s="3"/>
      <c r="AH521" s="3"/>
      <c r="AI521" s="3"/>
      <c r="AJ521" s="3"/>
    </row>
    <row r="522" spans="1:36" ht="15.5">
      <c r="A522" s="1"/>
      <c r="B522" s="1"/>
      <c r="C522" s="1"/>
      <c r="D522" s="1"/>
      <c r="E522" s="1"/>
      <c r="F522" s="1"/>
      <c r="G522" s="1"/>
      <c r="H522" s="1"/>
      <c r="I522" s="1"/>
      <c r="J522" s="1"/>
      <c r="K522" s="1"/>
      <c r="L522" s="1"/>
      <c r="M522" s="1"/>
      <c r="N522" s="1"/>
      <c r="O522" s="1"/>
      <c r="P522" s="1"/>
      <c r="Q522" s="1"/>
      <c r="R522" s="3"/>
      <c r="S522" s="3"/>
      <c r="T522" s="3"/>
      <c r="U522" s="3"/>
      <c r="V522" s="3"/>
      <c r="W522" s="3"/>
      <c r="X522" s="3"/>
      <c r="Y522" s="3"/>
      <c r="Z522" s="3"/>
      <c r="AA522" s="3"/>
      <c r="AB522" s="3"/>
      <c r="AC522" s="3"/>
      <c r="AD522" s="3"/>
      <c r="AE522" s="3"/>
      <c r="AF522" s="3"/>
      <c r="AG522" s="3"/>
      <c r="AH522" s="3"/>
      <c r="AI522" s="3"/>
      <c r="AJ522" s="3"/>
    </row>
    <row r="523" spans="1:36" ht="15.5">
      <c r="A523" s="1"/>
      <c r="B523" s="1"/>
      <c r="C523" s="1"/>
      <c r="D523" s="1"/>
      <c r="E523" s="1"/>
      <c r="F523" s="1"/>
      <c r="G523" s="1"/>
      <c r="H523" s="1"/>
      <c r="I523" s="1"/>
      <c r="J523" s="1"/>
      <c r="K523" s="1"/>
      <c r="L523" s="1"/>
      <c r="M523" s="1"/>
      <c r="N523" s="1"/>
      <c r="O523" s="1"/>
      <c r="P523" s="1"/>
      <c r="Q523" s="1"/>
      <c r="R523" s="3"/>
      <c r="S523" s="3"/>
      <c r="T523" s="3"/>
      <c r="U523" s="3"/>
      <c r="V523" s="3"/>
      <c r="W523" s="3"/>
      <c r="X523" s="3"/>
      <c r="Y523" s="3"/>
      <c r="Z523" s="3"/>
      <c r="AA523" s="3"/>
      <c r="AB523" s="3"/>
      <c r="AC523" s="3"/>
      <c r="AD523" s="3"/>
      <c r="AE523" s="3"/>
      <c r="AF523" s="3"/>
      <c r="AG523" s="3"/>
      <c r="AH523" s="3"/>
      <c r="AI523" s="3"/>
      <c r="AJ523" s="3"/>
    </row>
    <row r="524" spans="1:36" ht="15.5">
      <c r="A524" s="1"/>
      <c r="B524" s="1"/>
      <c r="C524" s="1"/>
      <c r="D524" s="1"/>
      <c r="E524" s="1"/>
      <c r="F524" s="1"/>
      <c r="G524" s="1"/>
      <c r="H524" s="1"/>
      <c r="I524" s="1"/>
      <c r="J524" s="1"/>
      <c r="K524" s="1"/>
      <c r="L524" s="1"/>
      <c r="M524" s="1"/>
      <c r="N524" s="1"/>
      <c r="O524" s="1"/>
      <c r="P524" s="1"/>
      <c r="Q524" s="1"/>
      <c r="R524" s="3"/>
      <c r="S524" s="3"/>
      <c r="T524" s="3"/>
      <c r="U524" s="3"/>
      <c r="V524" s="3"/>
      <c r="W524" s="3"/>
      <c r="X524" s="3"/>
      <c r="Y524" s="3"/>
      <c r="Z524" s="3"/>
      <c r="AA524" s="3"/>
      <c r="AB524" s="3"/>
      <c r="AC524" s="3"/>
      <c r="AD524" s="3"/>
      <c r="AE524" s="3"/>
      <c r="AF524" s="3"/>
      <c r="AG524" s="3"/>
      <c r="AH524" s="3"/>
      <c r="AI524" s="3"/>
      <c r="AJ524" s="3"/>
    </row>
    <row r="525" spans="1:36" ht="15.5">
      <c r="A525" s="1"/>
      <c r="B525" s="1"/>
      <c r="C525" s="1"/>
      <c r="D525" s="1"/>
      <c r="E525" s="1"/>
      <c r="F525" s="1"/>
      <c r="G525" s="1"/>
      <c r="H525" s="1"/>
      <c r="I525" s="1"/>
      <c r="J525" s="1"/>
      <c r="K525" s="1"/>
      <c r="L525" s="1"/>
      <c r="M525" s="1"/>
      <c r="N525" s="1"/>
      <c r="O525" s="1"/>
      <c r="P525" s="1"/>
      <c r="Q525" s="1"/>
      <c r="R525" s="3"/>
      <c r="S525" s="3"/>
      <c r="T525" s="3"/>
      <c r="U525" s="3"/>
      <c r="V525" s="3"/>
      <c r="W525" s="3"/>
      <c r="X525" s="3"/>
      <c r="Y525" s="3"/>
      <c r="Z525" s="3"/>
      <c r="AA525" s="3"/>
      <c r="AB525" s="3"/>
      <c r="AC525" s="3"/>
      <c r="AD525" s="3"/>
      <c r="AE525" s="3"/>
      <c r="AF525" s="3"/>
      <c r="AG525" s="3"/>
      <c r="AH525" s="3"/>
      <c r="AI525" s="3"/>
      <c r="AJ525" s="3"/>
    </row>
    <row r="526" spans="1:36" ht="15.5">
      <c r="A526" s="1"/>
      <c r="B526" s="1"/>
      <c r="C526" s="1"/>
      <c r="D526" s="1"/>
      <c r="E526" s="1"/>
      <c r="F526" s="1"/>
      <c r="G526" s="1"/>
      <c r="H526" s="1"/>
      <c r="I526" s="1"/>
      <c r="J526" s="1"/>
      <c r="K526" s="1"/>
      <c r="L526" s="1"/>
      <c r="M526" s="1"/>
      <c r="N526" s="1"/>
      <c r="O526" s="1"/>
      <c r="P526" s="1"/>
      <c r="Q526" s="1"/>
      <c r="R526" s="3"/>
      <c r="S526" s="3"/>
      <c r="T526" s="3"/>
      <c r="U526" s="3"/>
      <c r="V526" s="3"/>
      <c r="W526" s="3"/>
      <c r="X526" s="3"/>
      <c r="Y526" s="3"/>
      <c r="Z526" s="3"/>
      <c r="AA526" s="3"/>
      <c r="AB526" s="3"/>
      <c r="AC526" s="3"/>
      <c r="AD526" s="3"/>
      <c r="AE526" s="3"/>
      <c r="AF526" s="3"/>
      <c r="AG526" s="3"/>
      <c r="AH526" s="3"/>
      <c r="AI526" s="3"/>
      <c r="AJ526" s="3"/>
    </row>
    <row r="527" spans="1:36" ht="15.5">
      <c r="A527" s="1"/>
      <c r="B527" s="1"/>
      <c r="C527" s="1"/>
      <c r="D527" s="1"/>
      <c r="E527" s="1"/>
      <c r="F527" s="1"/>
      <c r="G527" s="1"/>
      <c r="H527" s="1"/>
      <c r="I527" s="1"/>
      <c r="J527" s="1"/>
      <c r="K527" s="1"/>
      <c r="L527" s="1"/>
      <c r="M527" s="1"/>
      <c r="N527" s="1"/>
      <c r="O527" s="1"/>
      <c r="P527" s="1"/>
      <c r="Q527" s="1"/>
      <c r="R527" s="3"/>
      <c r="S527" s="3"/>
      <c r="T527" s="3"/>
      <c r="U527" s="3"/>
      <c r="V527" s="3"/>
      <c r="W527" s="3"/>
      <c r="X527" s="3"/>
      <c r="Y527" s="3"/>
      <c r="Z527" s="3"/>
      <c r="AA527" s="3"/>
      <c r="AB527" s="3"/>
      <c r="AC527" s="3"/>
      <c r="AD527" s="3"/>
      <c r="AE527" s="3"/>
      <c r="AF527" s="3"/>
      <c r="AG527" s="3"/>
      <c r="AH527" s="3"/>
      <c r="AI527" s="3"/>
      <c r="AJ527" s="3"/>
    </row>
    <row r="528" spans="1:36" ht="15.5">
      <c r="A528" s="1"/>
      <c r="B528" s="1"/>
      <c r="C528" s="1"/>
      <c r="D528" s="1"/>
      <c r="E528" s="1"/>
      <c r="F528" s="1"/>
      <c r="G528" s="1"/>
      <c r="H528" s="1"/>
      <c r="I528" s="1"/>
      <c r="J528" s="1"/>
      <c r="K528" s="1"/>
      <c r="L528" s="1"/>
      <c r="M528" s="1"/>
      <c r="N528" s="1"/>
      <c r="O528" s="1"/>
      <c r="P528" s="1"/>
      <c r="Q528" s="1"/>
      <c r="R528" s="3"/>
      <c r="S528" s="3"/>
      <c r="T528" s="3"/>
      <c r="U528" s="3"/>
      <c r="V528" s="3"/>
      <c r="W528" s="3"/>
      <c r="X528" s="3"/>
      <c r="Y528" s="3"/>
      <c r="Z528" s="3"/>
      <c r="AA528" s="3"/>
      <c r="AB528" s="3"/>
      <c r="AC528" s="3"/>
      <c r="AD528" s="3"/>
      <c r="AE528" s="3"/>
      <c r="AF528" s="3"/>
      <c r="AG528" s="3"/>
      <c r="AH528" s="3"/>
      <c r="AI528" s="3"/>
      <c r="AJ528" s="3"/>
    </row>
    <row r="529" spans="1:36" ht="15.5">
      <c r="A529" s="1"/>
      <c r="B529" s="1"/>
      <c r="C529" s="1"/>
      <c r="D529" s="1"/>
      <c r="E529" s="1"/>
      <c r="F529" s="1"/>
      <c r="G529" s="1"/>
      <c r="H529" s="1"/>
      <c r="I529" s="1"/>
      <c r="J529" s="1"/>
      <c r="K529" s="1"/>
      <c r="L529" s="1"/>
      <c r="M529" s="1"/>
      <c r="N529" s="1"/>
      <c r="O529" s="1"/>
      <c r="P529" s="1"/>
      <c r="Q529" s="1"/>
      <c r="R529" s="3"/>
      <c r="S529" s="3"/>
      <c r="T529" s="3"/>
      <c r="U529" s="3"/>
      <c r="V529" s="3"/>
      <c r="W529" s="3"/>
      <c r="X529" s="3"/>
      <c r="Y529" s="3"/>
      <c r="Z529" s="3"/>
      <c r="AA529" s="3"/>
      <c r="AB529" s="3"/>
      <c r="AC529" s="3"/>
      <c r="AD529" s="3"/>
      <c r="AE529" s="3"/>
      <c r="AF529" s="3"/>
      <c r="AG529" s="3"/>
      <c r="AH529" s="3"/>
      <c r="AI529" s="3"/>
      <c r="AJ529" s="3"/>
    </row>
    <row r="530" spans="1:36" ht="15.5">
      <c r="A530" s="1"/>
      <c r="B530" s="1"/>
      <c r="C530" s="1"/>
      <c r="D530" s="1"/>
      <c r="E530" s="1"/>
      <c r="F530" s="1"/>
      <c r="G530" s="1"/>
      <c r="H530" s="1"/>
      <c r="I530" s="1"/>
      <c r="J530" s="1"/>
      <c r="K530" s="1"/>
      <c r="L530" s="1"/>
      <c r="M530" s="1"/>
      <c r="N530" s="1"/>
      <c r="O530" s="1"/>
      <c r="P530" s="1"/>
      <c r="Q530" s="1"/>
      <c r="R530" s="3"/>
      <c r="S530" s="3"/>
      <c r="T530" s="3"/>
      <c r="U530" s="3"/>
      <c r="V530" s="3"/>
      <c r="W530" s="3"/>
      <c r="X530" s="3"/>
      <c r="Y530" s="3"/>
      <c r="Z530" s="3"/>
      <c r="AA530" s="3"/>
      <c r="AB530" s="3"/>
      <c r="AC530" s="3"/>
      <c r="AD530" s="3"/>
      <c r="AE530" s="3"/>
      <c r="AF530" s="3"/>
      <c r="AG530" s="3"/>
      <c r="AH530" s="3"/>
      <c r="AI530" s="3"/>
      <c r="AJ530" s="3"/>
    </row>
    <row r="531" spans="1:36" ht="15.5">
      <c r="A531" s="1"/>
      <c r="B531" s="1"/>
      <c r="C531" s="1"/>
      <c r="D531" s="1"/>
      <c r="E531" s="1"/>
      <c r="F531" s="1"/>
      <c r="G531" s="1"/>
      <c r="H531" s="1"/>
      <c r="I531" s="1"/>
      <c r="J531" s="1"/>
      <c r="K531" s="1"/>
      <c r="L531" s="1"/>
      <c r="M531" s="1"/>
      <c r="N531" s="1"/>
      <c r="O531" s="1"/>
      <c r="P531" s="1"/>
      <c r="Q531" s="1"/>
      <c r="R531" s="3"/>
      <c r="S531" s="3"/>
      <c r="T531" s="3"/>
      <c r="U531" s="3"/>
      <c r="V531" s="3"/>
      <c r="W531" s="3"/>
      <c r="X531" s="3"/>
      <c r="Y531" s="3"/>
      <c r="Z531" s="3"/>
      <c r="AA531" s="3"/>
      <c r="AB531" s="3"/>
      <c r="AC531" s="3"/>
      <c r="AD531" s="3"/>
      <c r="AE531" s="3"/>
      <c r="AF531" s="3"/>
      <c r="AG531" s="3"/>
      <c r="AH531" s="3"/>
      <c r="AI531" s="3"/>
      <c r="AJ531" s="3"/>
    </row>
    <row r="532" spans="1:36" ht="15.5">
      <c r="A532" s="1"/>
      <c r="B532" s="1"/>
      <c r="C532" s="1"/>
      <c r="D532" s="1"/>
      <c r="E532" s="1"/>
      <c r="F532" s="1"/>
      <c r="G532" s="1"/>
      <c r="H532" s="1"/>
      <c r="I532" s="1"/>
      <c r="J532" s="1"/>
      <c r="K532" s="1"/>
      <c r="L532" s="1"/>
      <c r="M532" s="1"/>
      <c r="N532" s="1"/>
      <c r="O532" s="1"/>
      <c r="P532" s="1"/>
      <c r="Q532" s="1"/>
      <c r="R532" s="3"/>
      <c r="S532" s="3"/>
      <c r="T532" s="3"/>
      <c r="U532" s="3"/>
      <c r="V532" s="3"/>
      <c r="W532" s="3"/>
      <c r="X532" s="3"/>
      <c r="Y532" s="3"/>
      <c r="Z532" s="3"/>
      <c r="AA532" s="3"/>
      <c r="AB532" s="3"/>
      <c r="AC532" s="3"/>
      <c r="AD532" s="3"/>
      <c r="AE532" s="3"/>
      <c r="AF532" s="3"/>
      <c r="AG532" s="3"/>
      <c r="AH532" s="3"/>
      <c r="AI532" s="3"/>
      <c r="AJ532" s="3"/>
    </row>
    <row r="533" spans="1:36" ht="15.5">
      <c r="A533" s="1"/>
      <c r="B533" s="1"/>
      <c r="C533" s="1"/>
      <c r="D533" s="1"/>
      <c r="E533" s="1"/>
      <c r="F533" s="1"/>
      <c r="G533" s="1"/>
      <c r="H533" s="1"/>
      <c r="I533" s="1"/>
      <c r="J533" s="1"/>
      <c r="K533" s="1"/>
      <c r="L533" s="1"/>
      <c r="M533" s="1"/>
      <c r="N533" s="1"/>
      <c r="O533" s="1"/>
      <c r="P533" s="1"/>
      <c r="Q533" s="1"/>
      <c r="R533" s="3"/>
      <c r="S533" s="3"/>
      <c r="T533" s="3"/>
      <c r="U533" s="3"/>
      <c r="V533" s="3"/>
      <c r="W533" s="3"/>
      <c r="X533" s="3"/>
      <c r="Y533" s="3"/>
      <c r="Z533" s="3"/>
      <c r="AA533" s="3"/>
      <c r="AB533" s="3"/>
      <c r="AC533" s="3"/>
      <c r="AD533" s="3"/>
      <c r="AE533" s="3"/>
      <c r="AF533" s="3"/>
      <c r="AG533" s="3"/>
      <c r="AH533" s="3"/>
      <c r="AI533" s="3"/>
      <c r="AJ533" s="3"/>
    </row>
    <row r="534" spans="1:36" ht="15.5">
      <c r="A534" s="1"/>
      <c r="B534" s="1"/>
      <c r="C534" s="1"/>
      <c r="D534" s="1"/>
      <c r="E534" s="1"/>
      <c r="F534" s="1"/>
      <c r="G534" s="1"/>
      <c r="H534" s="1"/>
      <c r="I534" s="1"/>
      <c r="J534" s="1"/>
      <c r="K534" s="1"/>
      <c r="L534" s="1"/>
      <c r="M534" s="1"/>
      <c r="N534" s="1"/>
      <c r="O534" s="1"/>
      <c r="P534" s="1"/>
      <c r="Q534" s="1"/>
      <c r="R534" s="3"/>
      <c r="S534" s="3"/>
      <c r="T534" s="3"/>
      <c r="U534" s="3"/>
      <c r="V534" s="3"/>
      <c r="W534" s="3"/>
      <c r="X534" s="3"/>
      <c r="Y534" s="3"/>
      <c r="Z534" s="3"/>
      <c r="AA534" s="3"/>
      <c r="AB534" s="3"/>
      <c r="AC534" s="3"/>
      <c r="AD534" s="3"/>
      <c r="AE534" s="3"/>
      <c r="AF534" s="3"/>
      <c r="AG534" s="3"/>
      <c r="AH534" s="3"/>
      <c r="AI534" s="3"/>
      <c r="AJ534" s="3"/>
    </row>
    <row r="535" spans="1:36" ht="15.5">
      <c r="A535" s="1"/>
      <c r="B535" s="1"/>
      <c r="C535" s="1"/>
      <c r="D535" s="1"/>
      <c r="E535" s="1"/>
      <c r="F535" s="1"/>
      <c r="G535" s="1"/>
      <c r="H535" s="1"/>
      <c r="I535" s="1"/>
      <c r="J535" s="1"/>
      <c r="K535" s="1"/>
      <c r="L535" s="1"/>
      <c r="M535" s="1"/>
      <c r="N535" s="1"/>
      <c r="O535" s="1"/>
      <c r="P535" s="1"/>
      <c r="Q535" s="1"/>
      <c r="R535" s="3"/>
      <c r="S535" s="3"/>
      <c r="T535" s="3"/>
      <c r="U535" s="3"/>
      <c r="V535" s="3"/>
      <c r="W535" s="3"/>
      <c r="X535" s="3"/>
      <c r="Y535" s="3"/>
      <c r="Z535" s="3"/>
      <c r="AA535" s="3"/>
      <c r="AB535" s="3"/>
      <c r="AC535" s="3"/>
      <c r="AD535" s="3"/>
      <c r="AE535" s="3"/>
      <c r="AF535" s="3"/>
      <c r="AG535" s="3"/>
      <c r="AH535" s="3"/>
      <c r="AI535" s="3"/>
      <c r="AJ535" s="3"/>
    </row>
    <row r="536" spans="1:36" ht="15.5">
      <c r="A536" s="1"/>
      <c r="B536" s="1"/>
      <c r="C536" s="1"/>
      <c r="D536" s="1"/>
      <c r="E536" s="1"/>
      <c r="F536" s="1"/>
      <c r="G536" s="1"/>
      <c r="H536" s="1"/>
      <c r="I536" s="1"/>
      <c r="J536" s="1"/>
      <c r="K536" s="1"/>
      <c r="L536" s="1"/>
      <c r="M536" s="1"/>
      <c r="N536" s="1"/>
      <c r="O536" s="1"/>
      <c r="P536" s="1"/>
      <c r="Q536" s="1"/>
      <c r="R536" s="3"/>
      <c r="S536" s="3"/>
      <c r="T536" s="3"/>
      <c r="U536" s="3"/>
      <c r="V536" s="3"/>
      <c r="W536" s="3"/>
      <c r="X536" s="3"/>
      <c r="Y536" s="3"/>
      <c r="Z536" s="3"/>
      <c r="AA536" s="3"/>
      <c r="AB536" s="3"/>
      <c r="AC536" s="3"/>
      <c r="AD536" s="3"/>
      <c r="AE536" s="3"/>
      <c r="AF536" s="3"/>
      <c r="AG536" s="3"/>
      <c r="AH536" s="3"/>
      <c r="AI536" s="3"/>
      <c r="AJ536" s="3"/>
    </row>
    <row r="537" spans="1:36" ht="15.5">
      <c r="A537" s="1"/>
      <c r="B537" s="1"/>
      <c r="C537" s="1"/>
      <c r="D537" s="1"/>
      <c r="E537" s="1"/>
      <c r="F537" s="1"/>
      <c r="G537" s="1"/>
      <c r="H537" s="1"/>
      <c r="I537" s="1"/>
      <c r="J537" s="1"/>
      <c r="K537" s="1"/>
      <c r="L537" s="1"/>
      <c r="M537" s="1"/>
      <c r="N537" s="1"/>
      <c r="O537" s="1"/>
      <c r="P537" s="1"/>
      <c r="Q537" s="1"/>
      <c r="R537" s="3"/>
      <c r="S537" s="3"/>
      <c r="T537" s="3"/>
      <c r="U537" s="3"/>
      <c r="V537" s="3"/>
      <c r="W537" s="3"/>
      <c r="X537" s="3"/>
      <c r="Y537" s="3"/>
      <c r="Z537" s="3"/>
      <c r="AA537" s="3"/>
      <c r="AB537" s="3"/>
      <c r="AC537" s="3"/>
      <c r="AD537" s="3"/>
      <c r="AE537" s="3"/>
      <c r="AF537" s="3"/>
      <c r="AG537" s="3"/>
      <c r="AH537" s="3"/>
      <c r="AI537" s="3"/>
      <c r="AJ537" s="3"/>
    </row>
    <row r="538" spans="1:36" ht="15.5">
      <c r="A538" s="1"/>
      <c r="B538" s="1"/>
      <c r="C538" s="1"/>
      <c r="D538" s="1"/>
      <c r="E538" s="1"/>
      <c r="F538" s="1"/>
      <c r="G538" s="1"/>
      <c r="H538" s="1"/>
      <c r="I538" s="1"/>
      <c r="J538" s="1"/>
      <c r="K538" s="1"/>
      <c r="L538" s="1"/>
      <c r="M538" s="1"/>
      <c r="N538" s="1"/>
      <c r="O538" s="1"/>
      <c r="P538" s="1"/>
      <c r="Q538" s="1"/>
      <c r="R538" s="3"/>
      <c r="S538" s="3"/>
      <c r="T538" s="3"/>
      <c r="U538" s="3"/>
      <c r="V538" s="3"/>
      <c r="W538" s="3"/>
      <c r="X538" s="3"/>
      <c r="Y538" s="3"/>
      <c r="Z538" s="3"/>
      <c r="AA538" s="3"/>
      <c r="AB538" s="3"/>
      <c r="AC538" s="3"/>
      <c r="AD538" s="3"/>
      <c r="AE538" s="3"/>
      <c r="AF538" s="3"/>
      <c r="AG538" s="3"/>
      <c r="AH538" s="3"/>
      <c r="AI538" s="3"/>
      <c r="AJ538" s="3"/>
    </row>
    <row r="539" spans="1:36" ht="15.5">
      <c r="A539" s="1"/>
      <c r="B539" s="1"/>
      <c r="C539" s="1"/>
      <c r="D539" s="1"/>
      <c r="E539" s="1"/>
      <c r="F539" s="1"/>
      <c r="G539" s="1"/>
      <c r="H539" s="1"/>
      <c r="I539" s="1"/>
      <c r="J539" s="1"/>
      <c r="K539" s="1"/>
      <c r="L539" s="1"/>
      <c r="M539" s="1"/>
      <c r="N539" s="1"/>
      <c r="O539" s="1"/>
      <c r="P539" s="1"/>
      <c r="Q539" s="1"/>
      <c r="R539" s="3"/>
      <c r="S539" s="3"/>
      <c r="T539" s="3"/>
      <c r="U539" s="3"/>
      <c r="V539" s="3"/>
      <c r="W539" s="3"/>
      <c r="X539" s="3"/>
      <c r="Y539" s="3"/>
      <c r="Z539" s="3"/>
      <c r="AA539" s="3"/>
      <c r="AB539" s="3"/>
      <c r="AC539" s="3"/>
      <c r="AD539" s="3"/>
      <c r="AE539" s="3"/>
      <c r="AF539" s="3"/>
      <c r="AG539" s="3"/>
      <c r="AH539" s="3"/>
      <c r="AI539" s="3"/>
      <c r="AJ539" s="3"/>
    </row>
    <row r="540" spans="1:36" ht="15.5">
      <c r="A540" s="1"/>
      <c r="B540" s="1"/>
      <c r="C540" s="1"/>
      <c r="D540" s="1"/>
      <c r="E540" s="1"/>
      <c r="F540" s="1"/>
      <c r="G540" s="1"/>
      <c r="H540" s="1"/>
      <c r="I540" s="1"/>
      <c r="J540" s="1"/>
      <c r="K540" s="1"/>
      <c r="L540" s="1"/>
      <c r="M540" s="1"/>
      <c r="N540" s="1"/>
      <c r="O540" s="1"/>
      <c r="P540" s="1"/>
      <c r="Q540" s="1"/>
      <c r="R540" s="3"/>
      <c r="S540" s="3"/>
      <c r="T540" s="3"/>
      <c r="U540" s="3"/>
      <c r="V540" s="3"/>
      <c r="W540" s="3"/>
      <c r="X540" s="3"/>
      <c r="Y540" s="3"/>
      <c r="Z540" s="3"/>
      <c r="AA540" s="3"/>
      <c r="AB540" s="3"/>
      <c r="AC540" s="3"/>
      <c r="AD540" s="3"/>
      <c r="AE540" s="3"/>
      <c r="AF540" s="3"/>
      <c r="AG540" s="3"/>
      <c r="AH540" s="3"/>
      <c r="AI540" s="3"/>
      <c r="AJ540" s="3"/>
    </row>
    <row r="541" spans="1:36" ht="15.5">
      <c r="A541" s="1"/>
      <c r="B541" s="1"/>
      <c r="C541" s="1"/>
      <c r="D541" s="1"/>
      <c r="E541" s="1"/>
      <c r="F541" s="1"/>
      <c r="G541" s="1"/>
      <c r="H541" s="1"/>
      <c r="I541" s="1"/>
      <c r="J541" s="1"/>
      <c r="K541" s="1"/>
      <c r="L541" s="1"/>
      <c r="M541" s="1"/>
      <c r="N541" s="1"/>
      <c r="O541" s="1"/>
      <c r="P541" s="1"/>
      <c r="Q541" s="1"/>
      <c r="R541" s="3"/>
      <c r="S541" s="3"/>
      <c r="T541" s="3"/>
      <c r="U541" s="3"/>
      <c r="V541" s="3"/>
      <c r="W541" s="3"/>
      <c r="X541" s="3"/>
      <c r="Y541" s="3"/>
      <c r="Z541" s="3"/>
      <c r="AA541" s="3"/>
      <c r="AB541" s="3"/>
      <c r="AC541" s="3"/>
      <c r="AD541" s="3"/>
      <c r="AE541" s="3"/>
      <c r="AF541" s="3"/>
      <c r="AG541" s="3"/>
      <c r="AH541" s="3"/>
      <c r="AI541" s="3"/>
      <c r="AJ541" s="3"/>
    </row>
    <row r="542" spans="1:36" ht="15.5">
      <c r="A542" s="1"/>
      <c r="B542" s="1"/>
      <c r="C542" s="1"/>
      <c r="D542" s="1"/>
      <c r="E542" s="1"/>
      <c r="F542" s="1"/>
      <c r="G542" s="1"/>
      <c r="H542" s="1"/>
      <c r="I542" s="1"/>
      <c r="J542" s="1"/>
      <c r="K542" s="1"/>
      <c r="L542" s="1"/>
      <c r="M542" s="1"/>
      <c r="N542" s="1"/>
      <c r="O542" s="1"/>
      <c r="P542" s="1"/>
      <c r="Q542" s="1"/>
      <c r="R542" s="3"/>
      <c r="S542" s="3"/>
      <c r="T542" s="3"/>
      <c r="U542" s="3"/>
      <c r="V542" s="3"/>
      <c r="W542" s="3"/>
      <c r="X542" s="3"/>
      <c r="Y542" s="3"/>
      <c r="Z542" s="3"/>
      <c r="AA542" s="3"/>
      <c r="AB542" s="3"/>
      <c r="AC542" s="3"/>
      <c r="AD542" s="3"/>
      <c r="AE542" s="3"/>
      <c r="AF542" s="3"/>
      <c r="AG542" s="3"/>
      <c r="AH542" s="3"/>
      <c r="AI542" s="3"/>
      <c r="AJ542" s="3"/>
    </row>
    <row r="543" spans="1:36" ht="15.5">
      <c r="A543" s="1"/>
      <c r="B543" s="1"/>
      <c r="C543" s="1"/>
      <c r="D543" s="1"/>
      <c r="E543" s="1"/>
      <c r="F543" s="1"/>
      <c r="G543" s="1"/>
      <c r="H543" s="1"/>
      <c r="I543" s="1"/>
      <c r="J543" s="1"/>
      <c r="K543" s="1"/>
      <c r="L543" s="1"/>
      <c r="M543" s="1"/>
      <c r="N543" s="1"/>
      <c r="O543" s="1"/>
      <c r="P543" s="1"/>
      <c r="Q543" s="1"/>
      <c r="R543" s="3"/>
      <c r="S543" s="3"/>
      <c r="T543" s="3"/>
      <c r="U543" s="3"/>
      <c r="V543" s="3"/>
      <c r="W543" s="3"/>
      <c r="X543" s="3"/>
      <c r="Y543" s="3"/>
      <c r="Z543" s="3"/>
      <c r="AA543" s="3"/>
      <c r="AB543" s="3"/>
      <c r="AC543" s="3"/>
      <c r="AD543" s="3"/>
      <c r="AE543" s="3"/>
      <c r="AF543" s="3"/>
      <c r="AG543" s="3"/>
      <c r="AH543" s="3"/>
      <c r="AI543" s="3"/>
      <c r="AJ543" s="3"/>
    </row>
    <row r="544" spans="1:36" ht="15.5">
      <c r="A544" s="1"/>
      <c r="B544" s="1"/>
      <c r="C544" s="1"/>
      <c r="D544" s="1"/>
      <c r="E544" s="1"/>
      <c r="F544" s="1"/>
      <c r="G544" s="1"/>
      <c r="H544" s="1"/>
      <c r="I544" s="1"/>
      <c r="J544" s="1"/>
      <c r="K544" s="1"/>
      <c r="L544" s="1"/>
      <c r="M544" s="1"/>
      <c r="N544" s="1"/>
      <c r="O544" s="1"/>
      <c r="P544" s="1"/>
      <c r="Q544" s="1"/>
      <c r="R544" s="3"/>
      <c r="S544" s="3"/>
      <c r="T544" s="3"/>
      <c r="U544" s="3"/>
      <c r="V544" s="3"/>
      <c r="W544" s="3"/>
      <c r="X544" s="3"/>
      <c r="Y544" s="3"/>
      <c r="Z544" s="3"/>
      <c r="AA544" s="3"/>
      <c r="AB544" s="3"/>
      <c r="AC544" s="3"/>
      <c r="AD544" s="3"/>
      <c r="AE544" s="3"/>
      <c r="AF544" s="3"/>
      <c r="AG544" s="3"/>
      <c r="AH544" s="3"/>
      <c r="AI544" s="3"/>
      <c r="AJ544" s="3"/>
    </row>
    <row r="545" spans="1:36" ht="15.5">
      <c r="A545" s="1"/>
      <c r="B545" s="1"/>
      <c r="C545" s="1"/>
      <c r="D545" s="1"/>
      <c r="E545" s="1"/>
      <c r="F545" s="1"/>
      <c r="G545" s="1"/>
      <c r="H545" s="1"/>
      <c r="I545" s="1"/>
      <c r="J545" s="1"/>
      <c r="K545" s="1"/>
      <c r="L545" s="1"/>
      <c r="M545" s="1"/>
      <c r="N545" s="1"/>
      <c r="O545" s="1"/>
      <c r="P545" s="1"/>
      <c r="Q545" s="1"/>
      <c r="R545" s="3"/>
      <c r="S545" s="3"/>
      <c r="T545" s="3"/>
      <c r="U545" s="3"/>
      <c r="V545" s="3"/>
      <c r="W545" s="3"/>
      <c r="X545" s="3"/>
      <c r="Y545" s="3"/>
      <c r="Z545" s="3"/>
      <c r="AA545" s="3"/>
      <c r="AB545" s="3"/>
      <c r="AC545" s="3"/>
      <c r="AD545" s="3"/>
      <c r="AE545" s="3"/>
      <c r="AF545" s="3"/>
      <c r="AG545" s="3"/>
      <c r="AH545" s="3"/>
      <c r="AI545" s="3"/>
      <c r="AJ545" s="3"/>
    </row>
    <row r="546" spans="1:36" ht="15.5">
      <c r="A546" s="1"/>
      <c r="B546" s="1"/>
      <c r="C546" s="1"/>
      <c r="D546" s="1"/>
      <c r="E546" s="1"/>
      <c r="F546" s="1"/>
      <c r="G546" s="1"/>
      <c r="H546" s="1"/>
      <c r="I546" s="1"/>
      <c r="J546" s="1"/>
      <c r="K546" s="1"/>
      <c r="L546" s="1"/>
      <c r="M546" s="1"/>
      <c r="N546" s="1"/>
      <c r="O546" s="1"/>
      <c r="P546" s="1"/>
      <c r="Q546" s="1"/>
      <c r="R546" s="3"/>
      <c r="S546" s="3"/>
      <c r="T546" s="3"/>
      <c r="U546" s="3"/>
      <c r="V546" s="3"/>
      <c r="W546" s="3"/>
      <c r="X546" s="3"/>
      <c r="Y546" s="3"/>
      <c r="Z546" s="3"/>
      <c r="AA546" s="3"/>
      <c r="AB546" s="3"/>
      <c r="AC546" s="3"/>
      <c r="AD546" s="3"/>
      <c r="AE546" s="3"/>
      <c r="AF546" s="3"/>
      <c r="AG546" s="3"/>
      <c r="AH546" s="3"/>
      <c r="AI546" s="3"/>
      <c r="AJ546" s="3"/>
    </row>
    <row r="547" spans="1:36" ht="15.5">
      <c r="A547" s="1"/>
      <c r="B547" s="1"/>
      <c r="C547" s="1"/>
      <c r="D547" s="1"/>
      <c r="E547" s="1"/>
      <c r="F547" s="1"/>
      <c r="G547" s="1"/>
      <c r="H547" s="1"/>
      <c r="I547" s="1"/>
      <c r="J547" s="1"/>
      <c r="K547" s="1"/>
      <c r="L547" s="1"/>
      <c r="M547" s="1"/>
      <c r="N547" s="1"/>
      <c r="O547" s="1"/>
      <c r="P547" s="1"/>
      <c r="Q547" s="1"/>
      <c r="R547" s="3"/>
      <c r="S547" s="3"/>
      <c r="T547" s="3"/>
      <c r="U547" s="3"/>
      <c r="V547" s="3"/>
      <c r="W547" s="3"/>
      <c r="X547" s="3"/>
      <c r="Y547" s="3"/>
      <c r="Z547" s="3"/>
      <c r="AA547" s="3"/>
      <c r="AB547" s="3"/>
      <c r="AC547" s="3"/>
      <c r="AD547" s="3"/>
      <c r="AE547" s="3"/>
      <c r="AF547" s="3"/>
      <c r="AG547" s="3"/>
      <c r="AH547" s="3"/>
      <c r="AI547" s="3"/>
      <c r="AJ547" s="3"/>
    </row>
    <row r="548" spans="1:36" ht="15.5">
      <c r="A548" s="1"/>
      <c r="B548" s="1"/>
      <c r="C548" s="1"/>
      <c r="D548" s="1"/>
      <c r="E548" s="1"/>
      <c r="F548" s="1"/>
      <c r="G548" s="1"/>
      <c r="H548" s="1"/>
      <c r="I548" s="1"/>
      <c r="J548" s="1"/>
      <c r="K548" s="1"/>
      <c r="L548" s="1"/>
      <c r="M548" s="1"/>
      <c r="N548" s="1"/>
      <c r="O548" s="1"/>
      <c r="P548" s="1"/>
      <c r="Q548" s="1"/>
      <c r="R548" s="3"/>
      <c r="S548" s="3"/>
      <c r="T548" s="3"/>
      <c r="U548" s="3"/>
      <c r="V548" s="3"/>
      <c r="W548" s="3"/>
      <c r="X548" s="3"/>
      <c r="Y548" s="3"/>
      <c r="Z548" s="3"/>
      <c r="AA548" s="3"/>
      <c r="AB548" s="3"/>
      <c r="AC548" s="3"/>
      <c r="AD548" s="3"/>
      <c r="AE548" s="3"/>
      <c r="AF548" s="3"/>
      <c r="AG548" s="3"/>
      <c r="AH548" s="3"/>
      <c r="AI548" s="3"/>
      <c r="AJ548" s="3"/>
    </row>
    <row r="549" spans="1:36" ht="15.5">
      <c r="A549" s="1"/>
      <c r="B549" s="1"/>
      <c r="C549" s="1"/>
      <c r="D549" s="1"/>
      <c r="E549" s="1"/>
      <c r="F549" s="1"/>
      <c r="G549" s="1"/>
      <c r="H549" s="1"/>
      <c r="I549" s="1"/>
      <c r="J549" s="1"/>
      <c r="K549" s="1"/>
      <c r="L549" s="1"/>
      <c r="M549" s="1"/>
      <c r="N549" s="1"/>
      <c r="O549" s="1"/>
      <c r="P549" s="1"/>
      <c r="Q549" s="1"/>
      <c r="R549" s="3"/>
      <c r="S549" s="3"/>
      <c r="T549" s="3"/>
      <c r="U549" s="3"/>
      <c r="V549" s="3"/>
      <c r="W549" s="3"/>
      <c r="X549" s="3"/>
      <c r="Y549" s="3"/>
      <c r="Z549" s="3"/>
      <c r="AA549" s="3"/>
      <c r="AB549" s="3"/>
      <c r="AC549" s="3"/>
      <c r="AD549" s="3"/>
      <c r="AE549" s="3"/>
      <c r="AF549" s="3"/>
      <c r="AG549" s="3"/>
      <c r="AH549" s="3"/>
      <c r="AI549" s="3"/>
      <c r="AJ549" s="3"/>
    </row>
    <row r="550" spans="1:36" ht="15.5">
      <c r="A550" s="1"/>
      <c r="B550" s="1"/>
      <c r="C550" s="1"/>
      <c r="D550" s="1"/>
      <c r="E550" s="1"/>
      <c r="F550" s="1"/>
      <c r="G550" s="1"/>
      <c r="H550" s="1"/>
      <c r="I550" s="1"/>
      <c r="J550" s="1"/>
      <c r="K550" s="1"/>
      <c r="L550" s="1"/>
      <c r="M550" s="1"/>
      <c r="N550" s="1"/>
      <c r="O550" s="1"/>
      <c r="P550" s="1"/>
      <c r="Q550" s="1"/>
      <c r="R550" s="3"/>
      <c r="S550" s="3"/>
      <c r="T550" s="3"/>
      <c r="U550" s="3"/>
      <c r="V550" s="3"/>
      <c r="W550" s="3"/>
      <c r="X550" s="3"/>
      <c r="Y550" s="3"/>
      <c r="Z550" s="3"/>
      <c r="AA550" s="3"/>
      <c r="AB550" s="3"/>
      <c r="AC550" s="3"/>
      <c r="AD550" s="3"/>
      <c r="AE550" s="3"/>
      <c r="AF550" s="3"/>
      <c r="AG550" s="3"/>
      <c r="AH550" s="3"/>
      <c r="AI550" s="3"/>
      <c r="AJ550" s="3"/>
    </row>
    <row r="551" spans="1:36" ht="15.5">
      <c r="A551" s="1"/>
      <c r="B551" s="1"/>
      <c r="C551" s="1"/>
      <c r="D551" s="1"/>
      <c r="E551" s="1"/>
      <c r="F551" s="1"/>
      <c r="G551" s="1"/>
      <c r="H551" s="1"/>
      <c r="I551" s="1"/>
      <c r="J551" s="1"/>
      <c r="K551" s="1"/>
      <c r="L551" s="1"/>
      <c r="M551" s="1"/>
      <c r="N551" s="1"/>
      <c r="O551" s="1"/>
      <c r="P551" s="1"/>
      <c r="Q551" s="1"/>
      <c r="R551" s="3"/>
      <c r="S551" s="3"/>
      <c r="T551" s="3"/>
      <c r="U551" s="3"/>
      <c r="V551" s="3"/>
      <c r="W551" s="3"/>
      <c r="X551" s="3"/>
      <c r="Y551" s="3"/>
      <c r="Z551" s="3"/>
      <c r="AA551" s="3"/>
      <c r="AB551" s="3"/>
      <c r="AC551" s="3"/>
      <c r="AD551" s="3"/>
      <c r="AE551" s="3"/>
      <c r="AF551" s="3"/>
      <c r="AG551" s="3"/>
      <c r="AH551" s="3"/>
      <c r="AI551" s="3"/>
      <c r="AJ551" s="3"/>
    </row>
    <row r="552" spans="1:36" ht="15.5">
      <c r="A552" s="1"/>
      <c r="B552" s="1"/>
      <c r="C552" s="1"/>
      <c r="D552" s="1"/>
      <c r="E552" s="1"/>
      <c r="F552" s="1"/>
      <c r="G552" s="1"/>
      <c r="H552" s="1"/>
      <c r="I552" s="1"/>
      <c r="J552" s="1"/>
      <c r="K552" s="1"/>
      <c r="L552" s="1"/>
      <c r="M552" s="1"/>
      <c r="N552" s="1"/>
      <c r="O552" s="1"/>
      <c r="P552" s="1"/>
      <c r="Q552" s="1"/>
      <c r="R552" s="3"/>
      <c r="S552" s="3"/>
      <c r="T552" s="3"/>
      <c r="U552" s="3"/>
      <c r="V552" s="3"/>
      <c r="W552" s="3"/>
      <c r="X552" s="3"/>
      <c r="Y552" s="3"/>
      <c r="Z552" s="3"/>
      <c r="AA552" s="3"/>
      <c r="AB552" s="3"/>
      <c r="AC552" s="3"/>
      <c r="AD552" s="3"/>
      <c r="AE552" s="3"/>
      <c r="AF552" s="3"/>
      <c r="AG552" s="3"/>
      <c r="AH552" s="3"/>
      <c r="AI552" s="3"/>
      <c r="AJ552" s="3"/>
    </row>
    <row r="553" spans="1:36" ht="15.5">
      <c r="A553" s="1"/>
      <c r="B553" s="1"/>
      <c r="C553" s="1"/>
      <c r="D553" s="1"/>
      <c r="E553" s="1"/>
      <c r="F553" s="1"/>
      <c r="G553" s="1"/>
      <c r="H553" s="1"/>
      <c r="I553" s="1"/>
      <c r="J553" s="1"/>
      <c r="K553" s="1"/>
      <c r="L553" s="1"/>
      <c r="M553" s="1"/>
      <c r="N553" s="1"/>
      <c r="O553" s="1"/>
      <c r="P553" s="1"/>
      <c r="Q553" s="1"/>
      <c r="R553" s="3"/>
      <c r="S553" s="3"/>
      <c r="T553" s="3"/>
      <c r="U553" s="3"/>
      <c r="V553" s="3"/>
      <c r="W553" s="3"/>
      <c r="X553" s="3"/>
      <c r="Y553" s="3"/>
      <c r="Z553" s="3"/>
      <c r="AA553" s="3"/>
      <c r="AB553" s="3"/>
      <c r="AC553" s="3"/>
      <c r="AD553" s="3"/>
      <c r="AE553" s="3"/>
      <c r="AF553" s="3"/>
      <c r="AG553" s="3"/>
      <c r="AH553" s="3"/>
      <c r="AI553" s="3"/>
      <c r="AJ553" s="3"/>
    </row>
    <row r="554" spans="1:36" ht="15.5">
      <c r="A554" s="1"/>
      <c r="B554" s="1"/>
      <c r="C554" s="1"/>
      <c r="D554" s="1"/>
      <c r="E554" s="1"/>
      <c r="F554" s="1"/>
      <c r="G554" s="1"/>
      <c r="H554" s="1"/>
      <c r="I554" s="1"/>
      <c r="J554" s="1"/>
      <c r="K554" s="1"/>
      <c r="L554" s="1"/>
      <c r="M554" s="1"/>
      <c r="N554" s="1"/>
      <c r="O554" s="1"/>
      <c r="P554" s="1"/>
      <c r="Q554" s="1"/>
      <c r="R554" s="3"/>
      <c r="S554" s="3"/>
      <c r="T554" s="3"/>
      <c r="U554" s="3"/>
      <c r="V554" s="3"/>
      <c r="W554" s="3"/>
      <c r="X554" s="3"/>
      <c r="Y554" s="3"/>
      <c r="Z554" s="3"/>
      <c r="AA554" s="3"/>
      <c r="AB554" s="3"/>
      <c r="AC554" s="3"/>
      <c r="AD554" s="3"/>
      <c r="AE554" s="3"/>
      <c r="AF554" s="3"/>
      <c r="AG554" s="3"/>
      <c r="AH554" s="3"/>
      <c r="AI554" s="3"/>
      <c r="AJ554" s="3"/>
    </row>
    <row r="555" spans="1:36" ht="15.5">
      <c r="A555" s="1"/>
      <c r="B555" s="1"/>
      <c r="C555" s="1"/>
      <c r="D555" s="1"/>
      <c r="E555" s="1"/>
      <c r="F555" s="1"/>
      <c r="G555" s="1"/>
      <c r="H555" s="1"/>
      <c r="I555" s="1"/>
      <c r="J555" s="1"/>
      <c r="K555" s="1"/>
      <c r="L555" s="1"/>
      <c r="M555" s="1"/>
      <c r="N555" s="1"/>
      <c r="O555" s="1"/>
      <c r="P555" s="1"/>
      <c r="Q555" s="1"/>
      <c r="R555" s="3"/>
      <c r="S555" s="3"/>
      <c r="T555" s="3"/>
      <c r="U555" s="3"/>
      <c r="V555" s="3"/>
      <c r="W555" s="3"/>
      <c r="X555" s="3"/>
      <c r="Y555" s="3"/>
      <c r="Z555" s="3"/>
      <c r="AA555" s="3"/>
      <c r="AB555" s="3"/>
      <c r="AC555" s="3"/>
      <c r="AD555" s="3"/>
      <c r="AE555" s="3"/>
      <c r="AF555" s="3"/>
      <c r="AG555" s="3"/>
      <c r="AH555" s="3"/>
      <c r="AI555" s="3"/>
      <c r="AJ555" s="3"/>
    </row>
    <row r="556" spans="1:36" ht="15.5">
      <c r="A556" s="1"/>
      <c r="B556" s="1"/>
      <c r="C556" s="1"/>
      <c r="D556" s="1"/>
      <c r="E556" s="1"/>
      <c r="F556" s="1"/>
      <c r="G556" s="1"/>
      <c r="H556" s="1"/>
      <c r="I556" s="1"/>
      <c r="J556" s="1"/>
      <c r="K556" s="1"/>
      <c r="L556" s="1"/>
      <c r="M556" s="1"/>
      <c r="N556" s="1"/>
      <c r="O556" s="1"/>
      <c r="P556" s="1"/>
      <c r="Q556" s="1"/>
      <c r="R556" s="3"/>
      <c r="S556" s="3"/>
      <c r="T556" s="3"/>
      <c r="U556" s="3"/>
      <c r="V556" s="3"/>
      <c r="W556" s="3"/>
      <c r="X556" s="3"/>
      <c r="Y556" s="3"/>
      <c r="Z556" s="3"/>
      <c r="AA556" s="3"/>
      <c r="AB556" s="3"/>
      <c r="AC556" s="3"/>
      <c r="AD556" s="3"/>
      <c r="AE556" s="3"/>
      <c r="AF556" s="3"/>
      <c r="AG556" s="3"/>
      <c r="AH556" s="3"/>
      <c r="AI556" s="3"/>
      <c r="AJ556" s="3"/>
    </row>
    <row r="557" spans="1:36" ht="15.5">
      <c r="A557" s="1"/>
      <c r="B557" s="1"/>
      <c r="C557" s="1"/>
      <c r="D557" s="1"/>
      <c r="E557" s="1"/>
      <c r="F557" s="1"/>
      <c r="G557" s="1"/>
      <c r="H557" s="1"/>
      <c r="I557" s="1"/>
      <c r="J557" s="1"/>
      <c r="K557" s="1"/>
      <c r="L557" s="1"/>
      <c r="M557" s="1"/>
      <c r="N557" s="1"/>
      <c r="O557" s="1"/>
      <c r="P557" s="1"/>
      <c r="Q557" s="1"/>
      <c r="R557" s="3"/>
      <c r="S557" s="3"/>
      <c r="T557" s="3"/>
      <c r="U557" s="3"/>
      <c r="V557" s="3"/>
      <c r="W557" s="3"/>
      <c r="X557" s="3"/>
      <c r="Y557" s="3"/>
      <c r="Z557" s="3"/>
      <c r="AA557" s="3"/>
      <c r="AB557" s="3"/>
      <c r="AC557" s="3"/>
      <c r="AD557" s="3"/>
      <c r="AE557" s="3"/>
      <c r="AF557" s="3"/>
      <c r="AG557" s="3"/>
      <c r="AH557" s="3"/>
      <c r="AI557" s="3"/>
      <c r="AJ557" s="3"/>
    </row>
    <row r="558" spans="1:36" ht="15.5">
      <c r="A558" s="1"/>
      <c r="B558" s="1"/>
      <c r="C558" s="1"/>
      <c r="D558" s="1"/>
      <c r="E558" s="1"/>
      <c r="F558" s="1"/>
      <c r="G558" s="1"/>
      <c r="H558" s="1"/>
      <c r="I558" s="1"/>
      <c r="J558" s="1"/>
      <c r="K558" s="1"/>
      <c r="L558" s="1"/>
      <c r="M558" s="1"/>
      <c r="N558" s="1"/>
      <c r="O558" s="1"/>
      <c r="P558" s="1"/>
      <c r="Q558" s="1"/>
      <c r="R558" s="3"/>
      <c r="S558" s="3"/>
      <c r="T558" s="3"/>
      <c r="U558" s="3"/>
      <c r="V558" s="3"/>
      <c r="W558" s="3"/>
      <c r="X558" s="3"/>
      <c r="Y558" s="3"/>
      <c r="Z558" s="3"/>
      <c r="AA558" s="3"/>
      <c r="AB558" s="3"/>
      <c r="AC558" s="3"/>
      <c r="AD558" s="3"/>
      <c r="AE558" s="3"/>
      <c r="AF558" s="3"/>
      <c r="AG558" s="3"/>
      <c r="AH558" s="3"/>
      <c r="AI558" s="3"/>
      <c r="AJ558" s="3"/>
    </row>
    <row r="559" spans="1:36" ht="15.5">
      <c r="A559" s="1"/>
      <c r="B559" s="1"/>
      <c r="C559" s="1"/>
      <c r="D559" s="1"/>
      <c r="E559" s="1"/>
      <c r="F559" s="1"/>
      <c r="G559" s="1"/>
      <c r="H559" s="1"/>
      <c r="I559" s="1"/>
      <c r="J559" s="1"/>
      <c r="K559" s="1"/>
      <c r="L559" s="1"/>
      <c r="M559" s="1"/>
      <c r="N559" s="1"/>
      <c r="O559" s="1"/>
      <c r="P559" s="1"/>
      <c r="Q559" s="1"/>
      <c r="R559" s="3"/>
      <c r="S559" s="3"/>
      <c r="T559" s="3"/>
      <c r="U559" s="3"/>
      <c r="V559" s="3"/>
      <c r="W559" s="3"/>
      <c r="X559" s="3"/>
      <c r="Y559" s="3"/>
      <c r="Z559" s="3"/>
      <c r="AA559" s="3"/>
      <c r="AB559" s="3"/>
      <c r="AC559" s="3"/>
      <c r="AD559" s="3"/>
      <c r="AE559" s="3"/>
      <c r="AF559" s="3"/>
      <c r="AG559" s="3"/>
      <c r="AH559" s="3"/>
      <c r="AI559" s="3"/>
      <c r="AJ559" s="3"/>
    </row>
    <row r="560" spans="1:36" ht="15.5">
      <c r="A560" s="1"/>
      <c r="B560" s="1"/>
      <c r="C560" s="1"/>
      <c r="D560" s="1"/>
      <c r="E560" s="1"/>
      <c r="F560" s="1"/>
      <c r="G560" s="1"/>
      <c r="H560" s="1"/>
      <c r="I560" s="1"/>
      <c r="J560" s="1"/>
      <c r="K560" s="1"/>
      <c r="L560" s="1"/>
      <c r="M560" s="1"/>
      <c r="N560" s="1"/>
      <c r="O560" s="1"/>
      <c r="P560" s="1"/>
      <c r="Q560" s="1"/>
      <c r="R560" s="3"/>
      <c r="S560" s="3"/>
      <c r="T560" s="3"/>
      <c r="U560" s="3"/>
      <c r="V560" s="3"/>
      <c r="W560" s="3"/>
      <c r="X560" s="3"/>
      <c r="Y560" s="3"/>
      <c r="Z560" s="3"/>
      <c r="AA560" s="3"/>
      <c r="AB560" s="3"/>
      <c r="AC560" s="3"/>
      <c r="AD560" s="3"/>
      <c r="AE560" s="3"/>
      <c r="AF560" s="3"/>
      <c r="AG560" s="3"/>
      <c r="AH560" s="3"/>
      <c r="AI560" s="3"/>
      <c r="AJ560" s="3"/>
    </row>
    <row r="561" spans="1:36" ht="15.5">
      <c r="A561" s="1"/>
      <c r="B561" s="1"/>
      <c r="C561" s="1"/>
      <c r="D561" s="1"/>
      <c r="E561" s="1"/>
      <c r="F561" s="1"/>
      <c r="G561" s="1"/>
      <c r="H561" s="1"/>
      <c r="I561" s="1"/>
      <c r="J561" s="1"/>
      <c r="K561" s="1"/>
      <c r="L561" s="1"/>
      <c r="M561" s="1"/>
      <c r="N561" s="1"/>
      <c r="O561" s="1"/>
      <c r="P561" s="1"/>
      <c r="Q561" s="1"/>
      <c r="R561" s="3"/>
      <c r="S561" s="3"/>
      <c r="T561" s="3"/>
      <c r="U561" s="3"/>
      <c r="V561" s="3"/>
      <c r="W561" s="3"/>
      <c r="X561" s="3"/>
      <c r="Y561" s="3"/>
      <c r="Z561" s="3"/>
      <c r="AA561" s="3"/>
      <c r="AB561" s="3"/>
      <c r="AC561" s="3"/>
      <c r="AD561" s="3"/>
      <c r="AE561" s="3"/>
      <c r="AF561" s="3"/>
      <c r="AG561" s="3"/>
      <c r="AH561" s="3"/>
      <c r="AI561" s="3"/>
      <c r="AJ561" s="3"/>
    </row>
    <row r="562" spans="1:36" ht="15.5">
      <c r="A562" s="1"/>
      <c r="B562" s="1"/>
      <c r="C562" s="1"/>
      <c r="D562" s="1"/>
      <c r="E562" s="1"/>
      <c r="F562" s="1"/>
      <c r="G562" s="1"/>
      <c r="H562" s="1"/>
      <c r="I562" s="1"/>
      <c r="J562" s="1"/>
      <c r="K562" s="1"/>
      <c r="L562" s="1"/>
      <c r="M562" s="1"/>
      <c r="N562" s="1"/>
      <c r="O562" s="1"/>
      <c r="P562" s="1"/>
      <c r="Q562" s="1"/>
      <c r="R562" s="3"/>
      <c r="S562" s="3"/>
      <c r="T562" s="3"/>
      <c r="U562" s="3"/>
      <c r="V562" s="3"/>
      <c r="W562" s="3"/>
      <c r="X562" s="3"/>
      <c r="Y562" s="3"/>
      <c r="Z562" s="3"/>
      <c r="AA562" s="3"/>
      <c r="AB562" s="3"/>
      <c r="AC562" s="3"/>
      <c r="AD562" s="3"/>
      <c r="AE562" s="3"/>
      <c r="AF562" s="3"/>
      <c r="AG562" s="3"/>
      <c r="AH562" s="3"/>
      <c r="AI562" s="3"/>
      <c r="AJ562" s="3"/>
    </row>
    <row r="563" spans="1:36" ht="15.5">
      <c r="A563" s="1"/>
      <c r="B563" s="1"/>
      <c r="C563" s="1"/>
      <c r="D563" s="1"/>
      <c r="E563" s="1"/>
      <c r="F563" s="1"/>
      <c r="G563" s="1"/>
      <c r="H563" s="1"/>
      <c r="I563" s="1"/>
      <c r="J563" s="1"/>
      <c r="K563" s="1"/>
      <c r="L563" s="1"/>
      <c r="M563" s="1"/>
      <c r="N563" s="1"/>
      <c r="O563" s="1"/>
      <c r="P563" s="1"/>
      <c r="Q563" s="1"/>
      <c r="R563" s="3"/>
      <c r="S563" s="3"/>
      <c r="T563" s="3"/>
      <c r="U563" s="3"/>
      <c r="V563" s="3"/>
      <c r="W563" s="3"/>
      <c r="X563" s="3"/>
      <c r="Y563" s="3"/>
      <c r="Z563" s="3"/>
      <c r="AA563" s="3"/>
      <c r="AB563" s="3"/>
      <c r="AC563" s="3"/>
      <c r="AD563" s="3"/>
      <c r="AE563" s="3"/>
      <c r="AF563" s="3"/>
      <c r="AG563" s="3"/>
      <c r="AH563" s="3"/>
      <c r="AI563" s="3"/>
      <c r="AJ563" s="3"/>
    </row>
    <row r="564" spans="1:36" ht="15.5">
      <c r="A564" s="1"/>
      <c r="B564" s="1"/>
      <c r="C564" s="1"/>
      <c r="D564" s="1"/>
      <c r="E564" s="1"/>
      <c r="F564" s="1"/>
      <c r="G564" s="1"/>
      <c r="H564" s="1"/>
      <c r="I564" s="1"/>
      <c r="J564" s="1"/>
      <c r="K564" s="1"/>
      <c r="L564" s="1"/>
      <c r="M564" s="1"/>
      <c r="N564" s="1"/>
      <c r="O564" s="1"/>
      <c r="P564" s="1"/>
      <c r="Q564" s="1"/>
      <c r="R564" s="3"/>
      <c r="S564" s="3"/>
      <c r="T564" s="3"/>
      <c r="U564" s="3"/>
      <c r="V564" s="3"/>
      <c r="W564" s="3"/>
      <c r="X564" s="3"/>
      <c r="Y564" s="3"/>
      <c r="Z564" s="3"/>
      <c r="AA564" s="3"/>
      <c r="AB564" s="3"/>
      <c r="AC564" s="3"/>
      <c r="AD564" s="3"/>
      <c r="AE564" s="3"/>
      <c r="AF564" s="3"/>
      <c r="AG564" s="3"/>
      <c r="AH564" s="3"/>
      <c r="AI564" s="3"/>
      <c r="AJ564" s="3"/>
    </row>
    <row r="565" spans="1:36" ht="15.5">
      <c r="A565" s="1"/>
      <c r="B565" s="1"/>
      <c r="C565" s="1"/>
      <c r="D565" s="1"/>
      <c r="E565" s="1"/>
      <c r="F565" s="1"/>
      <c r="G565" s="1"/>
      <c r="H565" s="1"/>
      <c r="I565" s="1"/>
      <c r="J565" s="1"/>
      <c r="K565" s="1"/>
      <c r="L565" s="1"/>
      <c r="M565" s="1"/>
      <c r="N565" s="1"/>
      <c r="O565" s="1"/>
      <c r="P565" s="1"/>
      <c r="Q565" s="1"/>
      <c r="R565" s="3"/>
      <c r="S565" s="3"/>
      <c r="T565" s="3"/>
      <c r="U565" s="3"/>
      <c r="V565" s="3"/>
      <c r="W565" s="3"/>
      <c r="X565" s="3"/>
      <c r="Y565" s="3"/>
      <c r="Z565" s="3"/>
      <c r="AA565" s="3"/>
      <c r="AB565" s="3"/>
      <c r="AC565" s="3"/>
      <c r="AD565" s="3"/>
      <c r="AE565" s="3"/>
      <c r="AF565" s="3"/>
      <c r="AG565" s="3"/>
      <c r="AH565" s="3"/>
      <c r="AI565" s="3"/>
      <c r="AJ565" s="3"/>
    </row>
    <row r="566" spans="1:36" ht="15.5">
      <c r="A566" s="1"/>
      <c r="B566" s="1"/>
      <c r="C566" s="1"/>
      <c r="D566" s="1"/>
      <c r="E566" s="1"/>
      <c r="F566" s="1"/>
      <c r="G566" s="1"/>
      <c r="H566" s="1"/>
      <c r="I566" s="1"/>
      <c r="J566" s="1"/>
      <c r="K566" s="1"/>
      <c r="L566" s="1"/>
      <c r="M566" s="1"/>
      <c r="N566" s="1"/>
      <c r="O566" s="1"/>
      <c r="P566" s="1"/>
      <c r="Q566" s="1"/>
      <c r="R566" s="3"/>
      <c r="S566" s="3"/>
      <c r="T566" s="3"/>
      <c r="U566" s="3"/>
      <c r="V566" s="3"/>
      <c r="W566" s="3"/>
      <c r="X566" s="3"/>
      <c r="Y566" s="3"/>
      <c r="Z566" s="3"/>
      <c r="AA566" s="3"/>
      <c r="AB566" s="3"/>
      <c r="AC566" s="3"/>
      <c r="AD566" s="3"/>
      <c r="AE566" s="3"/>
      <c r="AF566" s="3"/>
      <c r="AG566" s="3"/>
      <c r="AH566" s="3"/>
      <c r="AI566" s="3"/>
      <c r="AJ566" s="3"/>
    </row>
    <row r="567" spans="1:36" ht="15.5">
      <c r="A567" s="1"/>
      <c r="B567" s="1"/>
      <c r="C567" s="1"/>
      <c r="D567" s="1"/>
      <c r="E567" s="1"/>
      <c r="F567" s="1"/>
      <c r="G567" s="1"/>
      <c r="H567" s="1"/>
      <c r="I567" s="1"/>
      <c r="J567" s="1"/>
      <c r="K567" s="1"/>
      <c r="L567" s="1"/>
      <c r="M567" s="1"/>
      <c r="N567" s="1"/>
      <c r="O567" s="1"/>
      <c r="P567" s="1"/>
      <c r="Q567" s="1"/>
      <c r="R567" s="3"/>
      <c r="S567" s="3"/>
      <c r="T567" s="3"/>
      <c r="U567" s="3"/>
      <c r="V567" s="3"/>
      <c r="W567" s="3"/>
      <c r="X567" s="3"/>
      <c r="Y567" s="3"/>
      <c r="Z567" s="3"/>
      <c r="AA567" s="3"/>
      <c r="AB567" s="3"/>
      <c r="AC567" s="3"/>
      <c r="AD567" s="3"/>
      <c r="AE567" s="3"/>
      <c r="AF567" s="3"/>
      <c r="AG567" s="3"/>
      <c r="AH567" s="3"/>
      <c r="AI567" s="3"/>
      <c r="AJ567" s="3"/>
    </row>
    <row r="568" spans="1:36" ht="15.5">
      <c r="A568" s="1"/>
      <c r="B568" s="1"/>
      <c r="C568" s="1"/>
      <c r="D568" s="1"/>
      <c r="E568" s="1"/>
      <c r="F568" s="1"/>
      <c r="G568" s="1"/>
      <c r="H568" s="1"/>
      <c r="I568" s="1"/>
      <c r="J568" s="1"/>
      <c r="K568" s="1"/>
      <c r="L568" s="1"/>
      <c r="M568" s="1"/>
      <c r="N568" s="1"/>
      <c r="O568" s="1"/>
      <c r="P568" s="1"/>
      <c r="Q568" s="1"/>
      <c r="R568" s="3"/>
      <c r="S568" s="3"/>
      <c r="T568" s="3"/>
      <c r="U568" s="3"/>
      <c r="V568" s="3"/>
      <c r="W568" s="3"/>
      <c r="X568" s="3"/>
      <c r="Y568" s="3"/>
      <c r="Z568" s="3"/>
      <c r="AA568" s="3"/>
      <c r="AB568" s="3"/>
      <c r="AC568" s="3"/>
      <c r="AD568" s="3"/>
      <c r="AE568" s="3"/>
      <c r="AF568" s="3"/>
      <c r="AG568" s="3"/>
      <c r="AH568" s="3"/>
      <c r="AI568" s="3"/>
      <c r="AJ568" s="3"/>
    </row>
    <row r="569" spans="1:36" ht="15.5">
      <c r="A569" s="1"/>
      <c r="B569" s="1"/>
      <c r="C569" s="1"/>
      <c r="D569" s="1"/>
      <c r="E569" s="1"/>
      <c r="F569" s="1"/>
      <c r="G569" s="1"/>
      <c r="H569" s="1"/>
      <c r="I569" s="1"/>
      <c r="J569" s="1"/>
      <c r="K569" s="1"/>
      <c r="L569" s="1"/>
      <c r="M569" s="1"/>
      <c r="N569" s="1"/>
      <c r="O569" s="1"/>
      <c r="P569" s="1"/>
      <c r="Q569" s="1"/>
      <c r="R569" s="3"/>
      <c r="S569" s="3"/>
      <c r="T569" s="3"/>
      <c r="U569" s="3"/>
      <c r="V569" s="3"/>
      <c r="W569" s="3"/>
      <c r="X569" s="3"/>
      <c r="Y569" s="3"/>
      <c r="Z569" s="3"/>
      <c r="AA569" s="3"/>
      <c r="AB569" s="3"/>
      <c r="AC569" s="3"/>
      <c r="AD569" s="3"/>
      <c r="AE569" s="3"/>
      <c r="AF569" s="3"/>
      <c r="AG569" s="3"/>
      <c r="AH569" s="3"/>
      <c r="AI569" s="3"/>
      <c r="AJ569" s="3"/>
    </row>
    <row r="570" spans="1:36" ht="15.5">
      <c r="A570" s="1"/>
      <c r="B570" s="1"/>
      <c r="C570" s="1"/>
      <c r="D570" s="1"/>
      <c r="E570" s="1"/>
      <c r="F570" s="1"/>
      <c r="G570" s="1"/>
      <c r="H570" s="1"/>
      <c r="I570" s="1"/>
      <c r="J570" s="1"/>
      <c r="K570" s="1"/>
      <c r="L570" s="1"/>
      <c r="M570" s="1"/>
      <c r="N570" s="1"/>
      <c r="O570" s="1"/>
      <c r="P570" s="1"/>
      <c r="Q570" s="1"/>
      <c r="R570" s="3"/>
      <c r="S570" s="3"/>
      <c r="T570" s="3"/>
      <c r="U570" s="3"/>
      <c r="V570" s="3"/>
      <c r="W570" s="3"/>
      <c r="X570" s="3"/>
      <c r="Y570" s="3"/>
      <c r="Z570" s="3"/>
      <c r="AA570" s="3"/>
      <c r="AB570" s="3"/>
      <c r="AC570" s="3"/>
      <c r="AD570" s="3"/>
      <c r="AE570" s="3"/>
      <c r="AF570" s="3"/>
      <c r="AG570" s="3"/>
      <c r="AH570" s="3"/>
      <c r="AI570" s="3"/>
      <c r="AJ570" s="3"/>
    </row>
    <row r="571" spans="1:36" ht="15.5">
      <c r="A571" s="1"/>
      <c r="B571" s="1"/>
      <c r="C571" s="1"/>
      <c r="D571" s="1"/>
      <c r="E571" s="1"/>
      <c r="F571" s="1"/>
      <c r="G571" s="1"/>
      <c r="H571" s="1"/>
      <c r="I571" s="1"/>
      <c r="J571" s="1"/>
      <c r="K571" s="1"/>
      <c r="L571" s="1"/>
      <c r="M571" s="1"/>
      <c r="N571" s="1"/>
      <c r="O571" s="1"/>
      <c r="P571" s="1"/>
      <c r="Q571" s="1"/>
      <c r="R571" s="3"/>
      <c r="S571" s="3"/>
      <c r="T571" s="3"/>
      <c r="U571" s="3"/>
      <c r="V571" s="3"/>
      <c r="W571" s="3"/>
      <c r="X571" s="3"/>
      <c r="Y571" s="3"/>
      <c r="Z571" s="3"/>
      <c r="AA571" s="3"/>
      <c r="AB571" s="3"/>
      <c r="AC571" s="3"/>
      <c r="AD571" s="3"/>
      <c r="AE571" s="3"/>
      <c r="AF571" s="3"/>
      <c r="AG571" s="3"/>
      <c r="AH571" s="3"/>
      <c r="AI571" s="3"/>
      <c r="AJ571" s="3"/>
    </row>
    <row r="572" spans="1:36" ht="15.5">
      <c r="A572" s="1"/>
      <c r="B572" s="1"/>
      <c r="C572" s="1"/>
      <c r="D572" s="1"/>
      <c r="E572" s="1"/>
      <c r="F572" s="1"/>
      <c r="G572" s="1"/>
      <c r="H572" s="1"/>
      <c r="I572" s="1"/>
      <c r="J572" s="1"/>
      <c r="K572" s="1"/>
      <c r="L572" s="1"/>
      <c r="M572" s="1"/>
      <c r="N572" s="1"/>
      <c r="O572" s="1"/>
      <c r="P572" s="1"/>
      <c r="Q572" s="1"/>
      <c r="R572" s="3"/>
      <c r="S572" s="3"/>
      <c r="T572" s="3"/>
      <c r="U572" s="3"/>
      <c r="V572" s="3"/>
      <c r="W572" s="3"/>
      <c r="X572" s="3"/>
      <c r="Y572" s="3"/>
      <c r="Z572" s="3"/>
      <c r="AA572" s="3"/>
      <c r="AB572" s="3"/>
      <c r="AC572" s="3"/>
      <c r="AD572" s="3"/>
      <c r="AE572" s="3"/>
      <c r="AF572" s="3"/>
      <c r="AG572" s="3"/>
      <c r="AH572" s="3"/>
      <c r="AI572" s="3"/>
      <c r="AJ572" s="3"/>
    </row>
    <row r="573" spans="1:36" ht="15.5">
      <c r="A573" s="1"/>
      <c r="B573" s="1"/>
      <c r="C573" s="1"/>
      <c r="D573" s="1"/>
      <c r="E573" s="1"/>
      <c r="F573" s="1"/>
      <c r="G573" s="1"/>
      <c r="H573" s="1"/>
      <c r="I573" s="1"/>
      <c r="J573" s="1"/>
      <c r="K573" s="1"/>
      <c r="L573" s="1"/>
      <c r="M573" s="1"/>
      <c r="N573" s="1"/>
      <c r="O573" s="1"/>
      <c r="P573" s="1"/>
      <c r="Q573" s="1"/>
      <c r="R573" s="3"/>
      <c r="S573" s="3"/>
      <c r="T573" s="3"/>
      <c r="U573" s="3"/>
      <c r="V573" s="3"/>
      <c r="W573" s="3"/>
      <c r="X573" s="3"/>
      <c r="Y573" s="3"/>
      <c r="Z573" s="3"/>
      <c r="AA573" s="3"/>
      <c r="AB573" s="3"/>
      <c r="AC573" s="3"/>
      <c r="AD573" s="3"/>
      <c r="AE573" s="3"/>
      <c r="AF573" s="3"/>
      <c r="AG573" s="3"/>
      <c r="AH573" s="3"/>
      <c r="AI573" s="3"/>
      <c r="AJ573" s="3"/>
    </row>
    <row r="574" spans="1:36" ht="15.5">
      <c r="A574" s="1"/>
      <c r="B574" s="1"/>
      <c r="C574" s="1"/>
      <c r="D574" s="1"/>
      <c r="E574" s="1"/>
      <c r="F574" s="1"/>
      <c r="G574" s="1"/>
      <c r="H574" s="1"/>
      <c r="I574" s="1"/>
      <c r="J574" s="1"/>
      <c r="K574" s="1"/>
      <c r="L574" s="1"/>
      <c r="M574" s="1"/>
      <c r="N574" s="1"/>
      <c r="O574" s="1"/>
      <c r="P574" s="1"/>
      <c r="Q574" s="1"/>
      <c r="R574" s="3"/>
      <c r="S574" s="3"/>
      <c r="T574" s="3"/>
      <c r="U574" s="3"/>
      <c r="V574" s="3"/>
      <c r="W574" s="3"/>
      <c r="X574" s="3"/>
      <c r="Y574" s="3"/>
      <c r="Z574" s="3"/>
      <c r="AA574" s="3"/>
      <c r="AB574" s="3"/>
      <c r="AC574" s="3"/>
      <c r="AD574" s="3"/>
      <c r="AE574" s="3"/>
      <c r="AF574" s="3"/>
      <c r="AG574" s="3"/>
      <c r="AH574" s="3"/>
      <c r="AI574" s="3"/>
      <c r="AJ574" s="3"/>
    </row>
    <row r="575" spans="1:36" ht="15.5">
      <c r="A575" s="1"/>
      <c r="B575" s="1"/>
      <c r="C575" s="1"/>
      <c r="D575" s="1"/>
      <c r="E575" s="1"/>
      <c r="F575" s="1"/>
      <c r="G575" s="1"/>
      <c r="H575" s="1"/>
      <c r="I575" s="1"/>
      <c r="J575" s="1"/>
      <c r="K575" s="1"/>
      <c r="L575" s="1"/>
      <c r="M575" s="1"/>
      <c r="N575" s="1"/>
      <c r="O575" s="1"/>
      <c r="P575" s="1"/>
      <c r="Q575" s="1"/>
      <c r="R575" s="3"/>
      <c r="S575" s="3"/>
      <c r="T575" s="3"/>
      <c r="U575" s="3"/>
      <c r="V575" s="3"/>
      <c r="W575" s="3"/>
      <c r="X575" s="3"/>
      <c r="Y575" s="3"/>
      <c r="Z575" s="3"/>
      <c r="AA575" s="3"/>
      <c r="AB575" s="3"/>
      <c r="AC575" s="3"/>
      <c r="AD575" s="3"/>
      <c r="AE575" s="3"/>
      <c r="AF575" s="3"/>
      <c r="AG575" s="3"/>
      <c r="AH575" s="3"/>
      <c r="AI575" s="3"/>
      <c r="AJ575" s="3"/>
    </row>
    <row r="576" spans="1:36" ht="15.5">
      <c r="A576" s="1"/>
      <c r="B576" s="1"/>
      <c r="C576" s="1"/>
      <c r="D576" s="1"/>
      <c r="E576" s="1"/>
      <c r="F576" s="1"/>
      <c r="G576" s="1"/>
      <c r="H576" s="1"/>
      <c r="I576" s="1"/>
      <c r="J576" s="1"/>
      <c r="K576" s="1"/>
      <c r="L576" s="1"/>
      <c r="M576" s="1"/>
      <c r="N576" s="1"/>
      <c r="O576" s="1"/>
      <c r="P576" s="1"/>
      <c r="Q576" s="1"/>
      <c r="R576" s="3"/>
      <c r="S576" s="3"/>
      <c r="T576" s="3"/>
      <c r="U576" s="3"/>
      <c r="V576" s="3"/>
      <c r="W576" s="3"/>
      <c r="X576" s="3"/>
      <c r="Y576" s="3"/>
      <c r="Z576" s="3"/>
      <c r="AA576" s="3"/>
      <c r="AB576" s="3"/>
      <c r="AC576" s="3"/>
      <c r="AD576" s="3"/>
      <c r="AE576" s="3"/>
      <c r="AF576" s="3"/>
      <c r="AG576" s="3"/>
      <c r="AH576" s="3"/>
      <c r="AI576" s="3"/>
      <c r="AJ576" s="3"/>
    </row>
    <row r="577" spans="1:36" ht="15.5">
      <c r="A577" s="1"/>
      <c r="B577" s="1"/>
      <c r="C577" s="1"/>
      <c r="D577" s="1"/>
      <c r="E577" s="1"/>
      <c r="F577" s="1"/>
      <c r="G577" s="1"/>
      <c r="H577" s="1"/>
      <c r="I577" s="1"/>
      <c r="J577" s="1"/>
      <c r="K577" s="1"/>
      <c r="L577" s="1"/>
      <c r="M577" s="1"/>
      <c r="N577" s="1"/>
      <c r="O577" s="1"/>
      <c r="P577" s="1"/>
      <c r="Q577" s="1"/>
      <c r="R577" s="3"/>
      <c r="S577" s="3"/>
      <c r="T577" s="3"/>
      <c r="U577" s="3"/>
      <c r="V577" s="3"/>
      <c r="W577" s="3"/>
      <c r="X577" s="3"/>
      <c r="Y577" s="3"/>
      <c r="Z577" s="3"/>
      <c r="AA577" s="3"/>
      <c r="AB577" s="3"/>
      <c r="AC577" s="3"/>
      <c r="AD577" s="3"/>
      <c r="AE577" s="3"/>
      <c r="AF577" s="3"/>
      <c r="AG577" s="3"/>
      <c r="AH577" s="3"/>
      <c r="AI577" s="3"/>
      <c r="AJ577" s="3"/>
    </row>
    <row r="578" spans="1:36" ht="15.5">
      <c r="A578" s="1"/>
      <c r="B578" s="1"/>
      <c r="C578" s="1"/>
      <c r="D578" s="1"/>
      <c r="E578" s="1"/>
      <c r="F578" s="1"/>
      <c r="G578" s="1"/>
      <c r="H578" s="1"/>
      <c r="I578" s="1"/>
      <c r="J578" s="1"/>
      <c r="K578" s="1"/>
      <c r="L578" s="1"/>
      <c r="M578" s="1"/>
      <c r="N578" s="1"/>
      <c r="O578" s="1"/>
      <c r="P578" s="1"/>
      <c r="Q578" s="1"/>
      <c r="R578" s="3"/>
      <c r="S578" s="3"/>
      <c r="T578" s="3"/>
      <c r="U578" s="3"/>
      <c r="V578" s="3"/>
      <c r="W578" s="3"/>
      <c r="X578" s="3"/>
      <c r="Y578" s="3"/>
      <c r="Z578" s="3"/>
      <c r="AA578" s="3"/>
      <c r="AB578" s="3"/>
      <c r="AC578" s="3"/>
      <c r="AD578" s="3"/>
      <c r="AE578" s="3"/>
      <c r="AF578" s="3"/>
      <c r="AG578" s="3"/>
      <c r="AH578" s="3"/>
      <c r="AI578" s="3"/>
      <c r="AJ578" s="3"/>
    </row>
    <row r="579" spans="1:36" ht="15.5">
      <c r="A579" s="1"/>
      <c r="B579" s="1"/>
      <c r="C579" s="1"/>
      <c r="D579" s="1"/>
      <c r="E579" s="1"/>
      <c r="F579" s="1"/>
      <c r="G579" s="1"/>
      <c r="H579" s="1"/>
      <c r="I579" s="1"/>
      <c r="J579" s="1"/>
      <c r="K579" s="1"/>
      <c r="L579" s="1"/>
      <c r="M579" s="1"/>
      <c r="N579" s="1"/>
      <c r="O579" s="1"/>
      <c r="P579" s="1"/>
      <c r="Q579" s="1"/>
      <c r="R579" s="3"/>
      <c r="S579" s="3"/>
      <c r="T579" s="3"/>
      <c r="U579" s="3"/>
      <c r="V579" s="3"/>
      <c r="W579" s="3"/>
      <c r="X579" s="3"/>
      <c r="Y579" s="3"/>
      <c r="Z579" s="3"/>
      <c r="AA579" s="3"/>
      <c r="AB579" s="3"/>
      <c r="AC579" s="3"/>
      <c r="AD579" s="3"/>
      <c r="AE579" s="3"/>
      <c r="AF579" s="3"/>
      <c r="AG579" s="3"/>
      <c r="AH579" s="3"/>
      <c r="AI579" s="3"/>
      <c r="AJ579" s="3"/>
    </row>
    <row r="580" spans="1:36" ht="15.5">
      <c r="A580" s="1"/>
      <c r="B580" s="1"/>
      <c r="C580" s="1"/>
      <c r="D580" s="1"/>
      <c r="E580" s="1"/>
      <c r="F580" s="1"/>
      <c r="G580" s="1"/>
      <c r="H580" s="1"/>
      <c r="I580" s="1"/>
      <c r="J580" s="1"/>
      <c r="K580" s="1"/>
      <c r="L580" s="1"/>
      <c r="M580" s="1"/>
      <c r="N580" s="1"/>
      <c r="O580" s="1"/>
      <c r="P580" s="1"/>
      <c r="Q580" s="1"/>
      <c r="R580" s="3"/>
      <c r="S580" s="3"/>
      <c r="T580" s="3"/>
      <c r="U580" s="3"/>
      <c r="V580" s="3"/>
      <c r="W580" s="3"/>
      <c r="X580" s="3"/>
      <c r="Y580" s="3"/>
      <c r="Z580" s="3"/>
      <c r="AA580" s="3"/>
      <c r="AB580" s="3"/>
      <c r="AC580" s="3"/>
      <c r="AD580" s="3"/>
      <c r="AE580" s="3"/>
      <c r="AF580" s="3"/>
      <c r="AG580" s="3"/>
      <c r="AH580" s="3"/>
      <c r="AI580" s="3"/>
      <c r="AJ580" s="3"/>
    </row>
    <row r="581" spans="1:36" ht="15.5">
      <c r="A581" s="1"/>
      <c r="B581" s="1"/>
      <c r="C581" s="1"/>
      <c r="D581" s="1"/>
      <c r="E581" s="1"/>
      <c r="F581" s="1"/>
      <c r="G581" s="1"/>
      <c r="H581" s="1"/>
      <c r="I581" s="1"/>
      <c r="J581" s="1"/>
      <c r="K581" s="1"/>
      <c r="L581" s="1"/>
      <c r="M581" s="1"/>
      <c r="N581" s="1"/>
      <c r="O581" s="1"/>
      <c r="P581" s="1"/>
      <c r="Q581" s="1"/>
      <c r="R581" s="3"/>
      <c r="S581" s="3"/>
      <c r="T581" s="3"/>
      <c r="U581" s="3"/>
      <c r="V581" s="3"/>
      <c r="W581" s="3"/>
      <c r="X581" s="3"/>
      <c r="Y581" s="3"/>
      <c r="Z581" s="3"/>
      <c r="AA581" s="3"/>
      <c r="AB581" s="3"/>
      <c r="AC581" s="3"/>
      <c r="AD581" s="3"/>
      <c r="AE581" s="3"/>
      <c r="AF581" s="3"/>
      <c r="AG581" s="3"/>
      <c r="AH581" s="3"/>
      <c r="AI581" s="3"/>
      <c r="AJ581" s="3"/>
    </row>
    <row r="582" spans="1:36" ht="15.5">
      <c r="A582" s="1"/>
      <c r="B582" s="1"/>
      <c r="C582" s="1"/>
      <c r="D582" s="1"/>
      <c r="E582" s="1"/>
      <c r="F582" s="1"/>
      <c r="G582" s="1"/>
      <c r="H582" s="1"/>
      <c r="I582" s="1"/>
      <c r="J582" s="1"/>
      <c r="K582" s="1"/>
      <c r="L582" s="1"/>
      <c r="M582" s="1"/>
      <c r="N582" s="1"/>
      <c r="O582" s="1"/>
      <c r="P582" s="1"/>
      <c r="Q582" s="1"/>
      <c r="R582" s="3"/>
      <c r="S582" s="3"/>
      <c r="T582" s="3"/>
      <c r="U582" s="3"/>
      <c r="V582" s="3"/>
      <c r="W582" s="3"/>
      <c r="X582" s="3"/>
      <c r="Y582" s="3"/>
      <c r="Z582" s="3"/>
      <c r="AA582" s="3"/>
      <c r="AB582" s="3"/>
      <c r="AC582" s="3"/>
      <c r="AD582" s="3"/>
      <c r="AE582" s="3"/>
      <c r="AF582" s="3"/>
      <c r="AG582" s="3"/>
      <c r="AH582" s="3"/>
      <c r="AI582" s="3"/>
      <c r="AJ582" s="3"/>
    </row>
    <row r="583" spans="1:36" ht="15.5">
      <c r="A583" s="1"/>
      <c r="B583" s="1"/>
      <c r="C583" s="1"/>
      <c r="D583" s="1"/>
      <c r="E583" s="1"/>
      <c r="F583" s="1"/>
      <c r="G583" s="1"/>
      <c r="H583" s="1"/>
      <c r="I583" s="1"/>
      <c r="J583" s="1"/>
      <c r="K583" s="1"/>
      <c r="L583" s="1"/>
      <c r="M583" s="1"/>
      <c r="N583" s="1"/>
      <c r="O583" s="1"/>
      <c r="P583" s="1"/>
      <c r="Q583" s="1"/>
      <c r="R583" s="3"/>
      <c r="S583" s="3"/>
      <c r="T583" s="3"/>
      <c r="U583" s="3"/>
      <c r="V583" s="3"/>
      <c r="W583" s="3"/>
      <c r="X583" s="3"/>
      <c r="Y583" s="3"/>
      <c r="Z583" s="3"/>
      <c r="AA583" s="3"/>
      <c r="AB583" s="3"/>
      <c r="AC583" s="3"/>
      <c r="AD583" s="3"/>
      <c r="AE583" s="3"/>
      <c r="AF583" s="3"/>
      <c r="AG583" s="3"/>
      <c r="AH583" s="3"/>
      <c r="AI583" s="3"/>
      <c r="AJ583" s="3"/>
    </row>
    <row r="584" spans="1:36" ht="15.5">
      <c r="A584" s="1"/>
      <c r="B584" s="1"/>
      <c r="C584" s="1"/>
      <c r="D584" s="1"/>
      <c r="E584" s="1"/>
      <c r="F584" s="1"/>
      <c r="G584" s="1"/>
      <c r="H584" s="1"/>
      <c r="I584" s="1"/>
      <c r="J584" s="1"/>
      <c r="K584" s="1"/>
      <c r="L584" s="1"/>
      <c r="M584" s="1"/>
      <c r="N584" s="1"/>
      <c r="O584" s="1"/>
      <c r="P584" s="1"/>
      <c r="Q584" s="1"/>
      <c r="R584" s="3"/>
      <c r="S584" s="3"/>
      <c r="T584" s="3"/>
      <c r="U584" s="3"/>
      <c r="V584" s="3"/>
      <c r="W584" s="3"/>
      <c r="X584" s="3"/>
      <c r="Y584" s="3"/>
      <c r="Z584" s="3"/>
      <c r="AA584" s="3"/>
      <c r="AB584" s="3"/>
      <c r="AC584" s="3"/>
      <c r="AD584" s="3"/>
      <c r="AE584" s="3"/>
      <c r="AF584" s="3"/>
      <c r="AG584" s="3"/>
      <c r="AH584" s="3"/>
      <c r="AI584" s="3"/>
      <c r="AJ584" s="3"/>
    </row>
    <row r="585" spans="1:36" ht="15.5">
      <c r="A585" s="1"/>
      <c r="B585" s="1"/>
      <c r="C585" s="1"/>
      <c r="D585" s="1"/>
      <c r="E585" s="1"/>
      <c r="F585" s="1"/>
      <c r="G585" s="1"/>
      <c r="H585" s="1"/>
      <c r="I585" s="1"/>
      <c r="J585" s="1"/>
      <c r="K585" s="1"/>
      <c r="L585" s="1"/>
      <c r="M585" s="1"/>
      <c r="N585" s="1"/>
      <c r="O585" s="1"/>
      <c r="P585" s="1"/>
      <c r="Q585" s="1"/>
      <c r="R585" s="3"/>
      <c r="S585" s="3"/>
      <c r="T585" s="3"/>
      <c r="U585" s="3"/>
      <c r="V585" s="3"/>
      <c r="W585" s="3"/>
      <c r="X585" s="3"/>
      <c r="Y585" s="3"/>
      <c r="Z585" s="3"/>
      <c r="AA585" s="3"/>
      <c r="AB585" s="3"/>
      <c r="AC585" s="3"/>
      <c r="AD585" s="3"/>
      <c r="AE585" s="3"/>
      <c r="AF585" s="3"/>
      <c r="AG585" s="3"/>
      <c r="AH585" s="3"/>
      <c r="AI585" s="3"/>
      <c r="AJ585" s="3"/>
    </row>
    <row r="586" spans="1:36" ht="15.5">
      <c r="A586" s="1"/>
      <c r="B586" s="1"/>
      <c r="C586" s="1"/>
      <c r="D586" s="1"/>
      <c r="E586" s="1"/>
      <c r="F586" s="1"/>
      <c r="G586" s="1"/>
      <c r="H586" s="1"/>
      <c r="I586" s="1"/>
      <c r="J586" s="1"/>
      <c r="K586" s="1"/>
      <c r="L586" s="1"/>
      <c r="M586" s="1"/>
      <c r="N586" s="1"/>
      <c r="O586" s="1"/>
      <c r="P586" s="1"/>
      <c r="Q586" s="1"/>
      <c r="R586" s="3"/>
      <c r="S586" s="3"/>
      <c r="T586" s="3"/>
      <c r="U586" s="3"/>
      <c r="V586" s="3"/>
      <c r="W586" s="3"/>
      <c r="X586" s="3"/>
      <c r="Y586" s="3"/>
      <c r="Z586" s="3"/>
      <c r="AA586" s="3"/>
      <c r="AB586" s="3"/>
      <c r="AC586" s="3"/>
      <c r="AD586" s="3"/>
      <c r="AE586" s="3"/>
      <c r="AF586" s="3"/>
      <c r="AG586" s="3"/>
      <c r="AH586" s="3"/>
      <c r="AI586" s="3"/>
      <c r="AJ586" s="3"/>
    </row>
    <row r="587" spans="1:36" ht="15.5">
      <c r="A587" s="1"/>
      <c r="B587" s="1"/>
      <c r="C587" s="1"/>
      <c r="D587" s="1"/>
      <c r="E587" s="1"/>
      <c r="F587" s="1"/>
      <c r="G587" s="1"/>
      <c r="H587" s="1"/>
      <c r="I587" s="1"/>
      <c r="J587" s="1"/>
      <c r="K587" s="1"/>
      <c r="L587" s="1"/>
      <c r="M587" s="1"/>
      <c r="N587" s="1"/>
      <c r="O587" s="1"/>
      <c r="P587" s="1"/>
      <c r="Q587" s="1"/>
      <c r="R587" s="3"/>
      <c r="S587" s="3"/>
      <c r="T587" s="3"/>
      <c r="U587" s="3"/>
      <c r="V587" s="3"/>
      <c r="W587" s="3"/>
      <c r="X587" s="3"/>
      <c r="Y587" s="3"/>
      <c r="Z587" s="3"/>
      <c r="AA587" s="3"/>
      <c r="AB587" s="3"/>
      <c r="AC587" s="3"/>
      <c r="AD587" s="3"/>
      <c r="AE587" s="3"/>
      <c r="AF587" s="3"/>
      <c r="AG587" s="3"/>
      <c r="AH587" s="3"/>
      <c r="AI587" s="3"/>
      <c r="AJ587" s="3"/>
    </row>
    <row r="588" spans="1:36" ht="15.5">
      <c r="A588" s="1"/>
      <c r="B588" s="1"/>
      <c r="C588" s="1"/>
      <c r="D588" s="1"/>
      <c r="E588" s="1"/>
      <c r="F588" s="1"/>
      <c r="G588" s="1"/>
      <c r="H588" s="1"/>
      <c r="I588" s="1"/>
      <c r="J588" s="1"/>
      <c r="K588" s="1"/>
      <c r="L588" s="1"/>
      <c r="M588" s="1"/>
      <c r="N588" s="1"/>
      <c r="O588" s="1"/>
      <c r="P588" s="1"/>
      <c r="Q588" s="1"/>
      <c r="R588" s="3"/>
      <c r="S588" s="3"/>
      <c r="T588" s="3"/>
      <c r="U588" s="3"/>
      <c r="V588" s="3"/>
      <c r="W588" s="3"/>
      <c r="X588" s="3"/>
      <c r="Y588" s="3"/>
      <c r="Z588" s="3"/>
      <c r="AA588" s="3"/>
      <c r="AB588" s="3"/>
      <c r="AC588" s="3"/>
      <c r="AD588" s="3"/>
      <c r="AE588" s="3"/>
      <c r="AF588" s="3"/>
      <c r="AG588" s="3"/>
      <c r="AH588" s="3"/>
      <c r="AI588" s="3"/>
      <c r="AJ588" s="3"/>
    </row>
    <row r="589" spans="1:36" ht="15.5">
      <c r="A589" s="1"/>
      <c r="B589" s="1"/>
      <c r="C589" s="1"/>
      <c r="D589" s="1"/>
      <c r="E589" s="1"/>
      <c r="F589" s="1"/>
      <c r="G589" s="1"/>
      <c r="H589" s="1"/>
      <c r="I589" s="1"/>
      <c r="J589" s="1"/>
      <c r="K589" s="1"/>
      <c r="L589" s="1"/>
      <c r="M589" s="1"/>
      <c r="N589" s="1"/>
      <c r="O589" s="1"/>
      <c r="P589" s="1"/>
      <c r="Q589" s="1"/>
      <c r="R589" s="3"/>
      <c r="S589" s="3"/>
      <c r="T589" s="3"/>
      <c r="U589" s="3"/>
      <c r="V589" s="3"/>
      <c r="W589" s="3"/>
      <c r="X589" s="3"/>
      <c r="Y589" s="3"/>
      <c r="Z589" s="3"/>
      <c r="AA589" s="3"/>
      <c r="AB589" s="3"/>
      <c r="AC589" s="3"/>
      <c r="AD589" s="3"/>
      <c r="AE589" s="3"/>
      <c r="AF589" s="3"/>
      <c r="AG589" s="3"/>
      <c r="AH589" s="3"/>
      <c r="AI589" s="3"/>
      <c r="AJ589" s="3"/>
    </row>
    <row r="590" spans="1:36" ht="15.5">
      <c r="A590" s="1"/>
      <c r="B590" s="1"/>
      <c r="C590" s="1"/>
      <c r="D590" s="1"/>
      <c r="E590" s="1"/>
      <c r="F590" s="1"/>
      <c r="G590" s="1"/>
      <c r="H590" s="1"/>
      <c r="I590" s="1"/>
      <c r="J590" s="1"/>
      <c r="K590" s="1"/>
      <c r="L590" s="1"/>
      <c r="M590" s="1"/>
      <c r="N590" s="1"/>
      <c r="O590" s="1"/>
      <c r="P590" s="1"/>
      <c r="Q590" s="1"/>
      <c r="R590" s="3"/>
      <c r="S590" s="3"/>
      <c r="T590" s="3"/>
      <c r="U590" s="3"/>
      <c r="V590" s="3"/>
      <c r="W590" s="3"/>
      <c r="X590" s="3"/>
      <c r="Y590" s="3"/>
      <c r="Z590" s="3"/>
      <c r="AA590" s="3"/>
      <c r="AB590" s="3"/>
      <c r="AC590" s="3"/>
      <c r="AD590" s="3"/>
      <c r="AE590" s="3"/>
      <c r="AF590" s="3"/>
      <c r="AG590" s="3"/>
      <c r="AH590" s="3"/>
      <c r="AI590" s="3"/>
      <c r="AJ590" s="3"/>
    </row>
    <row r="591" spans="1:36" ht="15.5">
      <c r="A591" s="1"/>
      <c r="B591" s="1"/>
      <c r="C591" s="1"/>
      <c r="D591" s="1"/>
      <c r="E591" s="1"/>
      <c r="F591" s="1"/>
      <c r="G591" s="1"/>
      <c r="H591" s="1"/>
      <c r="I591" s="1"/>
      <c r="J591" s="1"/>
      <c r="K591" s="1"/>
      <c r="L591" s="1"/>
      <c r="M591" s="1"/>
      <c r="N591" s="1"/>
      <c r="O591" s="1"/>
      <c r="P591" s="1"/>
      <c r="Q591" s="1"/>
      <c r="R591" s="3"/>
      <c r="S591" s="3"/>
      <c r="T591" s="3"/>
      <c r="U591" s="3"/>
      <c r="V591" s="3"/>
      <c r="W591" s="3"/>
      <c r="X591" s="3"/>
      <c r="Y591" s="3"/>
      <c r="Z591" s="3"/>
      <c r="AA591" s="3"/>
      <c r="AB591" s="3"/>
      <c r="AC591" s="3"/>
      <c r="AD591" s="3"/>
      <c r="AE591" s="3"/>
      <c r="AF591" s="3"/>
      <c r="AG591" s="3"/>
      <c r="AH591" s="3"/>
      <c r="AI591" s="3"/>
      <c r="AJ591" s="3"/>
    </row>
    <row r="592" spans="1:36" ht="15.5">
      <c r="A592" s="1"/>
      <c r="B592" s="1"/>
      <c r="C592" s="1"/>
      <c r="D592" s="1"/>
      <c r="E592" s="1"/>
      <c r="F592" s="1"/>
      <c r="G592" s="1"/>
      <c r="H592" s="1"/>
      <c r="I592" s="1"/>
      <c r="J592" s="1"/>
      <c r="K592" s="1"/>
      <c r="L592" s="1"/>
      <c r="M592" s="1"/>
      <c r="N592" s="1"/>
      <c r="O592" s="1"/>
      <c r="P592" s="1"/>
      <c r="Q592" s="1"/>
      <c r="R592" s="3"/>
      <c r="S592" s="3"/>
      <c r="T592" s="3"/>
      <c r="U592" s="3"/>
      <c r="V592" s="3"/>
      <c r="W592" s="3"/>
      <c r="X592" s="3"/>
      <c r="Y592" s="3"/>
      <c r="Z592" s="3"/>
      <c r="AA592" s="3"/>
      <c r="AB592" s="3"/>
      <c r="AC592" s="3"/>
      <c r="AD592" s="3"/>
      <c r="AE592" s="3"/>
      <c r="AF592" s="3"/>
      <c r="AG592" s="3"/>
      <c r="AH592" s="3"/>
      <c r="AI592" s="3"/>
      <c r="AJ592" s="3"/>
    </row>
    <row r="593" spans="1:36" ht="15.5">
      <c r="A593" s="1"/>
      <c r="B593" s="1"/>
      <c r="C593" s="1"/>
      <c r="D593" s="1"/>
      <c r="E593" s="1"/>
      <c r="F593" s="1"/>
      <c r="G593" s="1"/>
      <c r="H593" s="1"/>
      <c r="I593" s="1"/>
      <c r="J593" s="1"/>
      <c r="K593" s="1"/>
      <c r="L593" s="1"/>
      <c r="M593" s="1"/>
      <c r="N593" s="1"/>
      <c r="O593" s="1"/>
      <c r="P593" s="1"/>
      <c r="Q593" s="1"/>
      <c r="R593" s="3"/>
      <c r="S593" s="3"/>
      <c r="T593" s="3"/>
      <c r="U593" s="3"/>
      <c r="V593" s="3"/>
      <c r="W593" s="3"/>
      <c r="X593" s="3"/>
      <c r="Y593" s="3"/>
      <c r="Z593" s="3"/>
      <c r="AA593" s="3"/>
      <c r="AB593" s="3"/>
      <c r="AC593" s="3"/>
      <c r="AD593" s="3"/>
      <c r="AE593" s="3"/>
      <c r="AF593" s="3"/>
      <c r="AG593" s="3"/>
      <c r="AH593" s="3"/>
      <c r="AI593" s="3"/>
      <c r="AJ593" s="3"/>
    </row>
    <row r="594" spans="1:36" ht="15.5">
      <c r="A594" s="1"/>
      <c r="B594" s="1"/>
      <c r="C594" s="1"/>
      <c r="D594" s="1"/>
      <c r="E594" s="1"/>
      <c r="F594" s="1"/>
      <c r="G594" s="1"/>
      <c r="H594" s="1"/>
      <c r="I594" s="1"/>
      <c r="J594" s="1"/>
      <c r="K594" s="1"/>
      <c r="L594" s="1"/>
      <c r="M594" s="1"/>
      <c r="N594" s="1"/>
      <c r="O594" s="1"/>
      <c r="P594" s="1"/>
      <c r="Q594" s="1"/>
      <c r="R594" s="3"/>
      <c r="S594" s="3"/>
      <c r="T594" s="3"/>
      <c r="U594" s="3"/>
      <c r="V594" s="3"/>
      <c r="W594" s="3"/>
      <c r="X594" s="3"/>
      <c r="Y594" s="3"/>
      <c r="Z594" s="3"/>
      <c r="AA594" s="3"/>
      <c r="AB594" s="3"/>
      <c r="AC594" s="3"/>
      <c r="AD594" s="3"/>
      <c r="AE594" s="3"/>
      <c r="AF594" s="3"/>
      <c r="AG594" s="3"/>
      <c r="AH594" s="3"/>
      <c r="AI594" s="3"/>
      <c r="AJ594" s="3"/>
    </row>
    <row r="595" spans="1:36" ht="15.5">
      <c r="A595" s="1"/>
      <c r="B595" s="1"/>
      <c r="C595" s="1"/>
      <c r="D595" s="1"/>
      <c r="E595" s="1"/>
      <c r="F595" s="1"/>
      <c r="G595" s="1"/>
      <c r="H595" s="1"/>
      <c r="I595" s="1"/>
      <c r="J595" s="1"/>
      <c r="K595" s="1"/>
      <c r="L595" s="1"/>
      <c r="M595" s="1"/>
      <c r="N595" s="1"/>
      <c r="O595" s="1"/>
      <c r="P595" s="1"/>
      <c r="Q595" s="1"/>
      <c r="R595" s="3"/>
      <c r="S595" s="3"/>
      <c r="T595" s="3"/>
      <c r="U595" s="3"/>
      <c r="V595" s="3"/>
      <c r="W595" s="3"/>
      <c r="X595" s="3"/>
      <c r="Y595" s="3"/>
      <c r="Z595" s="3"/>
      <c r="AA595" s="3"/>
      <c r="AB595" s="3"/>
      <c r="AC595" s="3"/>
      <c r="AD595" s="3"/>
      <c r="AE595" s="3"/>
      <c r="AF595" s="3"/>
      <c r="AG595" s="3"/>
      <c r="AH595" s="3"/>
      <c r="AI595" s="3"/>
      <c r="AJ595" s="3"/>
    </row>
    <row r="596" spans="1:36" ht="15.5">
      <c r="A596" s="1"/>
      <c r="B596" s="1"/>
      <c r="C596" s="1"/>
      <c r="D596" s="1"/>
      <c r="E596" s="1"/>
      <c r="F596" s="1"/>
      <c r="G596" s="1"/>
      <c r="H596" s="1"/>
      <c r="I596" s="1"/>
      <c r="J596" s="1"/>
      <c r="K596" s="1"/>
      <c r="L596" s="1"/>
      <c r="M596" s="1"/>
      <c r="N596" s="1"/>
      <c r="O596" s="1"/>
      <c r="P596" s="1"/>
      <c r="Q596" s="1"/>
      <c r="R596" s="3"/>
      <c r="S596" s="3"/>
      <c r="T596" s="3"/>
      <c r="U596" s="3"/>
      <c r="V596" s="3"/>
      <c r="W596" s="3"/>
      <c r="X596" s="3"/>
      <c r="Y596" s="3"/>
      <c r="Z596" s="3"/>
      <c r="AA596" s="3"/>
      <c r="AB596" s="3"/>
      <c r="AC596" s="3"/>
      <c r="AD596" s="3"/>
      <c r="AE596" s="3"/>
      <c r="AF596" s="3"/>
      <c r="AG596" s="3"/>
      <c r="AH596" s="3"/>
      <c r="AI596" s="3"/>
      <c r="AJ596" s="3"/>
    </row>
    <row r="597" spans="1:36" ht="15.5">
      <c r="A597" s="1"/>
      <c r="B597" s="1"/>
      <c r="C597" s="1"/>
      <c r="D597" s="1"/>
      <c r="E597" s="1"/>
      <c r="F597" s="1"/>
      <c r="G597" s="1"/>
      <c r="H597" s="1"/>
      <c r="I597" s="1"/>
      <c r="J597" s="1"/>
      <c r="K597" s="1"/>
      <c r="L597" s="1"/>
      <c r="M597" s="1"/>
      <c r="N597" s="1"/>
      <c r="O597" s="1"/>
      <c r="P597" s="1"/>
      <c r="Q597" s="1"/>
      <c r="R597" s="3"/>
      <c r="S597" s="3"/>
      <c r="T597" s="3"/>
      <c r="U597" s="3"/>
      <c r="V597" s="3"/>
      <c r="W597" s="3"/>
      <c r="X597" s="3"/>
      <c r="Y597" s="3"/>
      <c r="Z597" s="3"/>
      <c r="AA597" s="3"/>
      <c r="AB597" s="3"/>
      <c r="AC597" s="3"/>
      <c r="AD597" s="3"/>
      <c r="AE597" s="3"/>
      <c r="AF597" s="3"/>
      <c r="AG597" s="3"/>
      <c r="AH597" s="3"/>
      <c r="AI597" s="3"/>
      <c r="AJ597" s="3"/>
    </row>
    <row r="598" spans="1:36" ht="15.5">
      <c r="A598" s="1"/>
      <c r="B598" s="1"/>
      <c r="C598" s="1"/>
      <c r="D598" s="1"/>
      <c r="E598" s="1"/>
      <c r="F598" s="1"/>
      <c r="G598" s="1"/>
      <c r="H598" s="1"/>
      <c r="I598" s="1"/>
      <c r="J598" s="1"/>
      <c r="K598" s="1"/>
      <c r="L598" s="1"/>
      <c r="M598" s="1"/>
      <c r="N598" s="1"/>
      <c r="O598" s="1"/>
      <c r="P598" s="1"/>
      <c r="Q598" s="1"/>
      <c r="R598" s="3"/>
      <c r="S598" s="3"/>
      <c r="T598" s="3"/>
      <c r="U598" s="3"/>
      <c r="V598" s="3"/>
      <c r="W598" s="3"/>
      <c r="X598" s="3"/>
      <c r="Y598" s="3"/>
      <c r="Z598" s="3"/>
      <c r="AA598" s="3"/>
      <c r="AB598" s="3"/>
      <c r="AC598" s="3"/>
      <c r="AD598" s="3"/>
      <c r="AE598" s="3"/>
      <c r="AF598" s="3"/>
      <c r="AG598" s="3"/>
      <c r="AH598" s="3"/>
      <c r="AI598" s="3"/>
      <c r="AJ598" s="3"/>
    </row>
    <row r="599" spans="1:36" ht="15.5">
      <c r="A599" s="1"/>
      <c r="B599" s="1"/>
      <c r="C599" s="1"/>
      <c r="D599" s="1"/>
      <c r="E599" s="1"/>
      <c r="F599" s="1"/>
      <c r="G599" s="1"/>
      <c r="H599" s="1"/>
      <c r="I599" s="1"/>
      <c r="J599" s="1"/>
      <c r="K599" s="1"/>
      <c r="L599" s="1"/>
      <c r="M599" s="1"/>
      <c r="N599" s="1"/>
      <c r="O599" s="1"/>
      <c r="P599" s="1"/>
      <c r="Q599" s="1"/>
      <c r="R599" s="3"/>
      <c r="S599" s="3"/>
      <c r="T599" s="3"/>
      <c r="U599" s="3"/>
      <c r="V599" s="3"/>
      <c r="W599" s="3"/>
      <c r="X599" s="3"/>
      <c r="Y599" s="3"/>
      <c r="Z599" s="3"/>
      <c r="AA599" s="3"/>
      <c r="AB599" s="3"/>
      <c r="AC599" s="3"/>
      <c r="AD599" s="3"/>
      <c r="AE599" s="3"/>
      <c r="AF599" s="3"/>
      <c r="AG599" s="3"/>
      <c r="AH599" s="3"/>
      <c r="AI599" s="3"/>
      <c r="AJ599" s="3"/>
    </row>
    <row r="600" spans="1:36" ht="15.5">
      <c r="A600" s="1"/>
      <c r="B600" s="1"/>
      <c r="C600" s="1"/>
      <c r="D600" s="1"/>
      <c r="E600" s="1"/>
      <c r="F600" s="1"/>
      <c r="G600" s="1"/>
      <c r="H600" s="1"/>
      <c r="I600" s="1"/>
      <c r="J600" s="1"/>
      <c r="K600" s="1"/>
      <c r="L600" s="1"/>
      <c r="M600" s="1"/>
      <c r="N600" s="1"/>
      <c r="O600" s="1"/>
      <c r="P600" s="1"/>
      <c r="Q600" s="1"/>
      <c r="R600" s="3"/>
      <c r="S600" s="3"/>
      <c r="T600" s="3"/>
      <c r="U600" s="3"/>
      <c r="V600" s="3"/>
      <c r="W600" s="3"/>
      <c r="X600" s="3"/>
      <c r="Y600" s="3"/>
      <c r="Z600" s="3"/>
      <c r="AA600" s="3"/>
      <c r="AB600" s="3"/>
      <c r="AC600" s="3"/>
      <c r="AD600" s="3"/>
      <c r="AE600" s="3"/>
      <c r="AF600" s="3"/>
      <c r="AG600" s="3"/>
      <c r="AH600" s="3"/>
      <c r="AI600" s="3"/>
      <c r="AJ600" s="3"/>
    </row>
    <row r="601" spans="1:36" ht="15.5">
      <c r="A601" s="1"/>
      <c r="B601" s="1"/>
      <c r="C601" s="1"/>
      <c r="D601" s="1"/>
      <c r="E601" s="1"/>
      <c r="F601" s="1"/>
      <c r="G601" s="1"/>
      <c r="H601" s="1"/>
      <c r="I601" s="1"/>
      <c r="J601" s="1"/>
      <c r="K601" s="1"/>
      <c r="L601" s="1"/>
      <c r="M601" s="1"/>
      <c r="N601" s="1"/>
      <c r="O601" s="1"/>
      <c r="P601" s="1"/>
      <c r="Q601" s="1"/>
      <c r="R601" s="3"/>
      <c r="S601" s="3"/>
      <c r="T601" s="3"/>
      <c r="U601" s="3"/>
      <c r="V601" s="3"/>
      <c r="W601" s="3"/>
      <c r="X601" s="3"/>
      <c r="Y601" s="3"/>
      <c r="Z601" s="3"/>
      <c r="AA601" s="3"/>
      <c r="AB601" s="3"/>
      <c r="AC601" s="3"/>
      <c r="AD601" s="3"/>
      <c r="AE601" s="3"/>
      <c r="AF601" s="3"/>
      <c r="AG601" s="3"/>
      <c r="AH601" s="3"/>
      <c r="AI601" s="3"/>
      <c r="AJ601" s="3"/>
    </row>
    <row r="602" spans="1:36" ht="15.5">
      <c r="A602" s="1"/>
      <c r="B602" s="1"/>
      <c r="C602" s="1"/>
      <c r="D602" s="1"/>
      <c r="E602" s="1"/>
      <c r="F602" s="1"/>
      <c r="G602" s="1"/>
      <c r="H602" s="1"/>
      <c r="I602" s="1"/>
      <c r="J602" s="1"/>
      <c r="K602" s="1"/>
      <c r="L602" s="1"/>
      <c r="M602" s="1"/>
      <c r="N602" s="1"/>
      <c r="O602" s="1"/>
      <c r="P602" s="1"/>
      <c r="Q602" s="1"/>
      <c r="R602" s="3"/>
      <c r="S602" s="3"/>
      <c r="T602" s="3"/>
      <c r="U602" s="3"/>
      <c r="V602" s="3"/>
      <c r="W602" s="3"/>
      <c r="X602" s="3"/>
      <c r="Y602" s="3"/>
      <c r="Z602" s="3"/>
      <c r="AA602" s="3"/>
      <c r="AB602" s="3"/>
      <c r="AC602" s="3"/>
      <c r="AD602" s="3"/>
      <c r="AE602" s="3"/>
      <c r="AF602" s="3"/>
      <c r="AG602" s="3"/>
      <c r="AH602" s="3"/>
      <c r="AI602" s="3"/>
      <c r="AJ602" s="3"/>
    </row>
    <row r="603" spans="1:36" ht="15.5">
      <c r="A603" s="1"/>
      <c r="B603" s="1"/>
      <c r="C603" s="1"/>
      <c r="D603" s="1"/>
      <c r="E603" s="1"/>
      <c r="F603" s="1"/>
      <c r="G603" s="1"/>
      <c r="H603" s="1"/>
      <c r="I603" s="1"/>
      <c r="J603" s="1"/>
      <c r="K603" s="1"/>
      <c r="L603" s="1"/>
      <c r="M603" s="1"/>
      <c r="N603" s="1"/>
      <c r="O603" s="1"/>
      <c r="P603" s="1"/>
      <c r="Q603" s="1"/>
      <c r="R603" s="3"/>
      <c r="S603" s="3"/>
      <c r="T603" s="3"/>
      <c r="U603" s="3"/>
      <c r="V603" s="3"/>
      <c r="W603" s="3"/>
      <c r="X603" s="3"/>
      <c r="Y603" s="3"/>
      <c r="Z603" s="3"/>
      <c r="AA603" s="3"/>
      <c r="AB603" s="3"/>
      <c r="AC603" s="3"/>
      <c r="AD603" s="3"/>
      <c r="AE603" s="3"/>
      <c r="AF603" s="3"/>
      <c r="AG603" s="3"/>
      <c r="AH603" s="3"/>
      <c r="AI603" s="3"/>
      <c r="AJ603" s="3"/>
    </row>
    <row r="604" spans="1:36" ht="15.5">
      <c r="A604" s="1"/>
      <c r="B604" s="1"/>
      <c r="C604" s="1"/>
      <c r="D604" s="1"/>
      <c r="E604" s="1"/>
      <c r="F604" s="1"/>
      <c r="G604" s="1"/>
      <c r="H604" s="1"/>
      <c r="I604" s="1"/>
      <c r="J604" s="1"/>
      <c r="K604" s="1"/>
      <c r="L604" s="1"/>
      <c r="M604" s="1"/>
      <c r="N604" s="1"/>
      <c r="O604" s="1"/>
      <c r="P604" s="1"/>
      <c r="Q604" s="1"/>
      <c r="R604" s="3"/>
      <c r="S604" s="3"/>
      <c r="T604" s="3"/>
      <c r="U604" s="3"/>
      <c r="V604" s="3"/>
      <c r="W604" s="3"/>
      <c r="X604" s="3"/>
      <c r="Y604" s="3"/>
      <c r="Z604" s="3"/>
      <c r="AA604" s="3"/>
      <c r="AB604" s="3"/>
      <c r="AC604" s="3"/>
      <c r="AD604" s="3"/>
      <c r="AE604" s="3"/>
      <c r="AF604" s="3"/>
      <c r="AG604" s="3"/>
      <c r="AH604" s="3"/>
      <c r="AI604" s="3"/>
      <c r="AJ604" s="3"/>
    </row>
    <row r="605" spans="1:36" ht="15.5">
      <c r="A605" s="1"/>
      <c r="B605" s="1"/>
      <c r="C605" s="1"/>
      <c r="D605" s="1"/>
      <c r="E605" s="1"/>
      <c r="F605" s="1"/>
      <c r="G605" s="1"/>
      <c r="H605" s="1"/>
      <c r="I605" s="1"/>
      <c r="J605" s="1"/>
      <c r="K605" s="1"/>
      <c r="L605" s="1"/>
      <c r="M605" s="1"/>
      <c r="N605" s="1"/>
      <c r="O605" s="1"/>
      <c r="P605" s="1"/>
      <c r="Q605" s="1"/>
      <c r="R605" s="3"/>
      <c r="S605" s="3"/>
      <c r="T605" s="3"/>
      <c r="U605" s="3"/>
      <c r="V605" s="3"/>
      <c r="W605" s="3"/>
      <c r="X605" s="3"/>
      <c r="Y605" s="3"/>
      <c r="Z605" s="3"/>
      <c r="AA605" s="3"/>
      <c r="AB605" s="3"/>
      <c r="AC605" s="3"/>
      <c r="AD605" s="3"/>
      <c r="AE605" s="3"/>
      <c r="AF605" s="3"/>
      <c r="AG605" s="3"/>
      <c r="AH605" s="3"/>
      <c r="AI605" s="3"/>
      <c r="AJ605" s="3"/>
    </row>
    <row r="606" spans="1:36" ht="15.5">
      <c r="A606" s="1"/>
      <c r="B606" s="1"/>
      <c r="C606" s="1"/>
      <c r="D606" s="1"/>
      <c r="E606" s="1"/>
      <c r="F606" s="1"/>
      <c r="G606" s="1"/>
      <c r="H606" s="1"/>
      <c r="I606" s="1"/>
      <c r="J606" s="1"/>
      <c r="K606" s="1"/>
      <c r="L606" s="1"/>
      <c r="M606" s="1"/>
      <c r="N606" s="1"/>
      <c r="O606" s="1"/>
      <c r="P606" s="1"/>
      <c r="Q606" s="1"/>
      <c r="R606" s="3"/>
      <c r="S606" s="3"/>
      <c r="T606" s="3"/>
      <c r="U606" s="3"/>
      <c r="V606" s="3"/>
      <c r="W606" s="3"/>
      <c r="X606" s="3"/>
      <c r="Y606" s="3"/>
      <c r="Z606" s="3"/>
      <c r="AA606" s="3"/>
      <c r="AB606" s="3"/>
      <c r="AC606" s="3"/>
      <c r="AD606" s="3"/>
      <c r="AE606" s="3"/>
      <c r="AF606" s="3"/>
      <c r="AG606" s="3"/>
      <c r="AH606" s="3"/>
      <c r="AI606" s="3"/>
      <c r="AJ606" s="3"/>
    </row>
    <row r="607" spans="1:36" ht="15.5">
      <c r="A607" s="1"/>
      <c r="B607" s="1"/>
      <c r="C607" s="1"/>
      <c r="D607" s="1"/>
      <c r="E607" s="1"/>
      <c r="F607" s="1"/>
      <c r="G607" s="1"/>
      <c r="H607" s="1"/>
      <c r="I607" s="1"/>
      <c r="J607" s="1"/>
      <c r="K607" s="1"/>
      <c r="L607" s="1"/>
      <c r="M607" s="1"/>
      <c r="N607" s="1"/>
      <c r="O607" s="1"/>
      <c r="P607" s="1"/>
      <c r="Q607" s="1"/>
      <c r="R607" s="3"/>
      <c r="S607" s="3"/>
      <c r="T607" s="3"/>
      <c r="U607" s="3"/>
      <c r="V607" s="3"/>
      <c r="W607" s="3"/>
      <c r="X607" s="3"/>
      <c r="Y607" s="3"/>
      <c r="Z607" s="3"/>
      <c r="AA607" s="3"/>
      <c r="AB607" s="3"/>
      <c r="AC607" s="3"/>
      <c r="AD607" s="3"/>
      <c r="AE607" s="3"/>
      <c r="AF607" s="3"/>
      <c r="AG607" s="3"/>
      <c r="AH607" s="3"/>
      <c r="AI607" s="3"/>
      <c r="AJ607" s="3"/>
    </row>
    <row r="608" spans="1:36" ht="15.5">
      <c r="A608" s="1"/>
      <c r="B608" s="1"/>
      <c r="C608" s="1"/>
      <c r="D608" s="1"/>
      <c r="E608" s="1"/>
      <c r="F608" s="1"/>
      <c r="G608" s="1"/>
      <c r="H608" s="1"/>
      <c r="I608" s="1"/>
      <c r="J608" s="1"/>
      <c r="K608" s="1"/>
      <c r="L608" s="1"/>
      <c r="M608" s="1"/>
      <c r="N608" s="1"/>
      <c r="O608" s="1"/>
      <c r="P608" s="1"/>
      <c r="Q608" s="1"/>
      <c r="R608" s="3"/>
      <c r="S608" s="3"/>
      <c r="T608" s="3"/>
      <c r="U608" s="3"/>
      <c r="V608" s="3"/>
      <c r="W608" s="3"/>
      <c r="X608" s="3"/>
      <c r="Y608" s="3"/>
      <c r="Z608" s="3"/>
      <c r="AA608" s="3"/>
      <c r="AB608" s="3"/>
      <c r="AC608" s="3"/>
      <c r="AD608" s="3"/>
      <c r="AE608" s="3"/>
      <c r="AF608" s="3"/>
      <c r="AG608" s="3"/>
      <c r="AH608" s="3"/>
      <c r="AI608" s="3"/>
      <c r="AJ608" s="3"/>
    </row>
    <row r="609" spans="1:36" ht="15.5">
      <c r="A609" s="1"/>
      <c r="B609" s="1"/>
      <c r="C609" s="1"/>
      <c r="D609" s="1"/>
      <c r="E609" s="1"/>
      <c r="F609" s="1"/>
      <c r="G609" s="1"/>
      <c r="H609" s="1"/>
      <c r="I609" s="1"/>
      <c r="J609" s="1"/>
      <c r="K609" s="1"/>
      <c r="L609" s="1"/>
      <c r="M609" s="1"/>
      <c r="N609" s="1"/>
      <c r="O609" s="1"/>
      <c r="P609" s="1"/>
      <c r="Q609" s="1"/>
      <c r="R609" s="3"/>
      <c r="S609" s="3"/>
      <c r="T609" s="3"/>
      <c r="U609" s="3"/>
      <c r="V609" s="3"/>
      <c r="W609" s="3"/>
      <c r="X609" s="3"/>
      <c r="Y609" s="3"/>
      <c r="Z609" s="3"/>
      <c r="AA609" s="3"/>
      <c r="AB609" s="3"/>
      <c r="AC609" s="3"/>
      <c r="AD609" s="3"/>
      <c r="AE609" s="3"/>
      <c r="AF609" s="3"/>
      <c r="AG609" s="3"/>
      <c r="AH609" s="3"/>
      <c r="AI609" s="3"/>
      <c r="AJ609" s="3"/>
    </row>
    <row r="610" spans="1:36" ht="15.5">
      <c r="A610" s="1"/>
      <c r="B610" s="1"/>
      <c r="C610" s="1"/>
      <c r="D610" s="1"/>
      <c r="E610" s="1"/>
      <c r="F610" s="1"/>
      <c r="G610" s="1"/>
      <c r="H610" s="1"/>
      <c r="I610" s="1"/>
      <c r="J610" s="1"/>
      <c r="K610" s="1"/>
      <c r="L610" s="1"/>
      <c r="M610" s="1"/>
      <c r="N610" s="1"/>
      <c r="O610" s="1"/>
      <c r="P610" s="1"/>
      <c r="Q610" s="1"/>
      <c r="R610" s="3"/>
      <c r="S610" s="3"/>
      <c r="T610" s="3"/>
      <c r="U610" s="3"/>
      <c r="V610" s="3"/>
      <c r="W610" s="3"/>
      <c r="X610" s="3"/>
      <c r="Y610" s="3"/>
      <c r="Z610" s="3"/>
      <c r="AA610" s="3"/>
      <c r="AB610" s="3"/>
      <c r="AC610" s="3"/>
      <c r="AD610" s="3"/>
      <c r="AE610" s="3"/>
      <c r="AF610" s="3"/>
      <c r="AG610" s="3"/>
      <c r="AH610" s="3"/>
      <c r="AI610" s="3"/>
      <c r="AJ610" s="3"/>
    </row>
    <row r="611" spans="1:36" ht="15.5">
      <c r="A611" s="1"/>
      <c r="B611" s="1"/>
      <c r="C611" s="1"/>
      <c r="D611" s="1"/>
      <c r="E611" s="1"/>
      <c r="F611" s="1"/>
      <c r="G611" s="1"/>
      <c r="H611" s="1"/>
      <c r="I611" s="1"/>
      <c r="J611" s="1"/>
      <c r="K611" s="1"/>
      <c r="L611" s="1"/>
      <c r="M611" s="1"/>
      <c r="N611" s="1"/>
      <c r="O611" s="1"/>
      <c r="P611" s="1"/>
      <c r="Q611" s="1"/>
      <c r="R611" s="3"/>
      <c r="S611" s="3"/>
      <c r="T611" s="3"/>
      <c r="U611" s="3"/>
      <c r="V611" s="3"/>
      <c r="W611" s="3"/>
      <c r="X611" s="3"/>
      <c r="Y611" s="3"/>
      <c r="Z611" s="3"/>
      <c r="AA611" s="3"/>
      <c r="AB611" s="3"/>
      <c r="AC611" s="3"/>
      <c r="AD611" s="3"/>
      <c r="AE611" s="3"/>
      <c r="AF611" s="3"/>
      <c r="AG611" s="3"/>
      <c r="AH611" s="3"/>
      <c r="AI611" s="3"/>
      <c r="AJ611" s="3"/>
    </row>
    <row r="612" spans="1:36" ht="15.5">
      <c r="A612" s="1"/>
      <c r="B612" s="1"/>
      <c r="C612" s="1"/>
      <c r="D612" s="1"/>
      <c r="E612" s="1"/>
      <c r="F612" s="1"/>
      <c r="G612" s="1"/>
      <c r="H612" s="1"/>
      <c r="I612" s="1"/>
      <c r="J612" s="1"/>
      <c r="K612" s="1"/>
      <c r="L612" s="1"/>
      <c r="M612" s="1"/>
      <c r="N612" s="1"/>
      <c r="O612" s="1"/>
      <c r="P612" s="1"/>
      <c r="Q612" s="1"/>
      <c r="R612" s="3"/>
      <c r="S612" s="3"/>
      <c r="T612" s="3"/>
      <c r="U612" s="3"/>
      <c r="V612" s="3"/>
      <c r="W612" s="3"/>
      <c r="X612" s="3"/>
      <c r="Y612" s="3"/>
      <c r="Z612" s="3"/>
      <c r="AA612" s="3"/>
      <c r="AB612" s="3"/>
      <c r="AC612" s="3"/>
      <c r="AD612" s="3"/>
      <c r="AE612" s="3"/>
      <c r="AF612" s="3"/>
      <c r="AG612" s="3"/>
      <c r="AH612" s="3"/>
      <c r="AI612" s="3"/>
      <c r="AJ612" s="3"/>
    </row>
    <row r="613" spans="1:36" ht="15.5">
      <c r="A613" s="1"/>
      <c r="B613" s="1"/>
      <c r="C613" s="1"/>
      <c r="D613" s="1"/>
      <c r="E613" s="1"/>
      <c r="F613" s="1"/>
      <c r="G613" s="1"/>
      <c r="H613" s="1"/>
      <c r="I613" s="1"/>
      <c r="J613" s="1"/>
      <c r="K613" s="1"/>
      <c r="L613" s="1"/>
      <c r="M613" s="1"/>
      <c r="N613" s="1"/>
      <c r="O613" s="1"/>
      <c r="P613" s="1"/>
      <c r="Q613" s="1"/>
      <c r="R613" s="3"/>
      <c r="S613" s="3"/>
      <c r="T613" s="3"/>
      <c r="U613" s="3"/>
      <c r="V613" s="3"/>
      <c r="W613" s="3"/>
      <c r="X613" s="3"/>
      <c r="Y613" s="3"/>
      <c r="Z613" s="3"/>
      <c r="AA613" s="3"/>
      <c r="AB613" s="3"/>
      <c r="AC613" s="3"/>
      <c r="AD613" s="3"/>
      <c r="AE613" s="3"/>
      <c r="AF613" s="3"/>
      <c r="AG613" s="3"/>
      <c r="AH613" s="3"/>
      <c r="AI613" s="3"/>
      <c r="AJ613" s="3"/>
    </row>
    <row r="614" spans="1:36" ht="15.5">
      <c r="A614" s="1"/>
      <c r="B614" s="1"/>
      <c r="C614" s="1"/>
      <c r="D614" s="1"/>
      <c r="E614" s="1"/>
      <c r="F614" s="1"/>
      <c r="G614" s="1"/>
      <c r="H614" s="1"/>
      <c r="I614" s="1"/>
      <c r="J614" s="1"/>
      <c r="K614" s="1"/>
      <c r="L614" s="1"/>
      <c r="M614" s="1"/>
      <c r="N614" s="1"/>
      <c r="O614" s="1"/>
      <c r="P614" s="1"/>
      <c r="Q614" s="1"/>
      <c r="R614" s="3"/>
      <c r="S614" s="3"/>
      <c r="T614" s="3"/>
      <c r="U614" s="3"/>
      <c r="V614" s="3"/>
      <c r="W614" s="3"/>
      <c r="X614" s="3"/>
      <c r="Y614" s="3"/>
      <c r="Z614" s="3"/>
      <c r="AA614" s="3"/>
      <c r="AB614" s="3"/>
      <c r="AC614" s="3"/>
      <c r="AD614" s="3"/>
      <c r="AE614" s="3"/>
      <c r="AF614" s="3"/>
      <c r="AG614" s="3"/>
      <c r="AH614" s="3"/>
      <c r="AI614" s="3"/>
      <c r="AJ614" s="3"/>
    </row>
    <row r="615" spans="1:36" ht="15.5">
      <c r="A615" s="1"/>
      <c r="B615" s="1"/>
      <c r="C615" s="1"/>
      <c r="D615" s="1"/>
      <c r="E615" s="1"/>
      <c r="F615" s="1"/>
      <c r="G615" s="1"/>
      <c r="H615" s="1"/>
      <c r="I615" s="1"/>
      <c r="J615" s="1"/>
      <c r="K615" s="1"/>
      <c r="L615" s="1"/>
      <c r="M615" s="1"/>
      <c r="N615" s="1"/>
      <c r="O615" s="1"/>
      <c r="P615" s="1"/>
      <c r="Q615" s="1"/>
      <c r="R615" s="3"/>
      <c r="S615" s="3"/>
      <c r="T615" s="3"/>
      <c r="U615" s="3"/>
      <c r="V615" s="3"/>
      <c r="W615" s="3"/>
      <c r="X615" s="3"/>
      <c r="Y615" s="3"/>
      <c r="Z615" s="3"/>
      <c r="AA615" s="3"/>
      <c r="AB615" s="3"/>
      <c r="AC615" s="3"/>
      <c r="AD615" s="3"/>
      <c r="AE615" s="3"/>
      <c r="AF615" s="3"/>
      <c r="AG615" s="3"/>
      <c r="AH615" s="3"/>
      <c r="AI615" s="3"/>
      <c r="AJ615" s="3"/>
    </row>
    <row r="616" spans="1:36" ht="15.5">
      <c r="A616" s="1"/>
      <c r="B616" s="1"/>
      <c r="C616" s="1"/>
      <c r="D616" s="1"/>
      <c r="E616" s="1"/>
      <c r="F616" s="1"/>
      <c r="G616" s="1"/>
      <c r="H616" s="1"/>
      <c r="I616" s="1"/>
      <c r="J616" s="1"/>
      <c r="K616" s="1"/>
      <c r="L616" s="1"/>
      <c r="M616" s="1"/>
      <c r="N616" s="1"/>
      <c r="O616" s="1"/>
      <c r="P616" s="1"/>
      <c r="Q616" s="1"/>
      <c r="R616" s="3"/>
      <c r="S616" s="3"/>
      <c r="T616" s="3"/>
      <c r="U616" s="3"/>
      <c r="V616" s="3"/>
      <c r="W616" s="3"/>
      <c r="X616" s="3"/>
      <c r="Y616" s="3"/>
      <c r="Z616" s="3"/>
      <c r="AA616" s="3"/>
      <c r="AB616" s="3"/>
      <c r="AC616" s="3"/>
      <c r="AD616" s="3"/>
      <c r="AE616" s="3"/>
      <c r="AF616" s="3"/>
      <c r="AG616" s="3"/>
      <c r="AH616" s="3"/>
      <c r="AI616" s="3"/>
      <c r="AJ616" s="3"/>
    </row>
    <row r="617" spans="1:36" ht="15.5">
      <c r="A617" s="1"/>
      <c r="B617" s="1"/>
      <c r="C617" s="1"/>
      <c r="D617" s="1"/>
      <c r="E617" s="1"/>
      <c r="F617" s="1"/>
      <c r="G617" s="1"/>
      <c r="H617" s="1"/>
      <c r="I617" s="1"/>
      <c r="J617" s="1"/>
      <c r="K617" s="1"/>
      <c r="L617" s="1"/>
      <c r="M617" s="1"/>
      <c r="N617" s="1"/>
      <c r="O617" s="1"/>
      <c r="P617" s="1"/>
      <c r="Q617" s="1"/>
      <c r="R617" s="3"/>
      <c r="S617" s="3"/>
      <c r="T617" s="3"/>
      <c r="U617" s="3"/>
      <c r="V617" s="3"/>
      <c r="W617" s="3"/>
      <c r="X617" s="3"/>
      <c r="Y617" s="3"/>
      <c r="Z617" s="3"/>
      <c r="AA617" s="3"/>
      <c r="AB617" s="3"/>
      <c r="AC617" s="3"/>
      <c r="AD617" s="3"/>
      <c r="AE617" s="3"/>
      <c r="AF617" s="3"/>
      <c r="AG617" s="3"/>
      <c r="AH617" s="3"/>
      <c r="AI617" s="3"/>
      <c r="AJ617" s="3"/>
    </row>
    <row r="618" spans="1:36" ht="15.5">
      <c r="A618" s="1"/>
      <c r="B618" s="1"/>
      <c r="C618" s="1"/>
      <c r="D618" s="1"/>
      <c r="E618" s="1"/>
      <c r="F618" s="1"/>
      <c r="G618" s="1"/>
      <c r="H618" s="1"/>
      <c r="I618" s="1"/>
      <c r="J618" s="1"/>
      <c r="K618" s="1"/>
      <c r="L618" s="1"/>
      <c r="M618" s="1"/>
      <c r="N618" s="1"/>
      <c r="O618" s="1"/>
      <c r="P618" s="1"/>
      <c r="Q618" s="1"/>
      <c r="R618" s="3"/>
      <c r="S618" s="3"/>
      <c r="T618" s="3"/>
      <c r="U618" s="3"/>
      <c r="V618" s="3"/>
      <c r="W618" s="3"/>
      <c r="X618" s="3"/>
      <c r="Y618" s="3"/>
      <c r="Z618" s="3"/>
      <c r="AA618" s="3"/>
      <c r="AB618" s="3"/>
      <c r="AC618" s="3"/>
      <c r="AD618" s="3"/>
      <c r="AE618" s="3"/>
      <c r="AF618" s="3"/>
      <c r="AG618" s="3"/>
      <c r="AH618" s="3"/>
      <c r="AI618" s="3"/>
      <c r="AJ618" s="3"/>
    </row>
    <row r="619" spans="1:36" ht="15.5">
      <c r="A619" s="1"/>
      <c r="B619" s="1"/>
      <c r="C619" s="1"/>
      <c r="D619" s="1"/>
      <c r="E619" s="1"/>
      <c r="F619" s="1"/>
      <c r="G619" s="1"/>
      <c r="H619" s="1"/>
      <c r="I619" s="1"/>
      <c r="J619" s="1"/>
      <c r="K619" s="1"/>
      <c r="L619" s="1"/>
      <c r="M619" s="1"/>
      <c r="N619" s="1"/>
      <c r="O619" s="1"/>
      <c r="P619" s="1"/>
      <c r="Q619" s="1"/>
      <c r="R619" s="3"/>
      <c r="S619" s="3"/>
      <c r="T619" s="3"/>
      <c r="U619" s="3"/>
      <c r="V619" s="3"/>
      <c r="W619" s="3"/>
      <c r="X619" s="3"/>
      <c r="Y619" s="3"/>
      <c r="Z619" s="3"/>
      <c r="AA619" s="3"/>
      <c r="AB619" s="3"/>
      <c r="AC619" s="3"/>
      <c r="AD619" s="3"/>
      <c r="AE619" s="3"/>
      <c r="AF619" s="3"/>
      <c r="AG619" s="3"/>
      <c r="AH619" s="3"/>
      <c r="AI619" s="3"/>
      <c r="AJ619" s="3"/>
    </row>
    <row r="620" spans="1:36" ht="15.5">
      <c r="A620" s="1"/>
      <c r="B620" s="1"/>
      <c r="C620" s="1"/>
      <c r="D620" s="1"/>
      <c r="E620" s="1"/>
      <c r="F620" s="1"/>
      <c r="G620" s="1"/>
      <c r="H620" s="1"/>
      <c r="I620" s="1"/>
      <c r="J620" s="1"/>
      <c r="K620" s="1"/>
      <c r="L620" s="1"/>
      <c r="M620" s="1"/>
      <c r="N620" s="1"/>
      <c r="O620" s="1"/>
      <c r="P620" s="1"/>
      <c r="Q620" s="1"/>
      <c r="R620" s="3"/>
      <c r="S620" s="3"/>
      <c r="T620" s="3"/>
      <c r="U620" s="3"/>
      <c r="V620" s="3"/>
      <c r="W620" s="3"/>
      <c r="X620" s="3"/>
      <c r="Y620" s="3"/>
      <c r="Z620" s="3"/>
      <c r="AA620" s="3"/>
      <c r="AB620" s="3"/>
      <c r="AC620" s="3"/>
      <c r="AD620" s="3"/>
      <c r="AE620" s="3"/>
      <c r="AF620" s="3"/>
      <c r="AG620" s="3"/>
      <c r="AH620" s="3"/>
      <c r="AI620" s="3"/>
      <c r="AJ620" s="3"/>
    </row>
    <row r="621" spans="1:36" ht="15.5">
      <c r="A621" s="1"/>
      <c r="B621" s="1"/>
      <c r="C621" s="1"/>
      <c r="D621" s="1"/>
      <c r="E621" s="1"/>
      <c r="F621" s="1"/>
      <c r="G621" s="1"/>
      <c r="H621" s="1"/>
      <c r="I621" s="1"/>
      <c r="J621" s="1"/>
      <c r="K621" s="1"/>
      <c r="L621" s="1"/>
      <c r="M621" s="1"/>
      <c r="N621" s="1"/>
      <c r="O621" s="1"/>
      <c r="P621" s="1"/>
      <c r="Q621" s="1"/>
      <c r="R621" s="3"/>
      <c r="S621" s="3"/>
      <c r="T621" s="3"/>
      <c r="U621" s="3"/>
      <c r="V621" s="3"/>
      <c r="W621" s="3"/>
      <c r="X621" s="3"/>
      <c r="Y621" s="3"/>
      <c r="Z621" s="3"/>
      <c r="AA621" s="3"/>
      <c r="AB621" s="3"/>
      <c r="AC621" s="3"/>
      <c r="AD621" s="3"/>
      <c r="AE621" s="3"/>
      <c r="AF621" s="3"/>
      <c r="AG621" s="3"/>
      <c r="AH621" s="3"/>
      <c r="AI621" s="3"/>
      <c r="AJ621" s="3"/>
    </row>
    <row r="622" spans="1:36" ht="15.5">
      <c r="A622" s="1"/>
      <c r="B622" s="1"/>
      <c r="C622" s="1"/>
      <c r="D622" s="1"/>
      <c r="E622" s="1"/>
      <c r="F622" s="1"/>
      <c r="G622" s="1"/>
      <c r="H622" s="1"/>
      <c r="I622" s="1"/>
      <c r="J622" s="1"/>
      <c r="K622" s="1"/>
      <c r="L622" s="1"/>
      <c r="M622" s="1"/>
      <c r="N622" s="1"/>
      <c r="O622" s="1"/>
      <c r="P622" s="1"/>
      <c r="Q622" s="1"/>
      <c r="R622" s="3"/>
      <c r="S622" s="3"/>
      <c r="T622" s="3"/>
      <c r="U622" s="3"/>
      <c r="V622" s="3"/>
      <c r="W622" s="3"/>
      <c r="X622" s="3"/>
      <c r="Y622" s="3"/>
      <c r="Z622" s="3"/>
      <c r="AA622" s="3"/>
      <c r="AB622" s="3"/>
      <c r="AC622" s="3"/>
      <c r="AD622" s="3"/>
      <c r="AE622" s="3"/>
      <c r="AF622" s="3"/>
      <c r="AG622" s="3"/>
      <c r="AH622" s="3"/>
      <c r="AI622" s="3"/>
      <c r="AJ622" s="3"/>
    </row>
    <row r="623" spans="1:36" ht="15.5">
      <c r="A623" s="1"/>
      <c r="B623" s="1"/>
      <c r="C623" s="1"/>
      <c r="D623" s="1"/>
      <c r="E623" s="1"/>
      <c r="F623" s="1"/>
      <c r="G623" s="1"/>
      <c r="H623" s="1"/>
      <c r="I623" s="1"/>
      <c r="J623" s="1"/>
      <c r="K623" s="1"/>
      <c r="L623" s="1"/>
      <c r="M623" s="1"/>
      <c r="N623" s="1"/>
      <c r="O623" s="1"/>
      <c r="P623" s="1"/>
      <c r="Q623" s="1"/>
      <c r="R623" s="3"/>
      <c r="S623" s="3"/>
      <c r="T623" s="3"/>
      <c r="U623" s="3"/>
      <c r="V623" s="3"/>
      <c r="W623" s="3"/>
      <c r="X623" s="3"/>
      <c r="Y623" s="3"/>
      <c r="Z623" s="3"/>
      <c r="AA623" s="3"/>
      <c r="AB623" s="3"/>
      <c r="AC623" s="3"/>
      <c r="AD623" s="3"/>
      <c r="AE623" s="3"/>
      <c r="AF623" s="3"/>
      <c r="AG623" s="3"/>
      <c r="AH623" s="3"/>
      <c r="AI623" s="3"/>
      <c r="AJ623" s="3"/>
    </row>
    <row r="624" spans="1:36" ht="15.5">
      <c r="A624" s="1"/>
      <c r="B624" s="1"/>
      <c r="C624" s="1"/>
      <c r="D624" s="1"/>
      <c r="E624" s="1"/>
      <c r="F624" s="1"/>
      <c r="G624" s="1"/>
      <c r="H624" s="1"/>
      <c r="I624" s="1"/>
      <c r="J624" s="1"/>
      <c r="K624" s="1"/>
      <c r="L624" s="1"/>
      <c r="M624" s="1"/>
      <c r="N624" s="1"/>
      <c r="O624" s="1"/>
      <c r="P624" s="1"/>
      <c r="Q624" s="1"/>
      <c r="R624" s="3"/>
      <c r="S624" s="3"/>
      <c r="T624" s="3"/>
      <c r="U624" s="3"/>
      <c r="V624" s="3"/>
      <c r="W624" s="3"/>
      <c r="X624" s="3"/>
      <c r="Y624" s="3"/>
      <c r="Z624" s="3"/>
      <c r="AA624" s="3"/>
      <c r="AB624" s="3"/>
      <c r="AC624" s="3"/>
      <c r="AD624" s="3"/>
      <c r="AE624" s="3"/>
      <c r="AF624" s="3"/>
      <c r="AG624" s="3"/>
      <c r="AH624" s="3"/>
      <c r="AI624" s="3"/>
      <c r="AJ624" s="3"/>
    </row>
    <row r="625" spans="1:36" ht="15.5">
      <c r="A625" s="1"/>
      <c r="B625" s="1"/>
      <c r="C625" s="1"/>
      <c r="D625" s="1"/>
      <c r="E625" s="1"/>
      <c r="F625" s="1"/>
      <c r="G625" s="1"/>
      <c r="H625" s="1"/>
      <c r="I625" s="1"/>
      <c r="J625" s="1"/>
      <c r="K625" s="1"/>
      <c r="L625" s="1"/>
      <c r="M625" s="1"/>
      <c r="N625" s="1"/>
      <c r="O625" s="1"/>
      <c r="P625" s="1"/>
      <c r="Q625" s="1"/>
      <c r="R625" s="3"/>
      <c r="S625" s="3"/>
      <c r="T625" s="3"/>
      <c r="U625" s="3"/>
      <c r="V625" s="3"/>
      <c r="W625" s="3"/>
      <c r="X625" s="3"/>
      <c r="Y625" s="3"/>
      <c r="Z625" s="3"/>
      <c r="AA625" s="3"/>
      <c r="AB625" s="3"/>
      <c r="AC625" s="3"/>
      <c r="AD625" s="3"/>
      <c r="AE625" s="3"/>
      <c r="AF625" s="3"/>
      <c r="AG625" s="3"/>
      <c r="AH625" s="3"/>
      <c r="AI625" s="3"/>
      <c r="AJ625" s="3"/>
    </row>
    <row r="626" spans="1:36" ht="15.5">
      <c r="A626" s="1"/>
      <c r="B626" s="1"/>
      <c r="C626" s="1"/>
      <c r="D626" s="1"/>
      <c r="E626" s="1"/>
      <c r="F626" s="1"/>
      <c r="G626" s="1"/>
      <c r="H626" s="1"/>
      <c r="I626" s="1"/>
      <c r="J626" s="1"/>
      <c r="K626" s="1"/>
      <c r="L626" s="1"/>
      <c r="M626" s="1"/>
      <c r="N626" s="1"/>
      <c r="O626" s="1"/>
      <c r="P626" s="1"/>
      <c r="Q626" s="1"/>
      <c r="R626" s="3"/>
      <c r="S626" s="3"/>
      <c r="T626" s="3"/>
      <c r="U626" s="3"/>
      <c r="V626" s="3"/>
      <c r="W626" s="3"/>
      <c r="X626" s="3"/>
      <c r="Y626" s="3"/>
      <c r="Z626" s="3"/>
      <c r="AA626" s="3"/>
      <c r="AB626" s="3"/>
      <c r="AC626" s="3"/>
      <c r="AD626" s="3"/>
      <c r="AE626" s="3"/>
      <c r="AF626" s="3"/>
      <c r="AG626" s="3"/>
      <c r="AH626" s="3"/>
      <c r="AI626" s="3"/>
      <c r="AJ626" s="3"/>
    </row>
    <row r="627" spans="1:36" ht="15.5">
      <c r="A627" s="1"/>
      <c r="B627" s="1"/>
      <c r="C627" s="1"/>
      <c r="D627" s="1"/>
      <c r="E627" s="1"/>
      <c r="F627" s="1"/>
      <c r="G627" s="1"/>
      <c r="H627" s="1"/>
      <c r="I627" s="1"/>
      <c r="J627" s="1"/>
      <c r="K627" s="1"/>
      <c r="L627" s="1"/>
      <c r="M627" s="1"/>
      <c r="N627" s="1"/>
      <c r="O627" s="1"/>
      <c r="P627" s="1"/>
      <c r="Q627" s="1"/>
      <c r="R627" s="3"/>
      <c r="S627" s="3"/>
      <c r="T627" s="3"/>
      <c r="U627" s="3"/>
      <c r="V627" s="3"/>
      <c r="W627" s="3"/>
      <c r="X627" s="3"/>
      <c r="Y627" s="3"/>
      <c r="Z627" s="3"/>
      <c r="AA627" s="3"/>
      <c r="AB627" s="3"/>
      <c r="AC627" s="3"/>
      <c r="AD627" s="3"/>
      <c r="AE627" s="3"/>
      <c r="AF627" s="3"/>
      <c r="AG627" s="3"/>
      <c r="AH627" s="3"/>
      <c r="AI627" s="3"/>
      <c r="AJ627" s="3"/>
    </row>
    <row r="628" spans="1:36" ht="15.5">
      <c r="A628" s="1"/>
      <c r="B628" s="1"/>
      <c r="C628" s="1"/>
      <c r="D628" s="1"/>
      <c r="E628" s="1"/>
      <c r="F628" s="1"/>
      <c r="G628" s="1"/>
      <c r="H628" s="1"/>
      <c r="I628" s="1"/>
      <c r="J628" s="1"/>
      <c r="K628" s="1"/>
      <c r="L628" s="1"/>
      <c r="M628" s="1"/>
      <c r="N628" s="1"/>
      <c r="O628" s="1"/>
      <c r="P628" s="1"/>
      <c r="Q628" s="1"/>
      <c r="R628" s="3"/>
      <c r="S628" s="3"/>
      <c r="T628" s="3"/>
      <c r="U628" s="3"/>
      <c r="V628" s="3"/>
      <c r="W628" s="3"/>
      <c r="X628" s="3"/>
      <c r="Y628" s="3"/>
      <c r="Z628" s="3"/>
      <c r="AA628" s="3"/>
      <c r="AB628" s="3"/>
      <c r="AC628" s="3"/>
      <c r="AD628" s="3"/>
      <c r="AE628" s="3"/>
      <c r="AF628" s="3"/>
      <c r="AG628" s="3"/>
      <c r="AH628" s="3"/>
      <c r="AI628" s="3"/>
      <c r="AJ628" s="3"/>
    </row>
    <row r="629" spans="1:36" ht="15.5">
      <c r="A629" s="1"/>
      <c r="B629" s="1"/>
      <c r="C629" s="1"/>
      <c r="D629" s="1"/>
      <c r="E629" s="1"/>
      <c r="F629" s="1"/>
      <c r="G629" s="1"/>
      <c r="H629" s="1"/>
      <c r="I629" s="1"/>
      <c r="J629" s="1"/>
      <c r="K629" s="1"/>
      <c r="L629" s="1"/>
      <c r="M629" s="1"/>
      <c r="N629" s="1"/>
      <c r="O629" s="1"/>
      <c r="P629" s="1"/>
      <c r="Q629" s="1"/>
      <c r="R629" s="3"/>
      <c r="S629" s="3"/>
      <c r="T629" s="3"/>
      <c r="U629" s="3"/>
      <c r="V629" s="3"/>
      <c r="W629" s="3"/>
      <c r="X629" s="3"/>
      <c r="Y629" s="3"/>
      <c r="Z629" s="3"/>
      <c r="AA629" s="3"/>
      <c r="AB629" s="3"/>
      <c r="AC629" s="3"/>
      <c r="AD629" s="3"/>
      <c r="AE629" s="3"/>
      <c r="AF629" s="3"/>
      <c r="AG629" s="3"/>
      <c r="AH629" s="3"/>
      <c r="AI629" s="3"/>
      <c r="AJ629" s="3"/>
    </row>
    <row r="630" spans="1:36" ht="15.5">
      <c r="A630" s="1"/>
      <c r="B630" s="1"/>
      <c r="C630" s="1"/>
      <c r="D630" s="1"/>
      <c r="E630" s="1"/>
      <c r="F630" s="1"/>
      <c r="G630" s="1"/>
      <c r="H630" s="1"/>
      <c r="I630" s="1"/>
      <c r="J630" s="1"/>
      <c r="K630" s="1"/>
      <c r="L630" s="1"/>
      <c r="M630" s="1"/>
      <c r="N630" s="1"/>
      <c r="O630" s="1"/>
      <c r="P630" s="1"/>
      <c r="Q630" s="1"/>
      <c r="R630" s="3"/>
      <c r="S630" s="3"/>
      <c r="T630" s="3"/>
      <c r="U630" s="3"/>
      <c r="V630" s="3"/>
      <c r="W630" s="3"/>
      <c r="X630" s="3"/>
      <c r="Y630" s="3"/>
      <c r="Z630" s="3"/>
      <c r="AA630" s="3"/>
      <c r="AB630" s="3"/>
      <c r="AC630" s="3"/>
      <c r="AD630" s="3"/>
      <c r="AE630" s="3"/>
      <c r="AF630" s="3"/>
      <c r="AG630" s="3"/>
      <c r="AH630" s="3"/>
      <c r="AI630" s="3"/>
      <c r="AJ630" s="3"/>
    </row>
    <row r="631" spans="1:36" ht="15.5">
      <c r="A631" s="1"/>
      <c r="B631" s="1"/>
      <c r="C631" s="1"/>
      <c r="D631" s="1"/>
      <c r="E631" s="1"/>
      <c r="F631" s="1"/>
      <c r="G631" s="1"/>
      <c r="H631" s="1"/>
      <c r="I631" s="1"/>
      <c r="J631" s="1"/>
      <c r="K631" s="1"/>
      <c r="L631" s="1"/>
      <c r="M631" s="1"/>
      <c r="N631" s="1"/>
      <c r="O631" s="1"/>
      <c r="P631" s="1"/>
      <c r="Q631" s="1"/>
      <c r="R631" s="3"/>
      <c r="S631" s="3"/>
      <c r="T631" s="3"/>
      <c r="U631" s="3"/>
      <c r="V631" s="3"/>
      <c r="W631" s="3"/>
      <c r="X631" s="3"/>
      <c r="Y631" s="3"/>
      <c r="Z631" s="3"/>
      <c r="AA631" s="3"/>
      <c r="AB631" s="3"/>
      <c r="AC631" s="3"/>
      <c r="AD631" s="3"/>
      <c r="AE631" s="3"/>
      <c r="AF631" s="3"/>
      <c r="AG631" s="3"/>
      <c r="AH631" s="3"/>
      <c r="AI631" s="3"/>
      <c r="AJ631" s="3"/>
    </row>
    <row r="632" spans="1:36" ht="15.5">
      <c r="A632" s="1"/>
      <c r="B632" s="1"/>
      <c r="C632" s="1"/>
      <c r="D632" s="1"/>
      <c r="E632" s="1"/>
      <c r="F632" s="1"/>
      <c r="G632" s="1"/>
      <c r="H632" s="1"/>
      <c r="I632" s="1"/>
      <c r="J632" s="1"/>
      <c r="K632" s="1"/>
      <c r="L632" s="1"/>
      <c r="M632" s="1"/>
      <c r="N632" s="1"/>
      <c r="O632" s="1"/>
      <c r="P632" s="1"/>
      <c r="Q632" s="1"/>
      <c r="R632" s="3"/>
      <c r="S632" s="3"/>
      <c r="T632" s="3"/>
      <c r="U632" s="3"/>
      <c r="V632" s="3"/>
      <c r="W632" s="3"/>
      <c r="X632" s="3"/>
      <c r="Y632" s="3"/>
      <c r="Z632" s="3"/>
      <c r="AA632" s="3"/>
      <c r="AB632" s="3"/>
      <c r="AC632" s="3"/>
      <c r="AD632" s="3"/>
      <c r="AE632" s="3"/>
      <c r="AF632" s="3"/>
      <c r="AG632" s="3"/>
      <c r="AH632" s="3"/>
      <c r="AI632" s="3"/>
      <c r="AJ632" s="3"/>
    </row>
    <row r="633" spans="1:36" ht="15.5">
      <c r="A633" s="1"/>
      <c r="B633" s="1"/>
      <c r="C633" s="1"/>
      <c r="D633" s="1"/>
      <c r="E633" s="1"/>
      <c r="F633" s="1"/>
      <c r="G633" s="1"/>
      <c r="H633" s="1"/>
      <c r="I633" s="1"/>
      <c r="J633" s="1"/>
      <c r="K633" s="1"/>
      <c r="L633" s="1"/>
      <c r="M633" s="1"/>
      <c r="N633" s="1"/>
      <c r="O633" s="1"/>
      <c r="P633" s="1"/>
      <c r="Q633" s="1"/>
      <c r="R633" s="3"/>
      <c r="S633" s="3"/>
      <c r="T633" s="3"/>
      <c r="U633" s="3"/>
      <c r="V633" s="3"/>
      <c r="W633" s="3"/>
      <c r="X633" s="3"/>
      <c r="Y633" s="3"/>
      <c r="Z633" s="3"/>
      <c r="AA633" s="3"/>
      <c r="AB633" s="3"/>
      <c r="AC633" s="3"/>
      <c r="AD633" s="3"/>
      <c r="AE633" s="3"/>
      <c r="AF633" s="3"/>
      <c r="AG633" s="3"/>
      <c r="AH633" s="3"/>
      <c r="AI633" s="3"/>
      <c r="AJ633" s="3"/>
    </row>
    <row r="634" spans="1:36" ht="15.5">
      <c r="A634" s="1"/>
      <c r="B634" s="1"/>
      <c r="C634" s="1"/>
      <c r="D634" s="1"/>
      <c r="E634" s="1"/>
      <c r="F634" s="1"/>
      <c r="G634" s="1"/>
      <c r="H634" s="1"/>
      <c r="I634" s="1"/>
      <c r="J634" s="1"/>
      <c r="K634" s="1"/>
      <c r="L634" s="1"/>
      <c r="M634" s="1"/>
      <c r="N634" s="1"/>
      <c r="O634" s="1"/>
      <c r="P634" s="1"/>
      <c r="Q634" s="1"/>
      <c r="R634" s="3"/>
      <c r="S634" s="3"/>
      <c r="T634" s="3"/>
      <c r="U634" s="3"/>
      <c r="V634" s="3"/>
      <c r="W634" s="3"/>
      <c r="X634" s="3"/>
      <c r="Y634" s="3"/>
      <c r="Z634" s="3"/>
      <c r="AA634" s="3"/>
      <c r="AB634" s="3"/>
      <c r="AC634" s="3"/>
      <c r="AD634" s="3"/>
      <c r="AE634" s="3"/>
      <c r="AF634" s="3"/>
      <c r="AG634" s="3"/>
      <c r="AH634" s="3"/>
      <c r="AI634" s="3"/>
      <c r="AJ634" s="3"/>
    </row>
    <row r="635" spans="1:36" ht="15.5">
      <c r="A635" s="1"/>
      <c r="B635" s="1"/>
      <c r="C635" s="1"/>
      <c r="D635" s="1"/>
      <c r="E635" s="1"/>
      <c r="F635" s="1"/>
      <c r="G635" s="1"/>
      <c r="H635" s="1"/>
      <c r="I635" s="1"/>
      <c r="J635" s="1"/>
      <c r="K635" s="1"/>
      <c r="L635" s="1"/>
      <c r="M635" s="1"/>
      <c r="N635" s="1"/>
      <c r="O635" s="1"/>
      <c r="P635" s="1"/>
      <c r="Q635" s="1"/>
      <c r="R635" s="3"/>
      <c r="S635" s="3"/>
      <c r="T635" s="3"/>
      <c r="U635" s="3"/>
      <c r="V635" s="3"/>
      <c r="W635" s="3"/>
      <c r="X635" s="3"/>
      <c r="Y635" s="3"/>
      <c r="Z635" s="3"/>
      <c r="AA635" s="3"/>
      <c r="AB635" s="3"/>
      <c r="AC635" s="3"/>
      <c r="AD635" s="3"/>
      <c r="AE635" s="3"/>
      <c r="AF635" s="3"/>
      <c r="AG635" s="3"/>
      <c r="AH635" s="3"/>
      <c r="AI635" s="3"/>
      <c r="AJ635" s="3"/>
    </row>
    <row r="636" spans="1:36" ht="15.5">
      <c r="A636" s="1"/>
      <c r="B636" s="1"/>
      <c r="C636" s="1"/>
      <c r="D636" s="1"/>
      <c r="E636" s="1"/>
      <c r="F636" s="1"/>
      <c r="G636" s="1"/>
      <c r="H636" s="1"/>
      <c r="I636" s="1"/>
      <c r="J636" s="1"/>
      <c r="K636" s="1"/>
      <c r="L636" s="1"/>
      <c r="M636" s="1"/>
      <c r="N636" s="1"/>
      <c r="O636" s="1"/>
      <c r="P636" s="1"/>
      <c r="Q636" s="1"/>
      <c r="R636" s="3"/>
      <c r="S636" s="3"/>
      <c r="T636" s="3"/>
      <c r="U636" s="3"/>
      <c r="V636" s="3"/>
      <c r="W636" s="3"/>
      <c r="X636" s="3"/>
      <c r="Y636" s="3"/>
      <c r="Z636" s="3"/>
      <c r="AA636" s="3"/>
      <c r="AB636" s="3"/>
      <c r="AC636" s="3"/>
      <c r="AD636" s="3"/>
      <c r="AE636" s="3"/>
      <c r="AF636" s="3"/>
      <c r="AG636" s="3"/>
      <c r="AH636" s="3"/>
      <c r="AI636" s="3"/>
      <c r="AJ636" s="3"/>
    </row>
    <row r="637" spans="1:36" ht="15.5">
      <c r="A637" s="1"/>
      <c r="B637" s="1"/>
      <c r="C637" s="1"/>
      <c r="D637" s="1"/>
      <c r="E637" s="1"/>
      <c r="F637" s="1"/>
      <c r="G637" s="1"/>
      <c r="H637" s="1"/>
      <c r="I637" s="1"/>
      <c r="J637" s="1"/>
      <c r="K637" s="1"/>
      <c r="L637" s="1"/>
      <c r="M637" s="1"/>
      <c r="N637" s="1"/>
      <c r="O637" s="1"/>
      <c r="P637" s="1"/>
      <c r="Q637" s="1"/>
      <c r="R637" s="3"/>
      <c r="S637" s="3"/>
      <c r="T637" s="3"/>
      <c r="U637" s="3"/>
      <c r="V637" s="3"/>
      <c r="W637" s="3"/>
      <c r="X637" s="3"/>
      <c r="Y637" s="3"/>
      <c r="Z637" s="3"/>
      <c r="AA637" s="3"/>
      <c r="AB637" s="3"/>
      <c r="AC637" s="3"/>
      <c r="AD637" s="3"/>
      <c r="AE637" s="3"/>
      <c r="AF637" s="3"/>
      <c r="AG637" s="3"/>
      <c r="AH637" s="3"/>
      <c r="AI637" s="3"/>
      <c r="AJ637" s="3"/>
    </row>
    <row r="638" spans="1:36" ht="15.5">
      <c r="A638" s="1"/>
      <c r="B638" s="1"/>
      <c r="C638" s="1"/>
      <c r="D638" s="1"/>
      <c r="E638" s="1"/>
      <c r="F638" s="1"/>
      <c r="G638" s="1"/>
      <c r="H638" s="1"/>
      <c r="I638" s="1"/>
      <c r="J638" s="1"/>
      <c r="K638" s="1"/>
      <c r="L638" s="1"/>
      <c r="M638" s="1"/>
      <c r="N638" s="1"/>
      <c r="O638" s="1"/>
      <c r="P638" s="1"/>
      <c r="Q638" s="1"/>
      <c r="R638" s="3"/>
      <c r="S638" s="3"/>
      <c r="T638" s="3"/>
      <c r="U638" s="3"/>
      <c r="V638" s="3"/>
      <c r="W638" s="3"/>
      <c r="X638" s="3"/>
      <c r="Y638" s="3"/>
      <c r="Z638" s="3"/>
      <c r="AA638" s="3"/>
      <c r="AB638" s="3"/>
      <c r="AC638" s="3"/>
      <c r="AD638" s="3"/>
      <c r="AE638" s="3"/>
      <c r="AF638" s="3"/>
      <c r="AG638" s="3"/>
      <c r="AH638" s="3"/>
      <c r="AI638" s="3"/>
      <c r="AJ638" s="3"/>
    </row>
    <row r="639" spans="1:36" ht="15.5">
      <c r="A639" s="1"/>
      <c r="B639" s="1"/>
      <c r="C639" s="1"/>
      <c r="D639" s="1"/>
      <c r="E639" s="1"/>
      <c r="F639" s="1"/>
      <c r="G639" s="1"/>
      <c r="H639" s="1"/>
      <c r="I639" s="1"/>
      <c r="J639" s="1"/>
      <c r="K639" s="1"/>
      <c r="L639" s="1"/>
      <c r="M639" s="1"/>
      <c r="N639" s="1"/>
      <c r="O639" s="1"/>
      <c r="P639" s="1"/>
      <c r="Q639" s="1"/>
      <c r="R639" s="3"/>
      <c r="S639" s="3"/>
      <c r="T639" s="3"/>
      <c r="U639" s="3"/>
      <c r="V639" s="3"/>
      <c r="W639" s="3"/>
      <c r="X639" s="3"/>
      <c r="Y639" s="3"/>
      <c r="Z639" s="3"/>
      <c r="AA639" s="3"/>
      <c r="AB639" s="3"/>
      <c r="AC639" s="3"/>
      <c r="AD639" s="3"/>
      <c r="AE639" s="3"/>
      <c r="AF639" s="3"/>
      <c r="AG639" s="3"/>
      <c r="AH639" s="3"/>
      <c r="AI639" s="3"/>
      <c r="AJ639" s="3"/>
    </row>
    <row r="640" spans="1:36" ht="15.5">
      <c r="A640" s="1"/>
      <c r="B640" s="1"/>
      <c r="C640" s="1"/>
      <c r="D640" s="1"/>
      <c r="E640" s="1"/>
      <c r="F640" s="1"/>
      <c r="G640" s="1"/>
      <c r="H640" s="1"/>
      <c r="I640" s="1"/>
      <c r="J640" s="1"/>
      <c r="K640" s="1"/>
      <c r="L640" s="1"/>
      <c r="M640" s="1"/>
      <c r="N640" s="1"/>
      <c r="O640" s="1"/>
      <c r="P640" s="1"/>
      <c r="Q640" s="1"/>
      <c r="R640" s="3"/>
      <c r="S640" s="3"/>
      <c r="T640" s="3"/>
      <c r="U640" s="3"/>
      <c r="V640" s="3"/>
      <c r="W640" s="3"/>
      <c r="X640" s="3"/>
      <c r="Y640" s="3"/>
      <c r="Z640" s="3"/>
      <c r="AA640" s="3"/>
      <c r="AB640" s="3"/>
      <c r="AC640" s="3"/>
      <c r="AD640" s="3"/>
      <c r="AE640" s="3"/>
      <c r="AF640" s="3"/>
      <c r="AG640" s="3"/>
      <c r="AH640" s="3"/>
      <c r="AI640" s="3"/>
      <c r="AJ640" s="3"/>
    </row>
    <row r="641" spans="1:36" ht="15.5">
      <c r="A641" s="1"/>
      <c r="B641" s="1"/>
      <c r="C641" s="1"/>
      <c r="D641" s="1"/>
      <c r="E641" s="1"/>
      <c r="F641" s="1"/>
      <c r="G641" s="1"/>
      <c r="H641" s="1"/>
      <c r="I641" s="1"/>
      <c r="J641" s="1"/>
      <c r="K641" s="1"/>
      <c r="L641" s="1"/>
      <c r="M641" s="1"/>
      <c r="N641" s="1"/>
      <c r="O641" s="1"/>
      <c r="P641" s="1"/>
      <c r="Q641" s="1"/>
      <c r="R641" s="3"/>
      <c r="S641" s="3"/>
      <c r="T641" s="3"/>
      <c r="U641" s="3"/>
      <c r="V641" s="3"/>
      <c r="W641" s="3"/>
      <c r="X641" s="3"/>
      <c r="Y641" s="3"/>
      <c r="Z641" s="3"/>
      <c r="AA641" s="3"/>
      <c r="AB641" s="3"/>
      <c r="AC641" s="3"/>
      <c r="AD641" s="3"/>
      <c r="AE641" s="3"/>
      <c r="AF641" s="3"/>
      <c r="AG641" s="3"/>
      <c r="AH641" s="3"/>
      <c r="AI641" s="3"/>
      <c r="AJ641" s="3"/>
    </row>
    <row r="642" spans="1:36" ht="15.5">
      <c r="A642" s="1"/>
      <c r="B642" s="1"/>
      <c r="C642" s="1"/>
      <c r="D642" s="1"/>
      <c r="E642" s="1"/>
      <c r="F642" s="1"/>
      <c r="G642" s="1"/>
      <c r="H642" s="1"/>
      <c r="I642" s="1"/>
      <c r="J642" s="1"/>
      <c r="K642" s="1"/>
      <c r="L642" s="1"/>
      <c r="M642" s="1"/>
      <c r="N642" s="1"/>
      <c r="O642" s="1"/>
      <c r="P642" s="1"/>
      <c r="Q642" s="1"/>
      <c r="R642" s="3"/>
      <c r="S642" s="3"/>
      <c r="T642" s="3"/>
      <c r="U642" s="3"/>
      <c r="V642" s="3"/>
      <c r="W642" s="3"/>
      <c r="X642" s="3"/>
      <c r="Y642" s="3"/>
      <c r="Z642" s="3"/>
      <c r="AA642" s="3"/>
      <c r="AB642" s="3"/>
      <c r="AC642" s="3"/>
      <c r="AD642" s="3"/>
      <c r="AE642" s="3"/>
      <c r="AF642" s="3"/>
      <c r="AG642" s="3"/>
      <c r="AH642" s="3"/>
      <c r="AI642" s="3"/>
      <c r="AJ642" s="3"/>
    </row>
    <row r="643" spans="1:36" ht="15.5">
      <c r="A643" s="1"/>
      <c r="B643" s="1"/>
      <c r="C643" s="1"/>
      <c r="D643" s="1"/>
      <c r="E643" s="1"/>
      <c r="F643" s="1"/>
      <c r="G643" s="1"/>
      <c r="H643" s="1"/>
      <c r="I643" s="1"/>
      <c r="J643" s="1"/>
      <c r="K643" s="1"/>
      <c r="L643" s="1"/>
      <c r="M643" s="1"/>
      <c r="N643" s="1"/>
      <c r="O643" s="1"/>
      <c r="P643" s="1"/>
      <c r="Q643" s="1"/>
      <c r="R643" s="3"/>
      <c r="S643" s="3"/>
      <c r="T643" s="3"/>
      <c r="U643" s="3"/>
      <c r="V643" s="3"/>
      <c r="W643" s="3"/>
      <c r="X643" s="3"/>
      <c r="Y643" s="3"/>
      <c r="Z643" s="3"/>
      <c r="AA643" s="3"/>
      <c r="AB643" s="3"/>
      <c r="AC643" s="3"/>
      <c r="AD643" s="3"/>
      <c r="AE643" s="3"/>
      <c r="AF643" s="3"/>
      <c r="AG643" s="3"/>
      <c r="AH643" s="3"/>
      <c r="AI643" s="3"/>
      <c r="AJ643" s="3"/>
    </row>
    <row r="644" spans="1:36" ht="15.5">
      <c r="A644" s="1"/>
      <c r="B644" s="1"/>
      <c r="C644" s="1"/>
      <c r="D644" s="1"/>
      <c r="E644" s="1"/>
      <c r="F644" s="1"/>
      <c r="G644" s="1"/>
      <c r="H644" s="1"/>
      <c r="I644" s="1"/>
      <c r="J644" s="1"/>
      <c r="K644" s="1"/>
      <c r="L644" s="1"/>
      <c r="M644" s="1"/>
      <c r="N644" s="1"/>
      <c r="O644" s="1"/>
      <c r="P644" s="1"/>
      <c r="Q644" s="1"/>
      <c r="R644" s="3"/>
      <c r="S644" s="3"/>
      <c r="T644" s="3"/>
      <c r="U644" s="3"/>
      <c r="V644" s="3"/>
      <c r="W644" s="3"/>
      <c r="X644" s="3"/>
      <c r="Y644" s="3"/>
      <c r="Z644" s="3"/>
      <c r="AA644" s="3"/>
      <c r="AB644" s="3"/>
      <c r="AC644" s="3"/>
      <c r="AD644" s="3"/>
      <c r="AE644" s="3"/>
      <c r="AF644" s="3"/>
      <c r="AG644" s="3"/>
      <c r="AH644" s="3"/>
      <c r="AI644" s="3"/>
      <c r="AJ644" s="3"/>
    </row>
    <row r="645" spans="1:36" ht="15.5">
      <c r="A645" s="1"/>
      <c r="B645" s="1"/>
      <c r="C645" s="1"/>
      <c r="D645" s="1"/>
      <c r="E645" s="1"/>
      <c r="F645" s="1"/>
      <c r="G645" s="1"/>
      <c r="H645" s="1"/>
      <c r="I645" s="1"/>
      <c r="J645" s="1"/>
      <c r="K645" s="1"/>
      <c r="L645" s="1"/>
      <c r="M645" s="1"/>
      <c r="N645" s="1"/>
      <c r="O645" s="1"/>
      <c r="P645" s="1"/>
      <c r="Q645" s="1"/>
      <c r="R645" s="3"/>
      <c r="S645" s="3"/>
      <c r="T645" s="3"/>
      <c r="U645" s="3"/>
      <c r="V645" s="3"/>
      <c r="W645" s="3"/>
      <c r="X645" s="3"/>
      <c r="Y645" s="3"/>
      <c r="Z645" s="3"/>
      <c r="AA645" s="3"/>
      <c r="AB645" s="3"/>
      <c r="AC645" s="3"/>
      <c r="AD645" s="3"/>
      <c r="AE645" s="3"/>
      <c r="AF645" s="3"/>
      <c r="AG645" s="3"/>
      <c r="AH645" s="3"/>
      <c r="AI645" s="3"/>
      <c r="AJ645" s="3"/>
    </row>
    <row r="646" spans="1:36" ht="15.5">
      <c r="A646" s="1"/>
      <c r="B646" s="1"/>
      <c r="C646" s="1"/>
      <c r="D646" s="1"/>
      <c r="E646" s="1"/>
      <c r="F646" s="1"/>
      <c r="G646" s="1"/>
      <c r="H646" s="1"/>
      <c r="I646" s="1"/>
      <c r="J646" s="1"/>
      <c r="K646" s="1"/>
      <c r="L646" s="1"/>
      <c r="M646" s="1"/>
      <c r="N646" s="1"/>
      <c r="O646" s="1"/>
      <c r="P646" s="1"/>
      <c r="Q646" s="1"/>
      <c r="R646" s="3"/>
      <c r="S646" s="3"/>
      <c r="T646" s="3"/>
      <c r="U646" s="3"/>
      <c r="V646" s="3"/>
      <c r="W646" s="3"/>
      <c r="X646" s="3"/>
      <c r="Y646" s="3"/>
      <c r="Z646" s="3"/>
      <c r="AA646" s="3"/>
      <c r="AB646" s="3"/>
      <c r="AC646" s="3"/>
      <c r="AD646" s="3"/>
      <c r="AE646" s="3"/>
      <c r="AF646" s="3"/>
      <c r="AG646" s="3"/>
      <c r="AH646" s="3"/>
      <c r="AI646" s="3"/>
      <c r="AJ646" s="3"/>
    </row>
    <row r="647" spans="1:36" ht="15.5">
      <c r="A647" s="1"/>
      <c r="B647" s="1"/>
      <c r="C647" s="1"/>
      <c r="D647" s="1"/>
      <c r="E647" s="1"/>
      <c r="F647" s="1"/>
      <c r="G647" s="1"/>
      <c r="H647" s="1"/>
      <c r="I647" s="1"/>
      <c r="J647" s="1"/>
      <c r="K647" s="1"/>
      <c r="L647" s="1"/>
      <c r="M647" s="1"/>
      <c r="N647" s="1"/>
      <c r="O647" s="1"/>
      <c r="P647" s="1"/>
      <c r="Q647" s="1"/>
      <c r="R647" s="3"/>
      <c r="S647" s="3"/>
      <c r="T647" s="3"/>
      <c r="U647" s="3"/>
      <c r="V647" s="3"/>
      <c r="W647" s="3"/>
      <c r="X647" s="3"/>
      <c r="Y647" s="3"/>
      <c r="Z647" s="3"/>
      <c r="AA647" s="3"/>
      <c r="AB647" s="3"/>
      <c r="AC647" s="3"/>
      <c r="AD647" s="3"/>
      <c r="AE647" s="3"/>
      <c r="AF647" s="3"/>
      <c r="AG647" s="3"/>
      <c r="AH647" s="3"/>
      <c r="AI647" s="3"/>
      <c r="AJ647" s="3"/>
    </row>
    <row r="648" spans="1:36" ht="15.5">
      <c r="A648" s="1"/>
      <c r="B648" s="1"/>
      <c r="C648" s="1"/>
      <c r="D648" s="1"/>
      <c r="E648" s="1"/>
      <c r="F648" s="1"/>
      <c r="G648" s="1"/>
      <c r="H648" s="1"/>
      <c r="I648" s="1"/>
      <c r="J648" s="1"/>
      <c r="K648" s="1"/>
      <c r="L648" s="1"/>
      <c r="M648" s="1"/>
      <c r="N648" s="1"/>
      <c r="O648" s="1"/>
      <c r="P648" s="1"/>
      <c r="Q648" s="1"/>
      <c r="R648" s="3"/>
      <c r="S648" s="3"/>
      <c r="T648" s="3"/>
      <c r="U648" s="3"/>
      <c r="V648" s="3"/>
      <c r="W648" s="3"/>
      <c r="X648" s="3"/>
      <c r="Y648" s="3"/>
      <c r="Z648" s="3"/>
      <c r="AA648" s="3"/>
      <c r="AB648" s="3"/>
      <c r="AC648" s="3"/>
      <c r="AD648" s="3"/>
      <c r="AE648" s="3"/>
      <c r="AF648" s="3"/>
      <c r="AG648" s="3"/>
      <c r="AH648" s="3"/>
      <c r="AI648" s="3"/>
      <c r="AJ648" s="3"/>
    </row>
    <row r="649" spans="1:36" ht="15.5">
      <c r="A649" s="1"/>
      <c r="B649" s="1"/>
      <c r="C649" s="1"/>
      <c r="D649" s="1"/>
      <c r="E649" s="1"/>
      <c r="F649" s="1"/>
      <c r="G649" s="1"/>
      <c r="H649" s="1"/>
      <c r="I649" s="1"/>
      <c r="J649" s="1"/>
      <c r="K649" s="1"/>
      <c r="L649" s="1"/>
      <c r="M649" s="1"/>
      <c r="N649" s="1"/>
      <c r="O649" s="1"/>
      <c r="P649" s="1"/>
      <c r="Q649" s="1"/>
      <c r="R649" s="3"/>
      <c r="S649" s="3"/>
      <c r="T649" s="3"/>
      <c r="U649" s="3"/>
      <c r="V649" s="3"/>
      <c r="W649" s="3"/>
      <c r="X649" s="3"/>
      <c r="Y649" s="3"/>
      <c r="Z649" s="3"/>
      <c r="AA649" s="3"/>
      <c r="AB649" s="3"/>
      <c r="AC649" s="3"/>
      <c r="AD649" s="3"/>
      <c r="AE649" s="3"/>
      <c r="AF649" s="3"/>
      <c r="AG649" s="3"/>
      <c r="AH649" s="3"/>
      <c r="AI649" s="3"/>
      <c r="AJ649" s="3"/>
    </row>
    <row r="650" spans="1:36" ht="15.5">
      <c r="A650" s="1"/>
      <c r="B650" s="1"/>
      <c r="C650" s="1"/>
      <c r="D650" s="1"/>
      <c r="E650" s="1"/>
      <c r="F650" s="1"/>
      <c r="G650" s="1"/>
      <c r="H650" s="1"/>
      <c r="I650" s="1"/>
      <c r="J650" s="1"/>
      <c r="K650" s="1"/>
      <c r="L650" s="1"/>
      <c r="M650" s="1"/>
      <c r="N650" s="1"/>
      <c r="O650" s="1"/>
      <c r="P650" s="1"/>
      <c r="Q650" s="1"/>
      <c r="R650" s="3"/>
      <c r="S650" s="3"/>
      <c r="T650" s="3"/>
      <c r="U650" s="3"/>
      <c r="V650" s="3"/>
      <c r="W650" s="3"/>
      <c r="X650" s="3"/>
      <c r="Y650" s="3"/>
      <c r="Z650" s="3"/>
      <c r="AA650" s="3"/>
      <c r="AB650" s="3"/>
      <c r="AC650" s="3"/>
      <c r="AD650" s="3"/>
      <c r="AE650" s="3"/>
      <c r="AF650" s="3"/>
      <c r="AG650" s="3"/>
      <c r="AH650" s="3"/>
      <c r="AI650" s="3"/>
      <c r="AJ650" s="3"/>
    </row>
    <row r="651" spans="1:36" ht="15.5">
      <c r="A651" s="1"/>
      <c r="B651" s="1"/>
      <c r="C651" s="1"/>
      <c r="D651" s="1"/>
      <c r="E651" s="1"/>
      <c r="F651" s="1"/>
      <c r="G651" s="1"/>
      <c r="H651" s="1"/>
      <c r="I651" s="1"/>
      <c r="J651" s="1"/>
      <c r="K651" s="1"/>
      <c r="L651" s="1"/>
      <c r="M651" s="1"/>
      <c r="N651" s="1"/>
      <c r="O651" s="1"/>
      <c r="P651" s="1"/>
      <c r="Q651" s="1"/>
      <c r="R651" s="3"/>
      <c r="S651" s="3"/>
      <c r="T651" s="3"/>
      <c r="U651" s="3"/>
      <c r="V651" s="3"/>
      <c r="W651" s="3"/>
      <c r="X651" s="3"/>
      <c r="Y651" s="3"/>
      <c r="Z651" s="3"/>
      <c r="AA651" s="3"/>
      <c r="AB651" s="3"/>
      <c r="AC651" s="3"/>
      <c r="AD651" s="3"/>
      <c r="AE651" s="3"/>
      <c r="AF651" s="3"/>
      <c r="AG651" s="3"/>
      <c r="AH651" s="3"/>
      <c r="AI651" s="3"/>
      <c r="AJ651" s="3"/>
    </row>
    <row r="652" spans="1:36" ht="15.5">
      <c r="A652" s="1"/>
      <c r="B652" s="1"/>
      <c r="C652" s="1"/>
      <c r="D652" s="1"/>
      <c r="E652" s="1"/>
      <c r="F652" s="1"/>
      <c r="G652" s="1"/>
      <c r="H652" s="1"/>
      <c r="I652" s="1"/>
      <c r="J652" s="1"/>
      <c r="K652" s="1"/>
      <c r="L652" s="1"/>
      <c r="M652" s="1"/>
      <c r="N652" s="1"/>
      <c r="O652" s="1"/>
      <c r="P652" s="1"/>
      <c r="Q652" s="1"/>
      <c r="R652" s="3"/>
      <c r="S652" s="3"/>
      <c r="T652" s="3"/>
      <c r="U652" s="3"/>
      <c r="V652" s="3"/>
      <c r="W652" s="3"/>
      <c r="X652" s="3"/>
      <c r="Y652" s="3"/>
      <c r="Z652" s="3"/>
      <c r="AA652" s="3"/>
      <c r="AB652" s="3"/>
      <c r="AC652" s="3"/>
      <c r="AD652" s="3"/>
      <c r="AE652" s="3"/>
      <c r="AF652" s="3"/>
      <c r="AG652" s="3"/>
      <c r="AH652" s="3"/>
      <c r="AI652" s="3"/>
      <c r="AJ652" s="3"/>
    </row>
    <row r="653" spans="1:36" ht="15.5">
      <c r="A653" s="1"/>
      <c r="B653" s="1"/>
      <c r="C653" s="1"/>
      <c r="D653" s="1"/>
      <c r="E653" s="1"/>
      <c r="F653" s="1"/>
      <c r="G653" s="1"/>
      <c r="H653" s="1"/>
      <c r="I653" s="1"/>
      <c r="J653" s="1"/>
      <c r="K653" s="1"/>
      <c r="L653" s="1"/>
      <c r="M653" s="1"/>
      <c r="N653" s="1"/>
      <c r="O653" s="1"/>
      <c r="P653" s="1"/>
      <c r="Q653" s="1"/>
      <c r="R653" s="3"/>
      <c r="S653" s="3"/>
      <c r="T653" s="3"/>
      <c r="U653" s="3"/>
      <c r="V653" s="3"/>
      <c r="W653" s="3"/>
      <c r="X653" s="3"/>
      <c r="Y653" s="3"/>
      <c r="Z653" s="3"/>
      <c r="AA653" s="3"/>
      <c r="AB653" s="3"/>
      <c r="AC653" s="3"/>
      <c r="AD653" s="3"/>
      <c r="AE653" s="3"/>
      <c r="AF653" s="3"/>
      <c r="AG653" s="3"/>
      <c r="AH653" s="3"/>
      <c r="AI653" s="3"/>
      <c r="AJ653" s="3"/>
    </row>
    <row r="654" spans="1:36" ht="15.5">
      <c r="A654" s="1"/>
      <c r="B654" s="1"/>
      <c r="C654" s="1"/>
      <c r="D654" s="1"/>
      <c r="E654" s="1"/>
      <c r="F654" s="1"/>
      <c r="G654" s="1"/>
      <c r="H654" s="1"/>
      <c r="I654" s="1"/>
      <c r="J654" s="1"/>
      <c r="K654" s="1"/>
      <c r="L654" s="1"/>
      <c r="M654" s="1"/>
      <c r="N654" s="1"/>
      <c r="O654" s="1"/>
      <c r="P654" s="1"/>
      <c r="Q654" s="1"/>
      <c r="R654" s="3"/>
      <c r="S654" s="3"/>
      <c r="T654" s="3"/>
      <c r="U654" s="3"/>
      <c r="V654" s="3"/>
      <c r="W654" s="3"/>
      <c r="X654" s="3"/>
      <c r="Y654" s="3"/>
      <c r="Z654" s="3"/>
      <c r="AA654" s="3"/>
      <c r="AB654" s="3"/>
      <c r="AC654" s="3"/>
      <c r="AD654" s="3"/>
      <c r="AE654" s="3"/>
      <c r="AF654" s="3"/>
      <c r="AG654" s="3"/>
      <c r="AH654" s="3"/>
      <c r="AI654" s="3"/>
      <c r="AJ654" s="3"/>
    </row>
    <row r="655" spans="1:36" ht="15.5">
      <c r="A655" s="1"/>
      <c r="B655" s="1"/>
      <c r="C655" s="1"/>
      <c r="D655" s="1"/>
      <c r="E655" s="1"/>
      <c r="F655" s="1"/>
      <c r="G655" s="1"/>
      <c r="H655" s="1"/>
      <c r="I655" s="1"/>
      <c r="J655" s="1"/>
      <c r="K655" s="1"/>
      <c r="L655" s="1"/>
      <c r="M655" s="1"/>
      <c r="N655" s="1"/>
      <c r="O655" s="1"/>
      <c r="P655" s="1"/>
      <c r="Q655" s="1"/>
      <c r="R655" s="3"/>
      <c r="S655" s="3"/>
      <c r="T655" s="3"/>
      <c r="U655" s="3"/>
      <c r="V655" s="3"/>
      <c r="W655" s="3"/>
      <c r="X655" s="3"/>
      <c r="Y655" s="3"/>
      <c r="Z655" s="3"/>
      <c r="AA655" s="3"/>
      <c r="AB655" s="3"/>
      <c r="AC655" s="3"/>
      <c r="AD655" s="3"/>
      <c r="AE655" s="3"/>
      <c r="AF655" s="3"/>
      <c r="AG655" s="3"/>
      <c r="AH655" s="3"/>
      <c r="AI655" s="3"/>
      <c r="AJ655" s="3"/>
    </row>
    <row r="656" spans="1:36" ht="15.5">
      <c r="A656" s="1"/>
      <c r="B656" s="1"/>
      <c r="C656" s="1"/>
      <c r="D656" s="1"/>
      <c r="E656" s="1"/>
      <c r="F656" s="1"/>
      <c r="G656" s="1"/>
      <c r="H656" s="1"/>
      <c r="I656" s="1"/>
      <c r="J656" s="1"/>
      <c r="K656" s="1"/>
      <c r="L656" s="1"/>
      <c r="M656" s="1"/>
      <c r="N656" s="1"/>
      <c r="O656" s="1"/>
      <c r="P656" s="1"/>
      <c r="Q656" s="1"/>
      <c r="R656" s="3"/>
      <c r="S656" s="3"/>
      <c r="T656" s="3"/>
      <c r="U656" s="3"/>
      <c r="V656" s="3"/>
      <c r="W656" s="3"/>
      <c r="X656" s="3"/>
      <c r="Y656" s="3"/>
      <c r="Z656" s="3"/>
      <c r="AA656" s="3"/>
      <c r="AB656" s="3"/>
      <c r="AC656" s="3"/>
      <c r="AD656" s="3"/>
      <c r="AE656" s="3"/>
      <c r="AF656" s="3"/>
      <c r="AG656" s="3"/>
      <c r="AH656" s="3"/>
      <c r="AI656" s="3"/>
      <c r="AJ656" s="3"/>
    </row>
    <row r="657" spans="1:36" ht="15.5">
      <c r="A657" s="1"/>
      <c r="B657" s="1"/>
      <c r="C657" s="1"/>
      <c r="D657" s="1"/>
      <c r="E657" s="1"/>
      <c r="F657" s="1"/>
      <c r="G657" s="1"/>
      <c r="H657" s="1"/>
      <c r="I657" s="1"/>
      <c r="J657" s="1"/>
      <c r="K657" s="1"/>
      <c r="L657" s="1"/>
      <c r="M657" s="1"/>
      <c r="N657" s="1"/>
      <c r="O657" s="1"/>
      <c r="P657" s="1"/>
      <c r="Q657" s="1"/>
      <c r="R657" s="3"/>
      <c r="S657" s="3"/>
      <c r="T657" s="3"/>
      <c r="U657" s="3"/>
      <c r="V657" s="3"/>
      <c r="W657" s="3"/>
      <c r="X657" s="3"/>
      <c r="Y657" s="3"/>
      <c r="Z657" s="3"/>
      <c r="AA657" s="3"/>
      <c r="AB657" s="3"/>
      <c r="AC657" s="3"/>
      <c r="AD657" s="3"/>
      <c r="AE657" s="3"/>
      <c r="AF657" s="3"/>
      <c r="AG657" s="3"/>
      <c r="AH657" s="3"/>
      <c r="AI657" s="3"/>
      <c r="AJ657" s="3"/>
    </row>
    <row r="658" spans="1:36" ht="15.5">
      <c r="A658" s="1"/>
      <c r="B658" s="1"/>
      <c r="C658" s="1"/>
      <c r="D658" s="1"/>
      <c r="E658" s="1"/>
      <c r="F658" s="1"/>
      <c r="G658" s="1"/>
      <c r="H658" s="1"/>
      <c r="I658" s="1"/>
      <c r="J658" s="1"/>
      <c r="K658" s="1"/>
      <c r="L658" s="1"/>
      <c r="M658" s="1"/>
      <c r="N658" s="1"/>
      <c r="O658" s="1"/>
      <c r="P658" s="1"/>
      <c r="Q658" s="1"/>
      <c r="R658" s="3"/>
      <c r="S658" s="3"/>
      <c r="T658" s="3"/>
      <c r="U658" s="3"/>
      <c r="V658" s="3"/>
      <c r="W658" s="3"/>
      <c r="X658" s="3"/>
      <c r="Y658" s="3"/>
      <c r="Z658" s="3"/>
      <c r="AA658" s="3"/>
      <c r="AB658" s="3"/>
      <c r="AC658" s="3"/>
      <c r="AD658" s="3"/>
      <c r="AE658" s="3"/>
      <c r="AF658" s="3"/>
      <c r="AG658" s="3"/>
      <c r="AH658" s="3"/>
      <c r="AI658" s="3"/>
      <c r="AJ658" s="3"/>
    </row>
    <row r="659" spans="1:36" ht="15.5">
      <c r="A659" s="1"/>
      <c r="B659" s="1"/>
      <c r="C659" s="1"/>
      <c r="D659" s="1"/>
      <c r="E659" s="1"/>
      <c r="F659" s="1"/>
      <c r="G659" s="1"/>
      <c r="H659" s="1"/>
      <c r="I659" s="1"/>
      <c r="J659" s="1"/>
      <c r="K659" s="1"/>
      <c r="L659" s="1"/>
      <c r="M659" s="1"/>
      <c r="N659" s="1"/>
      <c r="O659" s="1"/>
      <c r="P659" s="1"/>
      <c r="Q659" s="1"/>
      <c r="R659" s="3"/>
      <c r="S659" s="3"/>
      <c r="T659" s="3"/>
      <c r="U659" s="3"/>
      <c r="V659" s="3"/>
      <c r="W659" s="3"/>
      <c r="X659" s="3"/>
      <c r="Y659" s="3"/>
      <c r="Z659" s="3"/>
      <c r="AA659" s="3"/>
      <c r="AB659" s="3"/>
      <c r="AC659" s="3"/>
      <c r="AD659" s="3"/>
      <c r="AE659" s="3"/>
      <c r="AF659" s="3"/>
      <c r="AG659" s="3"/>
      <c r="AH659" s="3"/>
      <c r="AI659" s="3"/>
      <c r="AJ659" s="3"/>
    </row>
    <row r="660" spans="1:36" ht="15.5">
      <c r="A660" s="1"/>
      <c r="B660" s="1"/>
      <c r="C660" s="1"/>
      <c r="D660" s="1"/>
      <c r="E660" s="1"/>
      <c r="F660" s="1"/>
      <c r="G660" s="1"/>
      <c r="H660" s="1"/>
      <c r="I660" s="1"/>
      <c r="J660" s="1"/>
      <c r="K660" s="1"/>
      <c r="L660" s="1"/>
      <c r="M660" s="1"/>
      <c r="N660" s="1"/>
      <c r="O660" s="1"/>
      <c r="P660" s="1"/>
      <c r="Q660" s="1"/>
      <c r="R660" s="3"/>
      <c r="S660" s="3"/>
      <c r="T660" s="3"/>
      <c r="U660" s="3"/>
      <c r="V660" s="3"/>
      <c r="W660" s="3"/>
      <c r="X660" s="3"/>
      <c r="Y660" s="3"/>
      <c r="Z660" s="3"/>
      <c r="AA660" s="3"/>
      <c r="AB660" s="3"/>
      <c r="AC660" s="3"/>
      <c r="AD660" s="3"/>
      <c r="AE660" s="3"/>
      <c r="AF660" s="3"/>
      <c r="AG660" s="3"/>
      <c r="AH660" s="3"/>
      <c r="AI660" s="3"/>
      <c r="AJ660" s="3"/>
    </row>
    <row r="661" spans="1:36" ht="15.5">
      <c r="A661" s="1"/>
      <c r="B661" s="1"/>
      <c r="C661" s="1"/>
      <c r="D661" s="1"/>
      <c r="E661" s="1"/>
      <c r="F661" s="1"/>
      <c r="G661" s="1"/>
      <c r="H661" s="1"/>
      <c r="I661" s="1"/>
      <c r="J661" s="1"/>
      <c r="K661" s="1"/>
      <c r="L661" s="1"/>
      <c r="M661" s="1"/>
      <c r="N661" s="1"/>
      <c r="O661" s="1"/>
      <c r="P661" s="1"/>
      <c r="Q661" s="1"/>
      <c r="R661" s="3"/>
      <c r="S661" s="3"/>
      <c r="T661" s="3"/>
      <c r="U661" s="3"/>
      <c r="V661" s="3"/>
      <c r="W661" s="3"/>
      <c r="X661" s="3"/>
      <c r="Y661" s="3"/>
      <c r="Z661" s="3"/>
      <c r="AA661" s="3"/>
      <c r="AB661" s="3"/>
      <c r="AC661" s="3"/>
      <c r="AD661" s="3"/>
      <c r="AE661" s="3"/>
      <c r="AF661" s="3"/>
      <c r="AG661" s="3"/>
      <c r="AH661" s="3"/>
      <c r="AI661" s="3"/>
      <c r="AJ661" s="3"/>
    </row>
    <row r="662" spans="1:36" ht="15.5">
      <c r="A662" s="1"/>
      <c r="B662" s="1"/>
      <c r="C662" s="1"/>
      <c r="D662" s="1"/>
      <c r="E662" s="1"/>
      <c r="F662" s="1"/>
      <c r="G662" s="1"/>
      <c r="H662" s="1"/>
      <c r="I662" s="1"/>
      <c r="J662" s="1"/>
      <c r="K662" s="1"/>
      <c r="L662" s="1"/>
      <c r="M662" s="1"/>
      <c r="N662" s="1"/>
      <c r="O662" s="1"/>
      <c r="P662" s="1"/>
      <c r="Q662" s="1"/>
      <c r="R662" s="3"/>
      <c r="S662" s="3"/>
      <c r="T662" s="3"/>
      <c r="U662" s="3"/>
      <c r="V662" s="3"/>
      <c r="W662" s="3"/>
      <c r="X662" s="3"/>
      <c r="Y662" s="3"/>
      <c r="Z662" s="3"/>
      <c r="AA662" s="3"/>
      <c r="AB662" s="3"/>
      <c r="AC662" s="3"/>
      <c r="AD662" s="3"/>
      <c r="AE662" s="3"/>
      <c r="AF662" s="3"/>
      <c r="AG662" s="3"/>
      <c r="AH662" s="3"/>
      <c r="AI662" s="3"/>
      <c r="AJ662" s="3"/>
    </row>
    <row r="663" spans="1:36" ht="15.5">
      <c r="A663" s="1"/>
      <c r="B663" s="1"/>
      <c r="C663" s="1"/>
      <c r="D663" s="1"/>
      <c r="E663" s="1"/>
      <c r="F663" s="1"/>
      <c r="G663" s="1"/>
      <c r="H663" s="1"/>
      <c r="I663" s="1"/>
      <c r="J663" s="1"/>
      <c r="K663" s="1"/>
      <c r="L663" s="1"/>
      <c r="M663" s="1"/>
      <c r="N663" s="1"/>
      <c r="O663" s="1"/>
      <c r="P663" s="1"/>
      <c r="Q663" s="1"/>
      <c r="R663" s="3"/>
      <c r="S663" s="3"/>
      <c r="T663" s="3"/>
      <c r="U663" s="3"/>
      <c r="V663" s="3"/>
      <c r="W663" s="3"/>
      <c r="X663" s="3"/>
      <c r="Y663" s="3"/>
      <c r="Z663" s="3"/>
      <c r="AA663" s="3"/>
      <c r="AB663" s="3"/>
      <c r="AC663" s="3"/>
      <c r="AD663" s="3"/>
      <c r="AE663" s="3"/>
      <c r="AF663" s="3"/>
      <c r="AG663" s="3"/>
      <c r="AH663" s="3"/>
      <c r="AI663" s="3"/>
      <c r="AJ663" s="3"/>
    </row>
    <row r="664" spans="1:36" ht="15.5">
      <c r="A664" s="1"/>
      <c r="B664" s="1"/>
      <c r="C664" s="1"/>
      <c r="D664" s="1"/>
      <c r="E664" s="1"/>
      <c r="F664" s="1"/>
      <c r="G664" s="1"/>
      <c r="H664" s="1"/>
      <c r="I664" s="1"/>
      <c r="J664" s="1"/>
      <c r="K664" s="1"/>
      <c r="L664" s="1"/>
      <c r="M664" s="1"/>
      <c r="N664" s="1"/>
      <c r="O664" s="1"/>
      <c r="P664" s="1"/>
      <c r="Q664" s="1"/>
      <c r="R664" s="3"/>
      <c r="S664" s="3"/>
      <c r="T664" s="3"/>
      <c r="U664" s="3"/>
      <c r="V664" s="3"/>
      <c r="W664" s="3"/>
      <c r="X664" s="3"/>
      <c r="Y664" s="3"/>
      <c r="Z664" s="3"/>
      <c r="AA664" s="3"/>
      <c r="AB664" s="3"/>
      <c r="AC664" s="3"/>
      <c r="AD664" s="3"/>
      <c r="AE664" s="3"/>
      <c r="AF664" s="3"/>
      <c r="AG664" s="3"/>
      <c r="AH664" s="3"/>
      <c r="AI664" s="3"/>
      <c r="AJ664" s="3"/>
    </row>
    <row r="665" spans="1:36" ht="15.5">
      <c r="A665" s="1"/>
      <c r="B665" s="1"/>
      <c r="C665" s="1"/>
      <c r="D665" s="1"/>
      <c r="E665" s="1"/>
      <c r="F665" s="1"/>
      <c r="G665" s="1"/>
      <c r="H665" s="1"/>
      <c r="I665" s="1"/>
      <c r="J665" s="1"/>
      <c r="K665" s="1"/>
      <c r="L665" s="1"/>
      <c r="M665" s="1"/>
      <c r="N665" s="1"/>
      <c r="O665" s="1"/>
      <c r="P665" s="1"/>
      <c r="Q665" s="1"/>
      <c r="R665" s="3"/>
      <c r="S665" s="3"/>
      <c r="T665" s="3"/>
      <c r="U665" s="3"/>
      <c r="V665" s="3"/>
      <c r="W665" s="3"/>
      <c r="X665" s="3"/>
      <c r="Y665" s="3"/>
      <c r="Z665" s="3"/>
      <c r="AA665" s="3"/>
      <c r="AB665" s="3"/>
      <c r="AC665" s="3"/>
      <c r="AD665" s="3"/>
      <c r="AE665" s="3"/>
      <c r="AF665" s="3"/>
      <c r="AG665" s="3"/>
      <c r="AH665" s="3"/>
      <c r="AI665" s="3"/>
      <c r="AJ665" s="3"/>
    </row>
    <row r="666" spans="1:36" ht="15.5">
      <c r="A666" s="1"/>
      <c r="B666" s="1"/>
      <c r="C666" s="1"/>
      <c r="D666" s="1"/>
      <c r="E666" s="1"/>
      <c r="F666" s="1"/>
      <c r="G666" s="1"/>
      <c r="H666" s="1"/>
      <c r="I666" s="1"/>
      <c r="J666" s="1"/>
      <c r="K666" s="1"/>
      <c r="L666" s="1"/>
      <c r="M666" s="1"/>
      <c r="N666" s="1"/>
      <c r="O666" s="1"/>
      <c r="P666" s="1"/>
      <c r="Q666" s="1"/>
      <c r="R666" s="3"/>
      <c r="S666" s="3"/>
      <c r="T666" s="3"/>
      <c r="U666" s="3"/>
      <c r="V666" s="3"/>
      <c r="W666" s="3"/>
      <c r="X666" s="3"/>
      <c r="Y666" s="3"/>
      <c r="Z666" s="3"/>
      <c r="AA666" s="3"/>
      <c r="AB666" s="3"/>
      <c r="AC666" s="3"/>
      <c r="AD666" s="3"/>
      <c r="AE666" s="3"/>
      <c r="AF666" s="3"/>
      <c r="AG666" s="3"/>
      <c r="AH666" s="3"/>
      <c r="AI666" s="3"/>
      <c r="AJ666" s="3"/>
    </row>
    <row r="667" spans="1:36" ht="15.5">
      <c r="A667" s="1"/>
      <c r="B667" s="1"/>
      <c r="C667" s="1"/>
      <c r="D667" s="1"/>
      <c r="E667" s="1"/>
      <c r="F667" s="1"/>
      <c r="G667" s="1"/>
      <c r="H667" s="1"/>
      <c r="I667" s="1"/>
      <c r="J667" s="1"/>
      <c r="K667" s="1"/>
      <c r="L667" s="1"/>
      <c r="M667" s="1"/>
      <c r="N667" s="1"/>
      <c r="O667" s="1"/>
      <c r="P667" s="1"/>
      <c r="Q667" s="1"/>
      <c r="R667" s="3"/>
      <c r="S667" s="3"/>
      <c r="T667" s="3"/>
      <c r="U667" s="3"/>
      <c r="V667" s="3"/>
      <c r="W667" s="3"/>
      <c r="X667" s="3"/>
      <c r="Y667" s="3"/>
      <c r="Z667" s="3"/>
      <c r="AA667" s="3"/>
      <c r="AB667" s="3"/>
      <c r="AC667" s="3"/>
      <c r="AD667" s="3"/>
      <c r="AE667" s="3"/>
      <c r="AF667" s="3"/>
      <c r="AG667" s="3"/>
      <c r="AH667" s="3"/>
      <c r="AI667" s="3"/>
      <c r="AJ667" s="3"/>
    </row>
    <row r="668" spans="1:36" ht="15.5">
      <c r="A668" s="1"/>
      <c r="B668" s="1"/>
      <c r="C668" s="1"/>
      <c r="D668" s="1"/>
      <c r="E668" s="1"/>
      <c r="F668" s="1"/>
      <c r="G668" s="1"/>
      <c r="H668" s="1"/>
      <c r="I668" s="1"/>
      <c r="J668" s="1"/>
      <c r="K668" s="1"/>
      <c r="L668" s="1"/>
      <c r="M668" s="1"/>
      <c r="N668" s="1"/>
      <c r="O668" s="1"/>
      <c r="P668" s="1"/>
      <c r="Q668" s="1"/>
      <c r="R668" s="3"/>
      <c r="S668" s="3"/>
      <c r="T668" s="3"/>
      <c r="U668" s="3"/>
      <c r="V668" s="3"/>
      <c r="W668" s="3"/>
      <c r="X668" s="3"/>
      <c r="Y668" s="3"/>
      <c r="Z668" s="3"/>
      <c r="AA668" s="3"/>
      <c r="AB668" s="3"/>
      <c r="AC668" s="3"/>
      <c r="AD668" s="3"/>
      <c r="AE668" s="3"/>
      <c r="AF668" s="3"/>
      <c r="AG668" s="3"/>
      <c r="AH668" s="3"/>
      <c r="AI668" s="3"/>
      <c r="AJ668" s="3"/>
    </row>
    <row r="669" spans="1:36" ht="15.5">
      <c r="A669" s="1"/>
      <c r="B669" s="1"/>
      <c r="C669" s="1"/>
      <c r="D669" s="1"/>
      <c r="E669" s="1"/>
      <c r="F669" s="1"/>
      <c r="G669" s="1"/>
      <c r="H669" s="1"/>
      <c r="I669" s="1"/>
      <c r="J669" s="1"/>
      <c r="K669" s="1"/>
      <c r="L669" s="1"/>
      <c r="M669" s="1"/>
      <c r="N669" s="1"/>
      <c r="O669" s="1"/>
      <c r="P669" s="1"/>
      <c r="Q669" s="1"/>
      <c r="R669" s="3"/>
      <c r="S669" s="3"/>
      <c r="T669" s="3"/>
      <c r="U669" s="3"/>
      <c r="V669" s="3"/>
      <c r="W669" s="3"/>
      <c r="X669" s="3"/>
      <c r="Y669" s="3"/>
      <c r="Z669" s="3"/>
      <c r="AA669" s="3"/>
      <c r="AB669" s="3"/>
      <c r="AC669" s="3"/>
      <c r="AD669" s="3"/>
      <c r="AE669" s="3"/>
      <c r="AF669" s="3"/>
      <c r="AG669" s="3"/>
      <c r="AH669" s="3"/>
      <c r="AI669" s="3"/>
      <c r="AJ669" s="3"/>
    </row>
    <row r="670" spans="1:36" ht="15.5">
      <c r="A670" s="1"/>
      <c r="B670" s="1"/>
      <c r="C670" s="1"/>
      <c r="D670" s="1"/>
      <c r="E670" s="1"/>
      <c r="F670" s="1"/>
      <c r="G670" s="1"/>
      <c r="H670" s="1"/>
      <c r="I670" s="1"/>
      <c r="J670" s="1"/>
      <c r="K670" s="1"/>
      <c r="L670" s="1"/>
      <c r="M670" s="1"/>
      <c r="N670" s="1"/>
      <c r="O670" s="1"/>
      <c r="P670" s="1"/>
      <c r="Q670" s="1"/>
      <c r="R670" s="3"/>
      <c r="S670" s="3"/>
      <c r="T670" s="3"/>
      <c r="U670" s="3"/>
      <c r="V670" s="3"/>
      <c r="W670" s="3"/>
      <c r="X670" s="3"/>
      <c r="Y670" s="3"/>
      <c r="Z670" s="3"/>
      <c r="AA670" s="3"/>
      <c r="AB670" s="3"/>
      <c r="AC670" s="3"/>
      <c r="AD670" s="3"/>
      <c r="AE670" s="3"/>
      <c r="AF670" s="3"/>
      <c r="AG670" s="3"/>
      <c r="AH670" s="3"/>
      <c r="AI670" s="3"/>
      <c r="AJ670" s="3"/>
    </row>
    <row r="671" spans="1:36" ht="15.5">
      <c r="A671" s="1"/>
      <c r="B671" s="1"/>
      <c r="C671" s="1"/>
      <c r="D671" s="1"/>
      <c r="E671" s="1"/>
      <c r="F671" s="1"/>
      <c r="G671" s="1"/>
      <c r="H671" s="1"/>
      <c r="I671" s="1"/>
      <c r="J671" s="1"/>
      <c r="K671" s="1"/>
      <c r="L671" s="1"/>
      <c r="M671" s="1"/>
      <c r="N671" s="1"/>
      <c r="O671" s="1"/>
      <c r="P671" s="1"/>
      <c r="Q671" s="1"/>
      <c r="R671" s="3"/>
      <c r="S671" s="3"/>
      <c r="T671" s="3"/>
      <c r="U671" s="3"/>
      <c r="V671" s="3"/>
      <c r="W671" s="3"/>
      <c r="X671" s="3"/>
      <c r="Y671" s="3"/>
      <c r="Z671" s="3"/>
      <c r="AA671" s="3"/>
      <c r="AB671" s="3"/>
      <c r="AC671" s="3"/>
      <c r="AD671" s="3"/>
      <c r="AE671" s="3"/>
      <c r="AF671" s="3"/>
      <c r="AG671" s="3"/>
      <c r="AH671" s="3"/>
      <c r="AI671" s="3"/>
      <c r="AJ671" s="3"/>
    </row>
    <row r="672" spans="1:36" ht="15.5">
      <c r="A672" s="1"/>
      <c r="B672" s="1"/>
      <c r="C672" s="1"/>
      <c r="D672" s="1"/>
      <c r="E672" s="1"/>
      <c r="F672" s="1"/>
      <c r="G672" s="1"/>
      <c r="H672" s="1"/>
      <c r="I672" s="1"/>
      <c r="J672" s="1"/>
      <c r="K672" s="1"/>
      <c r="L672" s="1"/>
      <c r="M672" s="1"/>
      <c r="N672" s="1"/>
      <c r="O672" s="1"/>
      <c r="P672" s="1"/>
      <c r="Q672" s="1"/>
      <c r="R672" s="3"/>
      <c r="S672" s="3"/>
      <c r="T672" s="3"/>
      <c r="U672" s="3"/>
      <c r="V672" s="3"/>
      <c r="W672" s="3"/>
      <c r="X672" s="3"/>
      <c r="Y672" s="3"/>
      <c r="Z672" s="3"/>
      <c r="AA672" s="3"/>
      <c r="AB672" s="3"/>
      <c r="AC672" s="3"/>
      <c r="AD672" s="3"/>
      <c r="AE672" s="3"/>
      <c r="AF672" s="3"/>
      <c r="AG672" s="3"/>
      <c r="AH672" s="3"/>
      <c r="AI672" s="3"/>
      <c r="AJ672" s="3"/>
    </row>
    <row r="673" spans="1:36" ht="15.5">
      <c r="A673" s="1"/>
      <c r="B673" s="1"/>
      <c r="C673" s="1"/>
      <c r="D673" s="1"/>
      <c r="E673" s="1"/>
      <c r="F673" s="1"/>
      <c r="G673" s="1"/>
      <c r="H673" s="1"/>
      <c r="I673" s="1"/>
      <c r="J673" s="1"/>
      <c r="K673" s="1"/>
      <c r="L673" s="1"/>
      <c r="M673" s="1"/>
      <c r="N673" s="1"/>
      <c r="O673" s="1"/>
      <c r="P673" s="1"/>
      <c r="Q673" s="1"/>
      <c r="R673" s="3"/>
      <c r="S673" s="3"/>
      <c r="T673" s="3"/>
      <c r="U673" s="3"/>
      <c r="V673" s="3"/>
      <c r="W673" s="3"/>
      <c r="X673" s="3"/>
      <c r="Y673" s="3"/>
      <c r="Z673" s="3"/>
      <c r="AA673" s="3"/>
      <c r="AB673" s="3"/>
      <c r="AC673" s="3"/>
      <c r="AD673" s="3"/>
      <c r="AE673" s="3"/>
      <c r="AF673" s="3"/>
      <c r="AG673" s="3"/>
      <c r="AH673" s="3"/>
      <c r="AI673" s="3"/>
      <c r="AJ673" s="3"/>
    </row>
    <row r="674" spans="1:36" ht="15.5">
      <c r="A674" s="1"/>
      <c r="B674" s="1"/>
      <c r="C674" s="1"/>
      <c r="D674" s="1"/>
      <c r="E674" s="1"/>
      <c r="F674" s="1"/>
      <c r="G674" s="1"/>
      <c r="H674" s="1"/>
      <c r="I674" s="1"/>
      <c r="J674" s="1"/>
      <c r="K674" s="1"/>
      <c r="L674" s="1"/>
      <c r="M674" s="1"/>
      <c r="N674" s="1"/>
      <c r="O674" s="1"/>
      <c r="P674" s="1"/>
      <c r="Q674" s="1"/>
      <c r="R674" s="3"/>
      <c r="S674" s="3"/>
      <c r="T674" s="3"/>
      <c r="U674" s="3"/>
      <c r="V674" s="3"/>
      <c r="W674" s="3"/>
      <c r="X674" s="3"/>
      <c r="Y674" s="3"/>
      <c r="Z674" s="3"/>
      <c r="AA674" s="3"/>
      <c r="AB674" s="3"/>
      <c r="AC674" s="3"/>
      <c r="AD674" s="3"/>
      <c r="AE674" s="3"/>
      <c r="AF674" s="3"/>
      <c r="AG674" s="3"/>
      <c r="AH674" s="3"/>
      <c r="AI674" s="3"/>
      <c r="AJ674" s="3"/>
    </row>
    <row r="675" spans="1:36" ht="15.5">
      <c r="A675" s="1"/>
      <c r="B675" s="1"/>
      <c r="C675" s="1"/>
      <c r="D675" s="1"/>
      <c r="E675" s="1"/>
      <c r="F675" s="1"/>
      <c r="G675" s="1"/>
      <c r="H675" s="1"/>
      <c r="I675" s="1"/>
      <c r="J675" s="1"/>
      <c r="K675" s="1"/>
      <c r="L675" s="1"/>
      <c r="M675" s="1"/>
      <c r="N675" s="1"/>
      <c r="O675" s="1"/>
      <c r="P675" s="1"/>
      <c r="Q675" s="1"/>
      <c r="R675" s="3"/>
      <c r="S675" s="3"/>
      <c r="T675" s="3"/>
      <c r="U675" s="3"/>
      <c r="V675" s="3"/>
      <c r="W675" s="3"/>
      <c r="X675" s="3"/>
      <c r="Y675" s="3"/>
      <c r="Z675" s="3"/>
      <c r="AA675" s="3"/>
      <c r="AB675" s="3"/>
      <c r="AC675" s="3"/>
      <c r="AD675" s="3"/>
      <c r="AE675" s="3"/>
      <c r="AF675" s="3"/>
      <c r="AG675" s="3"/>
      <c r="AH675" s="3"/>
      <c r="AI675" s="3"/>
      <c r="AJ675" s="3"/>
    </row>
    <row r="676" spans="1:36" ht="15.5">
      <c r="A676" s="1"/>
      <c r="B676" s="1"/>
      <c r="C676" s="1"/>
      <c r="D676" s="1"/>
      <c r="E676" s="1"/>
      <c r="F676" s="1"/>
      <c r="G676" s="1"/>
      <c r="H676" s="1"/>
      <c r="I676" s="1"/>
      <c r="J676" s="1"/>
      <c r="K676" s="1"/>
      <c r="L676" s="1"/>
      <c r="M676" s="1"/>
      <c r="N676" s="1"/>
      <c r="O676" s="1"/>
      <c r="P676" s="1"/>
      <c r="Q676" s="1"/>
      <c r="R676" s="3"/>
      <c r="S676" s="3"/>
      <c r="T676" s="3"/>
      <c r="U676" s="3"/>
      <c r="V676" s="3"/>
      <c r="W676" s="3"/>
      <c r="X676" s="3"/>
      <c r="Y676" s="3"/>
      <c r="Z676" s="3"/>
      <c r="AA676" s="3"/>
      <c r="AB676" s="3"/>
      <c r="AC676" s="3"/>
      <c r="AD676" s="3"/>
      <c r="AE676" s="3"/>
      <c r="AF676" s="3"/>
      <c r="AG676" s="3"/>
      <c r="AH676" s="3"/>
      <c r="AI676" s="3"/>
      <c r="AJ676" s="3"/>
    </row>
    <row r="677" spans="1:36" ht="15.5">
      <c r="A677" s="1"/>
      <c r="B677" s="1"/>
      <c r="C677" s="1"/>
      <c r="D677" s="1"/>
      <c r="E677" s="1"/>
      <c r="F677" s="1"/>
      <c r="G677" s="1"/>
      <c r="H677" s="1"/>
      <c r="I677" s="1"/>
      <c r="J677" s="1"/>
      <c r="K677" s="1"/>
      <c r="L677" s="1"/>
      <c r="M677" s="1"/>
      <c r="N677" s="1"/>
      <c r="O677" s="1"/>
      <c r="P677" s="1"/>
      <c r="Q677" s="1"/>
      <c r="R677" s="3"/>
      <c r="S677" s="3"/>
      <c r="T677" s="3"/>
      <c r="U677" s="3"/>
      <c r="V677" s="3"/>
      <c r="W677" s="3"/>
      <c r="X677" s="3"/>
      <c r="Y677" s="3"/>
      <c r="Z677" s="3"/>
      <c r="AA677" s="3"/>
      <c r="AB677" s="3"/>
      <c r="AC677" s="3"/>
      <c r="AD677" s="3"/>
      <c r="AE677" s="3"/>
      <c r="AF677" s="3"/>
      <c r="AG677" s="3"/>
      <c r="AH677" s="3"/>
      <c r="AI677" s="3"/>
      <c r="AJ677" s="3"/>
    </row>
    <row r="678" spans="1:36" ht="15.5">
      <c r="A678" s="1"/>
      <c r="B678" s="1"/>
      <c r="C678" s="1"/>
      <c r="D678" s="1"/>
      <c r="E678" s="1"/>
      <c r="F678" s="1"/>
      <c r="G678" s="1"/>
      <c r="H678" s="1"/>
      <c r="I678" s="1"/>
      <c r="J678" s="1"/>
      <c r="K678" s="1"/>
      <c r="L678" s="1"/>
      <c r="M678" s="1"/>
      <c r="N678" s="1"/>
      <c r="O678" s="1"/>
      <c r="P678" s="1"/>
      <c r="Q678" s="1"/>
      <c r="R678" s="3"/>
      <c r="S678" s="3"/>
      <c r="T678" s="3"/>
      <c r="U678" s="3"/>
      <c r="V678" s="3"/>
      <c r="W678" s="3"/>
      <c r="X678" s="3"/>
      <c r="Y678" s="3"/>
      <c r="Z678" s="3"/>
      <c r="AA678" s="3"/>
      <c r="AB678" s="3"/>
      <c r="AC678" s="3"/>
      <c r="AD678" s="3"/>
      <c r="AE678" s="3"/>
      <c r="AF678" s="3"/>
      <c r="AG678" s="3"/>
      <c r="AH678" s="3"/>
      <c r="AI678" s="3"/>
      <c r="AJ678" s="3"/>
    </row>
    <row r="679" spans="1:36" ht="15.5">
      <c r="A679" s="1"/>
      <c r="B679" s="1"/>
      <c r="C679" s="1"/>
      <c r="D679" s="1"/>
      <c r="E679" s="1"/>
      <c r="F679" s="1"/>
      <c r="G679" s="1"/>
      <c r="H679" s="1"/>
      <c r="I679" s="1"/>
      <c r="J679" s="1"/>
      <c r="K679" s="1"/>
      <c r="L679" s="1"/>
      <c r="M679" s="1"/>
      <c r="N679" s="1"/>
      <c r="O679" s="1"/>
      <c r="P679" s="1"/>
      <c r="Q679" s="1"/>
      <c r="R679" s="3"/>
      <c r="S679" s="3"/>
      <c r="T679" s="3"/>
      <c r="U679" s="3"/>
      <c r="V679" s="3"/>
      <c r="W679" s="3"/>
      <c r="X679" s="3"/>
      <c r="Y679" s="3"/>
      <c r="Z679" s="3"/>
      <c r="AA679" s="3"/>
      <c r="AB679" s="3"/>
      <c r="AC679" s="3"/>
      <c r="AD679" s="3"/>
      <c r="AE679" s="3"/>
      <c r="AF679" s="3"/>
      <c r="AG679" s="3"/>
      <c r="AH679" s="3"/>
      <c r="AI679" s="3"/>
      <c r="AJ679" s="3"/>
    </row>
    <row r="680" spans="1:36" ht="15.5">
      <c r="A680" s="1"/>
      <c r="B680" s="1"/>
      <c r="C680" s="1"/>
      <c r="D680" s="1"/>
      <c r="E680" s="1"/>
      <c r="F680" s="1"/>
      <c r="G680" s="1"/>
      <c r="H680" s="1"/>
      <c r="I680" s="1"/>
      <c r="J680" s="1"/>
      <c r="K680" s="1"/>
      <c r="L680" s="1"/>
      <c r="M680" s="1"/>
      <c r="N680" s="1"/>
      <c r="O680" s="1"/>
      <c r="P680" s="1"/>
      <c r="Q680" s="1"/>
      <c r="R680" s="3"/>
      <c r="S680" s="3"/>
      <c r="T680" s="3"/>
      <c r="U680" s="3"/>
      <c r="V680" s="3"/>
      <c r="W680" s="3"/>
      <c r="X680" s="3"/>
      <c r="Y680" s="3"/>
      <c r="Z680" s="3"/>
      <c r="AA680" s="3"/>
      <c r="AB680" s="3"/>
      <c r="AC680" s="3"/>
      <c r="AD680" s="3"/>
      <c r="AE680" s="3"/>
      <c r="AF680" s="3"/>
      <c r="AG680" s="3"/>
      <c r="AH680" s="3"/>
      <c r="AI680" s="3"/>
      <c r="AJ680" s="3"/>
    </row>
    <row r="681" spans="1:36" ht="15.5">
      <c r="A681" s="1"/>
      <c r="B681" s="1"/>
      <c r="C681" s="1"/>
      <c r="D681" s="1"/>
      <c r="E681" s="1"/>
      <c r="F681" s="1"/>
      <c r="G681" s="1"/>
      <c r="H681" s="1"/>
      <c r="I681" s="1"/>
      <c r="J681" s="1"/>
      <c r="K681" s="1"/>
      <c r="L681" s="1"/>
      <c r="M681" s="1"/>
      <c r="N681" s="1"/>
      <c r="O681" s="1"/>
      <c r="P681" s="1"/>
      <c r="Q681" s="1"/>
      <c r="R681" s="3"/>
      <c r="S681" s="3"/>
      <c r="T681" s="3"/>
      <c r="U681" s="3"/>
      <c r="V681" s="3"/>
      <c r="W681" s="3"/>
      <c r="X681" s="3"/>
      <c r="Y681" s="3"/>
      <c r="Z681" s="3"/>
      <c r="AA681" s="3"/>
      <c r="AB681" s="3"/>
      <c r="AC681" s="3"/>
      <c r="AD681" s="3"/>
      <c r="AE681" s="3"/>
      <c r="AF681" s="3"/>
      <c r="AG681" s="3"/>
      <c r="AH681" s="3"/>
      <c r="AI681" s="3"/>
      <c r="AJ681" s="3"/>
    </row>
    <row r="682" spans="1:36" ht="15.5">
      <c r="A682" s="1"/>
      <c r="B682" s="1"/>
      <c r="C682" s="1"/>
      <c r="D682" s="1"/>
      <c r="E682" s="1"/>
      <c r="F682" s="1"/>
      <c r="G682" s="1"/>
      <c r="H682" s="1"/>
      <c r="I682" s="1"/>
      <c r="J682" s="1"/>
      <c r="K682" s="1"/>
      <c r="L682" s="1"/>
      <c r="M682" s="1"/>
      <c r="N682" s="1"/>
      <c r="O682" s="1"/>
      <c r="P682" s="1"/>
      <c r="Q682" s="1"/>
      <c r="R682" s="3"/>
      <c r="S682" s="3"/>
      <c r="T682" s="3"/>
      <c r="U682" s="3"/>
      <c r="V682" s="3"/>
      <c r="W682" s="3"/>
      <c r="X682" s="3"/>
      <c r="Y682" s="3"/>
      <c r="Z682" s="3"/>
      <c r="AA682" s="3"/>
      <c r="AB682" s="3"/>
      <c r="AC682" s="3"/>
      <c r="AD682" s="3"/>
      <c r="AE682" s="3"/>
      <c r="AF682" s="3"/>
      <c r="AG682" s="3"/>
      <c r="AH682" s="3"/>
      <c r="AI682" s="3"/>
      <c r="AJ682" s="3"/>
    </row>
    <row r="683" spans="1:36" ht="15.5">
      <c r="A683" s="1"/>
      <c r="B683" s="1"/>
      <c r="C683" s="1"/>
      <c r="D683" s="1"/>
      <c r="E683" s="1"/>
      <c r="F683" s="1"/>
      <c r="G683" s="1"/>
      <c r="H683" s="1"/>
      <c r="I683" s="1"/>
      <c r="J683" s="1"/>
      <c r="K683" s="1"/>
      <c r="L683" s="1"/>
      <c r="M683" s="1"/>
      <c r="N683" s="1"/>
      <c r="O683" s="1"/>
      <c r="P683" s="1"/>
      <c r="Q683" s="1"/>
      <c r="R683" s="3"/>
      <c r="S683" s="3"/>
      <c r="T683" s="3"/>
      <c r="U683" s="3"/>
      <c r="V683" s="3"/>
      <c r="W683" s="3"/>
      <c r="X683" s="3"/>
      <c r="Y683" s="3"/>
      <c r="Z683" s="3"/>
      <c r="AA683" s="3"/>
      <c r="AB683" s="3"/>
      <c r="AC683" s="3"/>
      <c r="AD683" s="3"/>
      <c r="AE683" s="3"/>
      <c r="AF683" s="3"/>
      <c r="AG683" s="3"/>
      <c r="AH683" s="3"/>
      <c r="AI683" s="3"/>
      <c r="AJ683" s="3"/>
    </row>
    <row r="684" spans="1:36" ht="15.5">
      <c r="A684" s="1"/>
      <c r="B684" s="1"/>
      <c r="C684" s="1"/>
      <c r="D684" s="1"/>
      <c r="E684" s="1"/>
      <c r="F684" s="1"/>
      <c r="G684" s="1"/>
      <c r="H684" s="1"/>
      <c r="I684" s="1"/>
      <c r="J684" s="1"/>
      <c r="K684" s="1"/>
      <c r="L684" s="1"/>
      <c r="M684" s="1"/>
      <c r="N684" s="1"/>
      <c r="O684" s="1"/>
      <c r="P684" s="1"/>
      <c r="Q684" s="1"/>
      <c r="R684" s="3"/>
      <c r="S684" s="3"/>
      <c r="T684" s="3"/>
      <c r="U684" s="3"/>
      <c r="V684" s="3"/>
      <c r="W684" s="3"/>
      <c r="X684" s="3"/>
      <c r="Y684" s="3"/>
      <c r="Z684" s="3"/>
      <c r="AA684" s="3"/>
      <c r="AB684" s="3"/>
      <c r="AC684" s="3"/>
      <c r="AD684" s="3"/>
      <c r="AE684" s="3"/>
      <c r="AF684" s="3"/>
      <c r="AG684" s="3"/>
      <c r="AH684" s="3"/>
      <c r="AI684" s="3"/>
      <c r="AJ684" s="3"/>
    </row>
    <row r="685" spans="1:36" ht="15.5">
      <c r="A685" s="1"/>
      <c r="B685" s="1"/>
      <c r="C685" s="1"/>
      <c r="D685" s="1"/>
      <c r="E685" s="1"/>
      <c r="F685" s="1"/>
      <c r="G685" s="1"/>
      <c r="H685" s="1"/>
      <c r="I685" s="1"/>
      <c r="J685" s="1"/>
      <c r="K685" s="1"/>
      <c r="L685" s="1"/>
      <c r="M685" s="1"/>
      <c r="N685" s="1"/>
      <c r="O685" s="1"/>
      <c r="P685" s="1"/>
      <c r="Q685" s="1"/>
      <c r="R685" s="3"/>
      <c r="S685" s="3"/>
      <c r="T685" s="3"/>
      <c r="U685" s="3"/>
      <c r="V685" s="3"/>
      <c r="W685" s="3"/>
      <c r="X685" s="3"/>
      <c r="Y685" s="3"/>
      <c r="Z685" s="3"/>
      <c r="AA685" s="3"/>
      <c r="AB685" s="3"/>
      <c r="AC685" s="3"/>
      <c r="AD685" s="3"/>
      <c r="AE685" s="3"/>
      <c r="AF685" s="3"/>
      <c r="AG685" s="3"/>
      <c r="AH685" s="3"/>
      <c r="AI685" s="3"/>
      <c r="AJ685" s="3"/>
    </row>
    <row r="686" spans="1:36" ht="15.5">
      <c r="A686" s="1"/>
      <c r="B686" s="1"/>
      <c r="C686" s="1"/>
      <c r="D686" s="1"/>
      <c r="E686" s="1"/>
      <c r="F686" s="1"/>
      <c r="G686" s="1"/>
      <c r="H686" s="1"/>
      <c r="I686" s="1"/>
      <c r="J686" s="1"/>
      <c r="K686" s="1"/>
      <c r="L686" s="1"/>
      <c r="M686" s="1"/>
      <c r="N686" s="1"/>
      <c r="O686" s="1"/>
      <c r="P686" s="1"/>
      <c r="Q686" s="1"/>
      <c r="R686" s="3"/>
      <c r="S686" s="3"/>
      <c r="T686" s="3"/>
      <c r="U686" s="3"/>
      <c r="V686" s="3"/>
      <c r="W686" s="3"/>
      <c r="X686" s="3"/>
      <c r="Y686" s="3"/>
      <c r="Z686" s="3"/>
      <c r="AA686" s="3"/>
      <c r="AB686" s="3"/>
      <c r="AC686" s="3"/>
      <c r="AD686" s="3"/>
      <c r="AE686" s="3"/>
      <c r="AF686" s="3"/>
      <c r="AG686" s="3"/>
      <c r="AH686" s="3"/>
      <c r="AI686" s="3"/>
      <c r="AJ686" s="3"/>
    </row>
    <row r="687" spans="1:36" ht="15.5">
      <c r="A687" s="1"/>
      <c r="B687" s="1"/>
      <c r="C687" s="1"/>
      <c r="D687" s="1"/>
      <c r="E687" s="1"/>
      <c r="F687" s="1"/>
      <c r="G687" s="1"/>
      <c r="H687" s="1"/>
      <c r="I687" s="1"/>
      <c r="J687" s="1"/>
      <c r="K687" s="1"/>
      <c r="L687" s="1"/>
      <c r="M687" s="1"/>
      <c r="N687" s="1"/>
      <c r="O687" s="1"/>
      <c r="P687" s="1"/>
      <c r="Q687" s="1"/>
      <c r="R687" s="3"/>
      <c r="S687" s="3"/>
      <c r="T687" s="3"/>
      <c r="U687" s="3"/>
      <c r="V687" s="3"/>
      <c r="W687" s="3"/>
      <c r="X687" s="3"/>
      <c r="Y687" s="3"/>
      <c r="Z687" s="3"/>
      <c r="AA687" s="3"/>
      <c r="AB687" s="3"/>
      <c r="AC687" s="3"/>
      <c r="AD687" s="3"/>
      <c r="AE687" s="3"/>
      <c r="AF687" s="3"/>
      <c r="AG687" s="3"/>
      <c r="AH687" s="3"/>
      <c r="AI687" s="3"/>
      <c r="AJ687" s="3"/>
    </row>
    <row r="688" spans="1:36" ht="15.5">
      <c r="A688" s="1"/>
      <c r="B688" s="1"/>
      <c r="C688" s="1"/>
      <c r="D688" s="1"/>
      <c r="E688" s="1"/>
      <c r="F688" s="1"/>
      <c r="G688" s="1"/>
      <c r="H688" s="1"/>
      <c r="I688" s="1"/>
      <c r="J688" s="1"/>
      <c r="K688" s="1"/>
      <c r="L688" s="1"/>
      <c r="M688" s="1"/>
      <c r="N688" s="1"/>
      <c r="O688" s="1"/>
      <c r="P688" s="1"/>
      <c r="Q688" s="1"/>
      <c r="R688" s="3"/>
      <c r="S688" s="3"/>
      <c r="T688" s="3"/>
      <c r="U688" s="3"/>
      <c r="V688" s="3"/>
      <c r="W688" s="3"/>
      <c r="X688" s="3"/>
      <c r="Y688" s="3"/>
      <c r="Z688" s="3"/>
      <c r="AA688" s="3"/>
      <c r="AB688" s="3"/>
      <c r="AC688" s="3"/>
      <c r="AD688" s="3"/>
      <c r="AE688" s="3"/>
      <c r="AF688" s="3"/>
      <c r="AG688" s="3"/>
      <c r="AH688" s="3"/>
      <c r="AI688" s="3"/>
      <c r="AJ688" s="3"/>
    </row>
    <row r="689" spans="1:36" ht="15.5">
      <c r="A689" s="1"/>
      <c r="B689" s="1"/>
      <c r="C689" s="1"/>
      <c r="D689" s="1"/>
      <c r="E689" s="1"/>
      <c r="F689" s="1"/>
      <c r="G689" s="1"/>
      <c r="H689" s="1"/>
      <c r="I689" s="1"/>
      <c r="J689" s="1"/>
      <c r="K689" s="1"/>
      <c r="L689" s="1"/>
      <c r="M689" s="1"/>
      <c r="N689" s="1"/>
      <c r="O689" s="1"/>
      <c r="P689" s="1"/>
      <c r="Q689" s="1"/>
      <c r="R689" s="3"/>
      <c r="S689" s="3"/>
      <c r="T689" s="3"/>
      <c r="U689" s="3"/>
      <c r="V689" s="3"/>
      <c r="W689" s="3"/>
      <c r="X689" s="3"/>
      <c r="Y689" s="3"/>
      <c r="Z689" s="3"/>
      <c r="AA689" s="3"/>
      <c r="AB689" s="3"/>
      <c r="AC689" s="3"/>
      <c r="AD689" s="3"/>
      <c r="AE689" s="3"/>
      <c r="AF689" s="3"/>
      <c r="AG689" s="3"/>
      <c r="AH689" s="3"/>
      <c r="AI689" s="3"/>
      <c r="AJ689" s="3"/>
    </row>
    <row r="690" spans="1:36" ht="15.5">
      <c r="A690" s="1"/>
      <c r="B690" s="1"/>
      <c r="C690" s="1"/>
      <c r="D690" s="1"/>
      <c r="E690" s="1"/>
      <c r="F690" s="1"/>
      <c r="G690" s="1"/>
      <c r="H690" s="1"/>
      <c r="I690" s="1"/>
      <c r="J690" s="1"/>
      <c r="K690" s="1"/>
      <c r="L690" s="1"/>
      <c r="M690" s="1"/>
      <c r="N690" s="1"/>
      <c r="O690" s="1"/>
      <c r="P690" s="1"/>
      <c r="Q690" s="1"/>
      <c r="R690" s="3"/>
      <c r="S690" s="3"/>
      <c r="T690" s="3"/>
      <c r="U690" s="3"/>
      <c r="V690" s="3"/>
      <c r="W690" s="3"/>
      <c r="X690" s="3"/>
      <c r="Y690" s="3"/>
      <c r="Z690" s="3"/>
      <c r="AA690" s="3"/>
      <c r="AB690" s="3"/>
      <c r="AC690" s="3"/>
      <c r="AD690" s="3"/>
      <c r="AE690" s="3"/>
      <c r="AF690" s="3"/>
      <c r="AG690" s="3"/>
      <c r="AH690" s="3"/>
      <c r="AI690" s="3"/>
      <c r="AJ690" s="3"/>
    </row>
    <row r="691" spans="1:36" ht="15.5">
      <c r="A691" s="1"/>
      <c r="B691" s="1"/>
      <c r="C691" s="1"/>
      <c r="D691" s="1"/>
      <c r="E691" s="1"/>
      <c r="F691" s="1"/>
      <c r="G691" s="1"/>
      <c r="H691" s="1"/>
      <c r="I691" s="1"/>
      <c r="J691" s="1"/>
      <c r="K691" s="1"/>
      <c r="L691" s="1"/>
      <c r="M691" s="1"/>
      <c r="N691" s="1"/>
      <c r="O691" s="1"/>
      <c r="P691" s="1"/>
      <c r="Q691" s="1"/>
      <c r="R691" s="3"/>
      <c r="S691" s="3"/>
      <c r="T691" s="3"/>
      <c r="U691" s="3"/>
      <c r="V691" s="3"/>
      <c r="W691" s="3"/>
      <c r="X691" s="3"/>
      <c r="Y691" s="3"/>
      <c r="Z691" s="3"/>
      <c r="AA691" s="3"/>
      <c r="AB691" s="3"/>
      <c r="AC691" s="3"/>
      <c r="AD691" s="3"/>
      <c r="AE691" s="3"/>
      <c r="AF691" s="3"/>
      <c r="AG691" s="3"/>
      <c r="AH691" s="3"/>
      <c r="AI691" s="3"/>
      <c r="AJ691" s="3"/>
    </row>
    <row r="692" spans="1:36" ht="15.5">
      <c r="A692" s="1"/>
      <c r="B692" s="1"/>
      <c r="C692" s="1"/>
      <c r="D692" s="1"/>
      <c r="E692" s="1"/>
      <c r="F692" s="1"/>
      <c r="G692" s="1"/>
      <c r="H692" s="1"/>
      <c r="I692" s="1"/>
      <c r="J692" s="1"/>
      <c r="K692" s="1"/>
      <c r="L692" s="1"/>
      <c r="M692" s="1"/>
      <c r="N692" s="1"/>
      <c r="O692" s="1"/>
      <c r="P692" s="1"/>
      <c r="Q692" s="1"/>
      <c r="R692" s="3"/>
      <c r="S692" s="3"/>
      <c r="T692" s="3"/>
      <c r="U692" s="3"/>
      <c r="V692" s="3"/>
      <c r="W692" s="3"/>
      <c r="X692" s="3"/>
      <c r="Y692" s="3"/>
      <c r="Z692" s="3"/>
      <c r="AA692" s="3"/>
      <c r="AB692" s="3"/>
      <c r="AC692" s="3"/>
      <c r="AD692" s="3"/>
      <c r="AE692" s="3"/>
      <c r="AF692" s="3"/>
      <c r="AG692" s="3"/>
      <c r="AH692" s="3"/>
      <c r="AI692" s="3"/>
      <c r="AJ692" s="3"/>
    </row>
    <row r="693" spans="1:36" ht="15.5">
      <c r="A693" s="1"/>
      <c r="B693" s="1"/>
      <c r="C693" s="1"/>
      <c r="D693" s="1"/>
      <c r="E693" s="1"/>
      <c r="F693" s="1"/>
      <c r="G693" s="1"/>
      <c r="H693" s="1"/>
      <c r="I693" s="1"/>
      <c r="J693" s="1"/>
      <c r="K693" s="1"/>
      <c r="L693" s="1"/>
      <c r="M693" s="1"/>
      <c r="N693" s="1"/>
      <c r="O693" s="1"/>
      <c r="P693" s="1"/>
      <c r="Q693" s="1"/>
      <c r="R693" s="3"/>
      <c r="S693" s="3"/>
      <c r="T693" s="3"/>
      <c r="U693" s="3"/>
      <c r="V693" s="3"/>
      <c r="W693" s="3"/>
      <c r="X693" s="3"/>
      <c r="Y693" s="3"/>
      <c r="Z693" s="3"/>
      <c r="AA693" s="3"/>
      <c r="AB693" s="3"/>
      <c r="AC693" s="3"/>
      <c r="AD693" s="3"/>
      <c r="AE693" s="3"/>
      <c r="AF693" s="3"/>
      <c r="AG693" s="3"/>
      <c r="AH693" s="3"/>
      <c r="AI693" s="3"/>
      <c r="AJ693" s="3"/>
    </row>
    <row r="694" spans="1:36" ht="15.5">
      <c r="A694" s="1"/>
      <c r="B694" s="1"/>
      <c r="C694" s="1"/>
      <c r="D694" s="1"/>
      <c r="E694" s="1"/>
      <c r="F694" s="1"/>
      <c r="G694" s="1"/>
      <c r="H694" s="1"/>
      <c r="I694" s="1"/>
      <c r="J694" s="1"/>
      <c r="K694" s="1"/>
      <c r="L694" s="1"/>
      <c r="M694" s="1"/>
      <c r="N694" s="1"/>
      <c r="O694" s="1"/>
      <c r="P694" s="1"/>
      <c r="Q694" s="1"/>
      <c r="R694" s="3"/>
      <c r="S694" s="3"/>
      <c r="T694" s="3"/>
      <c r="U694" s="3"/>
      <c r="V694" s="3"/>
      <c r="W694" s="3"/>
      <c r="X694" s="3"/>
      <c r="Y694" s="3"/>
      <c r="Z694" s="3"/>
      <c r="AA694" s="3"/>
      <c r="AB694" s="3"/>
      <c r="AC694" s="3"/>
      <c r="AD694" s="3"/>
      <c r="AE694" s="3"/>
      <c r="AF694" s="3"/>
      <c r="AG694" s="3"/>
      <c r="AH694" s="3"/>
      <c r="AI694" s="3"/>
      <c r="AJ694" s="3"/>
    </row>
    <row r="695" spans="1:36" ht="15.5">
      <c r="A695" s="1"/>
      <c r="B695" s="1"/>
      <c r="C695" s="1"/>
      <c r="D695" s="1"/>
      <c r="E695" s="1"/>
      <c r="F695" s="1"/>
      <c r="G695" s="1"/>
      <c r="H695" s="1"/>
      <c r="I695" s="1"/>
      <c r="J695" s="1"/>
      <c r="K695" s="1"/>
      <c r="L695" s="1"/>
      <c r="M695" s="1"/>
      <c r="N695" s="1"/>
      <c r="O695" s="1"/>
      <c r="P695" s="1"/>
      <c r="Q695" s="1"/>
      <c r="R695" s="3"/>
      <c r="S695" s="3"/>
      <c r="T695" s="3"/>
      <c r="U695" s="3"/>
      <c r="V695" s="3"/>
      <c r="W695" s="3"/>
      <c r="X695" s="3"/>
      <c r="Y695" s="3"/>
      <c r="Z695" s="3"/>
      <c r="AA695" s="3"/>
      <c r="AB695" s="3"/>
      <c r="AC695" s="3"/>
      <c r="AD695" s="3"/>
      <c r="AE695" s="3"/>
      <c r="AF695" s="3"/>
      <c r="AG695" s="3"/>
      <c r="AH695" s="3"/>
      <c r="AI695" s="3"/>
      <c r="AJ695" s="3"/>
    </row>
    <row r="696" spans="1:36" ht="15.5">
      <c r="A696" s="1"/>
      <c r="B696" s="1"/>
      <c r="C696" s="1"/>
      <c r="D696" s="1"/>
      <c r="E696" s="1"/>
      <c r="F696" s="1"/>
      <c r="G696" s="1"/>
      <c r="H696" s="1"/>
      <c r="I696" s="1"/>
      <c r="J696" s="1"/>
      <c r="K696" s="1"/>
      <c r="L696" s="1"/>
      <c r="M696" s="1"/>
      <c r="N696" s="1"/>
      <c r="O696" s="1"/>
      <c r="P696" s="1"/>
      <c r="Q696" s="1"/>
      <c r="R696" s="3"/>
      <c r="S696" s="3"/>
      <c r="T696" s="3"/>
      <c r="U696" s="3"/>
      <c r="V696" s="3"/>
      <c r="W696" s="3"/>
      <c r="X696" s="3"/>
      <c r="Y696" s="3"/>
      <c r="Z696" s="3"/>
      <c r="AA696" s="3"/>
      <c r="AB696" s="3"/>
      <c r="AC696" s="3"/>
      <c r="AD696" s="3"/>
      <c r="AE696" s="3"/>
      <c r="AF696" s="3"/>
      <c r="AG696" s="3"/>
      <c r="AH696" s="3"/>
      <c r="AI696" s="3"/>
      <c r="AJ696" s="3"/>
    </row>
    <row r="697" spans="1:36" ht="15.5">
      <c r="A697" s="1"/>
      <c r="B697" s="1"/>
      <c r="C697" s="1"/>
      <c r="D697" s="1"/>
      <c r="E697" s="1"/>
      <c r="F697" s="1"/>
      <c r="G697" s="1"/>
      <c r="H697" s="1"/>
      <c r="I697" s="1"/>
      <c r="J697" s="1"/>
      <c r="K697" s="1"/>
      <c r="L697" s="1"/>
      <c r="M697" s="1"/>
      <c r="N697" s="1"/>
      <c r="O697" s="1"/>
      <c r="P697" s="1"/>
      <c r="Q697" s="1"/>
      <c r="R697" s="3"/>
      <c r="S697" s="3"/>
      <c r="T697" s="3"/>
      <c r="U697" s="3"/>
      <c r="V697" s="3"/>
      <c r="W697" s="3"/>
      <c r="X697" s="3"/>
      <c r="Y697" s="3"/>
      <c r="Z697" s="3"/>
      <c r="AA697" s="3"/>
      <c r="AB697" s="3"/>
      <c r="AC697" s="3"/>
      <c r="AD697" s="3"/>
      <c r="AE697" s="3"/>
      <c r="AF697" s="3"/>
      <c r="AG697" s="3"/>
      <c r="AH697" s="3"/>
      <c r="AI697" s="3"/>
      <c r="AJ697" s="3"/>
    </row>
    <row r="698" spans="1:36" ht="15.5">
      <c r="A698" s="1"/>
      <c r="B698" s="1"/>
      <c r="C698" s="1"/>
      <c r="D698" s="1"/>
      <c r="E698" s="1"/>
      <c r="F698" s="1"/>
      <c r="G698" s="1"/>
      <c r="H698" s="1"/>
      <c r="I698" s="1"/>
      <c r="J698" s="1"/>
      <c r="K698" s="1"/>
      <c r="L698" s="1"/>
      <c r="M698" s="1"/>
      <c r="N698" s="1"/>
      <c r="O698" s="1"/>
      <c r="P698" s="1"/>
      <c r="Q698" s="1"/>
      <c r="R698" s="3"/>
      <c r="S698" s="3"/>
      <c r="T698" s="3"/>
      <c r="U698" s="3"/>
      <c r="V698" s="3"/>
      <c r="W698" s="3"/>
      <c r="X698" s="3"/>
      <c r="Y698" s="3"/>
      <c r="Z698" s="3"/>
      <c r="AA698" s="3"/>
      <c r="AB698" s="3"/>
      <c r="AC698" s="3"/>
      <c r="AD698" s="3"/>
      <c r="AE698" s="3"/>
      <c r="AF698" s="3"/>
      <c r="AG698" s="3"/>
      <c r="AH698" s="3"/>
      <c r="AI698" s="3"/>
      <c r="AJ698" s="3"/>
    </row>
    <row r="699" spans="1:36" ht="15.5">
      <c r="A699" s="1"/>
      <c r="B699" s="1"/>
      <c r="C699" s="1"/>
      <c r="D699" s="1"/>
      <c r="E699" s="1"/>
      <c r="F699" s="1"/>
      <c r="G699" s="1"/>
      <c r="H699" s="1"/>
      <c r="I699" s="1"/>
      <c r="J699" s="1"/>
      <c r="K699" s="1"/>
      <c r="L699" s="1"/>
      <c r="M699" s="1"/>
      <c r="N699" s="1"/>
      <c r="O699" s="1"/>
      <c r="P699" s="1"/>
      <c r="Q699" s="1"/>
      <c r="R699" s="3"/>
      <c r="S699" s="3"/>
      <c r="T699" s="3"/>
      <c r="U699" s="3"/>
      <c r="V699" s="3"/>
      <c r="W699" s="3"/>
      <c r="X699" s="3"/>
      <c r="Y699" s="3"/>
      <c r="Z699" s="3"/>
      <c r="AA699" s="3"/>
      <c r="AB699" s="3"/>
      <c r="AC699" s="3"/>
      <c r="AD699" s="3"/>
      <c r="AE699" s="3"/>
      <c r="AF699" s="3"/>
      <c r="AG699" s="3"/>
      <c r="AH699" s="3"/>
      <c r="AI699" s="3"/>
      <c r="AJ699" s="3"/>
    </row>
    <row r="700" spans="1:36" ht="15.5">
      <c r="A700" s="1"/>
      <c r="B700" s="1"/>
      <c r="C700" s="1"/>
      <c r="D700" s="1"/>
      <c r="E700" s="1"/>
      <c r="F700" s="1"/>
      <c r="G700" s="1"/>
      <c r="H700" s="1"/>
      <c r="I700" s="1"/>
      <c r="J700" s="1"/>
      <c r="K700" s="1"/>
      <c r="L700" s="1"/>
      <c r="M700" s="1"/>
      <c r="N700" s="1"/>
      <c r="O700" s="1"/>
      <c r="P700" s="1"/>
      <c r="Q700" s="1"/>
      <c r="R700" s="3"/>
      <c r="S700" s="3"/>
      <c r="T700" s="3"/>
      <c r="U700" s="3"/>
      <c r="V700" s="3"/>
      <c r="W700" s="3"/>
      <c r="X700" s="3"/>
      <c r="Y700" s="3"/>
      <c r="Z700" s="3"/>
      <c r="AA700" s="3"/>
      <c r="AB700" s="3"/>
      <c r="AC700" s="3"/>
      <c r="AD700" s="3"/>
      <c r="AE700" s="3"/>
      <c r="AF700" s="3"/>
      <c r="AG700" s="3"/>
      <c r="AH700" s="3"/>
      <c r="AI700" s="3"/>
      <c r="AJ700" s="3"/>
    </row>
    <row r="701" spans="1:36" ht="15.5">
      <c r="A701" s="1"/>
      <c r="B701" s="1"/>
      <c r="C701" s="1"/>
      <c r="D701" s="1"/>
      <c r="E701" s="1"/>
      <c r="F701" s="1"/>
      <c r="G701" s="1"/>
      <c r="H701" s="1"/>
      <c r="I701" s="1"/>
      <c r="J701" s="1"/>
      <c r="K701" s="1"/>
      <c r="L701" s="1"/>
      <c r="M701" s="1"/>
      <c r="N701" s="1"/>
      <c r="O701" s="1"/>
      <c r="P701" s="1"/>
      <c r="Q701" s="1"/>
      <c r="R701" s="3"/>
      <c r="S701" s="3"/>
      <c r="T701" s="3"/>
      <c r="U701" s="3"/>
      <c r="V701" s="3"/>
      <c r="W701" s="3"/>
      <c r="X701" s="3"/>
      <c r="Y701" s="3"/>
      <c r="Z701" s="3"/>
      <c r="AA701" s="3"/>
      <c r="AB701" s="3"/>
      <c r="AC701" s="3"/>
      <c r="AD701" s="3"/>
      <c r="AE701" s="3"/>
      <c r="AF701" s="3"/>
      <c r="AG701" s="3"/>
      <c r="AH701" s="3"/>
      <c r="AI701" s="3"/>
      <c r="AJ701" s="3"/>
    </row>
    <row r="702" spans="1:36" ht="15.5">
      <c r="A702" s="1"/>
      <c r="B702" s="1"/>
      <c r="C702" s="1"/>
      <c r="D702" s="1"/>
      <c r="E702" s="1"/>
      <c r="F702" s="1"/>
      <c r="G702" s="1"/>
      <c r="H702" s="1"/>
      <c r="I702" s="1"/>
      <c r="J702" s="1"/>
      <c r="K702" s="1"/>
      <c r="L702" s="1"/>
      <c r="M702" s="1"/>
      <c r="N702" s="1"/>
      <c r="O702" s="1"/>
      <c r="P702" s="1"/>
      <c r="Q702" s="1"/>
      <c r="R702" s="3"/>
      <c r="S702" s="3"/>
      <c r="T702" s="3"/>
      <c r="U702" s="3"/>
      <c r="V702" s="3"/>
      <c r="W702" s="3"/>
      <c r="X702" s="3"/>
      <c r="Y702" s="3"/>
      <c r="Z702" s="3"/>
      <c r="AA702" s="3"/>
      <c r="AB702" s="3"/>
      <c r="AC702" s="3"/>
      <c r="AD702" s="3"/>
      <c r="AE702" s="3"/>
      <c r="AF702" s="3"/>
      <c r="AG702" s="3"/>
      <c r="AH702" s="3"/>
      <c r="AI702" s="3"/>
      <c r="AJ702" s="3"/>
    </row>
    <row r="703" spans="1:36" ht="15.5">
      <c r="A703" s="1"/>
      <c r="B703" s="1"/>
      <c r="C703" s="1"/>
      <c r="D703" s="1"/>
      <c r="E703" s="1"/>
      <c r="F703" s="1"/>
      <c r="G703" s="1"/>
      <c r="H703" s="1"/>
      <c r="I703" s="1"/>
      <c r="J703" s="1"/>
      <c r="K703" s="1"/>
      <c r="L703" s="1"/>
      <c r="M703" s="1"/>
      <c r="N703" s="1"/>
      <c r="O703" s="1"/>
      <c r="P703" s="1"/>
      <c r="Q703" s="1"/>
      <c r="R703" s="3"/>
      <c r="S703" s="3"/>
      <c r="T703" s="3"/>
      <c r="U703" s="3"/>
      <c r="V703" s="3"/>
      <c r="W703" s="3"/>
      <c r="X703" s="3"/>
      <c r="Y703" s="3"/>
      <c r="Z703" s="3"/>
      <c r="AA703" s="3"/>
      <c r="AB703" s="3"/>
      <c r="AC703" s="3"/>
      <c r="AD703" s="3"/>
      <c r="AE703" s="3"/>
      <c r="AF703" s="3"/>
      <c r="AG703" s="3"/>
      <c r="AH703" s="3"/>
      <c r="AI703" s="3"/>
      <c r="AJ703" s="3"/>
    </row>
    <row r="704" spans="1:36" ht="15.5">
      <c r="A704" s="1"/>
      <c r="B704" s="1"/>
      <c r="C704" s="1"/>
      <c r="D704" s="1"/>
      <c r="E704" s="1"/>
      <c r="F704" s="1"/>
      <c r="G704" s="1"/>
      <c r="H704" s="1"/>
      <c r="I704" s="1"/>
      <c r="J704" s="1"/>
      <c r="K704" s="1"/>
      <c r="L704" s="1"/>
      <c r="M704" s="1"/>
      <c r="N704" s="1"/>
      <c r="O704" s="1"/>
      <c r="P704" s="1"/>
      <c r="Q704" s="1"/>
      <c r="R704" s="3"/>
      <c r="S704" s="3"/>
      <c r="T704" s="3"/>
      <c r="U704" s="3"/>
      <c r="V704" s="3"/>
      <c r="W704" s="3"/>
      <c r="X704" s="3"/>
      <c r="Y704" s="3"/>
      <c r="Z704" s="3"/>
      <c r="AA704" s="3"/>
      <c r="AB704" s="3"/>
      <c r="AC704" s="3"/>
      <c r="AD704" s="3"/>
      <c r="AE704" s="3"/>
      <c r="AF704" s="3"/>
      <c r="AG704" s="3"/>
      <c r="AH704" s="3"/>
      <c r="AI704" s="3"/>
      <c r="AJ704" s="3"/>
    </row>
    <row r="705" spans="1:36" ht="15.5">
      <c r="A705" s="1"/>
      <c r="B705" s="1"/>
      <c r="C705" s="1"/>
      <c r="D705" s="1"/>
      <c r="E705" s="1"/>
      <c r="F705" s="1"/>
      <c r="G705" s="1"/>
      <c r="H705" s="1"/>
      <c r="I705" s="1"/>
      <c r="J705" s="1"/>
      <c r="K705" s="1"/>
      <c r="L705" s="1"/>
      <c r="M705" s="1"/>
      <c r="N705" s="1"/>
      <c r="O705" s="1"/>
      <c r="P705" s="1"/>
      <c r="Q705" s="1"/>
      <c r="R705" s="3"/>
      <c r="S705" s="3"/>
      <c r="T705" s="3"/>
      <c r="U705" s="3"/>
      <c r="V705" s="3"/>
      <c r="W705" s="3"/>
      <c r="X705" s="3"/>
      <c r="Y705" s="3"/>
      <c r="Z705" s="3"/>
      <c r="AA705" s="3"/>
      <c r="AB705" s="3"/>
      <c r="AC705" s="3"/>
      <c r="AD705" s="3"/>
      <c r="AE705" s="3"/>
      <c r="AF705" s="3"/>
      <c r="AG705" s="3"/>
      <c r="AH705" s="3"/>
      <c r="AI705" s="3"/>
      <c r="AJ705" s="3"/>
    </row>
    <row r="706" spans="1:36" ht="15.5">
      <c r="A706" s="1"/>
      <c r="B706" s="1"/>
      <c r="C706" s="1"/>
      <c r="D706" s="1"/>
      <c r="E706" s="1"/>
      <c r="F706" s="1"/>
      <c r="G706" s="1"/>
      <c r="H706" s="1"/>
      <c r="I706" s="1"/>
      <c r="J706" s="1"/>
      <c r="K706" s="1"/>
      <c r="L706" s="1"/>
      <c r="M706" s="1"/>
      <c r="N706" s="1"/>
      <c r="O706" s="1"/>
      <c r="P706" s="1"/>
      <c r="Q706" s="1"/>
      <c r="R706" s="3"/>
      <c r="S706" s="3"/>
      <c r="T706" s="3"/>
      <c r="U706" s="3"/>
      <c r="V706" s="3"/>
      <c r="W706" s="3"/>
      <c r="X706" s="3"/>
      <c r="Y706" s="3"/>
      <c r="Z706" s="3"/>
      <c r="AA706" s="3"/>
      <c r="AB706" s="3"/>
      <c r="AC706" s="3"/>
      <c r="AD706" s="3"/>
      <c r="AE706" s="3"/>
      <c r="AF706" s="3"/>
      <c r="AG706" s="3"/>
      <c r="AH706" s="3"/>
      <c r="AI706" s="3"/>
      <c r="AJ706" s="3"/>
    </row>
    <row r="707" spans="1:36" ht="15.5">
      <c r="A707" s="1"/>
      <c r="B707" s="1"/>
      <c r="C707" s="1"/>
      <c r="D707" s="1"/>
      <c r="E707" s="1"/>
      <c r="F707" s="1"/>
      <c r="G707" s="1"/>
      <c r="H707" s="1"/>
      <c r="I707" s="1"/>
      <c r="J707" s="1"/>
      <c r="K707" s="1"/>
      <c r="L707" s="1"/>
      <c r="M707" s="1"/>
      <c r="N707" s="1"/>
      <c r="O707" s="1"/>
      <c r="P707" s="1"/>
      <c r="Q707" s="1"/>
      <c r="R707" s="3"/>
      <c r="S707" s="3"/>
      <c r="T707" s="3"/>
      <c r="U707" s="3"/>
      <c r="V707" s="3"/>
      <c r="W707" s="3"/>
      <c r="X707" s="3"/>
      <c r="Y707" s="3"/>
      <c r="Z707" s="3"/>
      <c r="AA707" s="3"/>
      <c r="AB707" s="3"/>
      <c r="AC707" s="3"/>
      <c r="AD707" s="3"/>
      <c r="AE707" s="3"/>
      <c r="AF707" s="3"/>
      <c r="AG707" s="3"/>
      <c r="AH707" s="3"/>
      <c r="AI707" s="3"/>
      <c r="AJ707" s="3"/>
    </row>
    <row r="708" spans="1:36" ht="15.5">
      <c r="A708" s="1"/>
      <c r="B708" s="1"/>
      <c r="C708" s="1"/>
      <c r="D708" s="1"/>
      <c r="E708" s="1"/>
      <c r="F708" s="1"/>
      <c r="G708" s="1"/>
      <c r="H708" s="1"/>
      <c r="I708" s="1"/>
      <c r="J708" s="1"/>
      <c r="K708" s="1"/>
      <c r="L708" s="1"/>
      <c r="M708" s="1"/>
      <c r="N708" s="1"/>
      <c r="O708" s="1"/>
      <c r="P708" s="1"/>
      <c r="Q708" s="1"/>
      <c r="R708" s="3"/>
      <c r="S708" s="3"/>
      <c r="T708" s="3"/>
      <c r="U708" s="3"/>
      <c r="V708" s="3"/>
      <c r="W708" s="3"/>
      <c r="X708" s="3"/>
      <c r="Y708" s="3"/>
      <c r="Z708" s="3"/>
      <c r="AA708" s="3"/>
      <c r="AB708" s="3"/>
      <c r="AC708" s="3"/>
      <c r="AD708" s="3"/>
      <c r="AE708" s="3"/>
      <c r="AF708" s="3"/>
      <c r="AG708" s="3"/>
      <c r="AH708" s="3"/>
      <c r="AI708" s="3"/>
      <c r="AJ708" s="3"/>
    </row>
    <row r="709" spans="1:36" ht="15.5">
      <c r="A709" s="1"/>
      <c r="B709" s="1"/>
      <c r="C709" s="1"/>
      <c r="D709" s="1"/>
      <c r="E709" s="1"/>
      <c r="F709" s="1"/>
      <c r="G709" s="1"/>
      <c r="H709" s="1"/>
      <c r="I709" s="1"/>
      <c r="J709" s="1"/>
      <c r="K709" s="1"/>
      <c r="L709" s="1"/>
      <c r="M709" s="1"/>
      <c r="N709" s="1"/>
      <c r="O709" s="1"/>
      <c r="P709" s="1"/>
      <c r="Q709" s="1"/>
      <c r="R709" s="3"/>
      <c r="S709" s="3"/>
      <c r="T709" s="3"/>
      <c r="U709" s="3"/>
      <c r="V709" s="3"/>
      <c r="W709" s="3"/>
      <c r="X709" s="3"/>
      <c r="Y709" s="3"/>
      <c r="Z709" s="3"/>
      <c r="AA709" s="3"/>
      <c r="AB709" s="3"/>
      <c r="AC709" s="3"/>
      <c r="AD709" s="3"/>
      <c r="AE709" s="3"/>
      <c r="AF709" s="3"/>
      <c r="AG709" s="3"/>
      <c r="AH709" s="3"/>
      <c r="AI709" s="3"/>
      <c r="AJ709" s="3"/>
    </row>
    <row r="710" spans="1:36" ht="15.5">
      <c r="A710" s="1"/>
      <c r="B710" s="1"/>
      <c r="C710" s="1"/>
      <c r="D710" s="1"/>
      <c r="E710" s="1"/>
      <c r="F710" s="1"/>
      <c r="G710" s="1"/>
      <c r="H710" s="1"/>
      <c r="I710" s="1"/>
      <c r="J710" s="1"/>
      <c r="K710" s="1"/>
      <c r="L710" s="1"/>
      <c r="M710" s="1"/>
      <c r="N710" s="1"/>
      <c r="O710" s="1"/>
      <c r="P710" s="1"/>
      <c r="Q710" s="1"/>
      <c r="R710" s="3"/>
      <c r="S710" s="3"/>
      <c r="T710" s="3"/>
      <c r="U710" s="3"/>
      <c r="V710" s="3"/>
      <c r="W710" s="3"/>
      <c r="X710" s="3"/>
      <c r="Y710" s="3"/>
      <c r="Z710" s="3"/>
      <c r="AA710" s="3"/>
      <c r="AB710" s="3"/>
      <c r="AC710" s="3"/>
      <c r="AD710" s="3"/>
      <c r="AE710" s="3"/>
      <c r="AF710" s="3"/>
      <c r="AG710" s="3"/>
      <c r="AH710" s="3"/>
      <c r="AI710" s="3"/>
      <c r="AJ710" s="3"/>
    </row>
    <row r="711" spans="1:36" ht="15.5">
      <c r="A711" s="1"/>
      <c r="B711" s="1"/>
      <c r="C711" s="1"/>
      <c r="D711" s="1"/>
      <c r="E711" s="1"/>
      <c r="F711" s="1"/>
      <c r="G711" s="1"/>
      <c r="H711" s="1"/>
      <c r="I711" s="1"/>
      <c r="J711" s="1"/>
      <c r="K711" s="1"/>
      <c r="L711" s="1"/>
      <c r="M711" s="1"/>
      <c r="N711" s="1"/>
      <c r="O711" s="1"/>
      <c r="P711" s="1"/>
      <c r="Q711" s="1"/>
      <c r="R711" s="3"/>
      <c r="S711" s="3"/>
      <c r="T711" s="3"/>
      <c r="U711" s="3"/>
      <c r="V711" s="3"/>
      <c r="W711" s="3"/>
      <c r="X711" s="3"/>
      <c r="Y711" s="3"/>
      <c r="Z711" s="3"/>
      <c r="AA711" s="3"/>
      <c r="AB711" s="3"/>
      <c r="AC711" s="3"/>
      <c r="AD711" s="3"/>
      <c r="AE711" s="3"/>
      <c r="AF711" s="3"/>
      <c r="AG711" s="3"/>
      <c r="AH711" s="3"/>
      <c r="AI711" s="3"/>
      <c r="AJ711" s="3"/>
    </row>
    <row r="712" spans="1:36" ht="15.5">
      <c r="A712" s="1"/>
      <c r="B712" s="1"/>
      <c r="C712" s="1"/>
      <c r="D712" s="1"/>
      <c r="E712" s="1"/>
      <c r="F712" s="1"/>
      <c r="G712" s="1"/>
      <c r="H712" s="1"/>
      <c r="I712" s="1"/>
      <c r="J712" s="1"/>
      <c r="K712" s="1"/>
      <c r="L712" s="1"/>
      <c r="M712" s="1"/>
      <c r="N712" s="1"/>
      <c r="O712" s="1"/>
      <c r="P712" s="1"/>
      <c r="Q712" s="1"/>
      <c r="R712" s="3"/>
      <c r="S712" s="3"/>
      <c r="T712" s="3"/>
      <c r="U712" s="3"/>
      <c r="V712" s="3"/>
      <c r="W712" s="3"/>
      <c r="X712" s="3"/>
      <c r="Y712" s="3"/>
      <c r="Z712" s="3"/>
      <c r="AA712" s="3"/>
      <c r="AB712" s="3"/>
      <c r="AC712" s="3"/>
      <c r="AD712" s="3"/>
      <c r="AE712" s="3"/>
      <c r="AF712" s="3"/>
      <c r="AG712" s="3"/>
      <c r="AH712" s="3"/>
      <c r="AI712" s="3"/>
      <c r="AJ712" s="3"/>
    </row>
    <row r="713" spans="1:36" ht="15.5">
      <c r="A713" s="1"/>
      <c r="B713" s="1"/>
      <c r="C713" s="1"/>
      <c r="D713" s="1"/>
      <c r="E713" s="1"/>
      <c r="F713" s="1"/>
      <c r="G713" s="1"/>
      <c r="H713" s="1"/>
      <c r="I713" s="1"/>
      <c r="J713" s="1"/>
      <c r="K713" s="1"/>
      <c r="L713" s="1"/>
      <c r="M713" s="1"/>
      <c r="N713" s="1"/>
      <c r="O713" s="1"/>
      <c r="P713" s="1"/>
      <c r="Q713" s="1"/>
      <c r="R713" s="3"/>
      <c r="S713" s="3"/>
      <c r="T713" s="3"/>
      <c r="U713" s="3"/>
      <c r="V713" s="3"/>
      <c r="W713" s="3"/>
      <c r="X713" s="3"/>
      <c r="Y713" s="3"/>
      <c r="Z713" s="3"/>
      <c r="AA713" s="3"/>
      <c r="AB713" s="3"/>
      <c r="AC713" s="3"/>
      <c r="AD713" s="3"/>
      <c r="AE713" s="3"/>
      <c r="AF713" s="3"/>
      <c r="AG713" s="3"/>
      <c r="AH713" s="3"/>
      <c r="AI713" s="3"/>
      <c r="AJ713" s="3"/>
    </row>
    <row r="714" spans="1:36" ht="15.5">
      <c r="A714" s="1"/>
      <c r="B714" s="1"/>
      <c r="C714" s="1"/>
      <c r="D714" s="1"/>
      <c r="E714" s="1"/>
      <c r="F714" s="1"/>
      <c r="G714" s="1"/>
      <c r="H714" s="1"/>
      <c r="I714" s="1"/>
      <c r="J714" s="1"/>
      <c r="K714" s="1"/>
      <c r="L714" s="1"/>
      <c r="M714" s="1"/>
      <c r="N714" s="1"/>
      <c r="O714" s="1"/>
      <c r="P714" s="1"/>
      <c r="Q714" s="1"/>
      <c r="R714" s="3"/>
      <c r="S714" s="3"/>
      <c r="T714" s="3"/>
      <c r="U714" s="3"/>
      <c r="V714" s="3"/>
      <c r="W714" s="3"/>
      <c r="X714" s="3"/>
      <c r="Y714" s="3"/>
      <c r="Z714" s="3"/>
      <c r="AA714" s="3"/>
      <c r="AB714" s="3"/>
      <c r="AC714" s="3"/>
      <c r="AD714" s="3"/>
      <c r="AE714" s="3"/>
      <c r="AF714" s="3"/>
      <c r="AG714" s="3"/>
      <c r="AH714" s="3"/>
      <c r="AI714" s="3"/>
      <c r="AJ714" s="3"/>
    </row>
    <row r="715" spans="1:36" ht="15.5">
      <c r="A715" s="1"/>
      <c r="B715" s="1"/>
      <c r="C715" s="1"/>
      <c r="D715" s="1"/>
      <c r="E715" s="1"/>
      <c r="F715" s="1"/>
      <c r="G715" s="1"/>
      <c r="H715" s="1"/>
      <c r="I715" s="1"/>
      <c r="J715" s="1"/>
      <c r="K715" s="1"/>
      <c r="L715" s="1"/>
      <c r="M715" s="1"/>
      <c r="N715" s="1"/>
      <c r="O715" s="1"/>
      <c r="P715" s="1"/>
      <c r="Q715" s="1"/>
      <c r="R715" s="3"/>
      <c r="S715" s="3"/>
      <c r="T715" s="3"/>
      <c r="U715" s="3"/>
      <c r="V715" s="3"/>
      <c r="W715" s="3"/>
      <c r="X715" s="3"/>
      <c r="Y715" s="3"/>
      <c r="Z715" s="3"/>
      <c r="AA715" s="3"/>
      <c r="AB715" s="3"/>
      <c r="AC715" s="3"/>
      <c r="AD715" s="3"/>
      <c r="AE715" s="3"/>
      <c r="AF715" s="3"/>
      <c r="AG715" s="3"/>
      <c r="AH715" s="3"/>
      <c r="AI715" s="3"/>
      <c r="AJ715" s="3"/>
    </row>
    <row r="716" spans="1:36" ht="15.5">
      <c r="A716" s="1"/>
      <c r="B716" s="1"/>
      <c r="C716" s="1"/>
      <c r="D716" s="1"/>
      <c r="E716" s="1"/>
      <c r="F716" s="1"/>
      <c r="G716" s="1"/>
      <c r="H716" s="1"/>
      <c r="I716" s="1"/>
      <c r="J716" s="1"/>
      <c r="K716" s="1"/>
      <c r="L716" s="1"/>
      <c r="M716" s="1"/>
      <c r="N716" s="1"/>
      <c r="O716" s="1"/>
      <c r="P716" s="1"/>
      <c r="Q716" s="1"/>
      <c r="R716" s="3"/>
      <c r="S716" s="3"/>
      <c r="T716" s="3"/>
      <c r="U716" s="3"/>
      <c r="V716" s="3"/>
      <c r="W716" s="3"/>
      <c r="X716" s="3"/>
      <c r="Y716" s="3"/>
      <c r="Z716" s="3"/>
      <c r="AA716" s="3"/>
      <c r="AB716" s="3"/>
      <c r="AC716" s="3"/>
      <c r="AD716" s="3"/>
      <c r="AE716" s="3"/>
      <c r="AF716" s="3"/>
      <c r="AG716" s="3"/>
      <c r="AH716" s="3"/>
      <c r="AI716" s="3"/>
      <c r="AJ716" s="3"/>
    </row>
    <row r="717" spans="1:36" ht="15.5">
      <c r="A717" s="1"/>
      <c r="B717" s="1"/>
      <c r="C717" s="1"/>
      <c r="D717" s="1"/>
      <c r="E717" s="1"/>
      <c r="F717" s="1"/>
      <c r="G717" s="1"/>
      <c r="H717" s="1"/>
      <c r="I717" s="1"/>
      <c r="J717" s="1"/>
      <c r="K717" s="1"/>
      <c r="L717" s="1"/>
      <c r="M717" s="1"/>
      <c r="N717" s="1"/>
      <c r="O717" s="1"/>
      <c r="P717" s="1"/>
      <c r="Q717" s="1"/>
      <c r="R717" s="3"/>
      <c r="S717" s="3"/>
      <c r="T717" s="3"/>
      <c r="U717" s="3"/>
      <c r="V717" s="3"/>
      <c r="W717" s="3"/>
      <c r="X717" s="3"/>
      <c r="Y717" s="3"/>
      <c r="Z717" s="3"/>
      <c r="AA717" s="3"/>
      <c r="AB717" s="3"/>
      <c r="AC717" s="3"/>
      <c r="AD717" s="3"/>
      <c r="AE717" s="3"/>
      <c r="AF717" s="3"/>
      <c r="AG717" s="3"/>
      <c r="AH717" s="3"/>
      <c r="AI717" s="3"/>
      <c r="AJ717" s="3"/>
    </row>
    <row r="718" spans="1:36" ht="15.5">
      <c r="A718" s="1"/>
      <c r="B718" s="1"/>
      <c r="C718" s="1"/>
      <c r="D718" s="1"/>
      <c r="E718" s="1"/>
      <c r="F718" s="1"/>
      <c r="G718" s="1"/>
      <c r="H718" s="1"/>
      <c r="I718" s="1"/>
      <c r="J718" s="1"/>
      <c r="K718" s="1"/>
      <c r="L718" s="1"/>
      <c r="M718" s="1"/>
      <c r="N718" s="1"/>
      <c r="O718" s="1"/>
      <c r="P718" s="1"/>
      <c r="Q718" s="1"/>
      <c r="R718" s="3"/>
      <c r="S718" s="3"/>
      <c r="T718" s="3"/>
      <c r="U718" s="3"/>
      <c r="V718" s="3"/>
      <c r="W718" s="3"/>
      <c r="X718" s="3"/>
      <c r="Y718" s="3"/>
      <c r="Z718" s="3"/>
      <c r="AA718" s="3"/>
      <c r="AB718" s="3"/>
      <c r="AC718" s="3"/>
      <c r="AD718" s="3"/>
      <c r="AE718" s="3"/>
      <c r="AF718" s="3"/>
      <c r="AG718" s="3"/>
      <c r="AH718" s="3"/>
      <c r="AI718" s="3"/>
      <c r="AJ718" s="3"/>
    </row>
    <row r="719" spans="1:36" ht="15.5">
      <c r="A719" s="1"/>
      <c r="B719" s="1"/>
      <c r="C719" s="1"/>
      <c r="D719" s="1"/>
      <c r="E719" s="1"/>
      <c r="F719" s="1"/>
      <c r="G719" s="1"/>
      <c r="H719" s="1"/>
      <c r="I719" s="1"/>
      <c r="J719" s="1"/>
      <c r="K719" s="1"/>
      <c r="L719" s="1"/>
      <c r="M719" s="1"/>
      <c r="N719" s="1"/>
      <c r="O719" s="1"/>
      <c r="P719" s="1"/>
      <c r="Q719" s="1"/>
      <c r="R719" s="3"/>
      <c r="S719" s="3"/>
      <c r="T719" s="3"/>
      <c r="U719" s="3"/>
      <c r="V719" s="3"/>
      <c r="W719" s="3"/>
      <c r="X719" s="3"/>
      <c r="Y719" s="3"/>
      <c r="Z719" s="3"/>
      <c r="AA719" s="3"/>
      <c r="AB719" s="3"/>
      <c r="AC719" s="3"/>
      <c r="AD719" s="3"/>
      <c r="AE719" s="3"/>
      <c r="AF719" s="3"/>
      <c r="AG719" s="3"/>
      <c r="AH719" s="3"/>
      <c r="AI719" s="3"/>
      <c r="AJ719" s="3"/>
    </row>
    <row r="720" spans="1:36" ht="15.5">
      <c r="A720" s="1"/>
      <c r="B720" s="1"/>
      <c r="C720" s="1"/>
      <c r="D720" s="1"/>
      <c r="E720" s="1"/>
      <c r="F720" s="1"/>
      <c r="G720" s="1"/>
      <c r="H720" s="1"/>
      <c r="I720" s="1"/>
      <c r="J720" s="1"/>
      <c r="K720" s="1"/>
      <c r="L720" s="1"/>
      <c r="M720" s="1"/>
      <c r="N720" s="1"/>
      <c r="O720" s="1"/>
      <c r="P720" s="1"/>
      <c r="Q720" s="1"/>
      <c r="R720" s="3"/>
      <c r="S720" s="3"/>
      <c r="T720" s="3"/>
      <c r="U720" s="3"/>
      <c r="V720" s="3"/>
      <c r="W720" s="3"/>
      <c r="X720" s="3"/>
      <c r="Y720" s="3"/>
      <c r="Z720" s="3"/>
      <c r="AA720" s="3"/>
      <c r="AB720" s="3"/>
      <c r="AC720" s="3"/>
      <c r="AD720" s="3"/>
      <c r="AE720" s="3"/>
      <c r="AF720" s="3"/>
      <c r="AG720" s="3"/>
      <c r="AH720" s="3"/>
      <c r="AI720" s="3"/>
      <c r="AJ720" s="3"/>
    </row>
    <row r="721" spans="1:36" ht="15.5">
      <c r="A721" s="1"/>
      <c r="B721" s="1"/>
      <c r="C721" s="1"/>
      <c r="D721" s="1"/>
      <c r="E721" s="1"/>
      <c r="F721" s="1"/>
      <c r="G721" s="1"/>
      <c r="H721" s="1"/>
      <c r="I721" s="1"/>
      <c r="J721" s="1"/>
      <c r="K721" s="1"/>
      <c r="L721" s="1"/>
      <c r="M721" s="1"/>
      <c r="N721" s="1"/>
      <c r="O721" s="1"/>
      <c r="P721" s="1"/>
      <c r="Q721" s="1"/>
      <c r="R721" s="3"/>
      <c r="S721" s="3"/>
      <c r="T721" s="3"/>
      <c r="U721" s="3"/>
      <c r="V721" s="3"/>
      <c r="W721" s="3"/>
      <c r="X721" s="3"/>
      <c r="Y721" s="3"/>
      <c r="Z721" s="3"/>
      <c r="AA721" s="3"/>
      <c r="AB721" s="3"/>
      <c r="AC721" s="3"/>
      <c r="AD721" s="3"/>
      <c r="AE721" s="3"/>
      <c r="AF721" s="3"/>
      <c r="AG721" s="3"/>
      <c r="AH721" s="3"/>
      <c r="AI721" s="3"/>
      <c r="AJ721" s="3"/>
    </row>
    <row r="722" spans="1:36" ht="15.5">
      <c r="A722" s="1"/>
      <c r="B722" s="1"/>
      <c r="C722" s="1"/>
      <c r="D722" s="1"/>
      <c r="E722" s="1"/>
      <c r="F722" s="1"/>
      <c r="G722" s="1"/>
      <c r="H722" s="1"/>
      <c r="I722" s="1"/>
      <c r="J722" s="1"/>
      <c r="K722" s="1"/>
      <c r="L722" s="1"/>
      <c r="M722" s="1"/>
      <c r="N722" s="1"/>
      <c r="O722" s="1"/>
      <c r="P722" s="1"/>
      <c r="Q722" s="1"/>
      <c r="R722" s="3"/>
      <c r="S722" s="3"/>
      <c r="T722" s="3"/>
      <c r="U722" s="3"/>
      <c r="V722" s="3"/>
      <c r="W722" s="3"/>
      <c r="X722" s="3"/>
      <c r="Y722" s="3"/>
      <c r="Z722" s="3"/>
      <c r="AA722" s="3"/>
      <c r="AB722" s="3"/>
      <c r="AC722" s="3"/>
      <c r="AD722" s="3"/>
      <c r="AE722" s="3"/>
      <c r="AF722" s="3"/>
      <c r="AG722" s="3"/>
      <c r="AH722" s="3"/>
      <c r="AI722" s="3"/>
      <c r="AJ722" s="3"/>
    </row>
    <row r="723" spans="1:36" ht="15.5">
      <c r="A723" s="1"/>
      <c r="B723" s="1"/>
      <c r="C723" s="1"/>
      <c r="D723" s="1"/>
      <c r="E723" s="1"/>
      <c r="F723" s="1"/>
      <c r="G723" s="1"/>
      <c r="H723" s="1"/>
      <c r="I723" s="1"/>
      <c r="J723" s="1"/>
      <c r="K723" s="1"/>
      <c r="L723" s="1"/>
      <c r="M723" s="1"/>
      <c r="N723" s="1"/>
      <c r="O723" s="1"/>
      <c r="P723" s="1"/>
      <c r="Q723" s="1"/>
      <c r="R723" s="3"/>
      <c r="S723" s="3"/>
      <c r="T723" s="3"/>
      <c r="U723" s="3"/>
      <c r="V723" s="3"/>
      <c r="W723" s="3"/>
      <c r="X723" s="3"/>
      <c r="Y723" s="3"/>
      <c r="Z723" s="3"/>
      <c r="AA723" s="3"/>
      <c r="AB723" s="3"/>
      <c r="AC723" s="3"/>
      <c r="AD723" s="3"/>
      <c r="AE723" s="3"/>
      <c r="AF723" s="3"/>
      <c r="AG723" s="3"/>
      <c r="AH723" s="3"/>
      <c r="AI723" s="3"/>
      <c r="AJ723" s="3"/>
    </row>
    <row r="724" spans="1:36" ht="15.5">
      <c r="A724" s="1"/>
      <c r="B724" s="1"/>
      <c r="C724" s="1"/>
      <c r="D724" s="1"/>
      <c r="E724" s="1"/>
      <c r="F724" s="1"/>
      <c r="G724" s="1"/>
      <c r="H724" s="1"/>
      <c r="I724" s="1"/>
      <c r="J724" s="1"/>
      <c r="K724" s="1"/>
      <c r="L724" s="1"/>
      <c r="M724" s="1"/>
      <c r="N724" s="1"/>
      <c r="O724" s="1"/>
      <c r="P724" s="1"/>
      <c r="Q724" s="1"/>
      <c r="R724" s="3"/>
      <c r="S724" s="3"/>
      <c r="T724" s="3"/>
      <c r="U724" s="3"/>
      <c r="V724" s="3"/>
      <c r="W724" s="3"/>
      <c r="X724" s="3"/>
      <c r="Y724" s="3"/>
      <c r="Z724" s="3"/>
      <c r="AA724" s="3"/>
      <c r="AB724" s="3"/>
      <c r="AC724" s="3"/>
      <c r="AD724" s="3"/>
      <c r="AE724" s="3"/>
      <c r="AF724" s="3"/>
      <c r="AG724" s="3"/>
      <c r="AH724" s="3"/>
      <c r="AI724" s="3"/>
      <c r="AJ724" s="3"/>
    </row>
    <row r="725" spans="1:36" ht="15.5">
      <c r="A725" s="1"/>
      <c r="B725" s="1"/>
      <c r="C725" s="1"/>
      <c r="D725" s="1"/>
      <c r="E725" s="1"/>
      <c r="F725" s="1"/>
      <c r="G725" s="1"/>
      <c r="H725" s="1"/>
      <c r="I725" s="1"/>
      <c r="J725" s="1"/>
      <c r="K725" s="1"/>
      <c r="L725" s="1"/>
      <c r="M725" s="1"/>
      <c r="N725" s="1"/>
      <c r="O725" s="1"/>
      <c r="P725" s="1"/>
      <c r="Q725" s="1"/>
      <c r="R725" s="3"/>
      <c r="S725" s="3"/>
      <c r="T725" s="3"/>
      <c r="U725" s="3"/>
      <c r="V725" s="3"/>
      <c r="W725" s="3"/>
      <c r="X725" s="3"/>
      <c r="Y725" s="3"/>
      <c r="Z725" s="3"/>
      <c r="AA725" s="3"/>
      <c r="AB725" s="3"/>
      <c r="AC725" s="3"/>
      <c r="AD725" s="3"/>
      <c r="AE725" s="3"/>
      <c r="AF725" s="3"/>
      <c r="AG725" s="3"/>
      <c r="AH725" s="3"/>
      <c r="AI725" s="3"/>
      <c r="AJ725" s="3"/>
    </row>
    <row r="726" spans="1:36" ht="15.5">
      <c r="A726" s="1"/>
      <c r="B726" s="1"/>
      <c r="C726" s="1"/>
      <c r="D726" s="1"/>
      <c r="E726" s="1"/>
      <c r="F726" s="1"/>
      <c r="G726" s="1"/>
      <c r="H726" s="1"/>
      <c r="I726" s="1"/>
      <c r="J726" s="1"/>
      <c r="K726" s="1"/>
      <c r="L726" s="1"/>
      <c r="M726" s="1"/>
      <c r="N726" s="1"/>
      <c r="O726" s="1"/>
      <c r="P726" s="1"/>
      <c r="Q726" s="1"/>
      <c r="R726" s="3"/>
      <c r="S726" s="3"/>
      <c r="T726" s="3"/>
      <c r="U726" s="3"/>
      <c r="V726" s="3"/>
      <c r="W726" s="3"/>
      <c r="X726" s="3"/>
      <c r="Y726" s="3"/>
      <c r="Z726" s="3"/>
      <c r="AA726" s="3"/>
      <c r="AB726" s="3"/>
      <c r="AC726" s="3"/>
      <c r="AD726" s="3"/>
      <c r="AE726" s="3"/>
      <c r="AF726" s="3"/>
      <c r="AG726" s="3"/>
      <c r="AH726" s="3"/>
      <c r="AI726" s="3"/>
      <c r="AJ726" s="3"/>
    </row>
    <row r="727" spans="1:36" ht="15.5">
      <c r="A727" s="1"/>
      <c r="B727" s="1"/>
      <c r="C727" s="1"/>
      <c r="D727" s="1"/>
      <c r="E727" s="1"/>
      <c r="F727" s="1"/>
      <c r="G727" s="1"/>
      <c r="H727" s="1"/>
      <c r="I727" s="1"/>
      <c r="J727" s="1"/>
      <c r="K727" s="1"/>
      <c r="L727" s="1"/>
      <c r="M727" s="1"/>
      <c r="N727" s="1"/>
      <c r="O727" s="1"/>
      <c r="P727" s="1"/>
      <c r="Q727" s="1"/>
      <c r="R727" s="3"/>
      <c r="S727" s="3"/>
      <c r="T727" s="3"/>
      <c r="U727" s="3"/>
      <c r="V727" s="3"/>
      <c r="W727" s="3"/>
      <c r="X727" s="3"/>
      <c r="Y727" s="3"/>
      <c r="Z727" s="3"/>
      <c r="AA727" s="3"/>
      <c r="AB727" s="3"/>
      <c r="AC727" s="3"/>
      <c r="AD727" s="3"/>
      <c r="AE727" s="3"/>
      <c r="AF727" s="3"/>
      <c r="AG727" s="3"/>
      <c r="AH727" s="3"/>
      <c r="AI727" s="3"/>
      <c r="AJ727" s="3"/>
    </row>
    <row r="728" spans="1:36" ht="15.5">
      <c r="A728" s="1"/>
      <c r="B728" s="1"/>
      <c r="C728" s="1"/>
      <c r="D728" s="1"/>
      <c r="E728" s="1"/>
      <c r="F728" s="1"/>
      <c r="G728" s="1"/>
      <c r="H728" s="1"/>
      <c r="I728" s="1"/>
      <c r="J728" s="1"/>
      <c r="K728" s="1"/>
      <c r="L728" s="1"/>
      <c r="M728" s="1"/>
      <c r="N728" s="1"/>
      <c r="O728" s="1"/>
      <c r="P728" s="1"/>
      <c r="Q728" s="1"/>
      <c r="R728" s="3"/>
      <c r="S728" s="3"/>
      <c r="T728" s="3"/>
      <c r="U728" s="3"/>
      <c r="V728" s="3"/>
      <c r="W728" s="3"/>
      <c r="X728" s="3"/>
      <c r="Y728" s="3"/>
      <c r="Z728" s="3"/>
      <c r="AA728" s="3"/>
      <c r="AB728" s="3"/>
      <c r="AC728" s="3"/>
      <c r="AD728" s="3"/>
      <c r="AE728" s="3"/>
      <c r="AF728" s="3"/>
      <c r="AG728" s="3"/>
      <c r="AH728" s="3"/>
      <c r="AI728" s="3"/>
      <c r="AJ728" s="3"/>
    </row>
    <row r="729" spans="1:36" ht="15.5">
      <c r="A729" s="1"/>
      <c r="B729" s="1"/>
      <c r="C729" s="1"/>
      <c r="D729" s="1"/>
      <c r="E729" s="1"/>
      <c r="F729" s="1"/>
      <c r="G729" s="1"/>
      <c r="H729" s="1"/>
      <c r="I729" s="1"/>
      <c r="J729" s="1"/>
      <c r="K729" s="1"/>
      <c r="L729" s="1"/>
      <c r="M729" s="1"/>
      <c r="N729" s="1"/>
      <c r="O729" s="1"/>
      <c r="P729" s="1"/>
      <c r="Q729" s="1"/>
      <c r="R729" s="3"/>
      <c r="S729" s="3"/>
      <c r="T729" s="3"/>
      <c r="U729" s="3"/>
      <c r="V729" s="3"/>
      <c r="W729" s="3"/>
      <c r="X729" s="3"/>
      <c r="Y729" s="3"/>
      <c r="Z729" s="3"/>
      <c r="AA729" s="3"/>
      <c r="AB729" s="3"/>
      <c r="AC729" s="3"/>
      <c r="AD729" s="3"/>
      <c r="AE729" s="3"/>
      <c r="AF729" s="3"/>
      <c r="AG729" s="3"/>
      <c r="AH729" s="3"/>
      <c r="AI729" s="3"/>
      <c r="AJ729" s="3"/>
    </row>
    <row r="730" spans="1:36" ht="15.5">
      <c r="A730" s="1"/>
      <c r="B730" s="1"/>
      <c r="C730" s="1"/>
      <c r="D730" s="1"/>
      <c r="E730" s="1"/>
      <c r="F730" s="1"/>
      <c r="G730" s="1"/>
      <c r="H730" s="1"/>
      <c r="I730" s="1"/>
      <c r="J730" s="1"/>
      <c r="K730" s="1"/>
      <c r="L730" s="1"/>
      <c r="M730" s="1"/>
      <c r="N730" s="1"/>
      <c r="O730" s="1"/>
      <c r="P730" s="1"/>
      <c r="Q730" s="1"/>
      <c r="R730" s="3"/>
      <c r="S730" s="3"/>
      <c r="T730" s="3"/>
      <c r="U730" s="3"/>
      <c r="V730" s="3"/>
      <c r="W730" s="3"/>
      <c r="X730" s="3"/>
      <c r="Y730" s="3"/>
      <c r="Z730" s="3"/>
      <c r="AA730" s="3"/>
      <c r="AB730" s="3"/>
      <c r="AC730" s="3"/>
      <c r="AD730" s="3"/>
      <c r="AE730" s="3"/>
      <c r="AF730" s="3"/>
      <c r="AG730" s="3"/>
      <c r="AH730" s="3"/>
      <c r="AI730" s="3"/>
      <c r="AJ730" s="3"/>
    </row>
    <row r="731" spans="1:36" ht="15.5">
      <c r="A731" s="1"/>
      <c r="B731" s="1"/>
      <c r="C731" s="1"/>
      <c r="D731" s="1"/>
      <c r="E731" s="1"/>
      <c r="F731" s="1"/>
      <c r="G731" s="1"/>
      <c r="H731" s="1"/>
      <c r="I731" s="1"/>
      <c r="J731" s="1"/>
      <c r="K731" s="1"/>
      <c r="L731" s="1"/>
      <c r="M731" s="1"/>
      <c r="N731" s="1"/>
      <c r="O731" s="1"/>
      <c r="P731" s="1"/>
      <c r="Q731" s="1"/>
      <c r="R731" s="3"/>
      <c r="S731" s="3"/>
      <c r="T731" s="3"/>
      <c r="U731" s="3"/>
      <c r="V731" s="3"/>
      <c r="W731" s="3"/>
      <c r="X731" s="3"/>
      <c r="Y731" s="3"/>
      <c r="Z731" s="3"/>
      <c r="AA731" s="3"/>
      <c r="AB731" s="3"/>
      <c r="AC731" s="3"/>
      <c r="AD731" s="3"/>
      <c r="AE731" s="3"/>
      <c r="AF731" s="3"/>
      <c r="AG731" s="3"/>
      <c r="AH731" s="3"/>
      <c r="AI731" s="3"/>
      <c r="AJ731" s="3"/>
    </row>
    <row r="732" spans="1:36" ht="15.5">
      <c r="A732" s="1"/>
      <c r="B732" s="1"/>
      <c r="C732" s="1"/>
      <c r="D732" s="1"/>
      <c r="E732" s="1"/>
      <c r="F732" s="1"/>
      <c r="G732" s="1"/>
      <c r="H732" s="1"/>
      <c r="I732" s="1"/>
      <c r="J732" s="1"/>
      <c r="K732" s="1"/>
      <c r="L732" s="1"/>
      <c r="M732" s="1"/>
      <c r="N732" s="1"/>
      <c r="O732" s="1"/>
      <c r="P732" s="1"/>
      <c r="Q732" s="1"/>
      <c r="R732" s="3"/>
      <c r="S732" s="3"/>
      <c r="T732" s="3"/>
      <c r="U732" s="3"/>
      <c r="V732" s="3"/>
      <c r="W732" s="3"/>
      <c r="X732" s="3"/>
      <c r="Y732" s="3"/>
      <c r="Z732" s="3"/>
      <c r="AA732" s="3"/>
      <c r="AB732" s="3"/>
      <c r="AC732" s="3"/>
      <c r="AD732" s="3"/>
      <c r="AE732" s="3"/>
      <c r="AF732" s="3"/>
      <c r="AG732" s="3"/>
      <c r="AH732" s="3"/>
      <c r="AI732" s="3"/>
      <c r="AJ732" s="3"/>
    </row>
    <row r="733" spans="1:36" ht="15.5">
      <c r="A733" s="1"/>
      <c r="B733" s="1"/>
      <c r="C733" s="1"/>
      <c r="D733" s="1"/>
      <c r="E733" s="1"/>
      <c r="F733" s="1"/>
      <c r="G733" s="1"/>
      <c r="H733" s="1"/>
      <c r="I733" s="1"/>
      <c r="J733" s="1"/>
      <c r="K733" s="1"/>
      <c r="L733" s="1"/>
      <c r="M733" s="1"/>
      <c r="N733" s="1"/>
      <c r="O733" s="1"/>
      <c r="P733" s="1"/>
      <c r="Q733" s="1"/>
      <c r="R733" s="3"/>
      <c r="S733" s="3"/>
      <c r="T733" s="3"/>
      <c r="U733" s="3"/>
      <c r="V733" s="3"/>
      <c r="W733" s="3"/>
      <c r="X733" s="3"/>
      <c r="Y733" s="3"/>
      <c r="Z733" s="3"/>
      <c r="AA733" s="3"/>
      <c r="AB733" s="3"/>
      <c r="AC733" s="3"/>
      <c r="AD733" s="3"/>
      <c r="AE733" s="3"/>
      <c r="AF733" s="3"/>
      <c r="AG733" s="3"/>
      <c r="AH733" s="3"/>
      <c r="AI733" s="3"/>
      <c r="AJ733" s="3"/>
    </row>
    <row r="734" spans="1:36" ht="15.5">
      <c r="A734" s="1"/>
      <c r="B734" s="1"/>
      <c r="C734" s="1"/>
      <c r="D734" s="1"/>
      <c r="E734" s="1"/>
      <c r="F734" s="1"/>
      <c r="G734" s="1"/>
      <c r="H734" s="1"/>
      <c r="I734" s="1"/>
      <c r="J734" s="1"/>
      <c r="K734" s="1"/>
      <c r="L734" s="1"/>
      <c r="M734" s="1"/>
      <c r="N734" s="1"/>
      <c r="O734" s="1"/>
      <c r="P734" s="1"/>
      <c r="Q734" s="1"/>
      <c r="R734" s="3"/>
      <c r="S734" s="3"/>
      <c r="T734" s="3"/>
      <c r="U734" s="3"/>
      <c r="V734" s="3"/>
      <c r="W734" s="3"/>
      <c r="X734" s="3"/>
      <c r="Y734" s="3"/>
      <c r="Z734" s="3"/>
      <c r="AA734" s="3"/>
      <c r="AB734" s="3"/>
      <c r="AC734" s="3"/>
      <c r="AD734" s="3"/>
      <c r="AE734" s="3"/>
      <c r="AF734" s="3"/>
      <c r="AG734" s="3"/>
      <c r="AH734" s="3"/>
      <c r="AI734" s="3"/>
      <c r="AJ734" s="3"/>
    </row>
    <row r="735" spans="1:36" ht="15.5">
      <c r="A735" s="1"/>
      <c r="B735" s="1"/>
      <c r="C735" s="1"/>
      <c r="D735" s="1"/>
      <c r="E735" s="1"/>
      <c r="F735" s="1"/>
      <c r="G735" s="1"/>
      <c r="H735" s="1"/>
      <c r="I735" s="1"/>
      <c r="J735" s="1"/>
      <c r="K735" s="1"/>
      <c r="L735" s="1"/>
      <c r="M735" s="1"/>
      <c r="N735" s="1"/>
      <c r="O735" s="1"/>
      <c r="P735" s="1"/>
      <c r="Q735" s="1"/>
      <c r="R735" s="3"/>
      <c r="S735" s="3"/>
      <c r="T735" s="3"/>
      <c r="U735" s="3"/>
      <c r="V735" s="3"/>
      <c r="W735" s="3"/>
      <c r="X735" s="3"/>
      <c r="Y735" s="3"/>
      <c r="Z735" s="3"/>
      <c r="AA735" s="3"/>
      <c r="AB735" s="3"/>
      <c r="AC735" s="3"/>
      <c r="AD735" s="3"/>
      <c r="AE735" s="3"/>
      <c r="AF735" s="3"/>
      <c r="AG735" s="3"/>
      <c r="AH735" s="3"/>
      <c r="AI735" s="3"/>
      <c r="AJ735" s="3"/>
    </row>
    <row r="736" spans="1:36" ht="15.5">
      <c r="A736" s="1"/>
      <c r="B736" s="1"/>
      <c r="C736" s="1"/>
      <c r="D736" s="1"/>
      <c r="E736" s="1"/>
      <c r="F736" s="1"/>
      <c r="G736" s="1"/>
      <c r="H736" s="1"/>
      <c r="I736" s="1"/>
      <c r="J736" s="1"/>
      <c r="K736" s="1"/>
      <c r="L736" s="1"/>
      <c r="M736" s="1"/>
      <c r="N736" s="1"/>
      <c r="O736" s="1"/>
      <c r="P736" s="1"/>
      <c r="Q736" s="1"/>
      <c r="R736" s="3"/>
      <c r="S736" s="3"/>
      <c r="T736" s="3"/>
      <c r="U736" s="3"/>
      <c r="V736" s="3"/>
      <c r="W736" s="3"/>
      <c r="X736" s="3"/>
      <c r="Y736" s="3"/>
      <c r="Z736" s="3"/>
      <c r="AA736" s="3"/>
      <c r="AB736" s="3"/>
      <c r="AC736" s="3"/>
      <c r="AD736" s="3"/>
      <c r="AE736" s="3"/>
      <c r="AF736" s="3"/>
      <c r="AG736" s="3"/>
      <c r="AH736" s="3"/>
      <c r="AI736" s="3"/>
      <c r="AJ736" s="3"/>
    </row>
    <row r="737" spans="1:36" ht="15.5">
      <c r="A737" s="1"/>
      <c r="B737" s="1"/>
      <c r="C737" s="1"/>
      <c r="D737" s="1"/>
      <c r="E737" s="1"/>
      <c r="F737" s="1"/>
      <c r="G737" s="1"/>
      <c r="H737" s="1"/>
      <c r="I737" s="1"/>
      <c r="J737" s="1"/>
      <c r="K737" s="1"/>
      <c r="L737" s="1"/>
      <c r="M737" s="1"/>
      <c r="N737" s="1"/>
      <c r="O737" s="1"/>
      <c r="P737" s="1"/>
      <c r="Q737" s="1"/>
      <c r="R737" s="3"/>
      <c r="S737" s="3"/>
      <c r="T737" s="3"/>
      <c r="U737" s="3"/>
      <c r="V737" s="3"/>
      <c r="W737" s="3"/>
      <c r="X737" s="3"/>
      <c r="Y737" s="3"/>
      <c r="Z737" s="3"/>
      <c r="AA737" s="3"/>
      <c r="AB737" s="3"/>
      <c r="AC737" s="3"/>
      <c r="AD737" s="3"/>
      <c r="AE737" s="3"/>
      <c r="AF737" s="3"/>
      <c r="AG737" s="3"/>
      <c r="AH737" s="3"/>
      <c r="AI737" s="3"/>
      <c r="AJ737" s="3"/>
    </row>
    <row r="738" spans="1:36" ht="15.5">
      <c r="A738" s="1"/>
      <c r="B738" s="1"/>
      <c r="C738" s="1"/>
      <c r="D738" s="1"/>
      <c r="E738" s="1"/>
      <c r="F738" s="1"/>
      <c r="G738" s="1"/>
      <c r="H738" s="1"/>
      <c r="I738" s="1"/>
      <c r="J738" s="1"/>
      <c r="K738" s="1"/>
      <c r="L738" s="1"/>
      <c r="M738" s="1"/>
      <c r="N738" s="1"/>
      <c r="O738" s="1"/>
      <c r="P738" s="1"/>
      <c r="Q738" s="1"/>
      <c r="R738" s="3"/>
      <c r="S738" s="3"/>
      <c r="T738" s="3"/>
      <c r="U738" s="3"/>
      <c r="V738" s="3"/>
      <c r="W738" s="3"/>
      <c r="X738" s="3"/>
      <c r="Y738" s="3"/>
      <c r="Z738" s="3"/>
      <c r="AA738" s="3"/>
      <c r="AB738" s="3"/>
      <c r="AC738" s="3"/>
      <c r="AD738" s="3"/>
      <c r="AE738" s="3"/>
      <c r="AF738" s="3"/>
      <c r="AG738" s="3"/>
      <c r="AH738" s="3"/>
      <c r="AI738" s="3"/>
      <c r="AJ738" s="3"/>
    </row>
    <row r="739" spans="1:36" ht="15.5">
      <c r="A739" s="1"/>
      <c r="B739" s="1"/>
      <c r="C739" s="1"/>
      <c r="D739" s="1"/>
      <c r="E739" s="1"/>
      <c r="F739" s="1"/>
      <c r="G739" s="1"/>
      <c r="H739" s="1"/>
      <c r="I739" s="1"/>
      <c r="J739" s="1"/>
      <c r="K739" s="1"/>
      <c r="L739" s="1"/>
      <c r="M739" s="1"/>
      <c r="N739" s="1"/>
      <c r="O739" s="1"/>
      <c r="P739" s="1"/>
      <c r="Q739" s="1"/>
      <c r="R739" s="3"/>
      <c r="S739" s="3"/>
      <c r="T739" s="3"/>
      <c r="U739" s="3"/>
      <c r="V739" s="3"/>
      <c r="W739" s="3"/>
      <c r="X739" s="3"/>
      <c r="Y739" s="3"/>
      <c r="Z739" s="3"/>
      <c r="AA739" s="3"/>
      <c r="AB739" s="3"/>
      <c r="AC739" s="3"/>
      <c r="AD739" s="3"/>
      <c r="AE739" s="3"/>
      <c r="AF739" s="3"/>
      <c r="AG739" s="3"/>
      <c r="AH739" s="3"/>
      <c r="AI739" s="3"/>
      <c r="AJ739" s="3"/>
    </row>
    <row r="740" spans="1:36" ht="15.5">
      <c r="A740" s="1"/>
      <c r="B740" s="1"/>
      <c r="C740" s="1"/>
      <c r="D740" s="1"/>
      <c r="E740" s="1"/>
      <c r="F740" s="1"/>
      <c r="G740" s="1"/>
      <c r="H740" s="1"/>
      <c r="I740" s="1"/>
      <c r="J740" s="1"/>
      <c r="K740" s="1"/>
      <c r="L740" s="1"/>
      <c r="M740" s="1"/>
      <c r="N740" s="1"/>
      <c r="O740" s="1"/>
      <c r="P740" s="1"/>
      <c r="Q740" s="1"/>
      <c r="R740" s="3"/>
      <c r="S740" s="3"/>
      <c r="T740" s="3"/>
      <c r="U740" s="3"/>
      <c r="V740" s="3"/>
      <c r="W740" s="3"/>
      <c r="X740" s="3"/>
      <c r="Y740" s="3"/>
      <c r="Z740" s="3"/>
      <c r="AA740" s="3"/>
      <c r="AB740" s="3"/>
      <c r="AC740" s="3"/>
      <c r="AD740" s="3"/>
      <c r="AE740" s="3"/>
      <c r="AF740" s="3"/>
      <c r="AG740" s="3"/>
      <c r="AH740" s="3"/>
      <c r="AI740" s="3"/>
      <c r="AJ740" s="3"/>
    </row>
    <row r="741" spans="1:36" ht="15.5">
      <c r="A741" s="1"/>
      <c r="B741" s="1"/>
      <c r="C741" s="1"/>
      <c r="D741" s="1"/>
      <c r="E741" s="1"/>
      <c r="F741" s="1"/>
      <c r="G741" s="1"/>
      <c r="H741" s="1"/>
      <c r="I741" s="1"/>
      <c r="J741" s="1"/>
      <c r="K741" s="1"/>
      <c r="L741" s="1"/>
      <c r="M741" s="1"/>
      <c r="N741" s="1"/>
      <c r="O741" s="1"/>
      <c r="P741" s="1"/>
      <c r="Q741" s="1"/>
      <c r="R741" s="3"/>
      <c r="S741" s="3"/>
      <c r="T741" s="3"/>
      <c r="U741" s="3"/>
      <c r="V741" s="3"/>
      <c r="W741" s="3"/>
      <c r="X741" s="3"/>
      <c r="Y741" s="3"/>
      <c r="Z741" s="3"/>
      <c r="AA741" s="3"/>
      <c r="AB741" s="3"/>
      <c r="AC741" s="3"/>
      <c r="AD741" s="3"/>
      <c r="AE741" s="3"/>
      <c r="AF741" s="3"/>
      <c r="AG741" s="3"/>
      <c r="AH741" s="3"/>
      <c r="AI741" s="3"/>
      <c r="AJ741" s="3"/>
    </row>
    <row r="742" spans="1:36" ht="15.5">
      <c r="A742" s="1"/>
      <c r="B742" s="1"/>
      <c r="C742" s="1"/>
      <c r="D742" s="1"/>
      <c r="E742" s="1"/>
      <c r="F742" s="1"/>
      <c r="G742" s="1"/>
      <c r="H742" s="1"/>
      <c r="I742" s="1"/>
      <c r="J742" s="1"/>
      <c r="K742" s="1"/>
      <c r="L742" s="1"/>
      <c r="M742" s="1"/>
      <c r="N742" s="1"/>
      <c r="O742" s="1"/>
      <c r="P742" s="1"/>
      <c r="Q742" s="1"/>
      <c r="R742" s="3"/>
      <c r="S742" s="3"/>
      <c r="T742" s="3"/>
      <c r="U742" s="3"/>
      <c r="V742" s="3"/>
      <c r="W742" s="3"/>
      <c r="X742" s="3"/>
      <c r="Y742" s="3"/>
      <c r="Z742" s="3"/>
      <c r="AA742" s="3"/>
      <c r="AB742" s="3"/>
      <c r="AC742" s="3"/>
      <c r="AD742" s="3"/>
      <c r="AE742" s="3"/>
      <c r="AF742" s="3"/>
      <c r="AG742" s="3"/>
      <c r="AH742" s="3"/>
      <c r="AI742" s="3"/>
      <c r="AJ742" s="3"/>
    </row>
    <row r="743" spans="1:36" ht="15.5">
      <c r="A743" s="1"/>
      <c r="B743" s="1"/>
      <c r="C743" s="1"/>
      <c r="D743" s="1"/>
      <c r="E743" s="1"/>
      <c r="F743" s="1"/>
      <c r="G743" s="1"/>
      <c r="H743" s="1"/>
      <c r="I743" s="1"/>
      <c r="J743" s="1"/>
      <c r="K743" s="1"/>
      <c r="L743" s="1"/>
      <c r="M743" s="1"/>
      <c r="N743" s="1"/>
      <c r="O743" s="1"/>
      <c r="P743" s="1"/>
      <c r="Q743" s="1"/>
      <c r="R743" s="3"/>
      <c r="S743" s="3"/>
      <c r="T743" s="3"/>
      <c r="U743" s="3"/>
      <c r="V743" s="3"/>
      <c r="W743" s="3"/>
      <c r="X743" s="3"/>
      <c r="Y743" s="3"/>
      <c r="Z743" s="3"/>
      <c r="AA743" s="3"/>
      <c r="AB743" s="3"/>
      <c r="AC743" s="3"/>
      <c r="AD743" s="3"/>
      <c r="AE743" s="3"/>
      <c r="AF743" s="3"/>
      <c r="AG743" s="3"/>
      <c r="AH743" s="3"/>
      <c r="AI743" s="3"/>
      <c r="AJ743" s="3"/>
    </row>
    <row r="744" spans="1:36" ht="15.5">
      <c r="A744" s="1"/>
      <c r="B744" s="1"/>
      <c r="C744" s="1"/>
      <c r="D744" s="1"/>
      <c r="E744" s="1"/>
      <c r="F744" s="1"/>
      <c r="G744" s="1"/>
      <c r="H744" s="1"/>
      <c r="I744" s="1"/>
      <c r="J744" s="1"/>
      <c r="K744" s="1"/>
      <c r="L744" s="1"/>
      <c r="M744" s="1"/>
      <c r="N744" s="1"/>
      <c r="O744" s="1"/>
      <c r="P744" s="1"/>
      <c r="Q744" s="1"/>
      <c r="R744" s="3"/>
      <c r="S744" s="3"/>
      <c r="T744" s="3"/>
      <c r="U744" s="3"/>
      <c r="V744" s="3"/>
      <c r="W744" s="3"/>
      <c r="X744" s="3"/>
      <c r="Y744" s="3"/>
      <c r="Z744" s="3"/>
      <c r="AA744" s="3"/>
      <c r="AB744" s="3"/>
      <c r="AC744" s="3"/>
      <c r="AD744" s="3"/>
      <c r="AE744" s="3"/>
      <c r="AF744" s="3"/>
      <c r="AG744" s="3"/>
      <c r="AH744" s="3"/>
      <c r="AI744" s="3"/>
      <c r="AJ744" s="3"/>
    </row>
    <row r="745" spans="1:36" ht="15.5">
      <c r="A745" s="1"/>
      <c r="B745" s="1"/>
      <c r="C745" s="1"/>
      <c r="D745" s="1"/>
      <c r="E745" s="1"/>
      <c r="F745" s="1"/>
      <c r="G745" s="1"/>
      <c r="H745" s="1"/>
      <c r="I745" s="1"/>
      <c r="J745" s="1"/>
      <c r="K745" s="1"/>
      <c r="L745" s="1"/>
      <c r="M745" s="1"/>
      <c r="N745" s="1"/>
      <c r="O745" s="1"/>
      <c r="P745" s="1"/>
      <c r="Q745" s="1"/>
      <c r="R745" s="3"/>
      <c r="S745" s="3"/>
      <c r="T745" s="3"/>
      <c r="U745" s="3"/>
      <c r="V745" s="3"/>
      <c r="W745" s="3"/>
      <c r="X745" s="3"/>
      <c r="Y745" s="3"/>
      <c r="Z745" s="3"/>
      <c r="AA745" s="3"/>
      <c r="AB745" s="3"/>
      <c r="AC745" s="3"/>
      <c r="AD745" s="3"/>
      <c r="AE745" s="3"/>
      <c r="AF745" s="3"/>
      <c r="AG745" s="3"/>
      <c r="AH745" s="3"/>
      <c r="AI745" s="3"/>
      <c r="AJ745" s="3"/>
    </row>
    <row r="746" spans="1:36" ht="15.5">
      <c r="A746" s="1"/>
      <c r="B746" s="1"/>
      <c r="C746" s="1"/>
      <c r="D746" s="1"/>
      <c r="E746" s="1"/>
      <c r="F746" s="1"/>
      <c r="G746" s="1"/>
      <c r="H746" s="1"/>
      <c r="I746" s="1"/>
      <c r="J746" s="1"/>
      <c r="K746" s="1"/>
      <c r="L746" s="1"/>
      <c r="M746" s="1"/>
      <c r="N746" s="1"/>
      <c r="O746" s="1"/>
      <c r="P746" s="1"/>
      <c r="Q746" s="1"/>
      <c r="R746" s="3"/>
      <c r="S746" s="3"/>
      <c r="T746" s="3"/>
      <c r="U746" s="3"/>
      <c r="V746" s="3"/>
      <c r="W746" s="3"/>
      <c r="X746" s="3"/>
      <c r="Y746" s="3"/>
      <c r="Z746" s="3"/>
      <c r="AA746" s="3"/>
      <c r="AB746" s="3"/>
      <c r="AC746" s="3"/>
      <c r="AD746" s="3"/>
      <c r="AE746" s="3"/>
      <c r="AF746" s="3"/>
      <c r="AG746" s="3"/>
      <c r="AH746" s="3"/>
      <c r="AI746" s="3"/>
      <c r="AJ746" s="3"/>
    </row>
    <row r="747" spans="1:36" ht="15.5">
      <c r="A747" s="1"/>
      <c r="B747" s="1"/>
      <c r="C747" s="1"/>
      <c r="D747" s="1"/>
      <c r="E747" s="1"/>
      <c r="F747" s="1"/>
      <c r="G747" s="1"/>
      <c r="H747" s="1"/>
      <c r="I747" s="1"/>
      <c r="J747" s="1"/>
      <c r="K747" s="1"/>
      <c r="L747" s="1"/>
      <c r="M747" s="1"/>
      <c r="N747" s="1"/>
      <c r="O747" s="1"/>
      <c r="P747" s="1"/>
      <c r="Q747" s="1"/>
      <c r="R747" s="3"/>
      <c r="S747" s="3"/>
      <c r="T747" s="3"/>
      <c r="U747" s="3"/>
      <c r="V747" s="3"/>
      <c r="W747" s="3"/>
      <c r="X747" s="3"/>
      <c r="Y747" s="3"/>
      <c r="Z747" s="3"/>
      <c r="AA747" s="3"/>
      <c r="AB747" s="3"/>
      <c r="AC747" s="3"/>
      <c r="AD747" s="3"/>
      <c r="AE747" s="3"/>
      <c r="AF747" s="3"/>
      <c r="AG747" s="3"/>
      <c r="AH747" s="3"/>
      <c r="AI747" s="3"/>
      <c r="AJ747" s="3"/>
    </row>
    <row r="748" spans="1:36" ht="15.5">
      <c r="A748" s="1"/>
      <c r="B748" s="1"/>
      <c r="C748" s="1"/>
      <c r="D748" s="1"/>
      <c r="E748" s="1"/>
      <c r="F748" s="1"/>
      <c r="G748" s="1"/>
      <c r="H748" s="1"/>
      <c r="I748" s="1"/>
      <c r="J748" s="1"/>
      <c r="K748" s="1"/>
      <c r="L748" s="1"/>
      <c r="M748" s="1"/>
      <c r="N748" s="1"/>
      <c r="O748" s="1"/>
      <c r="P748" s="1"/>
      <c r="Q748" s="1"/>
      <c r="R748" s="3"/>
      <c r="S748" s="3"/>
      <c r="T748" s="3"/>
      <c r="U748" s="3"/>
      <c r="V748" s="3"/>
      <c r="W748" s="3"/>
      <c r="X748" s="3"/>
      <c r="Y748" s="3"/>
      <c r="Z748" s="3"/>
      <c r="AA748" s="3"/>
      <c r="AB748" s="3"/>
      <c r="AC748" s="3"/>
      <c r="AD748" s="3"/>
      <c r="AE748" s="3"/>
      <c r="AF748" s="3"/>
      <c r="AG748" s="3"/>
      <c r="AH748" s="3"/>
      <c r="AI748" s="3"/>
      <c r="AJ748" s="3"/>
    </row>
    <row r="749" spans="1:36" ht="15.5">
      <c r="A749" s="1"/>
      <c r="B749" s="1"/>
      <c r="C749" s="1"/>
      <c r="D749" s="1"/>
      <c r="E749" s="1"/>
      <c r="F749" s="1"/>
      <c r="G749" s="1"/>
      <c r="H749" s="1"/>
      <c r="I749" s="1"/>
      <c r="J749" s="1"/>
      <c r="K749" s="1"/>
      <c r="L749" s="1"/>
      <c r="M749" s="1"/>
      <c r="N749" s="1"/>
      <c r="O749" s="1"/>
      <c r="P749" s="1"/>
      <c r="Q749" s="1"/>
      <c r="R749" s="3"/>
      <c r="S749" s="3"/>
      <c r="T749" s="3"/>
      <c r="U749" s="3"/>
      <c r="V749" s="3"/>
      <c r="W749" s="3"/>
      <c r="X749" s="3"/>
      <c r="Y749" s="3"/>
      <c r="Z749" s="3"/>
      <c r="AA749" s="3"/>
      <c r="AB749" s="3"/>
      <c r="AC749" s="3"/>
      <c r="AD749" s="3"/>
      <c r="AE749" s="3"/>
      <c r="AF749" s="3"/>
      <c r="AG749" s="3"/>
      <c r="AH749" s="3"/>
      <c r="AI749" s="3"/>
      <c r="AJ749" s="3"/>
    </row>
    <row r="750" spans="1:36" ht="15.5">
      <c r="A750" s="1"/>
      <c r="B750" s="1"/>
      <c r="C750" s="1"/>
      <c r="D750" s="1"/>
      <c r="E750" s="1"/>
      <c r="F750" s="1"/>
      <c r="G750" s="1"/>
      <c r="H750" s="1"/>
      <c r="I750" s="1"/>
      <c r="J750" s="1"/>
      <c r="K750" s="1"/>
      <c r="L750" s="1"/>
      <c r="M750" s="1"/>
      <c r="N750" s="1"/>
      <c r="O750" s="1"/>
      <c r="P750" s="1"/>
      <c r="Q750" s="1"/>
      <c r="R750" s="3"/>
      <c r="S750" s="3"/>
      <c r="T750" s="3"/>
      <c r="U750" s="3"/>
      <c r="V750" s="3"/>
      <c r="W750" s="3"/>
      <c r="X750" s="3"/>
      <c r="Y750" s="3"/>
      <c r="Z750" s="3"/>
      <c r="AA750" s="3"/>
      <c r="AB750" s="3"/>
      <c r="AC750" s="3"/>
      <c r="AD750" s="3"/>
      <c r="AE750" s="3"/>
      <c r="AF750" s="3"/>
      <c r="AG750" s="3"/>
      <c r="AH750" s="3"/>
      <c r="AI750" s="3"/>
      <c r="AJ750" s="3"/>
    </row>
    <row r="751" spans="1:36" ht="15.5">
      <c r="A751" s="1"/>
      <c r="B751" s="1"/>
      <c r="C751" s="1"/>
      <c r="D751" s="1"/>
      <c r="E751" s="1"/>
      <c r="F751" s="1"/>
      <c r="G751" s="1"/>
      <c r="H751" s="1"/>
      <c r="I751" s="1"/>
      <c r="J751" s="1"/>
      <c r="K751" s="1"/>
      <c r="L751" s="1"/>
      <c r="M751" s="1"/>
      <c r="N751" s="1"/>
      <c r="O751" s="1"/>
      <c r="P751" s="1"/>
      <c r="Q751" s="1"/>
      <c r="R751" s="3"/>
      <c r="S751" s="3"/>
      <c r="T751" s="3"/>
      <c r="U751" s="3"/>
      <c r="V751" s="3"/>
      <c r="W751" s="3"/>
      <c r="X751" s="3"/>
      <c r="Y751" s="3"/>
      <c r="Z751" s="3"/>
      <c r="AA751" s="3"/>
      <c r="AB751" s="3"/>
      <c r="AC751" s="3"/>
      <c r="AD751" s="3"/>
      <c r="AE751" s="3"/>
      <c r="AF751" s="3"/>
      <c r="AG751" s="3"/>
      <c r="AH751" s="3"/>
      <c r="AI751" s="3"/>
      <c r="AJ751" s="3"/>
    </row>
    <row r="752" spans="1:36" ht="15.5">
      <c r="A752" s="1"/>
      <c r="B752" s="1"/>
      <c r="C752" s="1"/>
      <c r="D752" s="1"/>
      <c r="E752" s="1"/>
      <c r="F752" s="1"/>
      <c r="G752" s="1"/>
      <c r="H752" s="1"/>
      <c r="I752" s="1"/>
      <c r="J752" s="1"/>
      <c r="K752" s="1"/>
      <c r="L752" s="1"/>
      <c r="M752" s="1"/>
      <c r="N752" s="1"/>
      <c r="O752" s="1"/>
      <c r="P752" s="1"/>
      <c r="Q752" s="1"/>
      <c r="R752" s="3"/>
      <c r="S752" s="3"/>
      <c r="T752" s="3"/>
      <c r="U752" s="3"/>
      <c r="V752" s="3"/>
      <c r="W752" s="3"/>
      <c r="X752" s="3"/>
      <c r="Y752" s="3"/>
      <c r="Z752" s="3"/>
      <c r="AA752" s="3"/>
      <c r="AB752" s="3"/>
      <c r="AC752" s="3"/>
      <c r="AD752" s="3"/>
      <c r="AE752" s="3"/>
      <c r="AF752" s="3"/>
      <c r="AG752" s="3"/>
      <c r="AH752" s="3"/>
      <c r="AI752" s="3"/>
      <c r="AJ752" s="3"/>
    </row>
    <row r="753" spans="1:36" ht="15.5">
      <c r="A753" s="1"/>
      <c r="B753" s="1"/>
      <c r="C753" s="1"/>
      <c r="D753" s="1"/>
      <c r="E753" s="1"/>
      <c r="F753" s="1"/>
      <c r="G753" s="1"/>
      <c r="H753" s="1"/>
      <c r="I753" s="1"/>
      <c r="J753" s="1"/>
      <c r="K753" s="1"/>
      <c r="L753" s="1"/>
      <c r="M753" s="1"/>
      <c r="N753" s="1"/>
      <c r="O753" s="1"/>
      <c r="P753" s="1"/>
      <c r="Q753" s="1"/>
      <c r="R753" s="3"/>
      <c r="S753" s="3"/>
      <c r="T753" s="3"/>
      <c r="U753" s="3"/>
      <c r="V753" s="3"/>
      <c r="W753" s="3"/>
      <c r="X753" s="3"/>
      <c r="Y753" s="3"/>
      <c r="Z753" s="3"/>
      <c r="AA753" s="3"/>
      <c r="AB753" s="3"/>
      <c r="AC753" s="3"/>
      <c r="AD753" s="3"/>
      <c r="AE753" s="3"/>
      <c r="AF753" s="3"/>
      <c r="AG753" s="3"/>
      <c r="AH753" s="3"/>
      <c r="AI753" s="3"/>
      <c r="AJ753" s="3"/>
    </row>
    <row r="754" spans="1:36" ht="15.5">
      <c r="A754" s="1"/>
      <c r="B754" s="1"/>
      <c r="C754" s="1"/>
      <c r="D754" s="1"/>
      <c r="E754" s="1"/>
      <c r="F754" s="1"/>
      <c r="G754" s="1"/>
      <c r="H754" s="1"/>
      <c r="I754" s="1"/>
      <c r="J754" s="1"/>
      <c r="K754" s="1"/>
      <c r="L754" s="1"/>
      <c r="M754" s="1"/>
      <c r="N754" s="1"/>
      <c r="O754" s="1"/>
      <c r="P754" s="1"/>
      <c r="Q754" s="1"/>
      <c r="R754" s="3"/>
      <c r="S754" s="3"/>
      <c r="T754" s="3"/>
      <c r="U754" s="3"/>
      <c r="V754" s="3"/>
      <c r="W754" s="3"/>
      <c r="X754" s="3"/>
      <c r="Y754" s="3"/>
      <c r="Z754" s="3"/>
      <c r="AA754" s="3"/>
      <c r="AB754" s="3"/>
      <c r="AC754" s="3"/>
      <c r="AD754" s="3"/>
      <c r="AE754" s="3"/>
      <c r="AF754" s="3"/>
      <c r="AG754" s="3"/>
      <c r="AH754" s="3"/>
      <c r="AI754" s="3"/>
      <c r="AJ754" s="3"/>
    </row>
    <row r="755" spans="1:36" ht="15.5">
      <c r="A755" s="1"/>
      <c r="B755" s="1"/>
      <c r="C755" s="1"/>
      <c r="D755" s="1"/>
      <c r="E755" s="1"/>
      <c r="F755" s="1"/>
      <c r="G755" s="1"/>
      <c r="H755" s="1"/>
      <c r="I755" s="1"/>
      <c r="J755" s="1"/>
      <c r="K755" s="1"/>
      <c r="L755" s="1"/>
      <c r="M755" s="1"/>
      <c r="N755" s="1"/>
      <c r="O755" s="1"/>
      <c r="P755" s="1"/>
      <c r="Q755" s="1"/>
      <c r="R755" s="3"/>
      <c r="S755" s="3"/>
      <c r="T755" s="3"/>
      <c r="U755" s="3"/>
      <c r="V755" s="3"/>
      <c r="W755" s="3"/>
      <c r="X755" s="3"/>
      <c r="Y755" s="3"/>
      <c r="Z755" s="3"/>
      <c r="AA755" s="3"/>
      <c r="AB755" s="3"/>
      <c r="AC755" s="3"/>
      <c r="AD755" s="3"/>
      <c r="AE755" s="3"/>
      <c r="AF755" s="3"/>
      <c r="AG755" s="3"/>
      <c r="AH755" s="3"/>
      <c r="AI755" s="3"/>
      <c r="AJ755" s="3"/>
    </row>
    <row r="756" spans="1:36" ht="15.5">
      <c r="A756" s="1"/>
      <c r="B756" s="1"/>
      <c r="C756" s="1"/>
      <c r="D756" s="1"/>
      <c r="E756" s="1"/>
      <c r="F756" s="1"/>
      <c r="G756" s="1"/>
      <c r="H756" s="1"/>
      <c r="I756" s="1"/>
      <c r="J756" s="1"/>
      <c r="K756" s="1"/>
      <c r="L756" s="1"/>
      <c r="M756" s="1"/>
      <c r="N756" s="1"/>
      <c r="O756" s="1"/>
      <c r="P756" s="1"/>
      <c r="Q756" s="1"/>
      <c r="R756" s="3"/>
      <c r="S756" s="3"/>
      <c r="T756" s="3"/>
      <c r="U756" s="3"/>
      <c r="V756" s="3"/>
      <c r="W756" s="3"/>
      <c r="X756" s="3"/>
      <c r="Y756" s="3"/>
      <c r="Z756" s="3"/>
      <c r="AA756" s="3"/>
      <c r="AB756" s="3"/>
      <c r="AC756" s="3"/>
      <c r="AD756" s="3"/>
      <c r="AE756" s="3"/>
      <c r="AF756" s="3"/>
      <c r="AG756" s="3"/>
      <c r="AH756" s="3"/>
      <c r="AI756" s="3"/>
      <c r="AJ756" s="3"/>
    </row>
    <row r="757" spans="1:36" ht="15.5">
      <c r="A757" s="1"/>
      <c r="B757" s="1"/>
      <c r="C757" s="1"/>
      <c r="D757" s="1"/>
      <c r="E757" s="1"/>
      <c r="F757" s="1"/>
      <c r="G757" s="1"/>
      <c r="H757" s="1"/>
      <c r="I757" s="1"/>
      <c r="J757" s="1"/>
      <c r="K757" s="1"/>
      <c r="L757" s="1"/>
      <c r="M757" s="1"/>
      <c r="N757" s="1"/>
      <c r="O757" s="1"/>
      <c r="P757" s="1"/>
      <c r="Q757" s="1"/>
      <c r="R757" s="3"/>
      <c r="S757" s="3"/>
      <c r="T757" s="3"/>
      <c r="U757" s="3"/>
      <c r="V757" s="3"/>
      <c r="W757" s="3"/>
      <c r="X757" s="3"/>
      <c r="Y757" s="3"/>
      <c r="Z757" s="3"/>
      <c r="AA757" s="3"/>
      <c r="AB757" s="3"/>
      <c r="AC757" s="3"/>
      <c r="AD757" s="3"/>
      <c r="AE757" s="3"/>
      <c r="AF757" s="3"/>
      <c r="AG757" s="3"/>
      <c r="AH757" s="3"/>
      <c r="AI757" s="3"/>
      <c r="AJ757" s="3"/>
    </row>
    <row r="758" spans="1:36" ht="15.5">
      <c r="A758" s="1"/>
      <c r="B758" s="1"/>
      <c r="C758" s="1"/>
      <c r="D758" s="1"/>
      <c r="E758" s="1"/>
      <c r="F758" s="1"/>
      <c r="G758" s="1"/>
      <c r="H758" s="1"/>
      <c r="I758" s="1"/>
      <c r="J758" s="1"/>
      <c r="K758" s="1"/>
      <c r="L758" s="1"/>
      <c r="M758" s="1"/>
      <c r="N758" s="1"/>
      <c r="O758" s="1"/>
      <c r="P758" s="1"/>
      <c r="Q758" s="1"/>
      <c r="R758" s="3"/>
      <c r="S758" s="3"/>
      <c r="T758" s="3"/>
      <c r="U758" s="3"/>
      <c r="V758" s="3"/>
      <c r="W758" s="3"/>
      <c r="X758" s="3"/>
      <c r="Y758" s="3"/>
      <c r="Z758" s="3"/>
      <c r="AA758" s="3"/>
      <c r="AB758" s="3"/>
      <c r="AC758" s="3"/>
      <c r="AD758" s="3"/>
      <c r="AE758" s="3"/>
      <c r="AF758" s="3"/>
      <c r="AG758" s="3"/>
      <c r="AH758" s="3"/>
      <c r="AI758" s="3"/>
      <c r="AJ758" s="3"/>
    </row>
    <row r="759" spans="1:36" ht="15.5">
      <c r="A759" s="1"/>
      <c r="B759" s="1"/>
      <c r="C759" s="1"/>
      <c r="D759" s="1"/>
      <c r="E759" s="1"/>
      <c r="F759" s="1"/>
      <c r="G759" s="1"/>
      <c r="H759" s="1"/>
      <c r="I759" s="1"/>
      <c r="J759" s="1"/>
      <c r="K759" s="1"/>
      <c r="L759" s="1"/>
      <c r="M759" s="1"/>
      <c r="N759" s="1"/>
      <c r="O759" s="1"/>
      <c r="P759" s="1"/>
      <c r="Q759" s="1"/>
      <c r="R759" s="3"/>
      <c r="S759" s="3"/>
      <c r="T759" s="3"/>
      <c r="U759" s="3"/>
      <c r="V759" s="3"/>
      <c r="W759" s="3"/>
      <c r="X759" s="3"/>
      <c r="Y759" s="3"/>
      <c r="Z759" s="3"/>
      <c r="AA759" s="3"/>
      <c r="AB759" s="3"/>
      <c r="AC759" s="3"/>
      <c r="AD759" s="3"/>
      <c r="AE759" s="3"/>
      <c r="AF759" s="3"/>
      <c r="AG759" s="3"/>
      <c r="AH759" s="3"/>
      <c r="AI759" s="3"/>
      <c r="AJ759" s="3"/>
    </row>
    <row r="760" spans="1:36" ht="15.5">
      <c r="A760" s="1"/>
      <c r="B760" s="1"/>
      <c r="C760" s="1"/>
      <c r="D760" s="1"/>
      <c r="E760" s="1"/>
      <c r="F760" s="1"/>
      <c r="G760" s="1"/>
      <c r="H760" s="1"/>
      <c r="I760" s="1"/>
      <c r="J760" s="1"/>
      <c r="K760" s="1"/>
      <c r="L760" s="1"/>
      <c r="M760" s="1"/>
      <c r="N760" s="1"/>
      <c r="O760" s="1"/>
      <c r="P760" s="1"/>
      <c r="Q760" s="1"/>
      <c r="R760" s="3"/>
      <c r="S760" s="3"/>
      <c r="T760" s="3"/>
      <c r="U760" s="3"/>
      <c r="V760" s="3"/>
      <c r="W760" s="3"/>
      <c r="X760" s="3"/>
      <c r="Y760" s="3"/>
      <c r="Z760" s="3"/>
      <c r="AA760" s="3"/>
      <c r="AB760" s="3"/>
      <c r="AC760" s="3"/>
      <c r="AD760" s="3"/>
      <c r="AE760" s="3"/>
      <c r="AF760" s="3"/>
      <c r="AG760" s="3"/>
      <c r="AH760" s="3"/>
      <c r="AI760" s="3"/>
      <c r="AJ760" s="3"/>
    </row>
    <row r="761" spans="1:36" ht="15.5">
      <c r="A761" s="1"/>
      <c r="B761" s="1"/>
      <c r="C761" s="1"/>
      <c r="D761" s="1"/>
      <c r="E761" s="1"/>
      <c r="F761" s="1"/>
      <c r="G761" s="1"/>
      <c r="H761" s="1"/>
      <c r="I761" s="1"/>
      <c r="J761" s="1"/>
      <c r="K761" s="1"/>
      <c r="L761" s="1"/>
      <c r="M761" s="1"/>
      <c r="N761" s="1"/>
      <c r="O761" s="1"/>
      <c r="P761" s="1"/>
      <c r="Q761" s="1"/>
      <c r="R761" s="3"/>
      <c r="S761" s="3"/>
      <c r="T761" s="3"/>
      <c r="U761" s="3"/>
      <c r="V761" s="3"/>
      <c r="W761" s="3"/>
      <c r="X761" s="3"/>
      <c r="Y761" s="3"/>
      <c r="Z761" s="3"/>
      <c r="AA761" s="3"/>
      <c r="AB761" s="3"/>
      <c r="AC761" s="3"/>
      <c r="AD761" s="3"/>
      <c r="AE761" s="3"/>
      <c r="AF761" s="3"/>
      <c r="AG761" s="3"/>
      <c r="AH761" s="3"/>
      <c r="AI761" s="3"/>
      <c r="AJ761" s="3"/>
    </row>
    <row r="762" spans="1:36" ht="15.5">
      <c r="A762" s="1"/>
      <c r="B762" s="1"/>
      <c r="C762" s="1"/>
      <c r="D762" s="1"/>
      <c r="E762" s="1"/>
      <c r="F762" s="1"/>
      <c r="G762" s="1"/>
      <c r="H762" s="1"/>
      <c r="I762" s="1"/>
      <c r="J762" s="1"/>
      <c r="K762" s="1"/>
      <c r="L762" s="1"/>
      <c r="M762" s="1"/>
      <c r="N762" s="1"/>
      <c r="O762" s="1"/>
      <c r="P762" s="1"/>
      <c r="Q762" s="1"/>
      <c r="R762" s="3"/>
      <c r="S762" s="3"/>
      <c r="T762" s="3"/>
      <c r="U762" s="3"/>
      <c r="V762" s="3"/>
      <c r="W762" s="3"/>
      <c r="X762" s="3"/>
      <c r="Y762" s="3"/>
      <c r="Z762" s="3"/>
      <c r="AA762" s="3"/>
      <c r="AB762" s="3"/>
      <c r="AC762" s="3"/>
      <c r="AD762" s="3"/>
      <c r="AE762" s="3"/>
      <c r="AF762" s="3"/>
      <c r="AG762" s="3"/>
      <c r="AH762" s="3"/>
      <c r="AI762" s="3"/>
      <c r="AJ762" s="3"/>
    </row>
    <row r="763" spans="1:36" ht="15.5">
      <c r="A763" s="1"/>
      <c r="B763" s="1"/>
      <c r="C763" s="1"/>
      <c r="D763" s="1"/>
      <c r="E763" s="1"/>
      <c r="F763" s="1"/>
      <c r="G763" s="1"/>
      <c r="H763" s="1"/>
      <c r="I763" s="1"/>
      <c r="J763" s="1"/>
      <c r="K763" s="1"/>
      <c r="L763" s="1"/>
      <c r="M763" s="1"/>
      <c r="N763" s="1"/>
      <c r="O763" s="1"/>
      <c r="P763" s="1"/>
      <c r="Q763" s="1"/>
      <c r="R763" s="3"/>
      <c r="S763" s="3"/>
      <c r="T763" s="3"/>
      <c r="U763" s="3"/>
      <c r="V763" s="3"/>
      <c r="W763" s="3"/>
      <c r="X763" s="3"/>
      <c r="Y763" s="3"/>
      <c r="Z763" s="3"/>
      <c r="AA763" s="3"/>
      <c r="AB763" s="3"/>
      <c r="AC763" s="3"/>
      <c r="AD763" s="3"/>
      <c r="AE763" s="3"/>
      <c r="AF763" s="3"/>
      <c r="AG763" s="3"/>
      <c r="AH763" s="3"/>
      <c r="AI763" s="3"/>
      <c r="AJ763" s="3"/>
    </row>
    <row r="764" spans="1:36" ht="15.5">
      <c r="A764" s="1"/>
      <c r="B764" s="1"/>
      <c r="C764" s="1"/>
      <c r="D764" s="1"/>
      <c r="E764" s="1"/>
      <c r="F764" s="1"/>
      <c r="G764" s="1"/>
      <c r="H764" s="1"/>
      <c r="I764" s="1"/>
      <c r="J764" s="1"/>
      <c r="K764" s="1"/>
      <c r="L764" s="1"/>
      <c r="M764" s="1"/>
      <c r="N764" s="1"/>
      <c r="O764" s="1"/>
      <c r="P764" s="1"/>
      <c r="Q764" s="1"/>
      <c r="R764" s="3"/>
      <c r="S764" s="3"/>
      <c r="T764" s="3"/>
      <c r="U764" s="3"/>
      <c r="V764" s="3"/>
      <c r="W764" s="3"/>
      <c r="X764" s="3"/>
      <c r="Y764" s="3"/>
      <c r="Z764" s="3"/>
      <c r="AA764" s="3"/>
      <c r="AB764" s="3"/>
      <c r="AC764" s="3"/>
      <c r="AD764" s="3"/>
      <c r="AE764" s="3"/>
      <c r="AF764" s="3"/>
      <c r="AG764" s="3"/>
      <c r="AH764" s="3"/>
      <c r="AI764" s="3"/>
      <c r="AJ764" s="3"/>
    </row>
    <row r="765" spans="1:36" ht="15.5">
      <c r="A765" s="1"/>
      <c r="B765" s="1"/>
      <c r="C765" s="1"/>
      <c r="D765" s="1"/>
      <c r="E765" s="1"/>
      <c r="F765" s="1"/>
      <c r="G765" s="1"/>
      <c r="H765" s="1"/>
      <c r="I765" s="1"/>
      <c r="J765" s="1"/>
      <c r="K765" s="1"/>
      <c r="L765" s="1"/>
      <c r="M765" s="1"/>
      <c r="N765" s="1"/>
      <c r="O765" s="1"/>
      <c r="P765" s="1"/>
      <c r="Q765" s="1"/>
      <c r="R765" s="3"/>
      <c r="S765" s="3"/>
      <c r="T765" s="3"/>
      <c r="U765" s="3"/>
      <c r="V765" s="3"/>
      <c r="W765" s="3"/>
      <c r="X765" s="3"/>
      <c r="Y765" s="3"/>
      <c r="Z765" s="3"/>
      <c r="AA765" s="3"/>
      <c r="AB765" s="3"/>
      <c r="AC765" s="3"/>
      <c r="AD765" s="3"/>
      <c r="AE765" s="3"/>
      <c r="AF765" s="3"/>
      <c r="AG765" s="3"/>
      <c r="AH765" s="3"/>
      <c r="AI765" s="3"/>
      <c r="AJ765" s="3"/>
    </row>
    <row r="766" spans="1:36" ht="15.5">
      <c r="A766" s="1"/>
      <c r="B766" s="1"/>
      <c r="C766" s="1"/>
      <c r="D766" s="1"/>
      <c r="E766" s="1"/>
      <c r="F766" s="1"/>
      <c r="G766" s="1"/>
      <c r="H766" s="1"/>
      <c r="I766" s="1"/>
      <c r="J766" s="1"/>
      <c r="K766" s="1"/>
      <c r="L766" s="1"/>
      <c r="M766" s="1"/>
      <c r="N766" s="1"/>
      <c r="O766" s="1"/>
      <c r="P766" s="1"/>
      <c r="Q766" s="1"/>
      <c r="R766" s="3"/>
      <c r="S766" s="3"/>
      <c r="T766" s="3"/>
      <c r="U766" s="3"/>
      <c r="V766" s="3"/>
      <c r="W766" s="3"/>
      <c r="X766" s="3"/>
      <c r="Y766" s="3"/>
      <c r="Z766" s="3"/>
      <c r="AA766" s="3"/>
      <c r="AB766" s="3"/>
      <c r="AC766" s="3"/>
      <c r="AD766" s="3"/>
      <c r="AE766" s="3"/>
      <c r="AF766" s="3"/>
      <c r="AG766" s="3"/>
      <c r="AH766" s="3"/>
      <c r="AI766" s="3"/>
      <c r="AJ766" s="3"/>
    </row>
    <row r="767" spans="1:36" ht="15.5">
      <c r="A767" s="1"/>
      <c r="B767" s="1"/>
      <c r="C767" s="1"/>
      <c r="D767" s="1"/>
      <c r="E767" s="1"/>
      <c r="F767" s="1"/>
      <c r="G767" s="1"/>
      <c r="H767" s="1"/>
      <c r="I767" s="1"/>
      <c r="J767" s="1"/>
      <c r="K767" s="1"/>
      <c r="L767" s="1"/>
      <c r="M767" s="1"/>
      <c r="N767" s="1"/>
      <c r="O767" s="1"/>
      <c r="P767" s="1"/>
      <c r="Q767" s="1"/>
      <c r="R767" s="3"/>
      <c r="S767" s="3"/>
      <c r="T767" s="3"/>
      <c r="U767" s="3"/>
      <c r="V767" s="3"/>
      <c r="W767" s="3"/>
      <c r="X767" s="3"/>
      <c r="Y767" s="3"/>
      <c r="Z767" s="3"/>
      <c r="AA767" s="3"/>
      <c r="AB767" s="3"/>
      <c r="AC767" s="3"/>
      <c r="AD767" s="3"/>
      <c r="AE767" s="3"/>
      <c r="AF767" s="3"/>
      <c r="AG767" s="3"/>
      <c r="AH767" s="3"/>
      <c r="AI767" s="3"/>
      <c r="AJ767" s="3"/>
    </row>
    <row r="768" spans="1:36" ht="15.5">
      <c r="A768" s="1"/>
      <c r="B768" s="1"/>
      <c r="C768" s="1"/>
      <c r="D768" s="1"/>
      <c r="E768" s="1"/>
      <c r="F768" s="1"/>
      <c r="G768" s="1"/>
      <c r="H768" s="1"/>
      <c r="I768" s="1"/>
      <c r="J768" s="1"/>
      <c r="K768" s="1"/>
      <c r="L768" s="1"/>
      <c r="M768" s="1"/>
      <c r="N768" s="1"/>
      <c r="O768" s="1"/>
      <c r="P768" s="1"/>
      <c r="Q768" s="1"/>
      <c r="R768" s="3"/>
      <c r="S768" s="3"/>
      <c r="T768" s="3"/>
      <c r="U768" s="3"/>
      <c r="V768" s="3"/>
      <c r="W768" s="3"/>
      <c r="X768" s="3"/>
      <c r="Y768" s="3"/>
      <c r="Z768" s="3"/>
      <c r="AA768" s="3"/>
      <c r="AB768" s="3"/>
      <c r="AC768" s="3"/>
      <c r="AD768" s="3"/>
      <c r="AE768" s="3"/>
      <c r="AF768" s="3"/>
      <c r="AG768" s="3"/>
      <c r="AH768" s="3"/>
      <c r="AI768" s="3"/>
      <c r="AJ768" s="3"/>
    </row>
    <row r="769" spans="1:36" ht="15.5">
      <c r="A769" s="1"/>
      <c r="B769" s="1"/>
      <c r="C769" s="1"/>
      <c r="D769" s="1"/>
      <c r="E769" s="1"/>
      <c r="F769" s="1"/>
      <c r="G769" s="1"/>
      <c r="H769" s="1"/>
      <c r="I769" s="1"/>
      <c r="J769" s="1"/>
      <c r="K769" s="1"/>
      <c r="L769" s="1"/>
      <c r="M769" s="1"/>
      <c r="N769" s="1"/>
      <c r="O769" s="1"/>
      <c r="P769" s="1"/>
      <c r="Q769" s="1"/>
      <c r="R769" s="3"/>
      <c r="S769" s="3"/>
      <c r="T769" s="3"/>
      <c r="U769" s="3"/>
      <c r="V769" s="3"/>
      <c r="W769" s="3"/>
      <c r="X769" s="3"/>
      <c r="Y769" s="3"/>
      <c r="Z769" s="3"/>
      <c r="AA769" s="3"/>
      <c r="AB769" s="3"/>
      <c r="AC769" s="3"/>
      <c r="AD769" s="3"/>
      <c r="AE769" s="3"/>
      <c r="AF769" s="3"/>
      <c r="AG769" s="3"/>
      <c r="AH769" s="3"/>
      <c r="AI769" s="3"/>
      <c r="AJ769" s="3"/>
    </row>
    <row r="770" spans="1:36" ht="15.5">
      <c r="A770" s="1"/>
      <c r="B770" s="1"/>
      <c r="C770" s="1"/>
      <c r="D770" s="1"/>
      <c r="E770" s="1"/>
      <c r="F770" s="1"/>
      <c r="G770" s="1"/>
      <c r="H770" s="1"/>
      <c r="I770" s="1"/>
      <c r="J770" s="1"/>
      <c r="K770" s="1"/>
      <c r="L770" s="1"/>
      <c r="M770" s="1"/>
      <c r="N770" s="1"/>
      <c r="O770" s="1"/>
      <c r="P770" s="1"/>
      <c r="Q770" s="1"/>
      <c r="R770" s="3"/>
      <c r="S770" s="3"/>
      <c r="T770" s="3"/>
      <c r="U770" s="3"/>
      <c r="V770" s="3"/>
      <c r="W770" s="3"/>
      <c r="X770" s="3"/>
      <c r="Y770" s="3"/>
      <c r="Z770" s="3"/>
      <c r="AA770" s="3"/>
      <c r="AB770" s="3"/>
      <c r="AC770" s="3"/>
      <c r="AD770" s="3"/>
      <c r="AE770" s="3"/>
      <c r="AF770" s="3"/>
      <c r="AG770" s="3"/>
      <c r="AH770" s="3"/>
      <c r="AI770" s="3"/>
      <c r="AJ770" s="3"/>
    </row>
    <row r="771" spans="1:36" ht="15.5">
      <c r="A771" s="1"/>
      <c r="B771" s="1"/>
      <c r="C771" s="1"/>
      <c r="D771" s="1"/>
      <c r="E771" s="1"/>
      <c r="F771" s="1"/>
      <c r="G771" s="1"/>
      <c r="H771" s="1"/>
      <c r="I771" s="1"/>
      <c r="J771" s="1"/>
      <c r="K771" s="1"/>
      <c r="L771" s="1"/>
      <c r="M771" s="1"/>
      <c r="N771" s="1"/>
      <c r="O771" s="1"/>
      <c r="P771" s="1"/>
      <c r="Q771" s="1"/>
      <c r="R771" s="3"/>
      <c r="S771" s="3"/>
      <c r="T771" s="3"/>
      <c r="U771" s="3"/>
      <c r="V771" s="3"/>
      <c r="W771" s="3"/>
      <c r="X771" s="3"/>
      <c r="Y771" s="3"/>
      <c r="Z771" s="3"/>
      <c r="AA771" s="3"/>
      <c r="AB771" s="3"/>
      <c r="AC771" s="3"/>
      <c r="AD771" s="3"/>
      <c r="AE771" s="3"/>
      <c r="AF771" s="3"/>
      <c r="AG771" s="3"/>
      <c r="AH771" s="3"/>
      <c r="AI771" s="3"/>
      <c r="AJ771" s="3"/>
    </row>
    <row r="772" spans="1:36" ht="15.5">
      <c r="A772" s="1"/>
      <c r="B772" s="1"/>
      <c r="C772" s="1"/>
      <c r="D772" s="1"/>
      <c r="E772" s="1"/>
      <c r="F772" s="1"/>
      <c r="G772" s="1"/>
      <c r="H772" s="1"/>
      <c r="I772" s="1"/>
      <c r="J772" s="1"/>
      <c r="K772" s="1"/>
      <c r="L772" s="1"/>
      <c r="M772" s="1"/>
      <c r="N772" s="1"/>
      <c r="O772" s="1"/>
      <c r="P772" s="1"/>
      <c r="Q772" s="1"/>
      <c r="R772" s="3"/>
      <c r="S772" s="3"/>
      <c r="T772" s="3"/>
      <c r="U772" s="3"/>
      <c r="V772" s="3"/>
      <c r="W772" s="3"/>
      <c r="X772" s="3"/>
      <c r="Y772" s="3"/>
      <c r="Z772" s="3"/>
      <c r="AA772" s="3"/>
      <c r="AB772" s="3"/>
      <c r="AC772" s="3"/>
      <c r="AD772" s="3"/>
      <c r="AE772" s="3"/>
      <c r="AF772" s="3"/>
      <c r="AG772" s="3"/>
      <c r="AH772" s="3"/>
      <c r="AI772" s="3"/>
      <c r="AJ772" s="3"/>
    </row>
    <row r="773" spans="1:36" ht="15.5">
      <c r="A773" s="1"/>
      <c r="B773" s="1"/>
      <c r="C773" s="1"/>
      <c r="D773" s="1"/>
      <c r="E773" s="1"/>
      <c r="F773" s="1"/>
      <c r="G773" s="1"/>
      <c r="H773" s="1"/>
      <c r="I773" s="1"/>
      <c r="J773" s="1"/>
      <c r="K773" s="1"/>
      <c r="L773" s="1"/>
      <c r="M773" s="1"/>
      <c r="N773" s="1"/>
      <c r="O773" s="1"/>
      <c r="P773" s="1"/>
      <c r="Q773" s="1"/>
      <c r="R773" s="3"/>
      <c r="S773" s="3"/>
      <c r="T773" s="3"/>
      <c r="U773" s="3"/>
      <c r="V773" s="3"/>
      <c r="W773" s="3"/>
      <c r="X773" s="3"/>
      <c r="Y773" s="3"/>
      <c r="Z773" s="3"/>
      <c r="AA773" s="3"/>
      <c r="AB773" s="3"/>
      <c r="AC773" s="3"/>
      <c r="AD773" s="3"/>
      <c r="AE773" s="3"/>
      <c r="AF773" s="3"/>
      <c r="AG773" s="3"/>
      <c r="AH773" s="3"/>
      <c r="AI773" s="3"/>
      <c r="AJ773" s="3"/>
    </row>
    <row r="774" spans="1:36" ht="15.5">
      <c r="A774" s="1"/>
      <c r="B774" s="1"/>
      <c r="C774" s="1"/>
      <c r="D774" s="1"/>
      <c r="E774" s="1"/>
      <c r="F774" s="1"/>
      <c r="G774" s="1"/>
      <c r="H774" s="1"/>
      <c r="I774" s="1"/>
      <c r="J774" s="1"/>
      <c r="K774" s="1"/>
      <c r="L774" s="1"/>
      <c r="M774" s="1"/>
      <c r="N774" s="1"/>
      <c r="O774" s="1"/>
      <c r="P774" s="1"/>
      <c r="Q774" s="1"/>
      <c r="R774" s="3"/>
      <c r="S774" s="3"/>
      <c r="T774" s="3"/>
      <c r="U774" s="3"/>
      <c r="V774" s="3"/>
      <c r="W774" s="3"/>
      <c r="X774" s="3"/>
      <c r="Y774" s="3"/>
      <c r="Z774" s="3"/>
      <c r="AA774" s="3"/>
      <c r="AB774" s="3"/>
      <c r="AC774" s="3"/>
      <c r="AD774" s="3"/>
      <c r="AE774" s="3"/>
      <c r="AF774" s="3"/>
      <c r="AG774" s="3"/>
      <c r="AH774" s="3"/>
      <c r="AI774" s="3"/>
      <c r="AJ774" s="3"/>
    </row>
    <row r="775" spans="1:36" ht="15.5">
      <c r="A775" s="1"/>
      <c r="B775" s="1"/>
      <c r="C775" s="1"/>
      <c r="D775" s="1"/>
      <c r="E775" s="1"/>
      <c r="F775" s="1"/>
      <c r="G775" s="1"/>
      <c r="H775" s="1"/>
      <c r="I775" s="1"/>
      <c r="J775" s="1"/>
      <c r="K775" s="1"/>
      <c r="L775" s="1"/>
      <c r="M775" s="1"/>
      <c r="N775" s="1"/>
      <c r="O775" s="1"/>
      <c r="P775" s="1"/>
      <c r="Q775" s="1"/>
      <c r="R775" s="3"/>
      <c r="S775" s="3"/>
      <c r="T775" s="3"/>
      <c r="U775" s="3"/>
      <c r="V775" s="3"/>
      <c r="W775" s="3"/>
      <c r="X775" s="3"/>
      <c r="Y775" s="3"/>
      <c r="Z775" s="3"/>
      <c r="AA775" s="3"/>
      <c r="AB775" s="3"/>
      <c r="AC775" s="3"/>
      <c r="AD775" s="3"/>
      <c r="AE775" s="3"/>
      <c r="AF775" s="3"/>
      <c r="AG775" s="3"/>
      <c r="AH775" s="3"/>
      <c r="AI775" s="3"/>
      <c r="AJ775" s="3"/>
    </row>
    <row r="776" spans="1:36" ht="15.5">
      <c r="A776" s="1"/>
      <c r="B776" s="1"/>
      <c r="C776" s="1"/>
      <c r="D776" s="1"/>
      <c r="E776" s="1"/>
      <c r="F776" s="1"/>
      <c r="G776" s="1"/>
      <c r="H776" s="1"/>
      <c r="I776" s="1"/>
      <c r="J776" s="1"/>
      <c r="K776" s="1"/>
      <c r="L776" s="1"/>
      <c r="M776" s="1"/>
      <c r="N776" s="1"/>
      <c r="O776" s="1"/>
      <c r="P776" s="1"/>
      <c r="Q776" s="1"/>
      <c r="R776" s="3"/>
      <c r="S776" s="3"/>
      <c r="T776" s="3"/>
      <c r="U776" s="3"/>
      <c r="V776" s="3"/>
      <c r="W776" s="3"/>
      <c r="X776" s="3"/>
      <c r="Y776" s="3"/>
      <c r="Z776" s="3"/>
      <c r="AA776" s="3"/>
      <c r="AB776" s="3"/>
      <c r="AC776" s="3"/>
      <c r="AD776" s="3"/>
      <c r="AE776" s="3"/>
      <c r="AF776" s="3"/>
      <c r="AG776" s="3"/>
      <c r="AH776" s="3"/>
      <c r="AI776" s="3"/>
      <c r="AJ776" s="3"/>
    </row>
    <row r="777" spans="1:36" ht="15.5">
      <c r="A777" s="1"/>
      <c r="B777" s="1"/>
      <c r="C777" s="1"/>
      <c r="D777" s="1"/>
      <c r="E777" s="1"/>
      <c r="F777" s="1"/>
      <c r="G777" s="1"/>
      <c r="H777" s="1"/>
      <c r="I777" s="1"/>
      <c r="J777" s="1"/>
      <c r="K777" s="1"/>
      <c r="L777" s="1"/>
      <c r="M777" s="1"/>
      <c r="N777" s="1"/>
      <c r="O777" s="1"/>
      <c r="P777" s="1"/>
      <c r="Q777" s="1"/>
      <c r="R777" s="3"/>
      <c r="S777" s="3"/>
      <c r="T777" s="3"/>
      <c r="U777" s="3"/>
      <c r="V777" s="3"/>
      <c r="W777" s="3"/>
      <c r="X777" s="3"/>
      <c r="Y777" s="3"/>
      <c r="Z777" s="3"/>
      <c r="AA777" s="3"/>
      <c r="AB777" s="3"/>
      <c r="AC777" s="3"/>
      <c r="AD777" s="3"/>
      <c r="AE777" s="3"/>
      <c r="AF777" s="3"/>
      <c r="AG777" s="3"/>
      <c r="AH777" s="3"/>
      <c r="AI777" s="3"/>
      <c r="AJ777" s="3"/>
    </row>
    <row r="778" spans="1:36" ht="15.5">
      <c r="A778" s="1"/>
      <c r="B778" s="1"/>
      <c r="C778" s="1"/>
      <c r="D778" s="1"/>
      <c r="E778" s="1"/>
      <c r="F778" s="1"/>
      <c r="G778" s="1"/>
      <c r="H778" s="1"/>
      <c r="I778" s="1"/>
      <c r="J778" s="1"/>
      <c r="K778" s="1"/>
      <c r="L778" s="1"/>
      <c r="M778" s="1"/>
      <c r="N778" s="1"/>
      <c r="O778" s="1"/>
      <c r="P778" s="1"/>
      <c r="Q778" s="1"/>
      <c r="R778" s="3"/>
      <c r="S778" s="3"/>
      <c r="T778" s="3"/>
      <c r="U778" s="3"/>
      <c r="V778" s="3"/>
      <c r="W778" s="3"/>
      <c r="X778" s="3"/>
      <c r="Y778" s="3"/>
      <c r="Z778" s="3"/>
      <c r="AA778" s="3"/>
      <c r="AB778" s="3"/>
      <c r="AC778" s="3"/>
      <c r="AD778" s="3"/>
      <c r="AE778" s="3"/>
      <c r="AF778" s="3"/>
      <c r="AG778" s="3"/>
      <c r="AH778" s="3"/>
      <c r="AI778" s="3"/>
      <c r="AJ778" s="3"/>
    </row>
    <row r="779" spans="1:36" ht="15.5">
      <c r="A779" s="1"/>
      <c r="B779" s="1"/>
      <c r="C779" s="1"/>
      <c r="D779" s="1"/>
      <c r="E779" s="1"/>
      <c r="F779" s="1"/>
      <c r="G779" s="1"/>
      <c r="H779" s="1"/>
      <c r="I779" s="1"/>
      <c r="J779" s="1"/>
      <c r="K779" s="1"/>
      <c r="L779" s="1"/>
      <c r="M779" s="1"/>
      <c r="N779" s="1"/>
      <c r="O779" s="1"/>
      <c r="P779" s="1"/>
      <c r="Q779" s="1"/>
      <c r="R779" s="3"/>
      <c r="S779" s="3"/>
      <c r="T779" s="3"/>
      <c r="U779" s="3"/>
      <c r="V779" s="3"/>
      <c r="W779" s="3"/>
      <c r="X779" s="3"/>
      <c r="Y779" s="3"/>
      <c r="Z779" s="3"/>
      <c r="AA779" s="3"/>
      <c r="AB779" s="3"/>
      <c r="AC779" s="3"/>
      <c r="AD779" s="3"/>
      <c r="AE779" s="3"/>
      <c r="AF779" s="3"/>
      <c r="AG779" s="3"/>
      <c r="AH779" s="3"/>
      <c r="AI779" s="3"/>
      <c r="AJ779" s="3"/>
    </row>
    <row r="780" spans="1:36" ht="15.5">
      <c r="A780" s="1"/>
      <c r="B780" s="1"/>
      <c r="C780" s="1"/>
      <c r="D780" s="1"/>
      <c r="E780" s="1"/>
      <c r="F780" s="1"/>
      <c r="G780" s="1"/>
      <c r="H780" s="1"/>
      <c r="I780" s="1"/>
      <c r="J780" s="1"/>
      <c r="K780" s="1"/>
      <c r="L780" s="1"/>
      <c r="M780" s="1"/>
      <c r="N780" s="1"/>
      <c r="O780" s="1"/>
      <c r="P780" s="1"/>
      <c r="Q780" s="1"/>
      <c r="R780" s="3"/>
      <c r="S780" s="3"/>
      <c r="T780" s="3"/>
      <c r="U780" s="3"/>
      <c r="V780" s="3"/>
      <c r="W780" s="3"/>
      <c r="X780" s="3"/>
      <c r="Y780" s="3"/>
      <c r="Z780" s="3"/>
      <c r="AA780" s="3"/>
      <c r="AB780" s="3"/>
      <c r="AC780" s="3"/>
      <c r="AD780" s="3"/>
      <c r="AE780" s="3"/>
      <c r="AF780" s="3"/>
      <c r="AG780" s="3"/>
      <c r="AH780" s="3"/>
      <c r="AI780" s="3"/>
      <c r="AJ780" s="3"/>
    </row>
    <row r="781" spans="1:36" ht="15.5">
      <c r="A781" s="1"/>
      <c r="B781" s="1"/>
      <c r="C781" s="1"/>
      <c r="D781" s="1"/>
      <c r="E781" s="1"/>
      <c r="F781" s="1"/>
      <c r="G781" s="1"/>
      <c r="H781" s="1"/>
      <c r="I781" s="1"/>
      <c r="J781" s="1"/>
      <c r="K781" s="1"/>
      <c r="L781" s="1"/>
      <c r="M781" s="1"/>
      <c r="N781" s="1"/>
      <c r="O781" s="1"/>
      <c r="P781" s="1"/>
      <c r="Q781" s="1"/>
      <c r="R781" s="3"/>
      <c r="S781" s="3"/>
      <c r="T781" s="3"/>
      <c r="U781" s="3"/>
      <c r="V781" s="3"/>
      <c r="W781" s="3"/>
      <c r="X781" s="3"/>
      <c r="Y781" s="3"/>
      <c r="Z781" s="3"/>
      <c r="AA781" s="3"/>
      <c r="AB781" s="3"/>
      <c r="AC781" s="3"/>
      <c r="AD781" s="3"/>
      <c r="AE781" s="3"/>
      <c r="AF781" s="3"/>
      <c r="AG781" s="3"/>
      <c r="AH781" s="3"/>
      <c r="AI781" s="3"/>
      <c r="AJ781" s="3"/>
    </row>
    <row r="782" spans="1:36" ht="15.5">
      <c r="A782" s="1"/>
      <c r="B782" s="1"/>
      <c r="C782" s="1"/>
      <c r="D782" s="1"/>
      <c r="E782" s="1"/>
      <c r="F782" s="1"/>
      <c r="G782" s="1"/>
      <c r="H782" s="1"/>
      <c r="I782" s="1"/>
      <c r="J782" s="1"/>
      <c r="K782" s="1"/>
      <c r="L782" s="1"/>
      <c r="M782" s="1"/>
      <c r="N782" s="1"/>
      <c r="O782" s="1"/>
      <c r="P782" s="1"/>
      <c r="Q782" s="1"/>
      <c r="R782" s="3"/>
      <c r="S782" s="3"/>
      <c r="T782" s="3"/>
      <c r="U782" s="3"/>
      <c r="V782" s="3"/>
      <c r="W782" s="3"/>
      <c r="X782" s="3"/>
      <c r="Y782" s="3"/>
      <c r="Z782" s="3"/>
      <c r="AA782" s="3"/>
      <c r="AB782" s="3"/>
      <c r="AC782" s="3"/>
      <c r="AD782" s="3"/>
      <c r="AE782" s="3"/>
      <c r="AF782" s="3"/>
      <c r="AG782" s="3"/>
      <c r="AH782" s="3"/>
      <c r="AI782" s="3"/>
      <c r="AJ782" s="3"/>
    </row>
    <row r="783" spans="1:36" ht="15.5">
      <c r="A783" s="1"/>
      <c r="B783" s="1"/>
      <c r="C783" s="1"/>
      <c r="D783" s="1"/>
      <c r="E783" s="1"/>
      <c r="F783" s="1"/>
      <c r="G783" s="1"/>
      <c r="H783" s="1"/>
      <c r="I783" s="1"/>
      <c r="J783" s="1"/>
      <c r="K783" s="1"/>
      <c r="L783" s="1"/>
      <c r="M783" s="1"/>
      <c r="N783" s="1"/>
      <c r="O783" s="1"/>
      <c r="P783" s="1"/>
      <c r="Q783" s="1"/>
      <c r="R783" s="3"/>
      <c r="S783" s="3"/>
      <c r="T783" s="3"/>
      <c r="U783" s="3"/>
      <c r="V783" s="3"/>
      <c r="W783" s="3"/>
      <c r="X783" s="3"/>
      <c r="Y783" s="3"/>
      <c r="Z783" s="3"/>
      <c r="AA783" s="3"/>
      <c r="AB783" s="3"/>
      <c r="AC783" s="3"/>
      <c r="AD783" s="3"/>
      <c r="AE783" s="3"/>
      <c r="AF783" s="3"/>
      <c r="AG783" s="3"/>
      <c r="AH783" s="3"/>
      <c r="AI783" s="3"/>
      <c r="AJ783" s="3"/>
    </row>
    <row r="784" spans="1:36" ht="15.5">
      <c r="A784" s="1"/>
      <c r="B784" s="1"/>
      <c r="C784" s="1"/>
      <c r="D784" s="1"/>
      <c r="E784" s="1"/>
      <c r="F784" s="1"/>
      <c r="G784" s="1"/>
      <c r="H784" s="1"/>
      <c r="I784" s="1"/>
      <c r="J784" s="1"/>
      <c r="K784" s="1"/>
      <c r="L784" s="1"/>
      <c r="M784" s="1"/>
      <c r="N784" s="1"/>
      <c r="O784" s="1"/>
      <c r="P784" s="1"/>
      <c r="Q784" s="1"/>
      <c r="R784" s="3"/>
      <c r="S784" s="3"/>
      <c r="T784" s="3"/>
      <c r="U784" s="3"/>
      <c r="V784" s="3"/>
      <c r="W784" s="3"/>
      <c r="X784" s="3"/>
      <c r="Y784" s="3"/>
      <c r="Z784" s="3"/>
      <c r="AA784" s="3"/>
      <c r="AB784" s="3"/>
      <c r="AC784" s="3"/>
      <c r="AD784" s="3"/>
      <c r="AE784" s="3"/>
      <c r="AF784" s="3"/>
      <c r="AG784" s="3"/>
      <c r="AH784" s="3"/>
      <c r="AI784" s="3"/>
      <c r="AJ784" s="3"/>
    </row>
    <row r="785" spans="1:36" ht="15.5">
      <c r="A785" s="1"/>
      <c r="B785" s="1"/>
      <c r="C785" s="1"/>
      <c r="D785" s="1"/>
      <c r="E785" s="1"/>
      <c r="F785" s="1"/>
      <c r="G785" s="1"/>
      <c r="H785" s="1"/>
      <c r="I785" s="1"/>
      <c r="J785" s="1"/>
      <c r="K785" s="1"/>
      <c r="L785" s="1"/>
      <c r="M785" s="1"/>
      <c r="N785" s="1"/>
      <c r="O785" s="1"/>
      <c r="P785" s="1"/>
      <c r="Q785" s="1"/>
      <c r="R785" s="3"/>
      <c r="S785" s="3"/>
      <c r="T785" s="3"/>
      <c r="U785" s="3"/>
      <c r="V785" s="3"/>
      <c r="W785" s="3"/>
      <c r="X785" s="3"/>
      <c r="Y785" s="3"/>
      <c r="Z785" s="3"/>
      <c r="AA785" s="3"/>
      <c r="AB785" s="3"/>
      <c r="AC785" s="3"/>
      <c r="AD785" s="3"/>
      <c r="AE785" s="3"/>
      <c r="AF785" s="3"/>
      <c r="AG785" s="3"/>
      <c r="AH785" s="3"/>
      <c r="AI785" s="3"/>
      <c r="AJ785" s="3"/>
    </row>
    <row r="786" spans="1:36" ht="15.5">
      <c r="A786" s="1"/>
      <c r="B786" s="1"/>
      <c r="C786" s="1"/>
      <c r="D786" s="1"/>
      <c r="E786" s="1"/>
      <c r="F786" s="1"/>
      <c r="G786" s="1"/>
      <c r="H786" s="1"/>
      <c r="I786" s="1"/>
      <c r="J786" s="1"/>
      <c r="K786" s="1"/>
      <c r="L786" s="1"/>
      <c r="M786" s="1"/>
      <c r="N786" s="1"/>
      <c r="O786" s="1"/>
      <c r="P786" s="1"/>
      <c r="Q786" s="1"/>
      <c r="R786" s="3"/>
      <c r="S786" s="3"/>
      <c r="T786" s="3"/>
      <c r="U786" s="3"/>
      <c r="V786" s="3"/>
      <c r="W786" s="3"/>
      <c r="X786" s="3"/>
      <c r="Y786" s="3"/>
      <c r="Z786" s="3"/>
      <c r="AA786" s="3"/>
      <c r="AB786" s="3"/>
      <c r="AC786" s="3"/>
      <c r="AD786" s="3"/>
      <c r="AE786" s="3"/>
      <c r="AF786" s="3"/>
      <c r="AG786" s="3"/>
      <c r="AH786" s="3"/>
      <c r="AI786" s="3"/>
      <c r="AJ786" s="3"/>
    </row>
    <row r="787" spans="1:36" ht="15.5">
      <c r="A787" s="1"/>
      <c r="B787" s="1"/>
      <c r="C787" s="1"/>
      <c r="D787" s="1"/>
      <c r="E787" s="1"/>
      <c r="F787" s="1"/>
      <c r="G787" s="1"/>
      <c r="H787" s="1"/>
      <c r="I787" s="1"/>
      <c r="J787" s="1"/>
      <c r="K787" s="1"/>
      <c r="L787" s="1"/>
      <c r="M787" s="1"/>
      <c r="N787" s="1"/>
      <c r="O787" s="1"/>
      <c r="P787" s="1"/>
      <c r="Q787" s="1"/>
      <c r="R787" s="3"/>
      <c r="S787" s="3"/>
      <c r="T787" s="3"/>
      <c r="U787" s="3"/>
      <c r="V787" s="3"/>
      <c r="W787" s="3"/>
      <c r="X787" s="3"/>
      <c r="Y787" s="3"/>
      <c r="Z787" s="3"/>
      <c r="AA787" s="3"/>
      <c r="AB787" s="3"/>
      <c r="AC787" s="3"/>
      <c r="AD787" s="3"/>
      <c r="AE787" s="3"/>
      <c r="AF787" s="3"/>
      <c r="AG787" s="3"/>
      <c r="AH787" s="3"/>
      <c r="AI787" s="3"/>
      <c r="AJ787" s="3"/>
    </row>
    <row r="788" spans="1:36" ht="15.5">
      <c r="A788" s="1"/>
      <c r="B788" s="1"/>
      <c r="C788" s="1"/>
      <c r="D788" s="1"/>
      <c r="E788" s="1"/>
      <c r="F788" s="1"/>
      <c r="G788" s="1"/>
      <c r="H788" s="1"/>
      <c r="I788" s="1"/>
      <c r="J788" s="1"/>
      <c r="K788" s="1"/>
      <c r="L788" s="1"/>
      <c r="M788" s="1"/>
      <c r="N788" s="1"/>
      <c r="O788" s="1"/>
      <c r="P788" s="1"/>
      <c r="Q788" s="1"/>
      <c r="R788" s="3"/>
      <c r="S788" s="3"/>
      <c r="T788" s="3"/>
      <c r="U788" s="3"/>
      <c r="V788" s="3"/>
      <c r="W788" s="3"/>
      <c r="X788" s="3"/>
      <c r="Y788" s="3"/>
      <c r="Z788" s="3"/>
      <c r="AA788" s="3"/>
      <c r="AB788" s="3"/>
      <c r="AC788" s="3"/>
      <c r="AD788" s="3"/>
      <c r="AE788" s="3"/>
      <c r="AF788" s="3"/>
      <c r="AG788" s="3"/>
      <c r="AH788" s="3"/>
      <c r="AI788" s="3"/>
      <c r="AJ788" s="3"/>
    </row>
    <row r="789" spans="1:36" ht="15.5">
      <c r="A789" s="1"/>
      <c r="B789" s="1"/>
      <c r="C789" s="1"/>
      <c r="D789" s="1"/>
      <c r="E789" s="1"/>
      <c r="F789" s="1"/>
      <c r="G789" s="1"/>
      <c r="H789" s="1"/>
      <c r="I789" s="1"/>
      <c r="J789" s="1"/>
      <c r="K789" s="1"/>
      <c r="L789" s="1"/>
      <c r="M789" s="1"/>
      <c r="N789" s="1"/>
      <c r="O789" s="1"/>
      <c r="P789" s="1"/>
      <c r="Q789" s="1"/>
      <c r="R789" s="3"/>
      <c r="S789" s="3"/>
      <c r="T789" s="3"/>
      <c r="U789" s="3"/>
      <c r="V789" s="3"/>
      <c r="W789" s="3"/>
      <c r="X789" s="3"/>
      <c r="Y789" s="3"/>
      <c r="Z789" s="3"/>
      <c r="AA789" s="3"/>
      <c r="AB789" s="3"/>
      <c r="AC789" s="3"/>
      <c r="AD789" s="3"/>
      <c r="AE789" s="3"/>
      <c r="AF789" s="3"/>
      <c r="AG789" s="3"/>
      <c r="AH789" s="3"/>
      <c r="AI789" s="3"/>
      <c r="AJ789" s="3"/>
    </row>
    <row r="790" spans="1:36" ht="15.5">
      <c r="A790" s="1"/>
      <c r="B790" s="1"/>
      <c r="C790" s="1"/>
      <c r="D790" s="1"/>
      <c r="E790" s="1"/>
      <c r="F790" s="1"/>
      <c r="G790" s="1"/>
      <c r="H790" s="1"/>
      <c r="I790" s="1"/>
      <c r="J790" s="1"/>
      <c r="K790" s="1"/>
      <c r="L790" s="1"/>
      <c r="M790" s="1"/>
      <c r="N790" s="1"/>
      <c r="O790" s="1"/>
      <c r="P790" s="1"/>
      <c r="Q790" s="1"/>
      <c r="R790" s="3"/>
      <c r="S790" s="3"/>
      <c r="T790" s="3"/>
      <c r="U790" s="3"/>
      <c r="V790" s="3"/>
      <c r="W790" s="3"/>
      <c r="X790" s="3"/>
      <c r="Y790" s="3"/>
      <c r="Z790" s="3"/>
      <c r="AA790" s="3"/>
      <c r="AB790" s="3"/>
      <c r="AC790" s="3"/>
      <c r="AD790" s="3"/>
      <c r="AE790" s="3"/>
      <c r="AF790" s="3"/>
      <c r="AG790" s="3"/>
      <c r="AH790" s="3"/>
      <c r="AI790" s="3"/>
      <c r="AJ790" s="3"/>
    </row>
    <row r="791" spans="1:36" ht="15.5">
      <c r="A791" s="1"/>
      <c r="B791" s="1"/>
      <c r="C791" s="1"/>
      <c r="D791" s="1"/>
      <c r="E791" s="1"/>
      <c r="F791" s="1"/>
      <c r="G791" s="1"/>
      <c r="H791" s="1"/>
      <c r="I791" s="1"/>
      <c r="J791" s="1"/>
      <c r="K791" s="1"/>
      <c r="L791" s="1"/>
      <c r="M791" s="1"/>
      <c r="N791" s="1"/>
      <c r="O791" s="1"/>
      <c r="P791" s="1"/>
      <c r="Q791" s="1"/>
      <c r="R791" s="3"/>
      <c r="S791" s="3"/>
      <c r="T791" s="3"/>
      <c r="U791" s="3"/>
      <c r="V791" s="3"/>
      <c r="W791" s="3"/>
      <c r="X791" s="3"/>
      <c r="Y791" s="3"/>
      <c r="Z791" s="3"/>
      <c r="AA791" s="3"/>
      <c r="AB791" s="3"/>
      <c r="AC791" s="3"/>
      <c r="AD791" s="3"/>
      <c r="AE791" s="3"/>
      <c r="AF791" s="3"/>
      <c r="AG791" s="3"/>
      <c r="AH791" s="3"/>
      <c r="AI791" s="3"/>
      <c r="AJ791" s="3"/>
    </row>
    <row r="792" spans="1:36" ht="15.5">
      <c r="A792" s="1"/>
      <c r="B792" s="1"/>
      <c r="C792" s="1"/>
      <c r="D792" s="1"/>
      <c r="E792" s="1"/>
      <c r="F792" s="1"/>
      <c r="G792" s="1"/>
      <c r="H792" s="1"/>
      <c r="I792" s="1"/>
      <c r="J792" s="1"/>
      <c r="K792" s="1"/>
      <c r="L792" s="1"/>
      <c r="M792" s="1"/>
      <c r="N792" s="1"/>
      <c r="O792" s="1"/>
      <c r="P792" s="1"/>
      <c r="Q792" s="1"/>
      <c r="R792" s="3"/>
      <c r="S792" s="3"/>
      <c r="T792" s="3"/>
      <c r="U792" s="3"/>
      <c r="V792" s="3"/>
      <c r="W792" s="3"/>
      <c r="X792" s="3"/>
      <c r="Y792" s="3"/>
      <c r="Z792" s="3"/>
      <c r="AA792" s="3"/>
      <c r="AB792" s="3"/>
      <c r="AC792" s="3"/>
      <c r="AD792" s="3"/>
      <c r="AE792" s="3"/>
      <c r="AF792" s="3"/>
      <c r="AG792" s="3"/>
      <c r="AH792" s="3"/>
      <c r="AI792" s="3"/>
      <c r="AJ792" s="3"/>
    </row>
    <row r="793" spans="1:36" ht="15.5">
      <c r="A793" s="1"/>
      <c r="B793" s="1"/>
      <c r="C793" s="1"/>
      <c r="D793" s="1"/>
      <c r="E793" s="1"/>
      <c r="F793" s="1"/>
      <c r="G793" s="1"/>
      <c r="H793" s="1"/>
      <c r="I793" s="1"/>
      <c r="J793" s="1"/>
      <c r="K793" s="1"/>
      <c r="L793" s="1"/>
      <c r="M793" s="1"/>
      <c r="N793" s="1"/>
      <c r="O793" s="1"/>
      <c r="P793" s="1"/>
      <c r="Q793" s="1"/>
      <c r="R793" s="3"/>
      <c r="S793" s="3"/>
      <c r="T793" s="3"/>
      <c r="U793" s="3"/>
      <c r="V793" s="3"/>
      <c r="W793" s="3"/>
      <c r="X793" s="3"/>
      <c r="Y793" s="3"/>
      <c r="Z793" s="3"/>
      <c r="AA793" s="3"/>
      <c r="AB793" s="3"/>
      <c r="AC793" s="3"/>
      <c r="AD793" s="3"/>
      <c r="AE793" s="3"/>
      <c r="AF793" s="3"/>
      <c r="AG793" s="3"/>
      <c r="AH793" s="3"/>
      <c r="AI793" s="3"/>
      <c r="AJ793" s="3"/>
    </row>
    <row r="794" spans="1:36" ht="15.5">
      <c r="A794" s="1"/>
      <c r="B794" s="1"/>
      <c r="C794" s="1"/>
      <c r="D794" s="1"/>
      <c r="E794" s="1"/>
      <c r="F794" s="1"/>
      <c r="G794" s="1"/>
      <c r="H794" s="1"/>
      <c r="I794" s="1"/>
      <c r="J794" s="1"/>
      <c r="K794" s="1"/>
      <c r="L794" s="1"/>
      <c r="M794" s="1"/>
      <c r="N794" s="1"/>
      <c r="O794" s="1"/>
      <c r="P794" s="1"/>
      <c r="Q794" s="1"/>
      <c r="R794" s="3"/>
      <c r="S794" s="3"/>
      <c r="T794" s="3"/>
      <c r="U794" s="3"/>
      <c r="V794" s="3"/>
      <c r="W794" s="3"/>
      <c r="X794" s="3"/>
      <c r="Y794" s="3"/>
      <c r="Z794" s="3"/>
      <c r="AA794" s="3"/>
      <c r="AB794" s="3"/>
      <c r="AC794" s="3"/>
      <c r="AD794" s="3"/>
      <c r="AE794" s="3"/>
      <c r="AF794" s="3"/>
      <c r="AG794" s="3"/>
      <c r="AH794" s="3"/>
      <c r="AI794" s="3"/>
      <c r="AJ794" s="3"/>
    </row>
    <row r="795" spans="1:36" ht="15.5">
      <c r="A795" s="1"/>
      <c r="B795" s="1"/>
      <c r="C795" s="1"/>
      <c r="D795" s="1"/>
      <c r="E795" s="1"/>
      <c r="F795" s="1"/>
      <c r="G795" s="1"/>
      <c r="H795" s="1"/>
      <c r="I795" s="1"/>
      <c r="J795" s="1"/>
      <c r="K795" s="1"/>
      <c r="L795" s="1"/>
      <c r="M795" s="1"/>
      <c r="N795" s="1"/>
      <c r="O795" s="1"/>
      <c r="P795" s="1"/>
      <c r="Q795" s="1"/>
      <c r="R795" s="3"/>
      <c r="S795" s="3"/>
      <c r="T795" s="3"/>
      <c r="U795" s="3"/>
      <c r="V795" s="3"/>
      <c r="W795" s="3"/>
      <c r="X795" s="3"/>
      <c r="Y795" s="3"/>
      <c r="Z795" s="3"/>
      <c r="AA795" s="3"/>
      <c r="AB795" s="3"/>
      <c r="AC795" s="3"/>
      <c r="AD795" s="3"/>
      <c r="AE795" s="3"/>
      <c r="AF795" s="3"/>
      <c r="AG795" s="3"/>
      <c r="AH795" s="3"/>
      <c r="AI795" s="3"/>
      <c r="AJ795" s="3"/>
    </row>
    <row r="796" spans="1:36" ht="15.5">
      <c r="A796" s="1"/>
      <c r="B796" s="1"/>
      <c r="C796" s="1"/>
      <c r="D796" s="1"/>
      <c r="E796" s="1"/>
      <c r="F796" s="1"/>
      <c r="G796" s="1"/>
      <c r="H796" s="1"/>
      <c r="I796" s="1"/>
      <c r="J796" s="1"/>
      <c r="K796" s="1"/>
      <c r="L796" s="1"/>
      <c r="M796" s="1"/>
      <c r="N796" s="1"/>
      <c r="O796" s="1"/>
      <c r="P796" s="1"/>
      <c r="Q796" s="1"/>
      <c r="R796" s="3"/>
      <c r="S796" s="3"/>
      <c r="T796" s="3"/>
      <c r="U796" s="3"/>
      <c r="V796" s="3"/>
      <c r="W796" s="3"/>
      <c r="X796" s="3"/>
      <c r="Y796" s="3"/>
      <c r="Z796" s="3"/>
      <c r="AA796" s="3"/>
      <c r="AB796" s="3"/>
      <c r="AC796" s="3"/>
      <c r="AD796" s="3"/>
      <c r="AE796" s="3"/>
      <c r="AF796" s="3"/>
      <c r="AG796" s="3"/>
      <c r="AH796" s="3"/>
      <c r="AI796" s="3"/>
      <c r="AJ796" s="3"/>
    </row>
    <row r="797" spans="1:36" ht="15.5">
      <c r="A797" s="1"/>
      <c r="B797" s="1"/>
      <c r="C797" s="1"/>
      <c r="D797" s="1"/>
      <c r="E797" s="1"/>
      <c r="F797" s="1"/>
      <c r="G797" s="1"/>
      <c r="H797" s="1"/>
      <c r="I797" s="1"/>
      <c r="J797" s="1"/>
      <c r="K797" s="1"/>
      <c r="L797" s="1"/>
      <c r="M797" s="1"/>
      <c r="N797" s="1"/>
      <c r="O797" s="1"/>
      <c r="P797" s="1"/>
      <c r="Q797" s="1"/>
      <c r="R797" s="3"/>
      <c r="S797" s="3"/>
      <c r="T797" s="3"/>
      <c r="U797" s="3"/>
      <c r="V797" s="3"/>
      <c r="W797" s="3"/>
      <c r="X797" s="3"/>
      <c r="Y797" s="3"/>
      <c r="Z797" s="3"/>
      <c r="AA797" s="3"/>
      <c r="AB797" s="3"/>
      <c r="AC797" s="3"/>
      <c r="AD797" s="3"/>
      <c r="AE797" s="3"/>
      <c r="AF797" s="3"/>
      <c r="AG797" s="3"/>
      <c r="AH797" s="3"/>
      <c r="AI797" s="3"/>
      <c r="AJ797" s="3"/>
    </row>
    <row r="798" spans="1:36" ht="15.5">
      <c r="A798" s="1"/>
      <c r="B798" s="1"/>
      <c r="C798" s="1"/>
      <c r="D798" s="1"/>
      <c r="E798" s="1"/>
      <c r="F798" s="1"/>
      <c r="G798" s="1"/>
      <c r="H798" s="1"/>
      <c r="I798" s="1"/>
      <c r="J798" s="1"/>
      <c r="K798" s="1"/>
      <c r="L798" s="1"/>
      <c r="M798" s="1"/>
      <c r="N798" s="1"/>
      <c r="O798" s="1"/>
      <c r="P798" s="1"/>
      <c r="Q798" s="1"/>
      <c r="R798" s="3"/>
      <c r="S798" s="3"/>
      <c r="T798" s="3"/>
      <c r="U798" s="3"/>
      <c r="V798" s="3"/>
      <c r="W798" s="3"/>
      <c r="X798" s="3"/>
      <c r="Y798" s="3"/>
      <c r="Z798" s="3"/>
      <c r="AA798" s="3"/>
      <c r="AB798" s="3"/>
      <c r="AC798" s="3"/>
      <c r="AD798" s="3"/>
      <c r="AE798" s="3"/>
      <c r="AF798" s="3"/>
      <c r="AG798" s="3"/>
      <c r="AH798" s="3"/>
      <c r="AI798" s="3"/>
      <c r="AJ798" s="3"/>
    </row>
    <row r="799" spans="1:36" ht="15.5">
      <c r="A799" s="1"/>
      <c r="B799" s="1"/>
      <c r="C799" s="1"/>
      <c r="D799" s="1"/>
      <c r="E799" s="1"/>
      <c r="F799" s="1"/>
      <c r="G799" s="1"/>
      <c r="H799" s="1"/>
      <c r="I799" s="1"/>
      <c r="J799" s="1"/>
      <c r="K799" s="1"/>
      <c r="L799" s="1"/>
      <c r="M799" s="1"/>
      <c r="N799" s="1"/>
      <c r="O799" s="1"/>
      <c r="P799" s="1"/>
      <c r="Q799" s="1"/>
      <c r="R799" s="3"/>
      <c r="S799" s="3"/>
      <c r="T799" s="3"/>
      <c r="U799" s="3"/>
      <c r="V799" s="3"/>
      <c r="W799" s="3"/>
      <c r="X799" s="3"/>
      <c r="Y799" s="3"/>
      <c r="Z799" s="3"/>
      <c r="AA799" s="3"/>
      <c r="AB799" s="3"/>
      <c r="AC799" s="3"/>
      <c r="AD799" s="3"/>
      <c r="AE799" s="3"/>
      <c r="AF799" s="3"/>
      <c r="AG799" s="3"/>
      <c r="AH799" s="3"/>
      <c r="AI799" s="3"/>
      <c r="AJ799" s="3"/>
    </row>
    <row r="800" spans="1:36" ht="15.5">
      <c r="A800" s="1"/>
      <c r="B800" s="1"/>
      <c r="C800" s="1"/>
      <c r="D800" s="1"/>
      <c r="E800" s="1"/>
      <c r="F800" s="1"/>
      <c r="G800" s="1"/>
      <c r="H800" s="1"/>
      <c r="I800" s="1"/>
      <c r="J800" s="1"/>
      <c r="K800" s="1"/>
      <c r="L800" s="1"/>
      <c r="M800" s="1"/>
      <c r="N800" s="1"/>
      <c r="O800" s="1"/>
      <c r="P800" s="1"/>
      <c r="Q800" s="1"/>
      <c r="R800" s="3"/>
      <c r="S800" s="3"/>
      <c r="T800" s="3"/>
      <c r="U800" s="3"/>
      <c r="V800" s="3"/>
      <c r="W800" s="3"/>
      <c r="X800" s="3"/>
      <c r="Y800" s="3"/>
      <c r="Z800" s="3"/>
      <c r="AA800" s="3"/>
      <c r="AB800" s="3"/>
      <c r="AC800" s="3"/>
      <c r="AD800" s="3"/>
      <c r="AE800" s="3"/>
      <c r="AF800" s="3"/>
      <c r="AG800" s="3"/>
      <c r="AH800" s="3"/>
      <c r="AI800" s="3"/>
      <c r="AJ800" s="3"/>
    </row>
    <row r="801" spans="1:36" ht="15.5">
      <c r="A801" s="1"/>
      <c r="B801" s="1"/>
      <c r="C801" s="1"/>
      <c r="D801" s="1"/>
      <c r="E801" s="1"/>
      <c r="F801" s="1"/>
      <c r="G801" s="1"/>
      <c r="H801" s="1"/>
      <c r="I801" s="1"/>
      <c r="J801" s="1"/>
      <c r="K801" s="1"/>
      <c r="L801" s="1"/>
      <c r="M801" s="1"/>
      <c r="N801" s="1"/>
      <c r="O801" s="1"/>
      <c r="P801" s="1"/>
      <c r="Q801" s="1"/>
      <c r="R801" s="3"/>
      <c r="S801" s="3"/>
      <c r="T801" s="3"/>
      <c r="U801" s="3"/>
      <c r="V801" s="3"/>
      <c r="W801" s="3"/>
      <c r="X801" s="3"/>
      <c r="Y801" s="3"/>
      <c r="Z801" s="3"/>
      <c r="AA801" s="3"/>
      <c r="AB801" s="3"/>
      <c r="AC801" s="3"/>
      <c r="AD801" s="3"/>
      <c r="AE801" s="3"/>
      <c r="AF801" s="3"/>
      <c r="AG801" s="3"/>
      <c r="AH801" s="3"/>
      <c r="AI801" s="3"/>
      <c r="AJ801" s="3"/>
    </row>
    <row r="802" spans="1:36" ht="15.5">
      <c r="A802" s="1"/>
      <c r="B802" s="1"/>
      <c r="C802" s="1"/>
      <c r="D802" s="1"/>
      <c r="E802" s="1"/>
      <c r="F802" s="1"/>
      <c r="G802" s="1"/>
      <c r="H802" s="1"/>
      <c r="I802" s="1"/>
      <c r="J802" s="1"/>
      <c r="K802" s="1"/>
      <c r="L802" s="1"/>
      <c r="M802" s="1"/>
      <c r="N802" s="1"/>
      <c r="O802" s="1"/>
      <c r="P802" s="1"/>
      <c r="Q802" s="1"/>
      <c r="R802" s="3"/>
      <c r="S802" s="3"/>
      <c r="T802" s="3"/>
      <c r="U802" s="3"/>
      <c r="V802" s="3"/>
      <c r="W802" s="3"/>
      <c r="X802" s="3"/>
      <c r="Y802" s="3"/>
      <c r="Z802" s="3"/>
      <c r="AA802" s="3"/>
      <c r="AB802" s="3"/>
      <c r="AC802" s="3"/>
      <c r="AD802" s="3"/>
      <c r="AE802" s="3"/>
      <c r="AF802" s="3"/>
      <c r="AG802" s="3"/>
      <c r="AH802" s="3"/>
      <c r="AI802" s="3"/>
      <c r="AJ802" s="3"/>
    </row>
    <row r="803" spans="1:36" ht="15.5">
      <c r="A803" s="1"/>
      <c r="B803" s="1"/>
      <c r="C803" s="1"/>
      <c r="D803" s="1"/>
      <c r="E803" s="1"/>
      <c r="F803" s="1"/>
      <c r="G803" s="1"/>
      <c r="H803" s="1"/>
      <c r="I803" s="1"/>
      <c r="J803" s="1"/>
      <c r="K803" s="1"/>
      <c r="L803" s="1"/>
      <c r="M803" s="1"/>
      <c r="N803" s="1"/>
      <c r="O803" s="1"/>
      <c r="P803" s="1"/>
      <c r="Q803" s="1"/>
      <c r="R803" s="3"/>
      <c r="S803" s="3"/>
      <c r="T803" s="3"/>
      <c r="U803" s="3"/>
      <c r="V803" s="3"/>
      <c r="W803" s="3"/>
      <c r="X803" s="3"/>
      <c r="Y803" s="3"/>
      <c r="Z803" s="3"/>
      <c r="AA803" s="3"/>
      <c r="AB803" s="3"/>
      <c r="AC803" s="3"/>
      <c r="AD803" s="3"/>
      <c r="AE803" s="3"/>
      <c r="AF803" s="3"/>
      <c r="AG803" s="3"/>
      <c r="AH803" s="3"/>
      <c r="AI803" s="3"/>
      <c r="AJ803" s="3"/>
    </row>
    <row r="804" spans="1:36" ht="15.5">
      <c r="A804" s="1"/>
      <c r="B804" s="1"/>
      <c r="C804" s="1"/>
      <c r="D804" s="1"/>
      <c r="E804" s="1"/>
      <c r="F804" s="1"/>
      <c r="G804" s="1"/>
      <c r="H804" s="1"/>
      <c r="I804" s="1"/>
      <c r="J804" s="1"/>
      <c r="K804" s="1"/>
      <c r="L804" s="1"/>
      <c r="M804" s="1"/>
      <c r="N804" s="1"/>
      <c r="O804" s="1"/>
      <c r="P804" s="1"/>
      <c r="Q804" s="1"/>
      <c r="R804" s="3"/>
      <c r="S804" s="3"/>
      <c r="T804" s="3"/>
      <c r="U804" s="3"/>
      <c r="V804" s="3"/>
      <c r="W804" s="3"/>
      <c r="X804" s="3"/>
      <c r="Y804" s="3"/>
      <c r="Z804" s="3"/>
      <c r="AA804" s="3"/>
      <c r="AB804" s="3"/>
      <c r="AC804" s="3"/>
      <c r="AD804" s="3"/>
      <c r="AE804" s="3"/>
      <c r="AF804" s="3"/>
      <c r="AG804" s="3"/>
      <c r="AH804" s="3"/>
      <c r="AI804" s="3"/>
      <c r="AJ804" s="3"/>
    </row>
    <row r="805" spans="1:36" ht="15.5">
      <c r="A805" s="1"/>
      <c r="B805" s="1"/>
      <c r="C805" s="1"/>
      <c r="D805" s="1"/>
      <c r="E805" s="1"/>
      <c r="F805" s="1"/>
      <c r="G805" s="1"/>
      <c r="H805" s="1"/>
      <c r="I805" s="1"/>
      <c r="J805" s="1"/>
      <c r="K805" s="1"/>
      <c r="L805" s="1"/>
      <c r="M805" s="1"/>
      <c r="N805" s="1"/>
      <c r="O805" s="1"/>
      <c r="P805" s="1"/>
      <c r="Q805" s="1"/>
      <c r="R805" s="3"/>
      <c r="S805" s="3"/>
      <c r="T805" s="3"/>
      <c r="U805" s="3"/>
      <c r="V805" s="3"/>
      <c r="W805" s="3"/>
      <c r="X805" s="3"/>
      <c r="Y805" s="3"/>
      <c r="Z805" s="3"/>
      <c r="AA805" s="3"/>
      <c r="AB805" s="3"/>
      <c r="AC805" s="3"/>
      <c r="AD805" s="3"/>
      <c r="AE805" s="3"/>
      <c r="AF805" s="3"/>
      <c r="AG805" s="3"/>
      <c r="AH805" s="3"/>
      <c r="AI805" s="3"/>
      <c r="AJ805" s="3"/>
    </row>
    <row r="806" spans="1:36" ht="15.5">
      <c r="A806" s="1"/>
      <c r="B806" s="1"/>
      <c r="C806" s="1"/>
      <c r="D806" s="1"/>
      <c r="E806" s="1"/>
      <c r="F806" s="1"/>
      <c r="G806" s="1"/>
      <c r="H806" s="1"/>
      <c r="I806" s="1"/>
      <c r="J806" s="1"/>
      <c r="K806" s="1"/>
      <c r="L806" s="1"/>
      <c r="M806" s="1"/>
      <c r="N806" s="1"/>
      <c r="O806" s="1"/>
      <c r="P806" s="1"/>
      <c r="Q806" s="1"/>
      <c r="R806" s="3"/>
      <c r="S806" s="3"/>
      <c r="T806" s="3"/>
      <c r="U806" s="3"/>
      <c r="V806" s="3"/>
      <c r="W806" s="3"/>
      <c r="X806" s="3"/>
      <c r="Y806" s="3"/>
      <c r="Z806" s="3"/>
      <c r="AA806" s="3"/>
      <c r="AB806" s="3"/>
      <c r="AC806" s="3"/>
      <c r="AD806" s="3"/>
      <c r="AE806" s="3"/>
      <c r="AF806" s="3"/>
      <c r="AG806" s="3"/>
      <c r="AH806" s="3"/>
      <c r="AI806" s="3"/>
      <c r="AJ806" s="3"/>
    </row>
    <row r="807" spans="1:36" ht="15.5">
      <c r="A807" s="1"/>
      <c r="B807" s="1"/>
      <c r="C807" s="1"/>
      <c r="D807" s="1"/>
      <c r="E807" s="1"/>
      <c r="F807" s="1"/>
      <c r="G807" s="1"/>
      <c r="H807" s="1"/>
      <c r="I807" s="1"/>
      <c r="J807" s="1"/>
      <c r="K807" s="1"/>
      <c r="L807" s="1"/>
      <c r="M807" s="1"/>
      <c r="N807" s="1"/>
      <c r="O807" s="1"/>
      <c r="P807" s="1"/>
      <c r="Q807" s="1"/>
      <c r="R807" s="3"/>
      <c r="S807" s="3"/>
      <c r="T807" s="3"/>
      <c r="U807" s="3"/>
      <c r="V807" s="3"/>
      <c r="W807" s="3"/>
      <c r="X807" s="3"/>
      <c r="Y807" s="3"/>
      <c r="Z807" s="3"/>
      <c r="AA807" s="3"/>
      <c r="AB807" s="3"/>
      <c r="AC807" s="3"/>
      <c r="AD807" s="3"/>
      <c r="AE807" s="3"/>
      <c r="AF807" s="3"/>
      <c r="AG807" s="3"/>
      <c r="AH807" s="3"/>
      <c r="AI807" s="3"/>
      <c r="AJ807" s="3"/>
    </row>
    <row r="808" spans="1:36" ht="15.5">
      <c r="A808" s="1"/>
      <c r="B808" s="1"/>
      <c r="C808" s="1"/>
      <c r="D808" s="1"/>
      <c r="E808" s="1"/>
      <c r="F808" s="1"/>
      <c r="G808" s="1"/>
      <c r="H808" s="1"/>
      <c r="I808" s="1"/>
      <c r="J808" s="1"/>
      <c r="K808" s="1"/>
      <c r="L808" s="1"/>
      <c r="M808" s="1"/>
      <c r="N808" s="1"/>
      <c r="O808" s="1"/>
      <c r="P808" s="1"/>
      <c r="Q808" s="1"/>
      <c r="R808" s="3"/>
      <c r="S808" s="3"/>
      <c r="T808" s="3"/>
      <c r="U808" s="3"/>
      <c r="V808" s="3"/>
      <c r="W808" s="3"/>
      <c r="X808" s="3"/>
      <c r="Y808" s="3"/>
      <c r="Z808" s="3"/>
      <c r="AA808" s="3"/>
      <c r="AB808" s="3"/>
      <c r="AC808" s="3"/>
      <c r="AD808" s="3"/>
      <c r="AE808" s="3"/>
      <c r="AF808" s="3"/>
      <c r="AG808" s="3"/>
      <c r="AH808" s="3"/>
      <c r="AI808" s="3"/>
      <c r="AJ808" s="3"/>
    </row>
    <row r="809" spans="1:36" ht="15.5">
      <c r="A809" s="1"/>
      <c r="B809" s="1"/>
      <c r="C809" s="1"/>
      <c r="D809" s="1"/>
      <c r="E809" s="1"/>
      <c r="F809" s="1"/>
      <c r="G809" s="1"/>
      <c r="H809" s="1"/>
      <c r="I809" s="1"/>
      <c r="J809" s="1"/>
      <c r="K809" s="1"/>
      <c r="L809" s="1"/>
      <c r="M809" s="1"/>
      <c r="N809" s="1"/>
      <c r="O809" s="1"/>
      <c r="P809" s="1"/>
      <c r="Q809" s="1"/>
      <c r="R809" s="3"/>
      <c r="S809" s="3"/>
      <c r="T809" s="3"/>
      <c r="U809" s="3"/>
      <c r="V809" s="3"/>
      <c r="W809" s="3"/>
      <c r="X809" s="3"/>
      <c r="Y809" s="3"/>
      <c r="Z809" s="3"/>
      <c r="AA809" s="3"/>
      <c r="AB809" s="3"/>
      <c r="AC809" s="3"/>
      <c r="AD809" s="3"/>
      <c r="AE809" s="3"/>
      <c r="AF809" s="3"/>
      <c r="AG809" s="3"/>
      <c r="AH809" s="3"/>
      <c r="AI809" s="3"/>
      <c r="AJ809" s="3"/>
    </row>
    <row r="810" spans="1:36" ht="15.5">
      <c r="A810" s="1"/>
      <c r="B810" s="1"/>
      <c r="C810" s="1"/>
      <c r="D810" s="1"/>
      <c r="E810" s="1"/>
      <c r="F810" s="1"/>
      <c r="G810" s="1"/>
      <c r="H810" s="1"/>
      <c r="I810" s="1"/>
      <c r="J810" s="1"/>
      <c r="K810" s="1"/>
      <c r="L810" s="1"/>
      <c r="M810" s="1"/>
      <c r="N810" s="1"/>
      <c r="O810" s="1"/>
      <c r="P810" s="1"/>
      <c r="Q810" s="1"/>
      <c r="R810" s="3"/>
      <c r="S810" s="3"/>
      <c r="T810" s="3"/>
      <c r="U810" s="3"/>
      <c r="V810" s="3"/>
      <c r="W810" s="3"/>
      <c r="X810" s="3"/>
      <c r="Y810" s="3"/>
      <c r="Z810" s="3"/>
      <c r="AA810" s="3"/>
      <c r="AB810" s="3"/>
      <c r="AC810" s="3"/>
      <c r="AD810" s="3"/>
      <c r="AE810" s="3"/>
      <c r="AF810" s="3"/>
      <c r="AG810" s="3"/>
      <c r="AH810" s="3"/>
      <c r="AI810" s="3"/>
      <c r="AJ810" s="3"/>
    </row>
    <row r="811" spans="1:36" ht="15.5">
      <c r="A811" s="1"/>
      <c r="B811" s="1"/>
      <c r="C811" s="1"/>
      <c r="D811" s="1"/>
      <c r="E811" s="1"/>
      <c r="F811" s="1"/>
      <c r="G811" s="1"/>
      <c r="H811" s="1"/>
      <c r="I811" s="1"/>
      <c r="J811" s="1"/>
      <c r="K811" s="1"/>
      <c r="L811" s="1"/>
      <c r="M811" s="1"/>
      <c r="N811" s="1"/>
      <c r="O811" s="1"/>
      <c r="P811" s="1"/>
      <c r="Q811" s="1"/>
      <c r="R811" s="3"/>
      <c r="S811" s="3"/>
      <c r="T811" s="3"/>
      <c r="U811" s="3"/>
      <c r="V811" s="3"/>
      <c r="W811" s="3"/>
      <c r="X811" s="3"/>
      <c r="Y811" s="3"/>
      <c r="Z811" s="3"/>
      <c r="AA811" s="3"/>
      <c r="AB811" s="3"/>
      <c r="AC811" s="3"/>
      <c r="AD811" s="3"/>
      <c r="AE811" s="3"/>
      <c r="AF811" s="3"/>
      <c r="AG811" s="3"/>
      <c r="AH811" s="3"/>
      <c r="AI811" s="3"/>
      <c r="AJ811" s="3"/>
    </row>
    <row r="812" spans="1:36" ht="15.5">
      <c r="A812" s="1"/>
      <c r="B812" s="1"/>
      <c r="C812" s="1"/>
      <c r="D812" s="1"/>
      <c r="E812" s="1"/>
      <c r="F812" s="1"/>
      <c r="G812" s="1"/>
      <c r="H812" s="1"/>
      <c r="I812" s="1"/>
      <c r="J812" s="1"/>
      <c r="K812" s="1"/>
      <c r="L812" s="1"/>
      <c r="M812" s="1"/>
      <c r="N812" s="1"/>
      <c r="O812" s="1"/>
      <c r="P812" s="1"/>
      <c r="Q812" s="1"/>
      <c r="R812" s="3"/>
      <c r="S812" s="3"/>
      <c r="T812" s="3"/>
      <c r="U812" s="3"/>
      <c r="V812" s="3"/>
      <c r="W812" s="3"/>
      <c r="X812" s="3"/>
      <c r="Y812" s="3"/>
      <c r="Z812" s="3"/>
      <c r="AA812" s="3"/>
      <c r="AB812" s="3"/>
      <c r="AC812" s="3"/>
      <c r="AD812" s="3"/>
      <c r="AE812" s="3"/>
      <c r="AF812" s="3"/>
      <c r="AG812" s="3"/>
      <c r="AH812" s="3"/>
      <c r="AI812" s="3"/>
      <c r="AJ812" s="3"/>
    </row>
    <row r="813" spans="1:36" ht="15.5">
      <c r="A813" s="1"/>
      <c r="B813" s="1"/>
      <c r="C813" s="1"/>
      <c r="D813" s="1"/>
      <c r="E813" s="1"/>
      <c r="F813" s="1"/>
      <c r="G813" s="1"/>
      <c r="H813" s="1"/>
      <c r="I813" s="1"/>
      <c r="J813" s="1"/>
      <c r="K813" s="1"/>
      <c r="L813" s="1"/>
      <c r="M813" s="1"/>
      <c r="N813" s="1"/>
      <c r="O813" s="1"/>
      <c r="P813" s="1"/>
      <c r="Q813" s="1"/>
      <c r="R813" s="3"/>
      <c r="S813" s="3"/>
      <c r="T813" s="3"/>
      <c r="U813" s="3"/>
      <c r="V813" s="3"/>
      <c r="W813" s="3"/>
      <c r="X813" s="3"/>
      <c r="Y813" s="3"/>
      <c r="Z813" s="3"/>
      <c r="AA813" s="3"/>
      <c r="AB813" s="3"/>
      <c r="AC813" s="3"/>
      <c r="AD813" s="3"/>
      <c r="AE813" s="3"/>
      <c r="AF813" s="3"/>
      <c r="AG813" s="3"/>
      <c r="AH813" s="3"/>
      <c r="AI813" s="3"/>
      <c r="AJ813" s="3"/>
    </row>
    <row r="814" spans="1:36" ht="15.5">
      <c r="A814" s="1"/>
      <c r="B814" s="1"/>
      <c r="C814" s="1"/>
      <c r="D814" s="1"/>
      <c r="E814" s="1"/>
      <c r="F814" s="1"/>
      <c r="G814" s="1"/>
      <c r="H814" s="1"/>
      <c r="I814" s="1"/>
      <c r="J814" s="1"/>
      <c r="K814" s="1"/>
      <c r="L814" s="1"/>
      <c r="M814" s="1"/>
      <c r="N814" s="1"/>
      <c r="O814" s="1"/>
      <c r="P814" s="1"/>
      <c r="Q814" s="1"/>
      <c r="R814" s="3"/>
      <c r="S814" s="3"/>
      <c r="T814" s="3"/>
      <c r="U814" s="3"/>
      <c r="V814" s="3"/>
      <c r="W814" s="3"/>
      <c r="X814" s="3"/>
      <c r="Y814" s="3"/>
      <c r="Z814" s="3"/>
      <c r="AA814" s="3"/>
      <c r="AB814" s="3"/>
      <c r="AC814" s="3"/>
      <c r="AD814" s="3"/>
      <c r="AE814" s="3"/>
      <c r="AF814" s="3"/>
      <c r="AG814" s="3"/>
      <c r="AH814" s="3"/>
      <c r="AI814" s="3"/>
      <c r="AJ814" s="3"/>
    </row>
    <row r="815" spans="1:36" ht="15.5">
      <c r="A815" s="1"/>
      <c r="B815" s="1"/>
      <c r="C815" s="1"/>
      <c r="D815" s="1"/>
      <c r="E815" s="1"/>
      <c r="F815" s="1"/>
      <c r="G815" s="1"/>
      <c r="H815" s="1"/>
      <c r="I815" s="1"/>
      <c r="J815" s="1"/>
      <c r="K815" s="1"/>
      <c r="L815" s="1"/>
      <c r="M815" s="1"/>
      <c r="N815" s="1"/>
      <c r="O815" s="1"/>
      <c r="P815" s="1"/>
      <c r="Q815" s="1"/>
      <c r="R815" s="3"/>
      <c r="S815" s="3"/>
      <c r="T815" s="3"/>
      <c r="U815" s="3"/>
      <c r="V815" s="3"/>
      <c r="W815" s="3"/>
      <c r="X815" s="3"/>
      <c r="Y815" s="3"/>
      <c r="Z815" s="3"/>
      <c r="AA815" s="3"/>
      <c r="AB815" s="3"/>
      <c r="AC815" s="3"/>
      <c r="AD815" s="3"/>
      <c r="AE815" s="3"/>
      <c r="AF815" s="3"/>
      <c r="AG815" s="3"/>
      <c r="AH815" s="3"/>
      <c r="AI815" s="3"/>
      <c r="AJ815" s="3"/>
    </row>
    <row r="816" spans="1:36" ht="15.5">
      <c r="A816" s="1"/>
      <c r="B816" s="1"/>
      <c r="C816" s="1"/>
      <c r="D816" s="1"/>
      <c r="E816" s="1"/>
      <c r="F816" s="1"/>
      <c r="G816" s="1"/>
      <c r="H816" s="1"/>
      <c r="I816" s="1"/>
      <c r="J816" s="1"/>
      <c r="K816" s="1"/>
      <c r="L816" s="1"/>
      <c r="M816" s="1"/>
      <c r="N816" s="1"/>
      <c r="O816" s="1"/>
      <c r="P816" s="1"/>
      <c r="Q816" s="1"/>
      <c r="R816" s="3"/>
      <c r="S816" s="3"/>
      <c r="T816" s="3"/>
      <c r="U816" s="3"/>
      <c r="V816" s="3"/>
      <c r="W816" s="3"/>
      <c r="X816" s="3"/>
      <c r="Y816" s="3"/>
      <c r="Z816" s="3"/>
      <c r="AA816" s="3"/>
      <c r="AB816" s="3"/>
      <c r="AC816" s="3"/>
      <c r="AD816" s="3"/>
      <c r="AE816" s="3"/>
      <c r="AF816" s="3"/>
      <c r="AG816" s="3"/>
      <c r="AH816" s="3"/>
      <c r="AI816" s="3"/>
      <c r="AJ816" s="3"/>
    </row>
    <row r="817" spans="1:36" ht="15.5">
      <c r="A817" s="1"/>
      <c r="B817" s="1"/>
      <c r="C817" s="1"/>
      <c r="D817" s="1"/>
      <c r="E817" s="1"/>
      <c r="F817" s="1"/>
      <c r="G817" s="1"/>
      <c r="H817" s="1"/>
      <c r="I817" s="1"/>
      <c r="J817" s="1"/>
      <c r="K817" s="1"/>
      <c r="L817" s="1"/>
      <c r="M817" s="1"/>
      <c r="N817" s="1"/>
      <c r="O817" s="1"/>
      <c r="P817" s="1"/>
      <c r="Q817" s="1"/>
      <c r="R817" s="3"/>
      <c r="S817" s="3"/>
      <c r="T817" s="3"/>
      <c r="U817" s="3"/>
      <c r="V817" s="3"/>
      <c r="W817" s="3"/>
      <c r="X817" s="3"/>
      <c r="Y817" s="3"/>
      <c r="Z817" s="3"/>
      <c r="AA817" s="3"/>
      <c r="AB817" s="3"/>
      <c r="AC817" s="3"/>
      <c r="AD817" s="3"/>
      <c r="AE817" s="3"/>
      <c r="AF817" s="3"/>
      <c r="AG817" s="3"/>
      <c r="AH817" s="3"/>
      <c r="AI817" s="3"/>
      <c r="AJ817" s="3"/>
    </row>
    <row r="818" spans="1:36" ht="15.5">
      <c r="A818" s="1"/>
      <c r="B818" s="1"/>
      <c r="C818" s="1"/>
      <c r="D818" s="1"/>
      <c r="E818" s="1"/>
      <c r="F818" s="1"/>
      <c r="G818" s="1"/>
      <c r="H818" s="1"/>
      <c r="I818" s="1"/>
      <c r="J818" s="1"/>
      <c r="K818" s="1"/>
      <c r="L818" s="1"/>
      <c r="M818" s="1"/>
      <c r="N818" s="1"/>
      <c r="O818" s="1"/>
      <c r="P818" s="1"/>
      <c r="Q818" s="1"/>
      <c r="R818" s="3"/>
      <c r="S818" s="3"/>
      <c r="T818" s="3"/>
      <c r="U818" s="3"/>
      <c r="V818" s="3"/>
      <c r="W818" s="3"/>
      <c r="X818" s="3"/>
      <c r="Y818" s="3"/>
      <c r="Z818" s="3"/>
      <c r="AA818" s="3"/>
      <c r="AB818" s="3"/>
      <c r="AC818" s="3"/>
      <c r="AD818" s="3"/>
      <c r="AE818" s="3"/>
      <c r="AF818" s="3"/>
      <c r="AG818" s="3"/>
      <c r="AH818" s="3"/>
      <c r="AI818" s="3"/>
      <c r="AJ818" s="3"/>
    </row>
    <row r="819" spans="1:36" ht="15.5">
      <c r="A819" s="1"/>
      <c r="B819" s="1"/>
      <c r="C819" s="1"/>
      <c r="D819" s="1"/>
      <c r="E819" s="1"/>
      <c r="F819" s="1"/>
      <c r="G819" s="1"/>
      <c r="H819" s="1"/>
      <c r="I819" s="1"/>
      <c r="J819" s="1"/>
      <c r="K819" s="1"/>
      <c r="L819" s="1"/>
      <c r="M819" s="1"/>
      <c r="N819" s="1"/>
      <c r="O819" s="1"/>
      <c r="P819" s="1"/>
      <c r="Q819" s="1"/>
      <c r="R819" s="3"/>
      <c r="S819" s="3"/>
      <c r="T819" s="3"/>
      <c r="U819" s="3"/>
      <c r="V819" s="3"/>
      <c r="W819" s="3"/>
      <c r="X819" s="3"/>
      <c r="Y819" s="3"/>
      <c r="Z819" s="3"/>
      <c r="AA819" s="3"/>
      <c r="AB819" s="3"/>
      <c r="AC819" s="3"/>
      <c r="AD819" s="3"/>
      <c r="AE819" s="3"/>
      <c r="AF819" s="3"/>
      <c r="AG819" s="3"/>
      <c r="AH819" s="3"/>
      <c r="AI819" s="3"/>
      <c r="AJ819" s="3"/>
    </row>
    <row r="820" spans="1:36" ht="15.5">
      <c r="A820" s="1"/>
      <c r="B820" s="1"/>
      <c r="C820" s="1"/>
      <c r="D820" s="1"/>
      <c r="E820" s="1"/>
      <c r="F820" s="1"/>
      <c r="G820" s="1"/>
      <c r="H820" s="1"/>
      <c r="I820" s="1"/>
      <c r="J820" s="1"/>
      <c r="K820" s="1"/>
      <c r="L820" s="1"/>
      <c r="M820" s="1"/>
      <c r="N820" s="1"/>
      <c r="O820" s="1"/>
      <c r="P820" s="1"/>
      <c r="Q820" s="1"/>
      <c r="R820" s="3"/>
      <c r="S820" s="3"/>
      <c r="T820" s="3"/>
      <c r="U820" s="3"/>
      <c r="V820" s="3"/>
      <c r="W820" s="3"/>
      <c r="X820" s="3"/>
      <c r="Y820" s="3"/>
      <c r="Z820" s="3"/>
      <c r="AA820" s="3"/>
      <c r="AB820" s="3"/>
      <c r="AC820" s="3"/>
      <c r="AD820" s="3"/>
      <c r="AE820" s="3"/>
      <c r="AF820" s="3"/>
      <c r="AG820" s="3"/>
      <c r="AH820" s="3"/>
      <c r="AI820" s="3"/>
      <c r="AJ820" s="3"/>
    </row>
    <row r="821" spans="1:36" ht="15.5">
      <c r="A821" s="1"/>
      <c r="B821" s="1"/>
      <c r="C821" s="1"/>
      <c r="D821" s="1"/>
      <c r="E821" s="1"/>
      <c r="F821" s="1"/>
      <c r="G821" s="1"/>
      <c r="H821" s="1"/>
      <c r="I821" s="1"/>
      <c r="J821" s="1"/>
      <c r="K821" s="1"/>
      <c r="L821" s="1"/>
      <c r="M821" s="1"/>
      <c r="N821" s="1"/>
      <c r="O821" s="1"/>
      <c r="P821" s="1"/>
      <c r="Q821" s="1"/>
      <c r="R821" s="3"/>
      <c r="S821" s="3"/>
      <c r="T821" s="3"/>
      <c r="U821" s="3"/>
      <c r="V821" s="3"/>
      <c r="W821" s="3"/>
      <c r="X821" s="3"/>
      <c r="Y821" s="3"/>
      <c r="Z821" s="3"/>
      <c r="AA821" s="3"/>
      <c r="AB821" s="3"/>
      <c r="AC821" s="3"/>
      <c r="AD821" s="3"/>
      <c r="AE821" s="3"/>
      <c r="AF821" s="3"/>
      <c r="AG821" s="3"/>
      <c r="AH821" s="3"/>
      <c r="AI821" s="3"/>
      <c r="AJ821" s="3"/>
    </row>
    <row r="822" spans="1:36" ht="15.5">
      <c r="A822" s="1"/>
      <c r="B822" s="1"/>
      <c r="C822" s="1"/>
      <c r="D822" s="1"/>
      <c r="E822" s="1"/>
      <c r="F822" s="1"/>
      <c r="G822" s="1"/>
      <c r="H822" s="1"/>
      <c r="I822" s="1"/>
      <c r="J822" s="1"/>
      <c r="K822" s="1"/>
      <c r="L822" s="1"/>
      <c r="M822" s="1"/>
      <c r="N822" s="1"/>
      <c r="O822" s="1"/>
      <c r="P822" s="1"/>
      <c r="Q822" s="1"/>
      <c r="R822" s="3"/>
      <c r="S822" s="3"/>
      <c r="T822" s="3"/>
      <c r="U822" s="3"/>
      <c r="V822" s="3"/>
      <c r="W822" s="3"/>
      <c r="X822" s="3"/>
      <c r="Y822" s="3"/>
      <c r="Z822" s="3"/>
      <c r="AA822" s="3"/>
      <c r="AB822" s="3"/>
      <c r="AC822" s="3"/>
      <c r="AD822" s="3"/>
      <c r="AE822" s="3"/>
      <c r="AF822" s="3"/>
      <c r="AG822" s="3"/>
      <c r="AH822" s="3"/>
      <c r="AI822" s="3"/>
      <c r="AJ822" s="3"/>
    </row>
    <row r="823" spans="1:36" ht="15.5">
      <c r="A823" s="1"/>
      <c r="B823" s="1"/>
      <c r="C823" s="1"/>
      <c r="D823" s="1"/>
      <c r="E823" s="1"/>
      <c r="F823" s="1"/>
      <c r="G823" s="1"/>
      <c r="H823" s="1"/>
      <c r="I823" s="1"/>
      <c r="J823" s="1"/>
      <c r="K823" s="1"/>
      <c r="L823" s="1"/>
      <c r="M823" s="1"/>
      <c r="N823" s="1"/>
      <c r="O823" s="1"/>
      <c r="P823" s="1"/>
      <c r="Q823" s="1"/>
      <c r="R823" s="3"/>
      <c r="S823" s="3"/>
      <c r="T823" s="3"/>
      <c r="U823" s="3"/>
      <c r="V823" s="3"/>
      <c r="W823" s="3"/>
      <c r="X823" s="3"/>
      <c r="Y823" s="3"/>
      <c r="Z823" s="3"/>
      <c r="AA823" s="3"/>
      <c r="AB823" s="3"/>
      <c r="AC823" s="3"/>
      <c r="AD823" s="3"/>
      <c r="AE823" s="3"/>
      <c r="AF823" s="3"/>
      <c r="AG823" s="3"/>
      <c r="AH823" s="3"/>
      <c r="AI823" s="3"/>
      <c r="AJ823" s="3"/>
    </row>
    <row r="824" spans="1:36" ht="15.5">
      <c r="A824" s="1"/>
      <c r="B824" s="1"/>
      <c r="C824" s="1"/>
      <c r="D824" s="1"/>
      <c r="E824" s="1"/>
      <c r="F824" s="1"/>
      <c r="G824" s="1"/>
      <c r="H824" s="1"/>
      <c r="I824" s="1"/>
      <c r="J824" s="1"/>
      <c r="K824" s="1"/>
      <c r="L824" s="1"/>
      <c r="M824" s="1"/>
      <c r="N824" s="1"/>
      <c r="O824" s="1"/>
      <c r="P824" s="1"/>
      <c r="Q824" s="1"/>
      <c r="R824" s="3"/>
      <c r="S824" s="3"/>
      <c r="T824" s="3"/>
      <c r="U824" s="3"/>
      <c r="V824" s="3"/>
      <c r="W824" s="3"/>
      <c r="X824" s="3"/>
      <c r="Y824" s="3"/>
      <c r="Z824" s="3"/>
      <c r="AA824" s="3"/>
      <c r="AB824" s="3"/>
      <c r="AC824" s="3"/>
      <c r="AD824" s="3"/>
      <c r="AE824" s="3"/>
      <c r="AF824" s="3"/>
      <c r="AG824" s="3"/>
      <c r="AH824" s="3"/>
      <c r="AI824" s="3"/>
      <c r="AJ824" s="3"/>
    </row>
    <row r="825" spans="1:36" ht="15.5">
      <c r="A825" s="1"/>
      <c r="B825" s="1"/>
      <c r="C825" s="1"/>
      <c r="D825" s="1"/>
      <c r="E825" s="1"/>
      <c r="F825" s="1"/>
      <c r="G825" s="1"/>
      <c r="H825" s="1"/>
      <c r="I825" s="1"/>
      <c r="J825" s="1"/>
      <c r="K825" s="1"/>
      <c r="L825" s="1"/>
      <c r="M825" s="1"/>
      <c r="N825" s="1"/>
      <c r="O825" s="1"/>
      <c r="P825" s="1"/>
      <c r="Q825" s="1"/>
      <c r="R825" s="3"/>
      <c r="S825" s="3"/>
      <c r="T825" s="3"/>
      <c r="U825" s="3"/>
      <c r="V825" s="3"/>
      <c r="W825" s="3"/>
      <c r="X825" s="3"/>
      <c r="Y825" s="3"/>
      <c r="Z825" s="3"/>
      <c r="AA825" s="3"/>
      <c r="AB825" s="3"/>
      <c r="AC825" s="3"/>
      <c r="AD825" s="3"/>
      <c r="AE825" s="3"/>
      <c r="AF825" s="3"/>
      <c r="AG825" s="3"/>
      <c r="AH825" s="3"/>
      <c r="AI825" s="3"/>
      <c r="AJ825" s="3"/>
    </row>
    <row r="826" spans="1:36" ht="15.5">
      <c r="A826" s="1"/>
      <c r="B826" s="1"/>
      <c r="C826" s="1"/>
      <c r="D826" s="1"/>
      <c r="E826" s="1"/>
      <c r="F826" s="1"/>
      <c r="G826" s="1"/>
      <c r="H826" s="1"/>
      <c r="I826" s="1"/>
      <c r="J826" s="1"/>
      <c r="K826" s="1"/>
      <c r="L826" s="1"/>
      <c r="M826" s="1"/>
      <c r="N826" s="1"/>
      <c r="O826" s="1"/>
      <c r="P826" s="1"/>
      <c r="Q826" s="1"/>
      <c r="R826" s="3"/>
      <c r="S826" s="3"/>
      <c r="T826" s="3"/>
      <c r="U826" s="3"/>
      <c r="V826" s="3"/>
      <c r="W826" s="3"/>
      <c r="X826" s="3"/>
      <c r="Y826" s="3"/>
      <c r="Z826" s="3"/>
      <c r="AA826" s="3"/>
      <c r="AB826" s="3"/>
      <c r="AC826" s="3"/>
      <c r="AD826" s="3"/>
      <c r="AE826" s="3"/>
      <c r="AF826" s="3"/>
      <c r="AG826" s="3"/>
      <c r="AH826" s="3"/>
      <c r="AI826" s="3"/>
      <c r="AJ826" s="3"/>
    </row>
    <row r="827" spans="1:36" ht="15.5">
      <c r="A827" s="1"/>
      <c r="B827" s="1"/>
      <c r="C827" s="1"/>
      <c r="D827" s="1"/>
      <c r="E827" s="1"/>
      <c r="F827" s="1"/>
      <c r="G827" s="1"/>
      <c r="H827" s="1"/>
      <c r="I827" s="1"/>
      <c r="J827" s="1"/>
      <c r="K827" s="1"/>
      <c r="L827" s="1"/>
      <c r="M827" s="1"/>
      <c r="N827" s="1"/>
      <c r="O827" s="1"/>
      <c r="P827" s="1"/>
      <c r="Q827" s="1"/>
      <c r="R827" s="3"/>
      <c r="S827" s="3"/>
      <c r="T827" s="3"/>
      <c r="U827" s="3"/>
      <c r="V827" s="3"/>
      <c r="W827" s="3"/>
      <c r="X827" s="3"/>
      <c r="Y827" s="3"/>
      <c r="Z827" s="3"/>
      <c r="AA827" s="3"/>
      <c r="AB827" s="3"/>
      <c r="AC827" s="3"/>
      <c r="AD827" s="3"/>
      <c r="AE827" s="3"/>
      <c r="AF827" s="3"/>
      <c r="AG827" s="3"/>
      <c r="AH827" s="3"/>
      <c r="AI827" s="3"/>
      <c r="AJ827" s="3"/>
    </row>
    <row r="828" spans="1:36" ht="15.5">
      <c r="A828" s="1"/>
      <c r="B828" s="1"/>
      <c r="C828" s="1"/>
      <c r="D828" s="1"/>
      <c r="E828" s="1"/>
      <c r="F828" s="1"/>
      <c r="G828" s="1"/>
      <c r="H828" s="1"/>
      <c r="I828" s="1"/>
      <c r="J828" s="1"/>
      <c r="K828" s="1"/>
      <c r="L828" s="1"/>
      <c r="M828" s="1"/>
      <c r="N828" s="1"/>
      <c r="O828" s="1"/>
      <c r="P828" s="1"/>
      <c r="Q828" s="1"/>
      <c r="R828" s="3"/>
      <c r="S828" s="3"/>
      <c r="T828" s="3"/>
      <c r="U828" s="3"/>
      <c r="V828" s="3"/>
      <c r="W828" s="3"/>
      <c r="X828" s="3"/>
      <c r="Y828" s="3"/>
      <c r="Z828" s="3"/>
      <c r="AA828" s="3"/>
      <c r="AB828" s="3"/>
      <c r="AC828" s="3"/>
      <c r="AD828" s="3"/>
      <c r="AE828" s="3"/>
      <c r="AF828" s="3"/>
      <c r="AG828" s="3"/>
      <c r="AH828" s="3"/>
      <c r="AI828" s="3"/>
      <c r="AJ828" s="3"/>
    </row>
    <row r="829" spans="1:36" ht="15.5">
      <c r="A829" s="1"/>
      <c r="B829" s="1"/>
      <c r="C829" s="1"/>
      <c r="D829" s="1"/>
      <c r="E829" s="1"/>
      <c r="F829" s="1"/>
      <c r="G829" s="1"/>
      <c r="H829" s="1"/>
      <c r="I829" s="1"/>
      <c r="J829" s="1"/>
      <c r="K829" s="1"/>
      <c r="L829" s="1"/>
      <c r="M829" s="1"/>
      <c r="N829" s="1"/>
      <c r="O829" s="1"/>
      <c r="P829" s="1"/>
      <c r="Q829" s="1"/>
      <c r="R829" s="3"/>
      <c r="S829" s="3"/>
      <c r="T829" s="3"/>
      <c r="U829" s="3"/>
      <c r="V829" s="3"/>
      <c r="W829" s="3"/>
      <c r="X829" s="3"/>
      <c r="Y829" s="3"/>
      <c r="Z829" s="3"/>
      <c r="AA829" s="3"/>
      <c r="AB829" s="3"/>
      <c r="AC829" s="3"/>
      <c r="AD829" s="3"/>
      <c r="AE829" s="3"/>
      <c r="AF829" s="3"/>
      <c r="AG829" s="3"/>
      <c r="AH829" s="3"/>
      <c r="AI829" s="3"/>
      <c r="AJ829" s="3"/>
    </row>
    <row r="830" spans="1:36" ht="15.5">
      <c r="A830" s="1"/>
      <c r="B830" s="1"/>
      <c r="C830" s="1"/>
      <c r="D830" s="1"/>
      <c r="E830" s="1"/>
      <c r="F830" s="1"/>
      <c r="G830" s="1"/>
      <c r="H830" s="1"/>
      <c r="I830" s="1"/>
      <c r="J830" s="1"/>
      <c r="K830" s="1"/>
      <c r="L830" s="1"/>
      <c r="M830" s="1"/>
      <c r="N830" s="1"/>
      <c r="O830" s="1"/>
      <c r="P830" s="1"/>
      <c r="Q830" s="1"/>
      <c r="R830" s="3"/>
      <c r="S830" s="3"/>
      <c r="T830" s="3"/>
      <c r="U830" s="3"/>
      <c r="V830" s="3"/>
      <c r="W830" s="3"/>
      <c r="X830" s="3"/>
      <c r="Y830" s="3"/>
      <c r="Z830" s="3"/>
      <c r="AA830" s="3"/>
      <c r="AB830" s="3"/>
      <c r="AC830" s="3"/>
      <c r="AD830" s="3"/>
      <c r="AE830" s="3"/>
      <c r="AF830" s="3"/>
      <c r="AG830" s="3"/>
      <c r="AH830" s="3"/>
      <c r="AI830" s="3"/>
      <c r="AJ830" s="3"/>
    </row>
    <row r="831" spans="1:36" ht="15.5">
      <c r="A831" s="1"/>
      <c r="B831" s="1"/>
      <c r="C831" s="1"/>
      <c r="D831" s="1"/>
      <c r="E831" s="1"/>
      <c r="F831" s="1"/>
      <c r="G831" s="1"/>
      <c r="H831" s="1"/>
      <c r="I831" s="1"/>
      <c r="J831" s="1"/>
      <c r="K831" s="1"/>
      <c r="L831" s="1"/>
      <c r="M831" s="1"/>
      <c r="N831" s="1"/>
      <c r="O831" s="1"/>
      <c r="P831" s="1"/>
      <c r="Q831" s="1"/>
      <c r="R831" s="3"/>
      <c r="S831" s="3"/>
      <c r="T831" s="3"/>
      <c r="U831" s="3"/>
      <c r="V831" s="3"/>
      <c r="W831" s="3"/>
      <c r="X831" s="3"/>
      <c r="Y831" s="3"/>
      <c r="Z831" s="3"/>
      <c r="AA831" s="3"/>
      <c r="AB831" s="3"/>
      <c r="AC831" s="3"/>
      <c r="AD831" s="3"/>
      <c r="AE831" s="3"/>
      <c r="AF831" s="3"/>
      <c r="AG831" s="3"/>
      <c r="AH831" s="3"/>
      <c r="AI831" s="3"/>
      <c r="AJ831" s="3"/>
    </row>
    <row r="832" spans="1:36" ht="15.5">
      <c r="A832" s="1"/>
      <c r="B832" s="1"/>
      <c r="C832" s="1"/>
      <c r="D832" s="1"/>
      <c r="E832" s="1"/>
      <c r="F832" s="1"/>
      <c r="G832" s="1"/>
      <c r="H832" s="1"/>
      <c r="I832" s="1"/>
      <c r="J832" s="1"/>
      <c r="K832" s="1"/>
      <c r="L832" s="1"/>
      <c r="M832" s="1"/>
      <c r="N832" s="1"/>
      <c r="O832" s="1"/>
      <c r="P832" s="1"/>
      <c r="Q832" s="1"/>
      <c r="R832" s="3"/>
      <c r="S832" s="3"/>
      <c r="T832" s="3"/>
      <c r="U832" s="3"/>
      <c r="V832" s="3"/>
      <c r="W832" s="3"/>
      <c r="X832" s="3"/>
      <c r="Y832" s="3"/>
      <c r="Z832" s="3"/>
      <c r="AA832" s="3"/>
      <c r="AB832" s="3"/>
      <c r="AC832" s="3"/>
      <c r="AD832" s="3"/>
      <c r="AE832" s="3"/>
      <c r="AF832" s="3"/>
      <c r="AG832" s="3"/>
      <c r="AH832" s="3"/>
      <c r="AI832" s="3"/>
      <c r="AJ832" s="3"/>
    </row>
    <row r="833" spans="1:36" ht="15.5">
      <c r="A833" s="1"/>
      <c r="B833" s="1"/>
      <c r="C833" s="1"/>
      <c r="D833" s="1"/>
      <c r="E833" s="1"/>
      <c r="F833" s="1"/>
      <c r="G833" s="1"/>
      <c r="H833" s="1"/>
      <c r="I833" s="1"/>
      <c r="J833" s="1"/>
      <c r="K833" s="1"/>
      <c r="L833" s="1"/>
      <c r="M833" s="1"/>
      <c r="N833" s="1"/>
      <c r="O833" s="1"/>
      <c r="P833" s="1"/>
      <c r="Q833" s="1"/>
      <c r="R833" s="3"/>
      <c r="S833" s="3"/>
      <c r="T833" s="3"/>
      <c r="U833" s="3"/>
      <c r="V833" s="3"/>
      <c r="W833" s="3"/>
      <c r="X833" s="3"/>
      <c r="Y833" s="3"/>
      <c r="Z833" s="3"/>
      <c r="AA833" s="3"/>
      <c r="AB833" s="3"/>
      <c r="AC833" s="3"/>
      <c r="AD833" s="3"/>
      <c r="AE833" s="3"/>
      <c r="AF833" s="3"/>
      <c r="AG833" s="3"/>
      <c r="AH833" s="3"/>
      <c r="AI833" s="3"/>
      <c r="AJ833" s="3"/>
    </row>
    <row r="834" spans="1:36" ht="15.5">
      <c r="A834" s="1"/>
      <c r="B834" s="1"/>
      <c r="C834" s="1"/>
      <c r="D834" s="1"/>
      <c r="E834" s="1"/>
      <c r="F834" s="1"/>
      <c r="G834" s="1"/>
      <c r="H834" s="1"/>
      <c r="I834" s="1"/>
      <c r="J834" s="1"/>
      <c r="K834" s="1"/>
      <c r="L834" s="1"/>
      <c r="M834" s="1"/>
      <c r="N834" s="1"/>
      <c r="O834" s="1"/>
      <c r="P834" s="1"/>
      <c r="Q834" s="1"/>
      <c r="R834" s="3"/>
      <c r="S834" s="3"/>
      <c r="T834" s="3"/>
      <c r="U834" s="3"/>
      <c r="V834" s="3"/>
      <c r="W834" s="3"/>
      <c r="X834" s="3"/>
      <c r="Y834" s="3"/>
      <c r="Z834" s="3"/>
      <c r="AA834" s="3"/>
      <c r="AB834" s="3"/>
      <c r="AC834" s="3"/>
      <c r="AD834" s="3"/>
      <c r="AE834" s="3"/>
      <c r="AF834" s="3"/>
      <c r="AG834" s="3"/>
      <c r="AH834" s="3"/>
      <c r="AI834" s="3"/>
      <c r="AJ834" s="3"/>
    </row>
    <row r="835" spans="1:36" ht="15.5">
      <c r="A835" s="1"/>
      <c r="B835" s="1"/>
      <c r="C835" s="1"/>
      <c r="D835" s="1"/>
      <c r="E835" s="1"/>
      <c r="F835" s="1"/>
      <c r="G835" s="1"/>
      <c r="H835" s="1"/>
      <c r="I835" s="1"/>
      <c r="J835" s="1"/>
      <c r="K835" s="1"/>
      <c r="L835" s="1"/>
      <c r="M835" s="1"/>
      <c r="N835" s="1"/>
      <c r="O835" s="1"/>
      <c r="P835" s="1"/>
      <c r="Q835" s="1"/>
      <c r="R835" s="3"/>
      <c r="S835" s="3"/>
      <c r="T835" s="3"/>
      <c r="U835" s="3"/>
      <c r="V835" s="3"/>
      <c r="W835" s="3"/>
      <c r="X835" s="3"/>
      <c r="Y835" s="3"/>
      <c r="Z835" s="3"/>
      <c r="AA835" s="3"/>
      <c r="AB835" s="3"/>
      <c r="AC835" s="3"/>
      <c r="AD835" s="3"/>
      <c r="AE835" s="3"/>
      <c r="AF835" s="3"/>
      <c r="AG835" s="3"/>
      <c r="AH835" s="3"/>
      <c r="AI835" s="3"/>
      <c r="AJ835" s="3"/>
    </row>
    <row r="836" spans="1:36" ht="15.5">
      <c r="A836" s="1"/>
      <c r="B836" s="1"/>
      <c r="C836" s="1"/>
      <c r="D836" s="1"/>
      <c r="E836" s="1"/>
      <c r="F836" s="1"/>
      <c r="G836" s="1"/>
      <c r="H836" s="1"/>
      <c r="I836" s="1"/>
      <c r="J836" s="1"/>
      <c r="K836" s="1"/>
      <c r="L836" s="1"/>
      <c r="M836" s="1"/>
      <c r="N836" s="1"/>
      <c r="O836" s="1"/>
      <c r="P836" s="1"/>
      <c r="Q836" s="1"/>
      <c r="R836" s="3"/>
      <c r="S836" s="3"/>
      <c r="T836" s="3"/>
      <c r="U836" s="3"/>
      <c r="V836" s="3"/>
      <c r="W836" s="3"/>
      <c r="X836" s="3"/>
      <c r="Y836" s="3"/>
      <c r="Z836" s="3"/>
      <c r="AA836" s="3"/>
      <c r="AB836" s="3"/>
      <c r="AC836" s="3"/>
      <c r="AD836" s="3"/>
      <c r="AE836" s="3"/>
      <c r="AF836" s="3"/>
      <c r="AG836" s="3"/>
      <c r="AH836" s="3"/>
      <c r="AI836" s="3"/>
      <c r="AJ836" s="3"/>
    </row>
    <row r="837" spans="1:36" ht="15.5">
      <c r="A837" s="1"/>
      <c r="B837" s="1"/>
      <c r="C837" s="1"/>
      <c r="D837" s="1"/>
      <c r="E837" s="1"/>
      <c r="F837" s="1"/>
      <c r="G837" s="1"/>
      <c r="H837" s="1"/>
      <c r="I837" s="1"/>
      <c r="J837" s="1"/>
      <c r="K837" s="1"/>
      <c r="L837" s="1"/>
      <c r="M837" s="1"/>
      <c r="N837" s="1"/>
      <c r="O837" s="1"/>
      <c r="P837" s="1"/>
      <c r="Q837" s="1"/>
      <c r="R837" s="3"/>
      <c r="S837" s="3"/>
      <c r="T837" s="3"/>
      <c r="U837" s="3"/>
      <c r="V837" s="3"/>
      <c r="W837" s="3"/>
      <c r="X837" s="3"/>
      <c r="Y837" s="3"/>
      <c r="Z837" s="3"/>
      <c r="AA837" s="3"/>
      <c r="AB837" s="3"/>
      <c r="AC837" s="3"/>
      <c r="AD837" s="3"/>
      <c r="AE837" s="3"/>
      <c r="AF837" s="3"/>
      <c r="AG837" s="3"/>
      <c r="AH837" s="3"/>
      <c r="AI837" s="3"/>
      <c r="AJ837" s="3"/>
    </row>
    <row r="838" spans="1:36" ht="15.5">
      <c r="A838" s="1"/>
      <c r="B838" s="1"/>
      <c r="C838" s="1"/>
      <c r="D838" s="1"/>
      <c r="E838" s="1"/>
      <c r="F838" s="1"/>
      <c r="G838" s="1"/>
      <c r="H838" s="1"/>
      <c r="I838" s="1"/>
      <c r="J838" s="1"/>
      <c r="K838" s="1"/>
      <c r="L838" s="1"/>
      <c r="M838" s="1"/>
      <c r="N838" s="1"/>
      <c r="O838" s="1"/>
      <c r="P838" s="1"/>
      <c r="Q838" s="1"/>
      <c r="R838" s="3"/>
      <c r="S838" s="3"/>
      <c r="T838" s="3"/>
      <c r="U838" s="3"/>
      <c r="V838" s="3"/>
      <c r="W838" s="3"/>
      <c r="X838" s="3"/>
      <c r="Y838" s="3"/>
      <c r="Z838" s="3"/>
      <c r="AA838" s="3"/>
      <c r="AB838" s="3"/>
      <c r="AC838" s="3"/>
      <c r="AD838" s="3"/>
      <c r="AE838" s="3"/>
      <c r="AF838" s="3"/>
      <c r="AG838" s="3"/>
      <c r="AH838" s="3"/>
      <c r="AI838" s="3"/>
      <c r="AJ838" s="3"/>
    </row>
    <row r="839" spans="1:36" ht="15.5">
      <c r="A839" s="1"/>
      <c r="B839" s="1"/>
      <c r="C839" s="1"/>
      <c r="D839" s="1"/>
      <c r="E839" s="1"/>
      <c r="F839" s="1"/>
      <c r="G839" s="1"/>
      <c r="H839" s="1"/>
      <c r="I839" s="1"/>
      <c r="J839" s="1"/>
      <c r="K839" s="1"/>
      <c r="L839" s="1"/>
      <c r="M839" s="1"/>
      <c r="N839" s="1"/>
      <c r="O839" s="1"/>
      <c r="P839" s="1"/>
      <c r="Q839" s="1"/>
      <c r="R839" s="3"/>
      <c r="S839" s="3"/>
      <c r="T839" s="3"/>
      <c r="U839" s="3"/>
      <c r="V839" s="3"/>
      <c r="W839" s="3"/>
      <c r="X839" s="3"/>
      <c r="Y839" s="3"/>
      <c r="Z839" s="3"/>
      <c r="AA839" s="3"/>
      <c r="AB839" s="3"/>
      <c r="AC839" s="3"/>
      <c r="AD839" s="3"/>
      <c r="AE839" s="3"/>
      <c r="AF839" s="3"/>
      <c r="AG839" s="3"/>
      <c r="AH839" s="3"/>
      <c r="AI839" s="3"/>
      <c r="AJ839" s="3"/>
    </row>
    <row r="840" spans="1:36" ht="15.5">
      <c r="A840" s="1"/>
      <c r="B840" s="1"/>
      <c r="C840" s="1"/>
      <c r="D840" s="1"/>
      <c r="E840" s="1"/>
      <c r="F840" s="1"/>
      <c r="G840" s="1"/>
      <c r="H840" s="1"/>
      <c r="I840" s="1"/>
      <c r="J840" s="1"/>
      <c r="K840" s="1"/>
      <c r="L840" s="1"/>
      <c r="M840" s="1"/>
      <c r="N840" s="1"/>
      <c r="O840" s="1"/>
      <c r="P840" s="1"/>
      <c r="Q840" s="1"/>
      <c r="R840" s="3"/>
      <c r="S840" s="3"/>
      <c r="T840" s="3"/>
      <c r="U840" s="3"/>
      <c r="V840" s="3"/>
      <c r="W840" s="3"/>
      <c r="X840" s="3"/>
      <c r="Y840" s="3"/>
      <c r="Z840" s="3"/>
      <c r="AA840" s="3"/>
      <c r="AB840" s="3"/>
      <c r="AC840" s="3"/>
      <c r="AD840" s="3"/>
      <c r="AE840" s="3"/>
      <c r="AF840" s="3"/>
      <c r="AG840" s="3"/>
      <c r="AH840" s="3"/>
      <c r="AI840" s="3"/>
      <c r="AJ840" s="3"/>
    </row>
    <row r="841" spans="1:36" ht="15.5">
      <c r="A841" s="1"/>
      <c r="B841" s="1"/>
      <c r="C841" s="1"/>
      <c r="D841" s="1"/>
      <c r="E841" s="1"/>
      <c r="F841" s="1"/>
      <c r="G841" s="1"/>
      <c r="H841" s="1"/>
      <c r="I841" s="1"/>
      <c r="J841" s="1"/>
      <c r="K841" s="1"/>
      <c r="L841" s="1"/>
      <c r="M841" s="1"/>
      <c r="N841" s="1"/>
      <c r="O841" s="1"/>
      <c r="P841" s="1"/>
      <c r="Q841" s="1"/>
      <c r="R841" s="3"/>
      <c r="S841" s="3"/>
      <c r="T841" s="3"/>
      <c r="U841" s="3"/>
      <c r="V841" s="3"/>
      <c r="W841" s="3"/>
      <c r="X841" s="3"/>
      <c r="Y841" s="3"/>
      <c r="Z841" s="3"/>
      <c r="AA841" s="3"/>
      <c r="AB841" s="3"/>
      <c r="AC841" s="3"/>
      <c r="AD841" s="3"/>
      <c r="AE841" s="3"/>
      <c r="AF841" s="3"/>
      <c r="AG841" s="3"/>
      <c r="AH841" s="3"/>
      <c r="AI841" s="3"/>
      <c r="AJ841" s="3"/>
    </row>
    <row r="842" spans="1:36" ht="15.5">
      <c r="A842" s="1"/>
      <c r="B842" s="1"/>
      <c r="C842" s="1"/>
      <c r="D842" s="1"/>
      <c r="E842" s="1"/>
      <c r="F842" s="1"/>
      <c r="G842" s="1"/>
      <c r="H842" s="1"/>
      <c r="I842" s="1"/>
      <c r="J842" s="1"/>
      <c r="K842" s="1"/>
      <c r="L842" s="1"/>
      <c r="M842" s="1"/>
      <c r="N842" s="1"/>
      <c r="O842" s="1"/>
      <c r="P842" s="1"/>
      <c r="Q842" s="1"/>
      <c r="R842" s="3"/>
      <c r="S842" s="3"/>
      <c r="T842" s="3"/>
      <c r="U842" s="3"/>
      <c r="V842" s="3"/>
      <c r="W842" s="3"/>
      <c r="X842" s="3"/>
      <c r="Y842" s="3"/>
      <c r="Z842" s="3"/>
      <c r="AA842" s="3"/>
      <c r="AB842" s="3"/>
      <c r="AC842" s="3"/>
      <c r="AD842" s="3"/>
      <c r="AE842" s="3"/>
      <c r="AF842" s="3"/>
      <c r="AG842" s="3"/>
      <c r="AH842" s="3"/>
      <c r="AI842" s="3"/>
      <c r="AJ842" s="3"/>
    </row>
    <row r="843" spans="1:36" ht="15.5">
      <c r="A843" s="1"/>
      <c r="B843" s="1"/>
      <c r="C843" s="1"/>
      <c r="D843" s="1"/>
      <c r="E843" s="1"/>
      <c r="F843" s="1"/>
      <c r="G843" s="1"/>
      <c r="H843" s="1"/>
      <c r="I843" s="1"/>
      <c r="J843" s="1"/>
      <c r="K843" s="1"/>
      <c r="L843" s="1"/>
      <c r="M843" s="1"/>
      <c r="N843" s="1"/>
      <c r="O843" s="1"/>
      <c r="P843" s="1"/>
      <c r="Q843" s="1"/>
      <c r="R843" s="3"/>
      <c r="S843" s="3"/>
      <c r="T843" s="3"/>
      <c r="U843" s="3"/>
      <c r="V843" s="3"/>
      <c r="W843" s="3"/>
      <c r="X843" s="3"/>
      <c r="Y843" s="3"/>
      <c r="Z843" s="3"/>
      <c r="AA843" s="3"/>
      <c r="AB843" s="3"/>
      <c r="AC843" s="3"/>
      <c r="AD843" s="3"/>
      <c r="AE843" s="3"/>
      <c r="AF843" s="3"/>
      <c r="AG843" s="3"/>
      <c r="AH843" s="3"/>
      <c r="AI843" s="3"/>
      <c r="AJ843" s="3"/>
    </row>
    <row r="844" spans="1:36" ht="15.5">
      <c r="A844" s="1"/>
      <c r="B844" s="1"/>
      <c r="C844" s="1"/>
      <c r="D844" s="1"/>
      <c r="E844" s="1"/>
      <c r="F844" s="1"/>
      <c r="G844" s="1"/>
      <c r="H844" s="1"/>
      <c r="I844" s="1"/>
      <c r="J844" s="1"/>
      <c r="K844" s="1"/>
      <c r="L844" s="1"/>
      <c r="M844" s="1"/>
      <c r="N844" s="1"/>
      <c r="O844" s="1"/>
      <c r="P844" s="1"/>
      <c r="Q844" s="1"/>
      <c r="R844" s="3"/>
      <c r="S844" s="3"/>
      <c r="T844" s="3"/>
      <c r="U844" s="3"/>
      <c r="V844" s="3"/>
      <c r="W844" s="3"/>
      <c r="X844" s="3"/>
      <c r="Y844" s="3"/>
      <c r="Z844" s="3"/>
      <c r="AA844" s="3"/>
      <c r="AB844" s="3"/>
      <c r="AC844" s="3"/>
      <c r="AD844" s="3"/>
      <c r="AE844" s="3"/>
      <c r="AF844" s="3"/>
      <c r="AG844" s="3"/>
      <c r="AH844" s="3"/>
      <c r="AI844" s="3"/>
      <c r="AJ844" s="3"/>
    </row>
    <row r="845" spans="1:36" ht="15.5">
      <c r="A845" s="1"/>
      <c r="B845" s="1"/>
      <c r="C845" s="1"/>
      <c r="D845" s="1"/>
      <c r="E845" s="1"/>
      <c r="F845" s="1"/>
      <c r="G845" s="1"/>
      <c r="H845" s="1"/>
      <c r="I845" s="1"/>
      <c r="J845" s="1"/>
      <c r="K845" s="1"/>
      <c r="L845" s="1"/>
      <c r="M845" s="1"/>
      <c r="N845" s="1"/>
      <c r="O845" s="1"/>
      <c r="P845" s="1"/>
      <c r="Q845" s="1"/>
      <c r="R845" s="3"/>
      <c r="S845" s="3"/>
      <c r="T845" s="3"/>
      <c r="U845" s="3"/>
      <c r="V845" s="3"/>
      <c r="W845" s="3"/>
      <c r="X845" s="3"/>
      <c r="Y845" s="3"/>
      <c r="Z845" s="3"/>
      <c r="AA845" s="3"/>
      <c r="AB845" s="3"/>
      <c r="AC845" s="3"/>
      <c r="AD845" s="3"/>
      <c r="AE845" s="3"/>
      <c r="AF845" s="3"/>
      <c r="AG845" s="3"/>
      <c r="AH845" s="3"/>
      <c r="AI845" s="3"/>
      <c r="AJ845" s="3"/>
    </row>
    <row r="846" spans="1:36" ht="15.5">
      <c r="A846" s="1"/>
      <c r="B846" s="1"/>
      <c r="C846" s="1"/>
      <c r="D846" s="1"/>
      <c r="E846" s="1"/>
      <c r="F846" s="1"/>
      <c r="G846" s="1"/>
      <c r="H846" s="1"/>
      <c r="I846" s="1"/>
      <c r="J846" s="1"/>
      <c r="K846" s="1"/>
      <c r="L846" s="1"/>
      <c r="M846" s="1"/>
      <c r="N846" s="1"/>
      <c r="O846" s="1"/>
      <c r="P846" s="1"/>
      <c r="Q846" s="1"/>
      <c r="R846" s="3"/>
      <c r="S846" s="3"/>
      <c r="T846" s="3"/>
      <c r="U846" s="3"/>
      <c r="V846" s="3"/>
      <c r="W846" s="3"/>
      <c r="X846" s="3"/>
      <c r="Y846" s="3"/>
      <c r="Z846" s="3"/>
      <c r="AA846" s="3"/>
      <c r="AB846" s="3"/>
      <c r="AC846" s="3"/>
      <c r="AD846" s="3"/>
      <c r="AE846" s="3"/>
      <c r="AF846" s="3"/>
      <c r="AG846" s="3"/>
      <c r="AH846" s="3"/>
      <c r="AI846" s="3"/>
      <c r="AJ846" s="3"/>
    </row>
    <row r="847" spans="1:36" ht="15.5">
      <c r="A847" s="1"/>
      <c r="B847" s="1"/>
      <c r="C847" s="1"/>
      <c r="D847" s="1"/>
      <c r="E847" s="1"/>
      <c r="F847" s="1"/>
      <c r="G847" s="1"/>
      <c r="H847" s="1"/>
      <c r="I847" s="1"/>
      <c r="J847" s="1"/>
      <c r="K847" s="1"/>
      <c r="L847" s="1"/>
      <c r="M847" s="1"/>
      <c r="N847" s="1"/>
      <c r="O847" s="1"/>
      <c r="P847" s="1"/>
      <c r="Q847" s="1"/>
      <c r="R847" s="3"/>
      <c r="S847" s="3"/>
      <c r="T847" s="3"/>
      <c r="U847" s="3"/>
      <c r="V847" s="3"/>
      <c r="W847" s="3"/>
      <c r="X847" s="3"/>
      <c r="Y847" s="3"/>
      <c r="Z847" s="3"/>
      <c r="AA847" s="3"/>
      <c r="AB847" s="3"/>
      <c r="AC847" s="3"/>
      <c r="AD847" s="3"/>
      <c r="AE847" s="3"/>
      <c r="AF847" s="3"/>
      <c r="AG847" s="3"/>
      <c r="AH847" s="3"/>
      <c r="AI847" s="3"/>
      <c r="AJ847" s="3"/>
    </row>
    <row r="848" spans="1:36" ht="15.5">
      <c r="A848" s="1"/>
      <c r="B848" s="1"/>
      <c r="C848" s="1"/>
      <c r="D848" s="1"/>
      <c r="E848" s="1"/>
      <c r="F848" s="1"/>
      <c r="G848" s="1"/>
      <c r="H848" s="1"/>
      <c r="I848" s="1"/>
      <c r="J848" s="1"/>
      <c r="K848" s="1"/>
      <c r="L848" s="1"/>
      <c r="M848" s="1"/>
      <c r="N848" s="1"/>
      <c r="O848" s="1"/>
      <c r="P848" s="1"/>
      <c r="Q848" s="1"/>
      <c r="R848" s="3"/>
      <c r="S848" s="3"/>
      <c r="T848" s="3"/>
      <c r="U848" s="3"/>
      <c r="V848" s="3"/>
      <c r="W848" s="3"/>
      <c r="X848" s="3"/>
      <c r="Y848" s="3"/>
      <c r="Z848" s="3"/>
      <c r="AA848" s="3"/>
      <c r="AB848" s="3"/>
      <c r="AC848" s="3"/>
      <c r="AD848" s="3"/>
      <c r="AE848" s="3"/>
      <c r="AF848" s="3"/>
      <c r="AG848" s="3"/>
      <c r="AH848" s="3"/>
      <c r="AI848" s="3"/>
      <c r="AJ848" s="3"/>
    </row>
    <row r="849" spans="1:36" ht="15.5">
      <c r="A849" s="1"/>
      <c r="B849" s="1"/>
      <c r="C849" s="1"/>
      <c r="D849" s="1"/>
      <c r="E849" s="1"/>
      <c r="F849" s="1"/>
      <c r="G849" s="1"/>
      <c r="H849" s="1"/>
      <c r="I849" s="1"/>
      <c r="J849" s="1"/>
      <c r="K849" s="1"/>
      <c r="L849" s="1"/>
      <c r="M849" s="1"/>
      <c r="N849" s="1"/>
      <c r="O849" s="1"/>
      <c r="P849" s="1"/>
      <c r="Q849" s="1"/>
      <c r="R849" s="3"/>
      <c r="S849" s="3"/>
      <c r="T849" s="3"/>
      <c r="U849" s="3"/>
      <c r="V849" s="3"/>
      <c r="W849" s="3"/>
      <c r="X849" s="3"/>
      <c r="Y849" s="3"/>
      <c r="Z849" s="3"/>
      <c r="AA849" s="3"/>
      <c r="AB849" s="3"/>
      <c r="AC849" s="3"/>
      <c r="AD849" s="3"/>
      <c r="AE849" s="3"/>
      <c r="AF849" s="3"/>
      <c r="AG849" s="3"/>
      <c r="AH849" s="3"/>
      <c r="AI849" s="3"/>
      <c r="AJ849" s="3"/>
    </row>
    <row r="850" spans="1:36" ht="15.5">
      <c r="A850" s="1"/>
      <c r="B850" s="1"/>
      <c r="C850" s="1"/>
      <c r="D850" s="1"/>
      <c r="E850" s="1"/>
      <c r="F850" s="1"/>
      <c r="G850" s="1"/>
      <c r="H850" s="1"/>
      <c r="I850" s="1"/>
      <c r="J850" s="1"/>
      <c r="K850" s="1"/>
      <c r="L850" s="1"/>
      <c r="M850" s="1"/>
      <c r="N850" s="1"/>
      <c r="O850" s="1"/>
      <c r="P850" s="1"/>
      <c r="Q850" s="1"/>
      <c r="R850" s="3"/>
      <c r="S850" s="3"/>
      <c r="T850" s="3"/>
      <c r="U850" s="3"/>
      <c r="V850" s="3"/>
      <c r="W850" s="3"/>
      <c r="X850" s="3"/>
      <c r="Y850" s="3"/>
      <c r="Z850" s="3"/>
      <c r="AA850" s="3"/>
      <c r="AB850" s="3"/>
      <c r="AC850" s="3"/>
      <c r="AD850" s="3"/>
      <c r="AE850" s="3"/>
      <c r="AF850" s="3"/>
      <c r="AG850" s="3"/>
      <c r="AH850" s="3"/>
      <c r="AI850" s="3"/>
      <c r="AJ850" s="3"/>
    </row>
    <row r="851" spans="1:36" ht="15.5">
      <c r="A851" s="1"/>
      <c r="B851" s="1"/>
      <c r="C851" s="1"/>
      <c r="D851" s="1"/>
      <c r="E851" s="1"/>
      <c r="F851" s="1"/>
      <c r="G851" s="1"/>
      <c r="H851" s="1"/>
      <c r="I851" s="1"/>
      <c r="J851" s="1"/>
      <c r="K851" s="1"/>
      <c r="L851" s="1"/>
      <c r="M851" s="1"/>
      <c r="N851" s="1"/>
      <c r="O851" s="1"/>
      <c r="P851" s="1"/>
      <c r="Q851" s="1"/>
      <c r="R851" s="3"/>
      <c r="S851" s="3"/>
      <c r="T851" s="3"/>
      <c r="U851" s="3"/>
      <c r="V851" s="3"/>
      <c r="W851" s="3"/>
      <c r="X851" s="3"/>
      <c r="Y851" s="3"/>
      <c r="Z851" s="3"/>
      <c r="AA851" s="3"/>
      <c r="AB851" s="3"/>
      <c r="AC851" s="3"/>
      <c r="AD851" s="3"/>
      <c r="AE851" s="3"/>
      <c r="AF851" s="3"/>
      <c r="AG851" s="3"/>
      <c r="AH851" s="3"/>
      <c r="AI851" s="3"/>
      <c r="AJ851" s="3"/>
    </row>
    <row r="852" spans="1:36" ht="15.5">
      <c r="A852" s="1"/>
      <c r="B852" s="1"/>
      <c r="C852" s="1"/>
      <c r="D852" s="1"/>
      <c r="E852" s="1"/>
      <c r="F852" s="1"/>
      <c r="G852" s="1"/>
      <c r="H852" s="1"/>
      <c r="I852" s="1"/>
      <c r="J852" s="1"/>
      <c r="K852" s="1"/>
      <c r="L852" s="1"/>
      <c r="M852" s="1"/>
      <c r="N852" s="1"/>
      <c r="O852" s="1"/>
      <c r="P852" s="1"/>
      <c r="Q852" s="1"/>
      <c r="R852" s="3"/>
      <c r="S852" s="3"/>
      <c r="T852" s="3"/>
      <c r="U852" s="3"/>
      <c r="V852" s="3"/>
      <c r="W852" s="3"/>
      <c r="X852" s="3"/>
      <c r="Y852" s="3"/>
      <c r="Z852" s="3"/>
      <c r="AA852" s="3"/>
      <c r="AB852" s="3"/>
      <c r="AC852" s="3"/>
      <c r="AD852" s="3"/>
      <c r="AE852" s="3"/>
      <c r="AF852" s="3"/>
      <c r="AG852" s="3"/>
      <c r="AH852" s="3"/>
      <c r="AI852" s="3"/>
      <c r="AJ852" s="3"/>
    </row>
    <row r="853" spans="1:36" ht="15.5">
      <c r="A853" s="1"/>
      <c r="B853" s="1"/>
      <c r="C853" s="1"/>
      <c r="D853" s="1"/>
      <c r="E853" s="1"/>
      <c r="F853" s="1"/>
      <c r="G853" s="1"/>
      <c r="H853" s="1"/>
      <c r="I853" s="1"/>
      <c r="J853" s="1"/>
      <c r="K853" s="1"/>
      <c r="L853" s="1"/>
      <c r="M853" s="1"/>
      <c r="N853" s="1"/>
      <c r="O853" s="1"/>
      <c r="P853" s="1"/>
      <c r="Q853" s="1"/>
      <c r="R853" s="3"/>
      <c r="S853" s="3"/>
      <c r="T853" s="3"/>
      <c r="U853" s="3"/>
      <c r="V853" s="3"/>
      <c r="W853" s="3"/>
      <c r="X853" s="3"/>
      <c r="Y853" s="3"/>
      <c r="Z853" s="3"/>
      <c r="AA853" s="3"/>
      <c r="AB853" s="3"/>
      <c r="AC853" s="3"/>
      <c r="AD853" s="3"/>
      <c r="AE853" s="3"/>
      <c r="AF853" s="3"/>
      <c r="AG853" s="3"/>
      <c r="AH853" s="3"/>
      <c r="AI853" s="3"/>
      <c r="AJ853" s="3"/>
    </row>
    <row r="854" spans="1:36" ht="15.5">
      <c r="A854" s="1"/>
      <c r="B854" s="1"/>
      <c r="C854" s="1"/>
      <c r="D854" s="1"/>
      <c r="E854" s="1"/>
      <c r="F854" s="1"/>
      <c r="G854" s="1"/>
      <c r="H854" s="1"/>
      <c r="I854" s="1"/>
      <c r="J854" s="1"/>
      <c r="K854" s="1"/>
      <c r="L854" s="1"/>
      <c r="M854" s="1"/>
      <c r="N854" s="1"/>
      <c r="O854" s="1"/>
      <c r="P854" s="1"/>
      <c r="Q854" s="1"/>
      <c r="R854" s="3"/>
      <c r="S854" s="3"/>
      <c r="T854" s="3"/>
      <c r="U854" s="3"/>
      <c r="V854" s="3"/>
      <c r="W854" s="3"/>
      <c r="X854" s="3"/>
      <c r="Y854" s="3"/>
      <c r="Z854" s="3"/>
      <c r="AA854" s="3"/>
      <c r="AB854" s="3"/>
      <c r="AC854" s="3"/>
      <c r="AD854" s="3"/>
      <c r="AE854" s="3"/>
      <c r="AF854" s="3"/>
      <c r="AG854" s="3"/>
      <c r="AH854" s="3"/>
      <c r="AI854" s="3"/>
      <c r="AJ854" s="3"/>
    </row>
    <row r="855" spans="1:36" ht="15.5">
      <c r="A855" s="1"/>
      <c r="B855" s="1"/>
      <c r="C855" s="1"/>
      <c r="D855" s="1"/>
      <c r="E855" s="1"/>
      <c r="F855" s="1"/>
      <c r="G855" s="1"/>
      <c r="H855" s="1"/>
      <c r="I855" s="1"/>
      <c r="J855" s="1"/>
      <c r="K855" s="1"/>
      <c r="L855" s="1"/>
      <c r="M855" s="1"/>
      <c r="N855" s="1"/>
      <c r="O855" s="1"/>
      <c r="P855" s="1"/>
      <c r="Q855" s="1"/>
      <c r="R855" s="3"/>
      <c r="S855" s="3"/>
      <c r="T855" s="3"/>
      <c r="U855" s="3"/>
      <c r="V855" s="3"/>
      <c r="W855" s="3"/>
      <c r="X855" s="3"/>
      <c r="Y855" s="3"/>
      <c r="Z855" s="3"/>
      <c r="AA855" s="3"/>
      <c r="AB855" s="3"/>
      <c r="AC855" s="3"/>
      <c r="AD855" s="3"/>
      <c r="AE855" s="3"/>
      <c r="AF855" s="3"/>
      <c r="AG855" s="3"/>
      <c r="AH855" s="3"/>
      <c r="AI855" s="3"/>
      <c r="AJ855" s="3"/>
    </row>
    <row r="856" spans="1:36" ht="15.5">
      <c r="A856" s="1"/>
      <c r="B856" s="1"/>
      <c r="C856" s="1"/>
      <c r="D856" s="1"/>
      <c r="E856" s="1"/>
      <c r="F856" s="1"/>
      <c r="G856" s="1"/>
      <c r="H856" s="1"/>
      <c r="I856" s="1"/>
      <c r="J856" s="1"/>
      <c r="K856" s="1"/>
      <c r="L856" s="1"/>
      <c r="M856" s="1"/>
      <c r="N856" s="1"/>
      <c r="O856" s="1"/>
      <c r="P856" s="1"/>
      <c r="Q856" s="1"/>
      <c r="R856" s="3"/>
      <c r="S856" s="3"/>
      <c r="T856" s="3"/>
      <c r="U856" s="3"/>
      <c r="V856" s="3"/>
      <c r="W856" s="3"/>
      <c r="X856" s="3"/>
      <c r="Y856" s="3"/>
      <c r="Z856" s="3"/>
      <c r="AA856" s="3"/>
      <c r="AB856" s="3"/>
      <c r="AC856" s="3"/>
      <c r="AD856" s="3"/>
      <c r="AE856" s="3"/>
      <c r="AF856" s="3"/>
      <c r="AG856" s="3"/>
      <c r="AH856" s="3"/>
      <c r="AI856" s="3"/>
      <c r="AJ856" s="3"/>
    </row>
    <row r="857" spans="1:36" ht="15.5">
      <c r="A857" s="1"/>
      <c r="B857" s="1"/>
      <c r="C857" s="1"/>
      <c r="D857" s="1"/>
      <c r="E857" s="1"/>
      <c r="F857" s="1"/>
      <c r="G857" s="1"/>
      <c r="H857" s="1"/>
      <c r="I857" s="1"/>
      <c r="J857" s="1"/>
      <c r="K857" s="1"/>
      <c r="L857" s="1"/>
      <c r="M857" s="1"/>
      <c r="N857" s="1"/>
      <c r="O857" s="1"/>
      <c r="P857" s="1"/>
      <c r="Q857" s="1"/>
      <c r="R857" s="3"/>
      <c r="S857" s="3"/>
      <c r="T857" s="3"/>
      <c r="U857" s="3"/>
      <c r="V857" s="3"/>
      <c r="W857" s="3"/>
      <c r="X857" s="3"/>
      <c r="Y857" s="3"/>
      <c r="Z857" s="3"/>
      <c r="AA857" s="3"/>
      <c r="AB857" s="3"/>
      <c r="AC857" s="3"/>
      <c r="AD857" s="3"/>
      <c r="AE857" s="3"/>
      <c r="AF857" s="3"/>
      <c r="AG857" s="3"/>
      <c r="AH857" s="3"/>
      <c r="AI857" s="3"/>
      <c r="AJ857" s="3"/>
    </row>
    <row r="858" spans="1:36" ht="15.5">
      <c r="A858" s="1"/>
      <c r="B858" s="1"/>
      <c r="C858" s="1"/>
      <c r="D858" s="1"/>
      <c r="E858" s="1"/>
      <c r="F858" s="1"/>
      <c r="G858" s="1"/>
      <c r="H858" s="1"/>
      <c r="I858" s="1"/>
      <c r="J858" s="1"/>
      <c r="K858" s="1"/>
      <c r="L858" s="1"/>
      <c r="M858" s="1"/>
      <c r="N858" s="1"/>
      <c r="O858" s="1"/>
      <c r="P858" s="1"/>
      <c r="Q858" s="1"/>
      <c r="R858" s="3"/>
      <c r="S858" s="3"/>
      <c r="T858" s="3"/>
      <c r="U858" s="3"/>
      <c r="V858" s="3"/>
      <c r="W858" s="3"/>
      <c r="X858" s="3"/>
      <c r="Y858" s="3"/>
      <c r="Z858" s="3"/>
      <c r="AA858" s="3"/>
      <c r="AB858" s="3"/>
      <c r="AC858" s="3"/>
      <c r="AD858" s="3"/>
      <c r="AE858" s="3"/>
      <c r="AF858" s="3"/>
      <c r="AG858" s="3"/>
      <c r="AH858" s="3"/>
      <c r="AI858" s="3"/>
      <c r="AJ858" s="3"/>
    </row>
    <row r="859" spans="1:36" ht="15.5">
      <c r="A859" s="1"/>
      <c r="B859" s="1"/>
      <c r="C859" s="1"/>
      <c r="D859" s="1"/>
      <c r="E859" s="1"/>
      <c r="F859" s="1"/>
      <c r="G859" s="1"/>
      <c r="H859" s="1"/>
      <c r="I859" s="1"/>
      <c r="J859" s="1"/>
      <c r="K859" s="1"/>
      <c r="L859" s="1"/>
      <c r="M859" s="1"/>
      <c r="N859" s="1"/>
      <c r="O859" s="1"/>
      <c r="P859" s="1"/>
      <c r="Q859" s="1"/>
      <c r="R859" s="3"/>
      <c r="S859" s="3"/>
      <c r="T859" s="3"/>
      <c r="U859" s="3"/>
      <c r="V859" s="3"/>
      <c r="W859" s="3"/>
      <c r="X859" s="3"/>
      <c r="Y859" s="3"/>
      <c r="Z859" s="3"/>
      <c r="AA859" s="3"/>
      <c r="AB859" s="3"/>
      <c r="AC859" s="3"/>
      <c r="AD859" s="3"/>
      <c r="AE859" s="3"/>
      <c r="AF859" s="3"/>
      <c r="AG859" s="3"/>
      <c r="AH859" s="3"/>
      <c r="AI859" s="3"/>
      <c r="AJ859" s="3"/>
    </row>
    <row r="860" spans="1:36" ht="15.5">
      <c r="A860" s="1"/>
      <c r="B860" s="1"/>
      <c r="C860" s="1"/>
      <c r="D860" s="1"/>
      <c r="E860" s="1"/>
      <c r="F860" s="1"/>
      <c r="G860" s="1"/>
      <c r="H860" s="1"/>
      <c r="I860" s="1"/>
      <c r="J860" s="1"/>
      <c r="K860" s="1"/>
      <c r="L860" s="1"/>
      <c r="M860" s="1"/>
      <c r="N860" s="1"/>
      <c r="O860" s="1"/>
      <c r="P860" s="1"/>
      <c r="Q860" s="1"/>
      <c r="R860" s="3"/>
      <c r="S860" s="3"/>
      <c r="T860" s="3"/>
      <c r="U860" s="3"/>
      <c r="V860" s="3"/>
      <c r="W860" s="3"/>
      <c r="X860" s="3"/>
      <c r="Y860" s="3"/>
      <c r="Z860" s="3"/>
      <c r="AA860" s="3"/>
      <c r="AB860" s="3"/>
      <c r="AC860" s="3"/>
      <c r="AD860" s="3"/>
      <c r="AE860" s="3"/>
      <c r="AF860" s="3"/>
      <c r="AG860" s="3"/>
      <c r="AH860" s="3"/>
      <c r="AI860" s="3"/>
      <c r="AJ860" s="3"/>
    </row>
    <row r="861" spans="1:36" ht="15.5">
      <c r="A861" s="1"/>
      <c r="B861" s="1"/>
      <c r="C861" s="1"/>
      <c r="D861" s="1"/>
      <c r="E861" s="1"/>
      <c r="F861" s="1"/>
      <c r="G861" s="1"/>
      <c r="H861" s="1"/>
      <c r="I861" s="1"/>
      <c r="J861" s="1"/>
      <c r="K861" s="1"/>
      <c r="L861" s="1"/>
      <c r="M861" s="1"/>
      <c r="N861" s="1"/>
      <c r="O861" s="1"/>
      <c r="P861" s="1"/>
      <c r="Q861" s="1"/>
      <c r="R861" s="3"/>
      <c r="S861" s="3"/>
      <c r="T861" s="3"/>
      <c r="U861" s="3"/>
      <c r="V861" s="3"/>
      <c r="W861" s="3"/>
      <c r="X861" s="3"/>
      <c r="Y861" s="3"/>
      <c r="Z861" s="3"/>
      <c r="AA861" s="3"/>
      <c r="AB861" s="3"/>
      <c r="AC861" s="3"/>
      <c r="AD861" s="3"/>
      <c r="AE861" s="3"/>
      <c r="AF861" s="3"/>
      <c r="AG861" s="3"/>
      <c r="AH861" s="3"/>
      <c r="AI861" s="3"/>
      <c r="AJ861" s="3"/>
    </row>
    <row r="862" spans="1:36" ht="15.5">
      <c r="A862" s="1"/>
      <c r="B862" s="1"/>
      <c r="C862" s="1"/>
      <c r="D862" s="1"/>
      <c r="E862" s="1"/>
      <c r="F862" s="1"/>
      <c r="G862" s="1"/>
      <c r="H862" s="1"/>
      <c r="I862" s="1"/>
      <c r="J862" s="1"/>
      <c r="K862" s="1"/>
      <c r="L862" s="1"/>
      <c r="M862" s="1"/>
      <c r="N862" s="1"/>
      <c r="O862" s="1"/>
      <c r="P862" s="1"/>
      <c r="Q862" s="1"/>
      <c r="R862" s="3"/>
      <c r="S862" s="3"/>
      <c r="T862" s="3"/>
      <c r="U862" s="3"/>
      <c r="V862" s="3"/>
      <c r="W862" s="3"/>
      <c r="X862" s="3"/>
      <c r="Y862" s="3"/>
      <c r="Z862" s="3"/>
      <c r="AA862" s="3"/>
      <c r="AB862" s="3"/>
      <c r="AC862" s="3"/>
      <c r="AD862" s="3"/>
      <c r="AE862" s="3"/>
      <c r="AF862" s="3"/>
      <c r="AG862" s="3"/>
      <c r="AH862" s="3"/>
      <c r="AI862" s="3"/>
      <c r="AJ862" s="3"/>
    </row>
    <row r="863" spans="1:36" ht="15.5">
      <c r="A863" s="1"/>
      <c r="B863" s="1"/>
      <c r="C863" s="1"/>
      <c r="D863" s="1"/>
      <c r="E863" s="1"/>
      <c r="F863" s="1"/>
      <c r="G863" s="1"/>
      <c r="H863" s="1"/>
      <c r="I863" s="1"/>
      <c r="J863" s="1"/>
      <c r="K863" s="1"/>
      <c r="L863" s="1"/>
      <c r="M863" s="1"/>
      <c r="N863" s="1"/>
      <c r="O863" s="1"/>
      <c r="P863" s="1"/>
      <c r="Q863" s="1"/>
      <c r="R863" s="3"/>
      <c r="S863" s="3"/>
      <c r="T863" s="3"/>
      <c r="U863" s="3"/>
      <c r="V863" s="3"/>
      <c r="W863" s="3"/>
      <c r="X863" s="3"/>
      <c r="Y863" s="3"/>
      <c r="Z863" s="3"/>
      <c r="AA863" s="3"/>
      <c r="AB863" s="3"/>
      <c r="AC863" s="3"/>
      <c r="AD863" s="3"/>
      <c r="AE863" s="3"/>
      <c r="AF863" s="3"/>
      <c r="AG863" s="3"/>
      <c r="AH863" s="3"/>
      <c r="AI863" s="3"/>
      <c r="AJ863" s="3"/>
    </row>
    <row r="864" spans="1:36" ht="15.5">
      <c r="A864" s="1"/>
      <c r="B864" s="1"/>
      <c r="C864" s="1"/>
      <c r="D864" s="1"/>
      <c r="E864" s="1"/>
      <c r="F864" s="1"/>
      <c r="G864" s="1"/>
      <c r="H864" s="1"/>
      <c r="I864" s="1"/>
      <c r="J864" s="1"/>
      <c r="K864" s="1"/>
      <c r="L864" s="1"/>
      <c r="M864" s="1"/>
      <c r="N864" s="1"/>
      <c r="O864" s="1"/>
      <c r="P864" s="1"/>
      <c r="Q864" s="1"/>
      <c r="R864" s="3"/>
      <c r="S864" s="3"/>
      <c r="T864" s="3"/>
      <c r="U864" s="3"/>
      <c r="V864" s="3"/>
      <c r="W864" s="3"/>
      <c r="X864" s="3"/>
      <c r="Y864" s="3"/>
      <c r="Z864" s="3"/>
      <c r="AA864" s="3"/>
      <c r="AB864" s="3"/>
      <c r="AC864" s="3"/>
      <c r="AD864" s="3"/>
      <c r="AE864" s="3"/>
      <c r="AF864" s="3"/>
      <c r="AG864" s="3"/>
      <c r="AH864" s="3"/>
      <c r="AI864" s="3"/>
      <c r="AJ864" s="3"/>
    </row>
    <row r="865" spans="1:36" ht="15.5">
      <c r="A865" s="1"/>
      <c r="B865" s="1"/>
      <c r="C865" s="1"/>
      <c r="D865" s="1"/>
      <c r="E865" s="1"/>
      <c r="F865" s="1"/>
      <c r="G865" s="1"/>
      <c r="H865" s="1"/>
      <c r="I865" s="1"/>
      <c r="J865" s="1"/>
      <c r="K865" s="1"/>
      <c r="L865" s="1"/>
      <c r="M865" s="1"/>
      <c r="N865" s="1"/>
      <c r="O865" s="1"/>
      <c r="P865" s="1"/>
      <c r="Q865" s="1"/>
      <c r="R865" s="3"/>
      <c r="S865" s="3"/>
      <c r="T865" s="3"/>
      <c r="U865" s="3"/>
      <c r="V865" s="3"/>
      <c r="W865" s="3"/>
      <c r="X865" s="3"/>
      <c r="Y865" s="3"/>
      <c r="Z865" s="3"/>
      <c r="AA865" s="3"/>
      <c r="AB865" s="3"/>
      <c r="AC865" s="3"/>
      <c r="AD865" s="3"/>
      <c r="AE865" s="3"/>
      <c r="AF865" s="3"/>
      <c r="AG865" s="3"/>
      <c r="AH865" s="3"/>
      <c r="AI865" s="3"/>
      <c r="AJ865" s="3"/>
    </row>
    <row r="866" spans="1:36" ht="15.5">
      <c r="A866" s="1"/>
      <c r="B866" s="1"/>
      <c r="C866" s="1"/>
      <c r="D866" s="1"/>
      <c r="E866" s="1"/>
      <c r="F866" s="1"/>
      <c r="G866" s="1"/>
      <c r="H866" s="1"/>
      <c r="I866" s="1"/>
      <c r="J866" s="1"/>
      <c r="K866" s="1"/>
      <c r="L866" s="1"/>
      <c r="M866" s="1"/>
      <c r="N866" s="1"/>
      <c r="O866" s="1"/>
      <c r="P866" s="1"/>
      <c r="Q866" s="1"/>
      <c r="R866" s="3"/>
      <c r="S866" s="3"/>
      <c r="T866" s="3"/>
      <c r="U866" s="3"/>
      <c r="V866" s="3"/>
      <c r="W866" s="3"/>
      <c r="X866" s="3"/>
      <c r="Y866" s="3"/>
      <c r="Z866" s="3"/>
      <c r="AA866" s="3"/>
      <c r="AB866" s="3"/>
      <c r="AC866" s="3"/>
      <c r="AD866" s="3"/>
      <c r="AE866" s="3"/>
      <c r="AF866" s="3"/>
      <c r="AG866" s="3"/>
      <c r="AH866" s="3"/>
      <c r="AI866" s="3"/>
      <c r="AJ866" s="3"/>
    </row>
    <row r="867" spans="1:36" ht="15.5">
      <c r="A867" s="1"/>
      <c r="B867" s="1"/>
      <c r="C867" s="1"/>
      <c r="D867" s="1"/>
      <c r="E867" s="1"/>
      <c r="F867" s="1"/>
      <c r="G867" s="1"/>
      <c r="H867" s="1"/>
      <c r="I867" s="1"/>
      <c r="J867" s="1"/>
      <c r="K867" s="1"/>
      <c r="L867" s="1"/>
      <c r="M867" s="1"/>
      <c r="N867" s="1"/>
      <c r="O867" s="1"/>
      <c r="P867" s="1"/>
      <c r="Q867" s="1"/>
      <c r="R867" s="3"/>
      <c r="S867" s="3"/>
      <c r="T867" s="3"/>
      <c r="U867" s="3"/>
      <c r="V867" s="3"/>
      <c r="W867" s="3"/>
      <c r="X867" s="3"/>
      <c r="Y867" s="3"/>
      <c r="Z867" s="3"/>
      <c r="AA867" s="3"/>
      <c r="AB867" s="3"/>
      <c r="AC867" s="3"/>
      <c r="AD867" s="3"/>
      <c r="AE867" s="3"/>
      <c r="AF867" s="3"/>
      <c r="AG867" s="3"/>
      <c r="AH867" s="3"/>
      <c r="AI867" s="3"/>
      <c r="AJ867" s="3"/>
    </row>
    <row r="868" spans="1:36" ht="15.5">
      <c r="A868" s="1"/>
      <c r="B868" s="1"/>
      <c r="C868" s="1"/>
      <c r="D868" s="1"/>
      <c r="E868" s="1"/>
      <c r="F868" s="1"/>
      <c r="G868" s="1"/>
      <c r="H868" s="1"/>
      <c r="I868" s="1"/>
      <c r="J868" s="1"/>
      <c r="K868" s="1"/>
      <c r="L868" s="1"/>
      <c r="M868" s="1"/>
      <c r="N868" s="1"/>
      <c r="O868" s="1"/>
      <c r="P868" s="1"/>
      <c r="Q868" s="1"/>
      <c r="R868" s="3"/>
      <c r="S868" s="3"/>
      <c r="T868" s="3"/>
      <c r="U868" s="3"/>
      <c r="V868" s="3"/>
      <c r="W868" s="3"/>
      <c r="X868" s="3"/>
      <c r="Y868" s="3"/>
      <c r="Z868" s="3"/>
      <c r="AA868" s="3"/>
      <c r="AB868" s="3"/>
      <c r="AC868" s="3"/>
      <c r="AD868" s="3"/>
      <c r="AE868" s="3"/>
      <c r="AF868" s="3"/>
      <c r="AG868" s="3"/>
      <c r="AH868" s="3"/>
      <c r="AI868" s="3"/>
      <c r="AJ868" s="3"/>
    </row>
    <row r="869" spans="1:36" ht="15.5">
      <c r="A869" s="1"/>
      <c r="B869" s="1"/>
      <c r="C869" s="1"/>
      <c r="D869" s="1"/>
      <c r="E869" s="1"/>
      <c r="F869" s="1"/>
      <c r="G869" s="1"/>
      <c r="H869" s="1"/>
      <c r="I869" s="1"/>
      <c r="J869" s="1"/>
      <c r="K869" s="1"/>
      <c r="L869" s="1"/>
      <c r="M869" s="1"/>
      <c r="N869" s="1"/>
      <c r="O869" s="1"/>
      <c r="P869" s="1"/>
      <c r="Q869" s="1"/>
      <c r="R869" s="3"/>
      <c r="S869" s="3"/>
      <c r="T869" s="3"/>
      <c r="U869" s="3"/>
      <c r="V869" s="3"/>
      <c r="W869" s="3"/>
      <c r="X869" s="3"/>
      <c r="Y869" s="3"/>
      <c r="Z869" s="3"/>
      <c r="AA869" s="3"/>
      <c r="AB869" s="3"/>
      <c r="AC869" s="3"/>
      <c r="AD869" s="3"/>
      <c r="AE869" s="3"/>
      <c r="AF869" s="3"/>
      <c r="AG869" s="3"/>
      <c r="AH869" s="3"/>
      <c r="AI869" s="3"/>
      <c r="AJ869" s="3"/>
    </row>
    <row r="870" spans="1:36" ht="15.5">
      <c r="A870" s="1"/>
      <c r="B870" s="1"/>
      <c r="C870" s="1"/>
      <c r="D870" s="1"/>
      <c r="E870" s="1"/>
      <c r="F870" s="1"/>
      <c r="G870" s="1"/>
      <c r="H870" s="1"/>
      <c r="I870" s="1"/>
      <c r="J870" s="1"/>
      <c r="K870" s="1"/>
      <c r="L870" s="1"/>
      <c r="M870" s="1"/>
      <c r="N870" s="1"/>
      <c r="O870" s="1"/>
      <c r="P870" s="1"/>
      <c r="Q870" s="1"/>
      <c r="R870" s="3"/>
      <c r="S870" s="3"/>
      <c r="T870" s="3"/>
      <c r="U870" s="3"/>
      <c r="V870" s="3"/>
      <c r="W870" s="3"/>
      <c r="X870" s="3"/>
      <c r="Y870" s="3"/>
      <c r="Z870" s="3"/>
      <c r="AA870" s="3"/>
      <c r="AB870" s="3"/>
      <c r="AC870" s="3"/>
      <c r="AD870" s="3"/>
      <c r="AE870" s="3"/>
      <c r="AF870" s="3"/>
      <c r="AG870" s="3"/>
      <c r="AH870" s="3"/>
      <c r="AI870" s="3"/>
      <c r="AJ870" s="3"/>
    </row>
    <row r="871" spans="1:36" ht="15.5">
      <c r="A871" s="1"/>
      <c r="B871" s="1"/>
      <c r="C871" s="1"/>
      <c r="D871" s="1"/>
      <c r="E871" s="1"/>
      <c r="F871" s="1"/>
      <c r="G871" s="1"/>
      <c r="H871" s="1"/>
      <c r="I871" s="1"/>
      <c r="J871" s="1"/>
      <c r="K871" s="1"/>
      <c r="L871" s="1"/>
      <c r="M871" s="1"/>
      <c r="N871" s="1"/>
      <c r="O871" s="1"/>
      <c r="P871" s="1"/>
      <c r="Q871" s="1"/>
      <c r="R871" s="3"/>
      <c r="S871" s="3"/>
      <c r="T871" s="3"/>
      <c r="U871" s="3"/>
      <c r="V871" s="3"/>
      <c r="W871" s="3"/>
      <c r="X871" s="3"/>
      <c r="Y871" s="3"/>
      <c r="Z871" s="3"/>
      <c r="AA871" s="3"/>
      <c r="AB871" s="3"/>
      <c r="AC871" s="3"/>
      <c r="AD871" s="3"/>
      <c r="AE871" s="3"/>
      <c r="AF871" s="3"/>
      <c r="AG871" s="3"/>
      <c r="AH871" s="3"/>
      <c r="AI871" s="3"/>
      <c r="AJ871" s="3"/>
    </row>
    <row r="872" spans="1:36" ht="15.5">
      <c r="A872" s="1"/>
      <c r="B872" s="1"/>
      <c r="C872" s="1"/>
      <c r="D872" s="1"/>
      <c r="E872" s="1"/>
      <c r="F872" s="1"/>
      <c r="G872" s="1"/>
      <c r="H872" s="1"/>
      <c r="I872" s="1"/>
      <c r="J872" s="1"/>
      <c r="K872" s="1"/>
      <c r="L872" s="1"/>
      <c r="M872" s="1"/>
      <c r="N872" s="1"/>
      <c r="O872" s="1"/>
      <c r="P872" s="1"/>
      <c r="Q872" s="1"/>
      <c r="R872" s="3"/>
      <c r="S872" s="3"/>
      <c r="T872" s="3"/>
      <c r="U872" s="3"/>
      <c r="V872" s="3"/>
      <c r="W872" s="3"/>
      <c r="X872" s="3"/>
      <c r="Y872" s="3"/>
      <c r="Z872" s="3"/>
      <c r="AA872" s="3"/>
      <c r="AB872" s="3"/>
      <c r="AC872" s="3"/>
      <c r="AD872" s="3"/>
      <c r="AE872" s="3"/>
      <c r="AF872" s="3"/>
      <c r="AG872" s="3"/>
      <c r="AH872" s="3"/>
      <c r="AI872" s="3"/>
      <c r="AJ872" s="3"/>
    </row>
    <row r="873" spans="1:36" ht="15.5">
      <c r="A873" s="1"/>
      <c r="B873" s="1"/>
      <c r="C873" s="1"/>
      <c r="D873" s="1"/>
      <c r="E873" s="1"/>
      <c r="F873" s="1"/>
      <c r="G873" s="1"/>
      <c r="H873" s="1"/>
      <c r="I873" s="1"/>
      <c r="J873" s="1"/>
      <c r="K873" s="1"/>
      <c r="L873" s="1"/>
      <c r="M873" s="1"/>
      <c r="N873" s="1"/>
      <c r="O873" s="1"/>
      <c r="P873" s="1"/>
      <c r="Q873" s="1"/>
      <c r="R873" s="3"/>
      <c r="S873" s="3"/>
      <c r="T873" s="3"/>
      <c r="U873" s="3"/>
      <c r="V873" s="3"/>
      <c r="W873" s="3"/>
      <c r="X873" s="3"/>
      <c r="Y873" s="3"/>
      <c r="Z873" s="3"/>
      <c r="AA873" s="3"/>
      <c r="AB873" s="3"/>
      <c r="AC873" s="3"/>
      <c r="AD873" s="3"/>
      <c r="AE873" s="3"/>
      <c r="AF873" s="3"/>
      <c r="AG873" s="3"/>
      <c r="AH873" s="3"/>
      <c r="AI873" s="3"/>
      <c r="AJ873" s="3"/>
    </row>
    <row r="874" spans="1:36" ht="15.5">
      <c r="A874" s="1"/>
      <c r="B874" s="1"/>
      <c r="C874" s="1"/>
      <c r="D874" s="1"/>
      <c r="E874" s="1"/>
      <c r="F874" s="1"/>
      <c r="G874" s="1"/>
      <c r="H874" s="1"/>
      <c r="I874" s="1"/>
      <c r="J874" s="1"/>
      <c r="K874" s="1"/>
      <c r="L874" s="1"/>
      <c r="M874" s="1"/>
      <c r="N874" s="1"/>
      <c r="O874" s="1"/>
      <c r="P874" s="1"/>
      <c r="Q874" s="1"/>
      <c r="R874" s="3"/>
      <c r="S874" s="3"/>
      <c r="T874" s="3"/>
      <c r="U874" s="3"/>
      <c r="V874" s="3"/>
      <c r="W874" s="3"/>
      <c r="X874" s="3"/>
      <c r="Y874" s="3"/>
      <c r="Z874" s="3"/>
      <c r="AA874" s="3"/>
      <c r="AB874" s="3"/>
      <c r="AC874" s="3"/>
      <c r="AD874" s="3"/>
      <c r="AE874" s="3"/>
      <c r="AF874" s="3"/>
      <c r="AG874" s="3"/>
      <c r="AH874" s="3"/>
      <c r="AI874" s="3"/>
      <c r="AJ874" s="3"/>
    </row>
    <row r="875" spans="1:36" ht="15.5">
      <c r="A875" s="1"/>
      <c r="B875" s="1"/>
      <c r="C875" s="1"/>
      <c r="D875" s="1"/>
      <c r="E875" s="1"/>
      <c r="F875" s="1"/>
      <c r="G875" s="1"/>
      <c r="H875" s="1"/>
      <c r="I875" s="1"/>
      <c r="J875" s="1"/>
      <c r="K875" s="1"/>
      <c r="L875" s="1"/>
      <c r="M875" s="1"/>
      <c r="N875" s="1"/>
      <c r="O875" s="1"/>
      <c r="P875" s="1"/>
      <c r="Q875" s="1"/>
      <c r="R875" s="3"/>
      <c r="S875" s="3"/>
      <c r="T875" s="3"/>
      <c r="U875" s="3"/>
      <c r="V875" s="3"/>
      <c r="W875" s="3"/>
      <c r="X875" s="3"/>
      <c r="Y875" s="3"/>
      <c r="Z875" s="3"/>
      <c r="AA875" s="3"/>
      <c r="AB875" s="3"/>
      <c r="AC875" s="3"/>
      <c r="AD875" s="3"/>
      <c r="AE875" s="3"/>
      <c r="AF875" s="3"/>
      <c r="AG875" s="3"/>
      <c r="AH875" s="3"/>
      <c r="AI875" s="3"/>
      <c r="AJ875" s="3"/>
    </row>
    <row r="876" spans="1:36" ht="15.5">
      <c r="A876" s="1"/>
      <c r="B876" s="1"/>
      <c r="C876" s="1"/>
      <c r="D876" s="1"/>
      <c r="E876" s="1"/>
      <c r="F876" s="1"/>
      <c r="G876" s="1"/>
      <c r="H876" s="1"/>
      <c r="I876" s="1"/>
      <c r="J876" s="1"/>
      <c r="K876" s="1"/>
      <c r="L876" s="1"/>
      <c r="M876" s="1"/>
      <c r="N876" s="1"/>
      <c r="O876" s="1"/>
      <c r="P876" s="1"/>
      <c r="Q876" s="1"/>
      <c r="R876" s="3"/>
      <c r="S876" s="3"/>
      <c r="T876" s="3"/>
      <c r="U876" s="3"/>
      <c r="V876" s="3"/>
      <c r="W876" s="3"/>
      <c r="X876" s="3"/>
      <c r="Y876" s="3"/>
      <c r="Z876" s="3"/>
      <c r="AA876" s="3"/>
      <c r="AB876" s="3"/>
      <c r="AC876" s="3"/>
      <c r="AD876" s="3"/>
      <c r="AE876" s="3"/>
      <c r="AF876" s="3"/>
      <c r="AG876" s="3"/>
      <c r="AH876" s="3"/>
      <c r="AI876" s="3"/>
      <c r="AJ876" s="3"/>
    </row>
    <row r="877" spans="1:36" ht="15.5">
      <c r="A877" s="1"/>
      <c r="B877" s="1"/>
      <c r="C877" s="1"/>
      <c r="D877" s="1"/>
      <c r="E877" s="1"/>
      <c r="F877" s="1"/>
      <c r="G877" s="1"/>
      <c r="H877" s="1"/>
      <c r="I877" s="1"/>
      <c r="J877" s="1"/>
      <c r="K877" s="1"/>
      <c r="L877" s="1"/>
      <c r="M877" s="1"/>
      <c r="N877" s="1"/>
      <c r="O877" s="1"/>
      <c r="P877" s="1"/>
      <c r="Q877" s="1"/>
      <c r="R877" s="3"/>
      <c r="S877" s="3"/>
      <c r="T877" s="3"/>
      <c r="U877" s="3"/>
      <c r="V877" s="3"/>
      <c r="W877" s="3"/>
      <c r="X877" s="3"/>
      <c r="Y877" s="3"/>
      <c r="Z877" s="3"/>
      <c r="AA877" s="3"/>
      <c r="AB877" s="3"/>
      <c r="AC877" s="3"/>
      <c r="AD877" s="3"/>
      <c r="AE877" s="3"/>
      <c r="AF877" s="3"/>
      <c r="AG877" s="3"/>
      <c r="AH877" s="3"/>
      <c r="AI877" s="3"/>
      <c r="AJ877" s="3"/>
    </row>
    <row r="878" spans="1:36" ht="15.5">
      <c r="A878" s="1"/>
      <c r="B878" s="1"/>
      <c r="C878" s="1"/>
      <c r="D878" s="1"/>
      <c r="E878" s="1"/>
      <c r="F878" s="1"/>
      <c r="G878" s="1"/>
      <c r="H878" s="1"/>
      <c r="I878" s="1"/>
      <c r="J878" s="1"/>
      <c r="K878" s="1"/>
      <c r="L878" s="1"/>
      <c r="M878" s="1"/>
      <c r="N878" s="1"/>
      <c r="O878" s="1"/>
      <c r="P878" s="1"/>
      <c r="Q878" s="1"/>
      <c r="R878" s="3"/>
      <c r="S878" s="3"/>
      <c r="T878" s="3"/>
      <c r="U878" s="3"/>
      <c r="V878" s="3"/>
      <c r="W878" s="3"/>
      <c r="X878" s="3"/>
      <c r="Y878" s="3"/>
      <c r="Z878" s="3"/>
      <c r="AA878" s="3"/>
      <c r="AB878" s="3"/>
      <c r="AC878" s="3"/>
      <c r="AD878" s="3"/>
      <c r="AE878" s="3"/>
      <c r="AF878" s="3"/>
      <c r="AG878" s="3"/>
      <c r="AH878" s="3"/>
      <c r="AI878" s="3"/>
      <c r="AJ878" s="3"/>
    </row>
    <row r="879" spans="1:36" ht="15.5">
      <c r="A879" s="1"/>
      <c r="B879" s="1"/>
      <c r="C879" s="1"/>
      <c r="D879" s="1"/>
      <c r="E879" s="1"/>
      <c r="F879" s="1"/>
      <c r="G879" s="1"/>
      <c r="H879" s="1"/>
      <c r="I879" s="1"/>
      <c r="J879" s="1"/>
      <c r="K879" s="1"/>
      <c r="L879" s="1"/>
      <c r="M879" s="1"/>
      <c r="N879" s="1"/>
      <c r="O879" s="1"/>
      <c r="P879" s="1"/>
      <c r="Q879" s="1"/>
      <c r="R879" s="3"/>
      <c r="S879" s="3"/>
      <c r="T879" s="3"/>
      <c r="U879" s="3"/>
      <c r="V879" s="3"/>
      <c r="W879" s="3"/>
      <c r="X879" s="3"/>
      <c r="Y879" s="3"/>
      <c r="Z879" s="3"/>
      <c r="AA879" s="3"/>
      <c r="AB879" s="3"/>
      <c r="AC879" s="3"/>
      <c r="AD879" s="3"/>
      <c r="AE879" s="3"/>
      <c r="AF879" s="3"/>
      <c r="AG879" s="3"/>
      <c r="AH879" s="3"/>
      <c r="AI879" s="3"/>
      <c r="AJ879" s="3"/>
    </row>
    <row r="880" spans="1:36" ht="15.5">
      <c r="A880" s="1"/>
      <c r="B880" s="1"/>
      <c r="C880" s="1"/>
      <c r="D880" s="1"/>
      <c r="E880" s="1"/>
      <c r="F880" s="1"/>
      <c r="G880" s="1"/>
      <c r="H880" s="1"/>
      <c r="I880" s="1"/>
      <c r="J880" s="1"/>
      <c r="K880" s="1"/>
      <c r="L880" s="1"/>
      <c r="M880" s="1"/>
      <c r="N880" s="1"/>
      <c r="O880" s="1"/>
      <c r="P880" s="1"/>
      <c r="Q880" s="1"/>
      <c r="R880" s="3"/>
      <c r="S880" s="3"/>
      <c r="T880" s="3"/>
      <c r="U880" s="3"/>
      <c r="V880" s="3"/>
      <c r="W880" s="3"/>
      <c r="X880" s="3"/>
      <c r="Y880" s="3"/>
      <c r="Z880" s="3"/>
      <c r="AA880" s="3"/>
      <c r="AB880" s="3"/>
      <c r="AC880" s="3"/>
      <c r="AD880" s="3"/>
      <c r="AE880" s="3"/>
      <c r="AF880" s="3"/>
      <c r="AG880" s="3"/>
      <c r="AH880" s="3"/>
      <c r="AI880" s="3"/>
      <c r="AJ880" s="3"/>
    </row>
    <row r="881" spans="1:36" ht="15.5">
      <c r="A881" s="1"/>
      <c r="B881" s="1"/>
      <c r="C881" s="1"/>
      <c r="D881" s="1"/>
      <c r="E881" s="1"/>
      <c r="F881" s="1"/>
      <c r="G881" s="1"/>
      <c r="H881" s="1"/>
      <c r="I881" s="1"/>
      <c r="J881" s="1"/>
      <c r="K881" s="1"/>
      <c r="L881" s="1"/>
      <c r="M881" s="1"/>
      <c r="N881" s="1"/>
      <c r="O881" s="1"/>
      <c r="P881" s="1"/>
      <c r="Q881" s="1"/>
      <c r="R881" s="3"/>
      <c r="S881" s="3"/>
      <c r="T881" s="3"/>
      <c r="U881" s="3"/>
      <c r="V881" s="3"/>
      <c r="W881" s="3"/>
      <c r="X881" s="3"/>
      <c r="Y881" s="3"/>
      <c r="Z881" s="3"/>
      <c r="AA881" s="3"/>
      <c r="AB881" s="3"/>
      <c r="AC881" s="3"/>
      <c r="AD881" s="3"/>
      <c r="AE881" s="3"/>
      <c r="AF881" s="3"/>
      <c r="AG881" s="3"/>
      <c r="AH881" s="3"/>
      <c r="AI881" s="3"/>
      <c r="AJ881" s="3"/>
    </row>
    <row r="882" spans="1:36" ht="15.5">
      <c r="A882" s="1"/>
      <c r="B882" s="1"/>
      <c r="C882" s="1"/>
      <c r="D882" s="1"/>
      <c r="E882" s="1"/>
      <c r="F882" s="1"/>
      <c r="G882" s="1"/>
      <c r="H882" s="1"/>
      <c r="I882" s="1"/>
      <c r="J882" s="1"/>
      <c r="K882" s="1"/>
      <c r="L882" s="1"/>
      <c r="M882" s="1"/>
      <c r="N882" s="1"/>
      <c r="O882" s="1"/>
      <c r="P882" s="1"/>
      <c r="Q882" s="1"/>
      <c r="R882" s="3"/>
      <c r="S882" s="3"/>
      <c r="T882" s="3"/>
      <c r="U882" s="3"/>
      <c r="V882" s="3"/>
      <c r="W882" s="3"/>
      <c r="X882" s="3"/>
      <c r="Y882" s="3"/>
      <c r="Z882" s="3"/>
      <c r="AA882" s="3"/>
      <c r="AB882" s="3"/>
      <c r="AC882" s="3"/>
      <c r="AD882" s="3"/>
      <c r="AE882" s="3"/>
      <c r="AF882" s="3"/>
      <c r="AG882" s="3"/>
      <c r="AH882" s="3"/>
      <c r="AI882" s="3"/>
      <c r="AJ882" s="3"/>
    </row>
    <row r="883" spans="1:36" ht="15.5">
      <c r="A883" s="1"/>
      <c r="B883" s="1"/>
      <c r="C883" s="1"/>
      <c r="D883" s="1"/>
      <c r="E883" s="1"/>
      <c r="F883" s="1"/>
      <c r="G883" s="1"/>
      <c r="H883" s="1"/>
      <c r="I883" s="1"/>
      <c r="J883" s="1"/>
      <c r="K883" s="1"/>
      <c r="L883" s="1"/>
      <c r="M883" s="1"/>
      <c r="N883" s="1"/>
      <c r="O883" s="1"/>
      <c r="P883" s="1"/>
      <c r="Q883" s="1"/>
      <c r="R883" s="3"/>
      <c r="S883" s="3"/>
      <c r="T883" s="3"/>
      <c r="U883" s="3"/>
      <c r="V883" s="3"/>
      <c r="W883" s="3"/>
      <c r="X883" s="3"/>
      <c r="Y883" s="3"/>
      <c r="Z883" s="3"/>
      <c r="AA883" s="3"/>
      <c r="AB883" s="3"/>
      <c r="AC883" s="3"/>
      <c r="AD883" s="3"/>
      <c r="AE883" s="3"/>
      <c r="AF883" s="3"/>
      <c r="AG883" s="3"/>
      <c r="AH883" s="3"/>
      <c r="AI883" s="3"/>
      <c r="AJ883" s="3"/>
    </row>
    <row r="884" spans="1:36" ht="15.5">
      <c r="A884" s="1"/>
      <c r="B884" s="1"/>
      <c r="C884" s="1"/>
      <c r="D884" s="1"/>
      <c r="E884" s="1"/>
      <c r="F884" s="1"/>
      <c r="G884" s="1"/>
      <c r="H884" s="1"/>
      <c r="I884" s="1"/>
      <c r="J884" s="1"/>
      <c r="K884" s="1"/>
      <c r="L884" s="1"/>
      <c r="M884" s="1"/>
      <c r="N884" s="1"/>
      <c r="O884" s="1"/>
      <c r="P884" s="1"/>
      <c r="Q884" s="1"/>
      <c r="R884" s="3"/>
      <c r="S884" s="3"/>
      <c r="T884" s="3"/>
      <c r="U884" s="3"/>
      <c r="V884" s="3"/>
      <c r="W884" s="3"/>
      <c r="X884" s="3"/>
      <c r="Y884" s="3"/>
      <c r="Z884" s="3"/>
      <c r="AA884" s="3"/>
      <c r="AB884" s="3"/>
      <c r="AC884" s="3"/>
      <c r="AD884" s="3"/>
      <c r="AE884" s="3"/>
      <c r="AF884" s="3"/>
      <c r="AG884" s="3"/>
      <c r="AH884" s="3"/>
      <c r="AI884" s="3"/>
      <c r="AJ884" s="3"/>
    </row>
    <row r="885" spans="1:36" ht="15.5">
      <c r="A885" s="1"/>
      <c r="B885" s="1"/>
      <c r="C885" s="1"/>
      <c r="D885" s="1"/>
      <c r="E885" s="1"/>
      <c r="F885" s="1"/>
      <c r="G885" s="1"/>
      <c r="H885" s="1"/>
      <c r="I885" s="1"/>
      <c r="J885" s="1"/>
      <c r="K885" s="1"/>
      <c r="L885" s="1"/>
      <c r="M885" s="1"/>
      <c r="N885" s="1"/>
      <c r="O885" s="1"/>
      <c r="P885" s="1"/>
      <c r="Q885" s="1"/>
      <c r="R885" s="3"/>
      <c r="S885" s="3"/>
      <c r="T885" s="3"/>
      <c r="U885" s="3"/>
      <c r="V885" s="3"/>
      <c r="W885" s="3"/>
      <c r="X885" s="3"/>
      <c r="Y885" s="3"/>
      <c r="Z885" s="3"/>
      <c r="AA885" s="3"/>
      <c r="AB885" s="3"/>
      <c r="AC885" s="3"/>
      <c r="AD885" s="3"/>
      <c r="AE885" s="3"/>
      <c r="AF885" s="3"/>
      <c r="AG885" s="3"/>
      <c r="AH885" s="3"/>
      <c r="AI885" s="3"/>
      <c r="AJ885" s="3"/>
    </row>
    <row r="886" spans="1:36" ht="15.5">
      <c r="A886" s="1"/>
      <c r="B886" s="1"/>
      <c r="C886" s="1"/>
      <c r="D886" s="1"/>
      <c r="E886" s="1"/>
      <c r="F886" s="1"/>
      <c r="G886" s="1"/>
      <c r="H886" s="1"/>
      <c r="I886" s="1"/>
      <c r="J886" s="1"/>
      <c r="K886" s="1"/>
      <c r="L886" s="1"/>
      <c r="M886" s="1"/>
      <c r="N886" s="1"/>
      <c r="O886" s="1"/>
      <c r="P886" s="1"/>
      <c r="Q886" s="1"/>
      <c r="R886" s="3"/>
      <c r="S886" s="3"/>
      <c r="T886" s="3"/>
      <c r="U886" s="3"/>
      <c r="V886" s="3"/>
      <c r="W886" s="3"/>
      <c r="X886" s="3"/>
      <c r="Y886" s="3"/>
      <c r="Z886" s="3"/>
      <c r="AA886" s="3"/>
      <c r="AB886" s="3"/>
      <c r="AC886" s="3"/>
      <c r="AD886" s="3"/>
      <c r="AE886" s="3"/>
      <c r="AF886" s="3"/>
      <c r="AG886" s="3"/>
      <c r="AH886" s="3"/>
      <c r="AI886" s="3"/>
      <c r="AJ886" s="3"/>
    </row>
    <row r="887" spans="1:36" ht="15.5">
      <c r="A887" s="1"/>
      <c r="B887" s="1"/>
      <c r="C887" s="1"/>
      <c r="D887" s="1"/>
      <c r="E887" s="1"/>
      <c r="F887" s="1"/>
      <c r="G887" s="1"/>
      <c r="H887" s="1"/>
      <c r="I887" s="1"/>
      <c r="J887" s="1"/>
      <c r="K887" s="1"/>
      <c r="L887" s="1"/>
      <c r="M887" s="1"/>
      <c r="N887" s="1"/>
      <c r="O887" s="1"/>
      <c r="P887" s="1"/>
      <c r="Q887" s="1"/>
      <c r="R887" s="3"/>
      <c r="S887" s="3"/>
      <c r="T887" s="3"/>
      <c r="U887" s="3"/>
      <c r="V887" s="3"/>
      <c r="W887" s="3"/>
      <c r="X887" s="3"/>
      <c r="Y887" s="3"/>
      <c r="Z887" s="3"/>
      <c r="AA887" s="3"/>
      <c r="AB887" s="3"/>
      <c r="AC887" s="3"/>
      <c r="AD887" s="3"/>
      <c r="AE887" s="3"/>
      <c r="AF887" s="3"/>
      <c r="AG887" s="3"/>
      <c r="AH887" s="3"/>
      <c r="AI887" s="3"/>
      <c r="AJ887" s="3"/>
    </row>
    <row r="888" spans="1:36" ht="15.5">
      <c r="A888" s="1"/>
      <c r="B888" s="1"/>
      <c r="C888" s="1"/>
      <c r="D888" s="1"/>
      <c r="E888" s="1"/>
      <c r="F888" s="1"/>
      <c r="G888" s="1"/>
      <c r="H888" s="1"/>
      <c r="I888" s="1"/>
      <c r="J888" s="1"/>
      <c r="K888" s="1"/>
      <c r="L888" s="1"/>
      <c r="M888" s="1"/>
      <c r="N888" s="1"/>
      <c r="O888" s="1"/>
      <c r="P888" s="1"/>
      <c r="Q888" s="1"/>
      <c r="R888" s="3"/>
      <c r="S888" s="3"/>
      <c r="T888" s="3"/>
      <c r="U888" s="3"/>
      <c r="V888" s="3"/>
      <c r="W888" s="3"/>
      <c r="X888" s="3"/>
      <c r="Y888" s="3"/>
      <c r="Z888" s="3"/>
      <c r="AA888" s="3"/>
      <c r="AB888" s="3"/>
      <c r="AC888" s="3"/>
      <c r="AD888" s="3"/>
      <c r="AE888" s="3"/>
      <c r="AF888" s="3"/>
      <c r="AG888" s="3"/>
      <c r="AH888" s="3"/>
      <c r="AI888" s="3"/>
      <c r="AJ888" s="3"/>
    </row>
    <row r="889" spans="1:36" ht="15.5">
      <c r="A889" s="1"/>
      <c r="B889" s="1"/>
      <c r="C889" s="1"/>
      <c r="D889" s="1"/>
      <c r="E889" s="1"/>
      <c r="F889" s="1"/>
      <c r="G889" s="1"/>
      <c r="H889" s="1"/>
      <c r="I889" s="1"/>
      <c r="J889" s="1"/>
      <c r="K889" s="1"/>
      <c r="L889" s="1"/>
      <c r="M889" s="1"/>
      <c r="N889" s="1"/>
      <c r="O889" s="1"/>
      <c r="P889" s="1"/>
      <c r="Q889" s="1"/>
      <c r="R889" s="3"/>
      <c r="S889" s="3"/>
      <c r="T889" s="3"/>
      <c r="U889" s="3"/>
      <c r="V889" s="3"/>
      <c r="W889" s="3"/>
      <c r="X889" s="3"/>
      <c r="Y889" s="3"/>
      <c r="Z889" s="3"/>
      <c r="AA889" s="3"/>
      <c r="AB889" s="3"/>
      <c r="AC889" s="3"/>
      <c r="AD889" s="3"/>
      <c r="AE889" s="3"/>
      <c r="AF889" s="3"/>
      <c r="AG889" s="3"/>
      <c r="AH889" s="3"/>
      <c r="AI889" s="3"/>
      <c r="AJ889" s="3"/>
    </row>
    <row r="890" spans="1:36" ht="15.5">
      <c r="A890" s="1"/>
      <c r="B890" s="1"/>
      <c r="C890" s="1"/>
      <c r="D890" s="1"/>
      <c r="E890" s="1"/>
      <c r="F890" s="1"/>
      <c r="G890" s="1"/>
      <c r="H890" s="1"/>
      <c r="I890" s="1"/>
      <c r="J890" s="1"/>
      <c r="K890" s="1"/>
      <c r="L890" s="1"/>
      <c r="M890" s="1"/>
      <c r="N890" s="1"/>
      <c r="O890" s="1"/>
      <c r="P890" s="1"/>
      <c r="Q890" s="1"/>
      <c r="R890" s="3"/>
      <c r="S890" s="3"/>
      <c r="T890" s="3"/>
      <c r="U890" s="3"/>
      <c r="V890" s="3"/>
      <c r="W890" s="3"/>
      <c r="X890" s="3"/>
      <c r="Y890" s="3"/>
      <c r="Z890" s="3"/>
      <c r="AA890" s="3"/>
      <c r="AB890" s="3"/>
      <c r="AC890" s="3"/>
      <c r="AD890" s="3"/>
      <c r="AE890" s="3"/>
      <c r="AF890" s="3"/>
      <c r="AG890" s="3"/>
      <c r="AH890" s="3"/>
      <c r="AI890" s="3"/>
      <c r="AJ890" s="3"/>
    </row>
    <row r="891" spans="1:36" ht="15.5">
      <c r="A891" s="1"/>
      <c r="B891" s="1"/>
      <c r="C891" s="1"/>
      <c r="D891" s="1"/>
      <c r="E891" s="1"/>
      <c r="F891" s="1"/>
      <c r="G891" s="1"/>
      <c r="H891" s="1"/>
      <c r="I891" s="1"/>
      <c r="J891" s="1"/>
      <c r="K891" s="1"/>
      <c r="L891" s="1"/>
      <c r="M891" s="1"/>
      <c r="N891" s="1"/>
      <c r="O891" s="1"/>
      <c r="P891" s="1"/>
      <c r="Q891" s="1"/>
      <c r="R891" s="3"/>
      <c r="S891" s="3"/>
      <c r="T891" s="3"/>
      <c r="U891" s="3"/>
      <c r="V891" s="3"/>
      <c r="W891" s="3"/>
      <c r="X891" s="3"/>
      <c r="Y891" s="3"/>
      <c r="Z891" s="3"/>
      <c r="AA891" s="3"/>
      <c r="AB891" s="3"/>
      <c r="AC891" s="3"/>
      <c r="AD891" s="3"/>
      <c r="AE891" s="3"/>
      <c r="AF891" s="3"/>
      <c r="AG891" s="3"/>
      <c r="AH891" s="3"/>
      <c r="AI891" s="3"/>
      <c r="AJ891" s="3"/>
    </row>
    <row r="892" spans="1:36" ht="15.5">
      <c r="A892" s="1"/>
      <c r="B892" s="1"/>
      <c r="C892" s="1"/>
      <c r="D892" s="1"/>
      <c r="E892" s="1"/>
      <c r="F892" s="1"/>
      <c r="G892" s="1"/>
      <c r="H892" s="1"/>
      <c r="I892" s="1"/>
      <c r="J892" s="1"/>
      <c r="K892" s="1"/>
      <c r="L892" s="1"/>
      <c r="M892" s="1"/>
      <c r="N892" s="1"/>
      <c r="O892" s="1"/>
      <c r="P892" s="1"/>
      <c r="Q892" s="1"/>
      <c r="R892" s="3"/>
      <c r="S892" s="3"/>
      <c r="T892" s="3"/>
      <c r="U892" s="3"/>
      <c r="V892" s="3"/>
      <c r="W892" s="3"/>
      <c r="X892" s="3"/>
      <c r="Y892" s="3"/>
      <c r="Z892" s="3"/>
      <c r="AA892" s="3"/>
      <c r="AB892" s="3"/>
      <c r="AC892" s="3"/>
      <c r="AD892" s="3"/>
      <c r="AE892" s="3"/>
      <c r="AF892" s="3"/>
      <c r="AG892" s="3"/>
      <c r="AH892" s="3"/>
      <c r="AI892" s="3"/>
      <c r="AJ892" s="3"/>
    </row>
    <row r="893" spans="1:36" ht="15.5">
      <c r="A893" s="1"/>
      <c r="B893" s="1"/>
      <c r="C893" s="1"/>
      <c r="D893" s="1"/>
      <c r="E893" s="1"/>
      <c r="F893" s="1"/>
      <c r="G893" s="1"/>
      <c r="H893" s="1"/>
      <c r="I893" s="1"/>
      <c r="J893" s="1"/>
      <c r="K893" s="1"/>
      <c r="L893" s="1"/>
      <c r="M893" s="1"/>
      <c r="N893" s="1"/>
      <c r="O893" s="1"/>
      <c r="P893" s="1"/>
      <c r="Q893" s="1"/>
      <c r="R893" s="3"/>
      <c r="S893" s="3"/>
      <c r="T893" s="3"/>
      <c r="U893" s="3"/>
      <c r="V893" s="3"/>
      <c r="W893" s="3"/>
      <c r="X893" s="3"/>
      <c r="Y893" s="3"/>
      <c r="Z893" s="3"/>
      <c r="AA893" s="3"/>
      <c r="AB893" s="3"/>
      <c r="AC893" s="3"/>
      <c r="AD893" s="3"/>
      <c r="AE893" s="3"/>
      <c r="AF893" s="3"/>
      <c r="AG893" s="3"/>
      <c r="AH893" s="3"/>
      <c r="AI893" s="3"/>
      <c r="AJ893" s="3"/>
    </row>
    <row r="894" spans="1:36" ht="15.5">
      <c r="A894" s="1"/>
      <c r="B894" s="1"/>
      <c r="C894" s="1"/>
      <c r="D894" s="1"/>
      <c r="E894" s="1"/>
      <c r="F894" s="1"/>
      <c r="G894" s="1"/>
      <c r="H894" s="1"/>
      <c r="I894" s="1"/>
      <c r="J894" s="1"/>
      <c r="K894" s="1"/>
      <c r="L894" s="1"/>
      <c r="M894" s="1"/>
      <c r="N894" s="1"/>
      <c r="O894" s="1"/>
      <c r="P894" s="1"/>
      <c r="Q894" s="1"/>
      <c r="R894" s="3"/>
      <c r="S894" s="3"/>
      <c r="T894" s="3"/>
      <c r="U894" s="3"/>
      <c r="V894" s="3"/>
      <c r="W894" s="3"/>
      <c r="X894" s="3"/>
      <c r="Y894" s="3"/>
      <c r="Z894" s="3"/>
      <c r="AA894" s="3"/>
      <c r="AB894" s="3"/>
      <c r="AC894" s="3"/>
      <c r="AD894" s="3"/>
      <c r="AE894" s="3"/>
      <c r="AF894" s="3"/>
      <c r="AG894" s="3"/>
      <c r="AH894" s="3"/>
      <c r="AI894" s="3"/>
      <c r="AJ894" s="3"/>
    </row>
    <row r="895" spans="1:36" ht="15.5">
      <c r="A895" s="1"/>
      <c r="B895" s="1"/>
      <c r="C895" s="1"/>
      <c r="D895" s="1"/>
      <c r="E895" s="1"/>
      <c r="F895" s="1"/>
      <c r="G895" s="1"/>
      <c r="H895" s="1"/>
      <c r="I895" s="1"/>
      <c r="J895" s="1"/>
      <c r="K895" s="1"/>
      <c r="L895" s="1"/>
      <c r="M895" s="1"/>
      <c r="N895" s="1"/>
      <c r="O895" s="1"/>
      <c r="P895" s="1"/>
      <c r="Q895" s="1"/>
      <c r="R895" s="3"/>
      <c r="S895" s="3"/>
      <c r="T895" s="3"/>
      <c r="U895" s="3"/>
      <c r="V895" s="3"/>
      <c r="W895" s="3"/>
      <c r="X895" s="3"/>
      <c r="Y895" s="3"/>
      <c r="Z895" s="3"/>
      <c r="AA895" s="3"/>
      <c r="AB895" s="3"/>
      <c r="AC895" s="3"/>
      <c r="AD895" s="3"/>
      <c r="AE895" s="3"/>
      <c r="AF895" s="3"/>
      <c r="AG895" s="3"/>
      <c r="AH895" s="3"/>
      <c r="AI895" s="3"/>
      <c r="AJ895" s="3"/>
    </row>
    <row r="896" spans="1:36" ht="15.5">
      <c r="A896" s="1"/>
      <c r="B896" s="1"/>
      <c r="C896" s="1"/>
      <c r="D896" s="1"/>
      <c r="E896" s="1"/>
      <c r="F896" s="1"/>
      <c r="G896" s="1"/>
      <c r="H896" s="1"/>
      <c r="I896" s="1"/>
      <c r="J896" s="1"/>
      <c r="K896" s="1"/>
      <c r="L896" s="1"/>
      <c r="M896" s="1"/>
      <c r="N896" s="1"/>
      <c r="O896" s="1"/>
      <c r="P896" s="1"/>
      <c r="Q896" s="1"/>
      <c r="R896" s="3"/>
      <c r="S896" s="3"/>
      <c r="T896" s="3"/>
      <c r="U896" s="3"/>
      <c r="V896" s="3"/>
      <c r="W896" s="3"/>
      <c r="X896" s="3"/>
      <c r="Y896" s="3"/>
      <c r="Z896" s="3"/>
      <c r="AA896" s="3"/>
      <c r="AB896" s="3"/>
      <c r="AC896" s="3"/>
      <c r="AD896" s="3"/>
      <c r="AE896" s="3"/>
      <c r="AF896" s="3"/>
      <c r="AG896" s="3"/>
      <c r="AH896" s="3"/>
      <c r="AI896" s="3"/>
      <c r="AJ896" s="3"/>
    </row>
    <row r="897" spans="1:36" ht="15.5">
      <c r="A897" s="1"/>
      <c r="B897" s="1"/>
      <c r="C897" s="1"/>
      <c r="D897" s="1"/>
      <c r="E897" s="1"/>
      <c r="F897" s="1"/>
      <c r="G897" s="1"/>
      <c r="H897" s="1"/>
      <c r="I897" s="1"/>
      <c r="J897" s="1"/>
      <c r="K897" s="1"/>
      <c r="L897" s="1"/>
      <c r="M897" s="1"/>
      <c r="N897" s="1"/>
      <c r="O897" s="1"/>
      <c r="P897" s="1"/>
      <c r="Q897" s="1"/>
      <c r="R897" s="3"/>
      <c r="S897" s="3"/>
      <c r="T897" s="3"/>
      <c r="U897" s="3"/>
      <c r="V897" s="3"/>
      <c r="W897" s="3"/>
      <c r="X897" s="3"/>
      <c r="Y897" s="3"/>
      <c r="Z897" s="3"/>
      <c r="AA897" s="3"/>
      <c r="AB897" s="3"/>
      <c r="AC897" s="3"/>
      <c r="AD897" s="3"/>
      <c r="AE897" s="3"/>
      <c r="AF897" s="3"/>
      <c r="AG897" s="3"/>
      <c r="AH897" s="3"/>
      <c r="AI897" s="3"/>
      <c r="AJ897" s="3"/>
    </row>
    <row r="898" spans="1:36" ht="15.5">
      <c r="A898" s="1"/>
      <c r="B898" s="1"/>
      <c r="C898" s="1"/>
      <c r="D898" s="1"/>
      <c r="E898" s="1"/>
      <c r="F898" s="1"/>
      <c r="G898" s="1"/>
      <c r="H898" s="1"/>
      <c r="I898" s="1"/>
      <c r="J898" s="1"/>
      <c r="K898" s="1"/>
      <c r="L898" s="1"/>
      <c r="M898" s="1"/>
      <c r="N898" s="1"/>
      <c r="O898" s="1"/>
      <c r="P898" s="1"/>
      <c r="Q898" s="1"/>
      <c r="R898" s="3"/>
      <c r="S898" s="3"/>
      <c r="T898" s="3"/>
      <c r="U898" s="3"/>
      <c r="V898" s="3"/>
      <c r="W898" s="3"/>
      <c r="X898" s="3"/>
      <c r="Y898" s="3"/>
      <c r="Z898" s="3"/>
      <c r="AA898" s="3"/>
      <c r="AB898" s="3"/>
      <c r="AC898" s="3"/>
      <c r="AD898" s="3"/>
      <c r="AE898" s="3"/>
      <c r="AF898" s="3"/>
      <c r="AG898" s="3"/>
      <c r="AH898" s="3"/>
      <c r="AI898" s="3"/>
      <c r="AJ898" s="3"/>
    </row>
    <row r="899" spans="1:36" ht="15.5">
      <c r="A899" s="1"/>
      <c r="B899" s="1"/>
      <c r="C899" s="1"/>
      <c r="D899" s="1"/>
      <c r="E899" s="1"/>
      <c r="F899" s="1"/>
      <c r="G899" s="1"/>
      <c r="H899" s="1"/>
      <c r="I899" s="1"/>
      <c r="J899" s="1"/>
      <c r="K899" s="1"/>
      <c r="L899" s="1"/>
      <c r="M899" s="1"/>
      <c r="N899" s="1"/>
      <c r="O899" s="1"/>
      <c r="P899" s="1"/>
      <c r="Q899" s="1"/>
      <c r="R899" s="3"/>
      <c r="S899" s="3"/>
      <c r="T899" s="3"/>
      <c r="U899" s="3"/>
      <c r="V899" s="3"/>
      <c r="W899" s="3"/>
      <c r="X899" s="3"/>
      <c r="Y899" s="3"/>
      <c r="Z899" s="3"/>
      <c r="AA899" s="3"/>
      <c r="AB899" s="3"/>
      <c r="AC899" s="3"/>
      <c r="AD899" s="3"/>
      <c r="AE899" s="3"/>
      <c r="AF899" s="3"/>
      <c r="AG899" s="3"/>
      <c r="AH899" s="3"/>
      <c r="AI899" s="3"/>
      <c r="AJ899" s="3"/>
    </row>
    <row r="900" spans="1:36" ht="15.5">
      <c r="A900" s="1"/>
      <c r="B900" s="1"/>
      <c r="C900" s="1"/>
      <c r="D900" s="1"/>
      <c r="E900" s="1"/>
      <c r="F900" s="1"/>
      <c r="G900" s="1"/>
      <c r="H900" s="1"/>
      <c r="I900" s="1"/>
      <c r="J900" s="1"/>
      <c r="K900" s="1"/>
      <c r="L900" s="1"/>
      <c r="M900" s="1"/>
      <c r="N900" s="1"/>
      <c r="O900" s="1"/>
      <c r="P900" s="1"/>
      <c r="Q900" s="1"/>
      <c r="R900" s="3"/>
      <c r="S900" s="3"/>
      <c r="T900" s="3"/>
      <c r="U900" s="3"/>
      <c r="V900" s="3"/>
      <c r="W900" s="3"/>
      <c r="X900" s="3"/>
      <c r="Y900" s="3"/>
      <c r="Z900" s="3"/>
      <c r="AA900" s="3"/>
      <c r="AB900" s="3"/>
      <c r="AC900" s="3"/>
      <c r="AD900" s="3"/>
      <c r="AE900" s="3"/>
      <c r="AF900" s="3"/>
      <c r="AG900" s="3"/>
      <c r="AH900" s="3"/>
      <c r="AI900" s="3"/>
      <c r="AJ900" s="3"/>
    </row>
    <row r="901" spans="1:36" ht="15.5">
      <c r="A901" s="1"/>
      <c r="B901" s="1"/>
      <c r="C901" s="1"/>
      <c r="D901" s="1"/>
      <c r="E901" s="1"/>
      <c r="F901" s="1"/>
      <c r="G901" s="1"/>
      <c r="H901" s="1"/>
      <c r="I901" s="1"/>
      <c r="J901" s="1"/>
      <c r="K901" s="1"/>
      <c r="L901" s="1"/>
      <c r="M901" s="1"/>
      <c r="N901" s="1"/>
      <c r="O901" s="1"/>
      <c r="P901" s="1"/>
      <c r="Q901" s="1"/>
      <c r="R901" s="3"/>
      <c r="S901" s="3"/>
      <c r="T901" s="3"/>
      <c r="U901" s="3"/>
      <c r="V901" s="3"/>
      <c r="W901" s="3"/>
      <c r="X901" s="3"/>
      <c r="Y901" s="3"/>
      <c r="Z901" s="3"/>
      <c r="AA901" s="3"/>
      <c r="AB901" s="3"/>
      <c r="AC901" s="3"/>
      <c r="AD901" s="3"/>
      <c r="AE901" s="3"/>
      <c r="AF901" s="3"/>
      <c r="AG901" s="3"/>
      <c r="AH901" s="3"/>
      <c r="AI901" s="3"/>
      <c r="AJ901" s="3"/>
    </row>
    <row r="902" spans="1:36" ht="15.5">
      <c r="A902" s="1"/>
      <c r="B902" s="1"/>
      <c r="C902" s="1"/>
      <c r="D902" s="1"/>
      <c r="E902" s="1"/>
      <c r="F902" s="1"/>
      <c r="G902" s="1"/>
      <c r="H902" s="1"/>
      <c r="I902" s="1"/>
      <c r="J902" s="1"/>
      <c r="K902" s="1"/>
      <c r="L902" s="1"/>
      <c r="M902" s="1"/>
      <c r="N902" s="1"/>
      <c r="O902" s="1"/>
      <c r="P902" s="1"/>
      <c r="Q902" s="1"/>
      <c r="R902" s="3"/>
      <c r="S902" s="3"/>
      <c r="T902" s="3"/>
      <c r="U902" s="3"/>
      <c r="V902" s="3"/>
      <c r="W902" s="3"/>
      <c r="X902" s="3"/>
      <c r="Y902" s="3"/>
      <c r="Z902" s="3"/>
      <c r="AA902" s="3"/>
      <c r="AB902" s="3"/>
      <c r="AC902" s="3"/>
      <c r="AD902" s="3"/>
      <c r="AE902" s="3"/>
      <c r="AF902" s="3"/>
      <c r="AG902" s="3"/>
      <c r="AH902" s="3"/>
      <c r="AI902" s="3"/>
      <c r="AJ902" s="3"/>
    </row>
    <row r="903" spans="1:36" ht="15.5">
      <c r="A903" s="1"/>
      <c r="B903" s="1"/>
      <c r="C903" s="1"/>
      <c r="D903" s="1"/>
      <c r="E903" s="1"/>
      <c r="F903" s="1"/>
      <c r="G903" s="1"/>
      <c r="H903" s="1"/>
      <c r="I903" s="1"/>
      <c r="J903" s="1"/>
      <c r="K903" s="1"/>
      <c r="L903" s="1"/>
      <c r="M903" s="1"/>
      <c r="N903" s="1"/>
      <c r="O903" s="1"/>
      <c r="P903" s="1"/>
      <c r="Q903" s="1"/>
      <c r="R903" s="3"/>
      <c r="S903" s="3"/>
      <c r="T903" s="3"/>
      <c r="U903" s="3"/>
      <c r="V903" s="3"/>
      <c r="W903" s="3"/>
      <c r="X903" s="3"/>
      <c r="Y903" s="3"/>
      <c r="Z903" s="3"/>
      <c r="AA903" s="3"/>
      <c r="AB903" s="3"/>
      <c r="AC903" s="3"/>
      <c r="AD903" s="3"/>
      <c r="AE903" s="3"/>
      <c r="AF903" s="3"/>
      <c r="AG903" s="3"/>
      <c r="AH903" s="3"/>
      <c r="AI903" s="3"/>
      <c r="AJ903" s="3"/>
    </row>
    <row r="904" spans="1:36" ht="15.5">
      <c r="A904" s="1"/>
      <c r="B904" s="1"/>
      <c r="C904" s="1"/>
      <c r="D904" s="1"/>
      <c r="E904" s="1"/>
      <c r="F904" s="1"/>
      <c r="G904" s="1"/>
      <c r="H904" s="1"/>
      <c r="I904" s="1"/>
      <c r="J904" s="1"/>
      <c r="K904" s="1"/>
      <c r="L904" s="1"/>
      <c r="M904" s="1"/>
      <c r="N904" s="1"/>
      <c r="O904" s="1"/>
      <c r="P904" s="1"/>
      <c r="Q904" s="1"/>
      <c r="R904" s="3"/>
      <c r="S904" s="3"/>
      <c r="T904" s="3"/>
      <c r="U904" s="3"/>
      <c r="V904" s="3"/>
      <c r="W904" s="3"/>
      <c r="X904" s="3"/>
      <c r="Y904" s="3"/>
      <c r="Z904" s="3"/>
      <c r="AA904" s="3"/>
      <c r="AB904" s="3"/>
      <c r="AC904" s="3"/>
      <c r="AD904" s="3"/>
      <c r="AE904" s="3"/>
      <c r="AF904" s="3"/>
      <c r="AG904" s="3"/>
      <c r="AH904" s="3"/>
      <c r="AI904" s="3"/>
      <c r="AJ904" s="3"/>
    </row>
    <row r="905" spans="1:36" ht="15.5">
      <c r="A905" s="1"/>
      <c r="B905" s="1"/>
      <c r="C905" s="1"/>
      <c r="D905" s="1"/>
      <c r="E905" s="1"/>
      <c r="F905" s="1"/>
      <c r="G905" s="1"/>
      <c r="H905" s="1"/>
      <c r="I905" s="1"/>
      <c r="J905" s="1"/>
      <c r="K905" s="1"/>
      <c r="L905" s="1"/>
      <c r="M905" s="1"/>
      <c r="N905" s="1"/>
      <c r="O905" s="1"/>
      <c r="P905" s="1"/>
      <c r="Q905" s="1"/>
      <c r="R905" s="3"/>
      <c r="S905" s="3"/>
      <c r="T905" s="3"/>
      <c r="U905" s="3"/>
      <c r="V905" s="3"/>
      <c r="W905" s="3"/>
      <c r="X905" s="3"/>
      <c r="Y905" s="3"/>
      <c r="Z905" s="3"/>
      <c r="AA905" s="3"/>
      <c r="AB905" s="3"/>
      <c r="AC905" s="3"/>
      <c r="AD905" s="3"/>
      <c r="AE905" s="3"/>
      <c r="AF905" s="3"/>
      <c r="AG905" s="3"/>
      <c r="AH905" s="3"/>
      <c r="AI905" s="3"/>
      <c r="AJ905" s="3"/>
    </row>
    <row r="906" spans="1:36" ht="15.5">
      <c r="A906" s="1"/>
      <c r="B906" s="1"/>
      <c r="C906" s="1"/>
      <c r="D906" s="1"/>
      <c r="E906" s="1"/>
      <c r="F906" s="1"/>
      <c r="G906" s="1"/>
      <c r="H906" s="1"/>
      <c r="I906" s="1"/>
      <c r="J906" s="1"/>
      <c r="K906" s="1"/>
      <c r="L906" s="1"/>
      <c r="M906" s="1"/>
      <c r="N906" s="1"/>
      <c r="O906" s="1"/>
      <c r="P906" s="1"/>
      <c r="Q906" s="1"/>
      <c r="R906" s="3"/>
      <c r="S906" s="3"/>
      <c r="T906" s="3"/>
      <c r="U906" s="3"/>
      <c r="V906" s="3"/>
      <c r="W906" s="3"/>
      <c r="X906" s="3"/>
      <c r="Y906" s="3"/>
      <c r="Z906" s="3"/>
      <c r="AA906" s="3"/>
      <c r="AB906" s="3"/>
      <c r="AC906" s="3"/>
      <c r="AD906" s="3"/>
      <c r="AE906" s="3"/>
      <c r="AF906" s="3"/>
      <c r="AG906" s="3"/>
      <c r="AH906" s="3"/>
      <c r="AI906" s="3"/>
      <c r="AJ906" s="3"/>
    </row>
    <row r="907" spans="1:36" ht="15.5">
      <c r="A907" s="1"/>
      <c r="B907" s="1"/>
      <c r="C907" s="1"/>
      <c r="D907" s="1"/>
      <c r="E907" s="1"/>
      <c r="F907" s="1"/>
      <c r="G907" s="1"/>
      <c r="H907" s="1"/>
      <c r="I907" s="1"/>
      <c r="J907" s="1"/>
      <c r="K907" s="1"/>
      <c r="L907" s="1"/>
      <c r="M907" s="1"/>
      <c r="N907" s="1"/>
      <c r="O907" s="1"/>
      <c r="P907" s="1"/>
      <c r="Q907" s="1"/>
      <c r="R907" s="3"/>
      <c r="S907" s="3"/>
      <c r="T907" s="3"/>
      <c r="U907" s="3"/>
      <c r="V907" s="3"/>
      <c r="W907" s="3"/>
      <c r="X907" s="3"/>
      <c r="Y907" s="3"/>
      <c r="Z907" s="3"/>
      <c r="AA907" s="3"/>
      <c r="AB907" s="3"/>
      <c r="AC907" s="3"/>
      <c r="AD907" s="3"/>
      <c r="AE907" s="3"/>
      <c r="AF907" s="3"/>
      <c r="AG907" s="3"/>
      <c r="AH907" s="3"/>
      <c r="AI907" s="3"/>
      <c r="AJ907" s="3"/>
    </row>
    <row r="908" spans="1:36" ht="15.5">
      <c r="A908" s="1"/>
      <c r="B908" s="1"/>
      <c r="C908" s="1"/>
      <c r="D908" s="1"/>
      <c r="E908" s="1"/>
      <c r="F908" s="1"/>
      <c r="G908" s="1"/>
      <c r="H908" s="1"/>
      <c r="I908" s="1"/>
      <c r="J908" s="1"/>
      <c r="K908" s="1"/>
      <c r="L908" s="1"/>
      <c r="M908" s="1"/>
      <c r="N908" s="1"/>
      <c r="O908" s="1"/>
      <c r="P908" s="1"/>
      <c r="Q908" s="1"/>
      <c r="R908" s="3"/>
      <c r="S908" s="3"/>
      <c r="T908" s="3"/>
      <c r="U908" s="3"/>
      <c r="V908" s="3"/>
      <c r="W908" s="3"/>
      <c r="X908" s="3"/>
      <c r="Y908" s="3"/>
      <c r="Z908" s="3"/>
      <c r="AA908" s="3"/>
      <c r="AB908" s="3"/>
      <c r="AC908" s="3"/>
      <c r="AD908" s="3"/>
      <c r="AE908" s="3"/>
      <c r="AF908" s="3"/>
      <c r="AG908" s="3"/>
      <c r="AH908" s="3"/>
      <c r="AI908" s="3"/>
      <c r="AJ908" s="3"/>
    </row>
    <row r="909" spans="1:36" ht="15.5">
      <c r="A909" s="1"/>
      <c r="B909" s="1"/>
      <c r="C909" s="1"/>
      <c r="D909" s="1"/>
      <c r="E909" s="1"/>
      <c r="F909" s="1"/>
      <c r="G909" s="1"/>
      <c r="H909" s="1"/>
      <c r="I909" s="1"/>
      <c r="J909" s="1"/>
      <c r="K909" s="1"/>
      <c r="L909" s="1"/>
      <c r="M909" s="1"/>
      <c r="N909" s="1"/>
      <c r="O909" s="1"/>
      <c r="P909" s="1"/>
      <c r="Q909" s="1"/>
      <c r="R909" s="3"/>
      <c r="S909" s="3"/>
      <c r="T909" s="3"/>
      <c r="U909" s="3"/>
      <c r="V909" s="3"/>
      <c r="W909" s="3"/>
      <c r="X909" s="3"/>
      <c r="Y909" s="3"/>
      <c r="Z909" s="3"/>
      <c r="AA909" s="3"/>
      <c r="AB909" s="3"/>
      <c r="AC909" s="3"/>
      <c r="AD909" s="3"/>
      <c r="AE909" s="3"/>
      <c r="AF909" s="3"/>
      <c r="AG909" s="3"/>
      <c r="AH909" s="3"/>
      <c r="AI909" s="3"/>
      <c r="AJ909" s="3"/>
    </row>
    <row r="910" spans="1:36" ht="15.5">
      <c r="A910" s="1"/>
      <c r="B910" s="1"/>
      <c r="C910" s="1"/>
      <c r="D910" s="1"/>
      <c r="E910" s="1"/>
      <c r="F910" s="1"/>
      <c r="G910" s="1"/>
      <c r="H910" s="1"/>
      <c r="I910" s="1"/>
      <c r="J910" s="1"/>
      <c r="K910" s="1"/>
      <c r="L910" s="1"/>
      <c r="M910" s="1"/>
      <c r="N910" s="1"/>
      <c r="O910" s="1"/>
      <c r="P910" s="1"/>
      <c r="Q910" s="1"/>
      <c r="R910" s="3"/>
      <c r="S910" s="3"/>
      <c r="T910" s="3"/>
      <c r="U910" s="3"/>
      <c r="V910" s="3"/>
      <c r="W910" s="3"/>
      <c r="X910" s="3"/>
      <c r="Y910" s="3"/>
      <c r="Z910" s="3"/>
      <c r="AA910" s="3"/>
      <c r="AB910" s="3"/>
      <c r="AC910" s="3"/>
      <c r="AD910" s="3"/>
      <c r="AE910" s="3"/>
      <c r="AF910" s="3"/>
      <c r="AG910" s="3"/>
      <c r="AH910" s="3"/>
      <c r="AI910" s="3"/>
      <c r="AJ910" s="3"/>
    </row>
    <row r="911" spans="1:36" ht="15.5">
      <c r="A911" s="1"/>
      <c r="B911" s="1"/>
      <c r="C911" s="1"/>
      <c r="D911" s="1"/>
      <c r="E911" s="1"/>
      <c r="F911" s="1"/>
      <c r="G911" s="1"/>
      <c r="H911" s="1"/>
      <c r="I911" s="1"/>
      <c r="J911" s="1"/>
      <c r="K911" s="1"/>
      <c r="L911" s="1"/>
      <c r="M911" s="1"/>
      <c r="N911" s="1"/>
      <c r="O911" s="1"/>
      <c r="P911" s="1"/>
      <c r="Q911" s="1"/>
      <c r="R911" s="3"/>
      <c r="S911" s="3"/>
      <c r="T911" s="3"/>
      <c r="U911" s="3"/>
      <c r="V911" s="3"/>
      <c r="W911" s="3"/>
      <c r="X911" s="3"/>
      <c r="Y911" s="3"/>
      <c r="Z911" s="3"/>
      <c r="AA911" s="3"/>
      <c r="AB911" s="3"/>
      <c r="AC911" s="3"/>
      <c r="AD911" s="3"/>
      <c r="AE911" s="3"/>
      <c r="AF911" s="3"/>
      <c r="AG911" s="3"/>
      <c r="AH911" s="3"/>
      <c r="AI911" s="3"/>
      <c r="AJ911" s="3"/>
    </row>
    <row r="912" spans="1:36" ht="15.5">
      <c r="A912" s="1"/>
      <c r="B912" s="1"/>
      <c r="C912" s="1"/>
      <c r="D912" s="1"/>
      <c r="E912" s="1"/>
      <c r="F912" s="1"/>
      <c r="G912" s="1"/>
      <c r="H912" s="1"/>
      <c r="I912" s="1"/>
      <c r="J912" s="1"/>
      <c r="K912" s="1"/>
      <c r="L912" s="1"/>
      <c r="M912" s="1"/>
      <c r="N912" s="1"/>
      <c r="O912" s="1"/>
      <c r="P912" s="1"/>
      <c r="Q912" s="1"/>
      <c r="R912" s="3"/>
      <c r="S912" s="3"/>
      <c r="T912" s="3"/>
      <c r="U912" s="3"/>
      <c r="V912" s="3"/>
      <c r="W912" s="3"/>
      <c r="X912" s="3"/>
      <c r="Y912" s="3"/>
      <c r="Z912" s="3"/>
      <c r="AA912" s="3"/>
      <c r="AB912" s="3"/>
      <c r="AC912" s="3"/>
      <c r="AD912" s="3"/>
      <c r="AE912" s="3"/>
      <c r="AF912" s="3"/>
      <c r="AG912" s="3"/>
      <c r="AH912" s="3"/>
      <c r="AI912" s="3"/>
      <c r="AJ912" s="3"/>
    </row>
    <row r="913" spans="1:36" ht="15.5">
      <c r="A913" s="1"/>
      <c r="B913" s="1"/>
      <c r="C913" s="1"/>
      <c r="D913" s="1"/>
      <c r="E913" s="1"/>
      <c r="F913" s="1"/>
      <c r="G913" s="1"/>
      <c r="H913" s="1"/>
      <c r="I913" s="1"/>
      <c r="J913" s="1"/>
      <c r="K913" s="1"/>
      <c r="L913" s="1"/>
      <c r="M913" s="1"/>
      <c r="N913" s="1"/>
      <c r="O913" s="1"/>
      <c r="P913" s="1"/>
      <c r="Q913" s="1"/>
      <c r="R913" s="3"/>
      <c r="S913" s="3"/>
      <c r="T913" s="3"/>
      <c r="U913" s="3"/>
      <c r="V913" s="3"/>
      <c r="W913" s="3"/>
      <c r="X913" s="3"/>
      <c r="Y913" s="3"/>
      <c r="Z913" s="3"/>
      <c r="AA913" s="3"/>
      <c r="AB913" s="3"/>
      <c r="AC913" s="3"/>
      <c r="AD913" s="3"/>
      <c r="AE913" s="3"/>
      <c r="AF913" s="3"/>
      <c r="AG913" s="3"/>
      <c r="AH913" s="3"/>
      <c r="AI913" s="3"/>
      <c r="AJ913" s="3"/>
    </row>
    <row r="914" spans="1:36" ht="15.5">
      <c r="A914" s="1"/>
      <c r="B914" s="1"/>
      <c r="C914" s="1"/>
      <c r="D914" s="1"/>
      <c r="E914" s="1"/>
      <c r="F914" s="1"/>
      <c r="G914" s="1"/>
      <c r="H914" s="1"/>
      <c r="I914" s="1"/>
      <c r="J914" s="1"/>
      <c r="K914" s="1"/>
      <c r="L914" s="1"/>
      <c r="M914" s="1"/>
      <c r="N914" s="1"/>
      <c r="O914" s="1"/>
      <c r="P914" s="1"/>
      <c r="Q914" s="1"/>
      <c r="R914" s="3"/>
      <c r="S914" s="3"/>
      <c r="T914" s="3"/>
      <c r="U914" s="3"/>
      <c r="V914" s="3"/>
      <c r="W914" s="3"/>
      <c r="X914" s="3"/>
      <c r="Y914" s="3"/>
      <c r="Z914" s="3"/>
      <c r="AA914" s="3"/>
      <c r="AB914" s="3"/>
      <c r="AC914" s="3"/>
      <c r="AD914" s="3"/>
      <c r="AE914" s="3"/>
      <c r="AF914" s="3"/>
      <c r="AG914" s="3"/>
      <c r="AH914" s="3"/>
      <c r="AI914" s="3"/>
      <c r="AJ914" s="3"/>
    </row>
    <row r="915" spans="1:36" ht="15.5">
      <c r="A915" s="1"/>
      <c r="B915" s="1"/>
      <c r="C915" s="1"/>
      <c r="D915" s="1"/>
      <c r="E915" s="1"/>
      <c r="F915" s="1"/>
      <c r="G915" s="1"/>
      <c r="H915" s="1"/>
      <c r="I915" s="1"/>
      <c r="J915" s="1"/>
      <c r="K915" s="1"/>
      <c r="L915" s="1"/>
      <c r="M915" s="1"/>
      <c r="N915" s="1"/>
      <c r="O915" s="1"/>
      <c r="P915" s="1"/>
      <c r="Q915" s="1"/>
      <c r="R915" s="3"/>
      <c r="S915" s="3"/>
      <c r="T915" s="3"/>
      <c r="U915" s="3"/>
      <c r="V915" s="3"/>
      <c r="W915" s="3"/>
      <c r="X915" s="3"/>
      <c r="Y915" s="3"/>
      <c r="Z915" s="3"/>
      <c r="AA915" s="3"/>
      <c r="AB915" s="3"/>
      <c r="AC915" s="3"/>
      <c r="AD915" s="3"/>
      <c r="AE915" s="3"/>
      <c r="AF915" s="3"/>
      <c r="AG915" s="3"/>
      <c r="AH915" s="3"/>
      <c r="AI915" s="3"/>
      <c r="AJ915" s="3"/>
    </row>
    <row r="916" spans="1:36" ht="15.5">
      <c r="A916" s="1"/>
      <c r="B916" s="1"/>
      <c r="C916" s="1"/>
      <c r="D916" s="1"/>
      <c r="E916" s="1"/>
      <c r="F916" s="1"/>
      <c r="G916" s="1"/>
      <c r="H916" s="1"/>
      <c r="I916" s="1"/>
      <c r="J916" s="1"/>
      <c r="K916" s="1"/>
      <c r="L916" s="1"/>
      <c r="M916" s="1"/>
      <c r="N916" s="1"/>
      <c r="O916" s="1"/>
      <c r="P916" s="1"/>
      <c r="Q916" s="1"/>
      <c r="R916" s="3"/>
      <c r="S916" s="3"/>
      <c r="T916" s="3"/>
      <c r="U916" s="3"/>
      <c r="V916" s="3"/>
      <c r="W916" s="3"/>
      <c r="X916" s="3"/>
      <c r="Y916" s="3"/>
      <c r="Z916" s="3"/>
      <c r="AA916" s="3"/>
      <c r="AB916" s="3"/>
      <c r="AC916" s="3"/>
      <c r="AD916" s="3"/>
      <c r="AE916" s="3"/>
      <c r="AF916" s="3"/>
      <c r="AG916" s="3"/>
      <c r="AH916" s="3"/>
      <c r="AI916" s="3"/>
      <c r="AJ916" s="3"/>
    </row>
    <row r="917" spans="1:36" ht="15.5">
      <c r="A917" s="1"/>
      <c r="B917" s="1"/>
      <c r="C917" s="1"/>
      <c r="D917" s="1"/>
      <c r="E917" s="1"/>
      <c r="F917" s="1"/>
      <c r="G917" s="1"/>
      <c r="H917" s="1"/>
      <c r="I917" s="1"/>
      <c r="J917" s="1"/>
      <c r="K917" s="1"/>
      <c r="L917" s="1"/>
      <c r="M917" s="1"/>
      <c r="N917" s="1"/>
      <c r="O917" s="1"/>
      <c r="P917" s="1"/>
      <c r="Q917" s="1"/>
      <c r="R917" s="3"/>
      <c r="S917" s="3"/>
      <c r="T917" s="3"/>
      <c r="U917" s="3"/>
      <c r="V917" s="3"/>
      <c r="W917" s="3"/>
      <c r="X917" s="3"/>
      <c r="Y917" s="3"/>
      <c r="Z917" s="3"/>
      <c r="AA917" s="3"/>
      <c r="AB917" s="3"/>
      <c r="AC917" s="3"/>
      <c r="AD917" s="3"/>
      <c r="AE917" s="3"/>
      <c r="AF917" s="3"/>
      <c r="AG917" s="3"/>
      <c r="AH917" s="3"/>
      <c r="AI917" s="3"/>
      <c r="AJ917" s="3"/>
    </row>
    <row r="918" spans="1:36" ht="15.5">
      <c r="A918" s="1"/>
      <c r="B918" s="1"/>
      <c r="C918" s="1"/>
      <c r="D918" s="1"/>
      <c r="E918" s="1"/>
      <c r="F918" s="1"/>
      <c r="G918" s="1"/>
      <c r="H918" s="1"/>
      <c r="I918" s="1"/>
      <c r="J918" s="1"/>
      <c r="K918" s="1"/>
      <c r="L918" s="1"/>
      <c r="M918" s="1"/>
      <c r="N918" s="1"/>
      <c r="O918" s="1"/>
      <c r="P918" s="1"/>
      <c r="Q918" s="1"/>
      <c r="R918" s="3"/>
      <c r="S918" s="3"/>
      <c r="T918" s="3"/>
      <c r="U918" s="3"/>
      <c r="V918" s="3"/>
      <c r="W918" s="3"/>
      <c r="X918" s="3"/>
      <c r="Y918" s="3"/>
      <c r="Z918" s="3"/>
      <c r="AA918" s="3"/>
      <c r="AB918" s="3"/>
      <c r="AC918" s="3"/>
      <c r="AD918" s="3"/>
      <c r="AE918" s="3"/>
      <c r="AF918" s="3"/>
      <c r="AG918" s="3"/>
      <c r="AH918" s="3"/>
      <c r="AI918" s="3"/>
      <c r="AJ918" s="3"/>
    </row>
    <row r="919" spans="1:36" ht="15.5">
      <c r="A919" s="1"/>
      <c r="B919" s="1"/>
      <c r="C919" s="1"/>
      <c r="D919" s="1"/>
      <c r="E919" s="1"/>
      <c r="F919" s="1"/>
      <c r="G919" s="1"/>
      <c r="H919" s="1"/>
      <c r="I919" s="1"/>
      <c r="J919" s="1"/>
      <c r="K919" s="1"/>
      <c r="L919" s="1"/>
      <c r="M919" s="1"/>
      <c r="N919" s="1"/>
      <c r="O919" s="1"/>
      <c r="P919" s="1"/>
      <c r="Q919" s="1"/>
      <c r="R919" s="3"/>
      <c r="S919" s="3"/>
      <c r="T919" s="3"/>
      <c r="U919" s="3"/>
      <c r="V919" s="3"/>
      <c r="W919" s="3"/>
      <c r="X919" s="3"/>
      <c r="Y919" s="3"/>
      <c r="Z919" s="3"/>
      <c r="AA919" s="3"/>
      <c r="AB919" s="3"/>
      <c r="AC919" s="3"/>
      <c r="AD919" s="3"/>
      <c r="AE919" s="3"/>
      <c r="AF919" s="3"/>
      <c r="AG919" s="3"/>
      <c r="AH919" s="3"/>
      <c r="AI919" s="3"/>
      <c r="AJ919" s="3"/>
    </row>
    <row r="920" spans="1:36" ht="15.5">
      <c r="A920" s="1"/>
      <c r="B920" s="1"/>
      <c r="C920" s="1"/>
      <c r="D920" s="1"/>
      <c r="E920" s="1"/>
      <c r="F920" s="1"/>
      <c r="G920" s="1"/>
      <c r="H920" s="1"/>
      <c r="I920" s="1"/>
      <c r="J920" s="1"/>
      <c r="K920" s="1"/>
      <c r="L920" s="1"/>
      <c r="M920" s="1"/>
      <c r="N920" s="1"/>
      <c r="O920" s="1"/>
      <c r="P920" s="1"/>
      <c r="Q920" s="1"/>
      <c r="R920" s="3"/>
      <c r="S920" s="3"/>
      <c r="T920" s="3"/>
      <c r="U920" s="3"/>
      <c r="V920" s="3"/>
      <c r="W920" s="3"/>
      <c r="X920" s="3"/>
      <c r="Y920" s="3"/>
      <c r="Z920" s="3"/>
      <c r="AA920" s="3"/>
      <c r="AB920" s="3"/>
      <c r="AC920" s="3"/>
      <c r="AD920" s="3"/>
      <c r="AE920" s="3"/>
      <c r="AF920" s="3"/>
      <c r="AG920" s="3"/>
      <c r="AH920" s="3"/>
      <c r="AI920" s="3"/>
      <c r="AJ920" s="3"/>
    </row>
    <row r="921" spans="1:36" ht="15.5">
      <c r="A921" s="1"/>
      <c r="B921" s="1"/>
      <c r="C921" s="1"/>
      <c r="D921" s="1"/>
      <c r="E921" s="1"/>
      <c r="F921" s="1"/>
      <c r="G921" s="1"/>
      <c r="H921" s="1"/>
      <c r="I921" s="1"/>
      <c r="J921" s="1"/>
      <c r="K921" s="1"/>
      <c r="L921" s="1"/>
      <c r="M921" s="1"/>
      <c r="N921" s="1"/>
      <c r="O921" s="1"/>
      <c r="P921" s="1"/>
      <c r="Q921" s="1"/>
      <c r="R921" s="3"/>
      <c r="S921" s="3"/>
      <c r="T921" s="3"/>
      <c r="U921" s="3"/>
      <c r="V921" s="3"/>
      <c r="W921" s="3"/>
      <c r="X921" s="3"/>
      <c r="Y921" s="3"/>
      <c r="Z921" s="3"/>
      <c r="AA921" s="3"/>
      <c r="AB921" s="3"/>
      <c r="AC921" s="3"/>
      <c r="AD921" s="3"/>
      <c r="AE921" s="3"/>
      <c r="AF921" s="3"/>
      <c r="AG921" s="3"/>
      <c r="AH921" s="3"/>
      <c r="AI921" s="3"/>
      <c r="AJ921" s="3"/>
    </row>
    <row r="922" spans="1:36" ht="15.5">
      <c r="A922" s="1"/>
      <c r="B922" s="1"/>
      <c r="C922" s="1"/>
      <c r="D922" s="1"/>
      <c r="E922" s="1"/>
      <c r="F922" s="1"/>
      <c r="G922" s="1"/>
      <c r="H922" s="1"/>
      <c r="I922" s="1"/>
      <c r="J922" s="1"/>
      <c r="K922" s="1"/>
      <c r="L922" s="1"/>
      <c r="M922" s="1"/>
      <c r="N922" s="1"/>
      <c r="O922" s="1"/>
      <c r="P922" s="1"/>
      <c r="Q922" s="1"/>
      <c r="R922" s="3"/>
      <c r="S922" s="3"/>
      <c r="T922" s="3"/>
      <c r="U922" s="3"/>
      <c r="V922" s="3"/>
      <c r="W922" s="3"/>
      <c r="X922" s="3"/>
      <c r="Y922" s="3"/>
      <c r="Z922" s="3"/>
      <c r="AA922" s="3"/>
      <c r="AB922" s="3"/>
      <c r="AC922" s="3"/>
      <c r="AD922" s="3"/>
      <c r="AE922" s="3"/>
      <c r="AF922" s="3"/>
      <c r="AG922" s="3"/>
      <c r="AH922" s="3"/>
      <c r="AI922" s="3"/>
      <c r="AJ922" s="3"/>
    </row>
    <row r="923" spans="1:36" ht="15.5">
      <c r="A923" s="1"/>
      <c r="B923" s="1"/>
      <c r="C923" s="1"/>
      <c r="D923" s="1"/>
      <c r="E923" s="1"/>
      <c r="F923" s="1"/>
      <c r="G923" s="1"/>
      <c r="H923" s="1"/>
      <c r="I923" s="1"/>
      <c r="J923" s="1"/>
      <c r="K923" s="1"/>
      <c r="L923" s="1"/>
      <c r="M923" s="1"/>
      <c r="N923" s="1"/>
      <c r="O923" s="1"/>
      <c r="P923" s="1"/>
      <c r="Q923" s="1"/>
      <c r="R923" s="3"/>
      <c r="S923" s="3"/>
      <c r="T923" s="3"/>
      <c r="U923" s="3"/>
      <c r="V923" s="3"/>
      <c r="W923" s="3"/>
      <c r="X923" s="3"/>
      <c r="Y923" s="3"/>
      <c r="Z923" s="3"/>
      <c r="AA923" s="3"/>
      <c r="AB923" s="3"/>
      <c r="AC923" s="3"/>
      <c r="AD923" s="3"/>
      <c r="AE923" s="3"/>
      <c r="AF923" s="3"/>
      <c r="AG923" s="3"/>
      <c r="AH923" s="3"/>
      <c r="AI923" s="3"/>
      <c r="AJ923" s="3"/>
    </row>
    <row r="924" spans="1:36" ht="15.5">
      <c r="A924" s="1"/>
      <c r="B924" s="1"/>
      <c r="C924" s="1"/>
      <c r="D924" s="1"/>
      <c r="E924" s="1"/>
      <c r="F924" s="1"/>
      <c r="G924" s="1"/>
      <c r="H924" s="1"/>
      <c r="I924" s="1"/>
      <c r="J924" s="1"/>
      <c r="K924" s="1"/>
      <c r="L924" s="1"/>
      <c r="M924" s="1"/>
      <c r="N924" s="1"/>
      <c r="O924" s="1"/>
      <c r="P924" s="1"/>
      <c r="Q924" s="1"/>
      <c r="R924" s="3"/>
      <c r="S924" s="3"/>
      <c r="T924" s="3"/>
      <c r="U924" s="3"/>
      <c r="V924" s="3"/>
      <c r="W924" s="3"/>
      <c r="X924" s="3"/>
      <c r="Y924" s="3"/>
      <c r="Z924" s="3"/>
      <c r="AA924" s="3"/>
      <c r="AB924" s="3"/>
      <c r="AC924" s="3"/>
      <c r="AD924" s="3"/>
      <c r="AE924" s="3"/>
      <c r="AF924" s="3"/>
      <c r="AG924" s="3"/>
      <c r="AH924" s="3"/>
      <c r="AI924" s="3"/>
      <c r="AJ924" s="3"/>
    </row>
    <row r="925" spans="1:36" ht="15.5">
      <c r="A925" s="1"/>
      <c r="B925" s="1"/>
      <c r="C925" s="1"/>
      <c r="D925" s="1"/>
      <c r="E925" s="1"/>
      <c r="F925" s="1"/>
      <c r="G925" s="1"/>
      <c r="H925" s="1"/>
      <c r="I925" s="1"/>
      <c r="J925" s="1"/>
      <c r="K925" s="1"/>
      <c r="L925" s="1"/>
      <c r="M925" s="1"/>
      <c r="N925" s="1"/>
      <c r="O925" s="1"/>
      <c r="P925" s="1"/>
      <c r="Q925" s="1"/>
      <c r="R925" s="3"/>
      <c r="S925" s="3"/>
      <c r="T925" s="3"/>
      <c r="U925" s="3"/>
      <c r="V925" s="3"/>
      <c r="W925" s="3"/>
      <c r="X925" s="3"/>
      <c r="Y925" s="3"/>
      <c r="Z925" s="3"/>
      <c r="AA925" s="3"/>
      <c r="AB925" s="3"/>
      <c r="AC925" s="3"/>
      <c r="AD925" s="3"/>
      <c r="AE925" s="3"/>
      <c r="AF925" s="3"/>
      <c r="AG925" s="3"/>
      <c r="AH925" s="3"/>
      <c r="AI925" s="3"/>
      <c r="AJ925" s="3"/>
    </row>
    <row r="926" spans="1:36" ht="15.5">
      <c r="A926" s="1"/>
      <c r="B926" s="1"/>
      <c r="C926" s="1"/>
      <c r="D926" s="1"/>
      <c r="E926" s="1"/>
      <c r="F926" s="1"/>
      <c r="G926" s="1"/>
      <c r="H926" s="1"/>
      <c r="I926" s="1"/>
      <c r="J926" s="1"/>
      <c r="K926" s="1"/>
      <c r="L926" s="1"/>
      <c r="M926" s="1"/>
      <c r="N926" s="1"/>
      <c r="O926" s="1"/>
      <c r="P926" s="1"/>
      <c r="Q926" s="1"/>
      <c r="R926" s="3"/>
      <c r="S926" s="3"/>
      <c r="T926" s="3"/>
      <c r="U926" s="3"/>
      <c r="V926" s="3"/>
      <c r="W926" s="3"/>
      <c r="X926" s="3"/>
      <c r="Y926" s="3"/>
      <c r="Z926" s="3"/>
      <c r="AA926" s="3"/>
      <c r="AB926" s="3"/>
      <c r="AC926" s="3"/>
      <c r="AD926" s="3"/>
      <c r="AE926" s="3"/>
      <c r="AF926" s="3"/>
      <c r="AG926" s="3"/>
      <c r="AH926" s="3"/>
      <c r="AI926" s="3"/>
      <c r="AJ926" s="3"/>
    </row>
    <row r="927" spans="1:36" ht="15.5">
      <c r="A927" s="1"/>
      <c r="B927" s="1"/>
      <c r="C927" s="1"/>
      <c r="D927" s="1"/>
      <c r="E927" s="1"/>
      <c r="F927" s="1"/>
      <c r="G927" s="1"/>
      <c r="H927" s="1"/>
      <c r="I927" s="1"/>
      <c r="J927" s="1"/>
      <c r="K927" s="1"/>
      <c r="L927" s="1"/>
      <c r="M927" s="1"/>
      <c r="N927" s="1"/>
      <c r="O927" s="1"/>
      <c r="P927" s="1"/>
      <c r="Q927" s="1"/>
      <c r="R927" s="3"/>
      <c r="S927" s="3"/>
      <c r="T927" s="3"/>
      <c r="U927" s="3"/>
      <c r="V927" s="3"/>
      <c r="W927" s="3"/>
      <c r="X927" s="3"/>
      <c r="Y927" s="3"/>
      <c r="Z927" s="3"/>
      <c r="AA927" s="3"/>
      <c r="AB927" s="3"/>
      <c r="AC927" s="3"/>
      <c r="AD927" s="3"/>
      <c r="AE927" s="3"/>
      <c r="AF927" s="3"/>
      <c r="AG927" s="3"/>
      <c r="AH927" s="3"/>
      <c r="AI927" s="3"/>
      <c r="AJ927" s="3"/>
    </row>
    <row r="928" spans="1:36" ht="15.5">
      <c r="A928" s="1"/>
      <c r="B928" s="1"/>
      <c r="C928" s="1"/>
      <c r="D928" s="1"/>
      <c r="E928" s="1"/>
      <c r="F928" s="1"/>
      <c r="G928" s="1"/>
      <c r="H928" s="1"/>
      <c r="I928" s="1"/>
      <c r="J928" s="1"/>
      <c r="K928" s="1"/>
      <c r="L928" s="1"/>
      <c r="M928" s="1"/>
      <c r="N928" s="1"/>
      <c r="O928" s="1"/>
      <c r="P928" s="1"/>
      <c r="Q928" s="1"/>
      <c r="R928" s="3"/>
      <c r="S928" s="3"/>
      <c r="T928" s="3"/>
      <c r="U928" s="3"/>
      <c r="V928" s="3"/>
      <c r="W928" s="3"/>
      <c r="X928" s="3"/>
      <c r="Y928" s="3"/>
      <c r="Z928" s="3"/>
      <c r="AA928" s="3"/>
      <c r="AB928" s="3"/>
      <c r="AC928" s="3"/>
      <c r="AD928" s="3"/>
      <c r="AE928" s="3"/>
      <c r="AF928" s="3"/>
      <c r="AG928" s="3"/>
      <c r="AH928" s="3"/>
      <c r="AI928" s="3"/>
      <c r="AJ928" s="3"/>
    </row>
    <row r="929" spans="1:36" ht="15.5">
      <c r="A929" s="1"/>
      <c r="B929" s="1"/>
      <c r="C929" s="1"/>
      <c r="D929" s="1"/>
      <c r="E929" s="1"/>
      <c r="F929" s="1"/>
      <c r="G929" s="1"/>
      <c r="H929" s="1"/>
      <c r="I929" s="1"/>
      <c r="J929" s="1"/>
      <c r="K929" s="1"/>
      <c r="L929" s="1"/>
      <c r="M929" s="1"/>
      <c r="N929" s="1"/>
      <c r="O929" s="1"/>
      <c r="P929" s="1"/>
      <c r="Q929" s="1"/>
      <c r="R929" s="3"/>
      <c r="S929" s="3"/>
      <c r="T929" s="3"/>
      <c r="U929" s="3"/>
      <c r="V929" s="3"/>
      <c r="W929" s="3"/>
      <c r="X929" s="3"/>
      <c r="Y929" s="3"/>
      <c r="Z929" s="3"/>
      <c r="AA929" s="3"/>
      <c r="AB929" s="3"/>
      <c r="AC929" s="3"/>
      <c r="AD929" s="3"/>
      <c r="AE929" s="3"/>
      <c r="AF929" s="3"/>
      <c r="AG929" s="3"/>
      <c r="AH929" s="3"/>
      <c r="AI929" s="3"/>
      <c r="AJ929" s="3"/>
    </row>
    <row r="930" spans="1:36" ht="15.5">
      <c r="A930" s="1"/>
      <c r="B930" s="1"/>
      <c r="C930" s="1"/>
      <c r="D930" s="1"/>
      <c r="E930" s="1"/>
      <c r="F930" s="1"/>
      <c r="G930" s="1"/>
      <c r="H930" s="1"/>
      <c r="I930" s="1"/>
      <c r="J930" s="1"/>
      <c r="K930" s="1"/>
      <c r="L930" s="1"/>
      <c r="M930" s="1"/>
      <c r="N930" s="1"/>
      <c r="O930" s="1"/>
      <c r="P930" s="1"/>
      <c r="Q930" s="1"/>
      <c r="R930" s="3"/>
      <c r="S930" s="3"/>
      <c r="T930" s="3"/>
      <c r="U930" s="3"/>
      <c r="V930" s="3"/>
      <c r="W930" s="3"/>
      <c r="X930" s="3"/>
      <c r="Y930" s="3"/>
      <c r="Z930" s="3"/>
      <c r="AA930" s="3"/>
      <c r="AB930" s="3"/>
      <c r="AC930" s="3"/>
      <c r="AD930" s="3"/>
      <c r="AE930" s="3"/>
      <c r="AF930" s="3"/>
      <c r="AG930" s="3"/>
      <c r="AH930" s="3"/>
      <c r="AI930" s="3"/>
      <c r="AJ930" s="3"/>
    </row>
    <row r="931" spans="1:36" ht="15.5">
      <c r="A931" s="1"/>
      <c r="B931" s="1"/>
      <c r="C931" s="1"/>
      <c r="D931" s="1"/>
      <c r="E931" s="1"/>
      <c r="F931" s="1"/>
      <c r="G931" s="1"/>
      <c r="H931" s="1"/>
      <c r="I931" s="1"/>
      <c r="J931" s="1"/>
      <c r="K931" s="1"/>
      <c r="L931" s="1"/>
      <c r="M931" s="1"/>
      <c r="N931" s="1"/>
      <c r="O931" s="1"/>
      <c r="P931" s="1"/>
      <c r="Q931" s="1"/>
      <c r="R931" s="3"/>
      <c r="S931" s="3"/>
      <c r="T931" s="3"/>
      <c r="U931" s="3"/>
      <c r="V931" s="3"/>
      <c r="W931" s="3"/>
      <c r="X931" s="3"/>
      <c r="Y931" s="3"/>
      <c r="Z931" s="3"/>
      <c r="AA931" s="3"/>
      <c r="AB931" s="3"/>
      <c r="AC931" s="3"/>
      <c r="AD931" s="3"/>
      <c r="AE931" s="3"/>
      <c r="AF931" s="3"/>
      <c r="AG931" s="3"/>
      <c r="AH931" s="3"/>
      <c r="AI931" s="3"/>
      <c r="AJ931" s="3"/>
    </row>
    <row r="932" spans="1:36" ht="15.5">
      <c r="A932" s="1"/>
      <c r="B932" s="1"/>
      <c r="C932" s="1"/>
      <c r="D932" s="1"/>
      <c r="E932" s="1"/>
      <c r="F932" s="1"/>
      <c r="G932" s="1"/>
      <c r="H932" s="1"/>
      <c r="I932" s="1"/>
      <c r="J932" s="1"/>
      <c r="K932" s="1"/>
      <c r="L932" s="1"/>
      <c r="M932" s="1"/>
      <c r="N932" s="1"/>
      <c r="O932" s="1"/>
      <c r="P932" s="1"/>
      <c r="Q932" s="1"/>
      <c r="R932" s="3"/>
      <c r="S932" s="3"/>
      <c r="T932" s="3"/>
      <c r="U932" s="3"/>
      <c r="V932" s="3"/>
      <c r="W932" s="3"/>
      <c r="X932" s="3"/>
      <c r="Y932" s="3"/>
      <c r="Z932" s="3"/>
      <c r="AA932" s="3"/>
      <c r="AB932" s="3"/>
      <c r="AC932" s="3"/>
      <c r="AD932" s="3"/>
      <c r="AE932" s="3"/>
      <c r="AF932" s="3"/>
      <c r="AG932" s="3"/>
      <c r="AH932" s="3"/>
      <c r="AI932" s="3"/>
      <c r="AJ932" s="3"/>
    </row>
    <row r="933" spans="1:36" ht="15.5">
      <c r="A933" s="1"/>
      <c r="B933" s="1"/>
      <c r="C933" s="1"/>
      <c r="D933" s="1"/>
      <c r="E933" s="1"/>
      <c r="F933" s="1"/>
      <c r="G933" s="1"/>
      <c r="H933" s="1"/>
      <c r="I933" s="1"/>
      <c r="J933" s="1"/>
      <c r="K933" s="1"/>
      <c r="L933" s="1"/>
      <c r="M933" s="1"/>
      <c r="N933" s="1"/>
      <c r="O933" s="1"/>
      <c r="P933" s="1"/>
      <c r="Q933" s="1"/>
      <c r="R933" s="3"/>
      <c r="S933" s="3"/>
      <c r="T933" s="3"/>
      <c r="U933" s="3"/>
      <c r="V933" s="3"/>
      <c r="W933" s="3"/>
      <c r="X933" s="3"/>
      <c r="Y933" s="3"/>
      <c r="Z933" s="3"/>
      <c r="AA933" s="3"/>
      <c r="AB933" s="3"/>
      <c r="AC933" s="3"/>
      <c r="AD933" s="3"/>
      <c r="AE933" s="3"/>
      <c r="AF933" s="3"/>
      <c r="AG933" s="3"/>
      <c r="AH933" s="3"/>
      <c r="AI933" s="3"/>
      <c r="AJ933" s="3"/>
    </row>
    <row r="934" spans="1:36" ht="15.5">
      <c r="A934" s="1"/>
      <c r="B934" s="1"/>
      <c r="C934" s="1"/>
      <c r="D934" s="1"/>
      <c r="E934" s="1"/>
      <c r="F934" s="1"/>
      <c r="G934" s="1"/>
      <c r="H934" s="1"/>
      <c r="I934" s="1"/>
      <c r="J934" s="1"/>
      <c r="K934" s="1"/>
      <c r="L934" s="1"/>
      <c r="M934" s="1"/>
      <c r="N934" s="1"/>
      <c r="O934" s="1"/>
      <c r="P934" s="1"/>
      <c r="Q934" s="1"/>
      <c r="R934" s="3"/>
      <c r="S934" s="3"/>
      <c r="T934" s="3"/>
      <c r="U934" s="3"/>
      <c r="V934" s="3"/>
      <c r="W934" s="3"/>
      <c r="X934" s="3"/>
      <c r="Y934" s="3"/>
      <c r="Z934" s="3"/>
      <c r="AA934" s="3"/>
      <c r="AB934" s="3"/>
      <c r="AC934" s="3"/>
      <c r="AD934" s="3"/>
      <c r="AE934" s="3"/>
      <c r="AF934" s="3"/>
      <c r="AG934" s="3"/>
      <c r="AH934" s="3"/>
      <c r="AI934" s="3"/>
      <c r="AJ934" s="3"/>
    </row>
    <row r="935" spans="1:36" ht="15.5">
      <c r="A935" s="1"/>
      <c r="B935" s="1"/>
      <c r="C935" s="1"/>
      <c r="D935" s="1"/>
      <c r="E935" s="1"/>
      <c r="F935" s="1"/>
      <c r="G935" s="1"/>
      <c r="H935" s="1"/>
      <c r="I935" s="1"/>
      <c r="J935" s="1"/>
      <c r="K935" s="1"/>
      <c r="L935" s="1"/>
      <c r="M935" s="1"/>
      <c r="N935" s="1"/>
      <c r="O935" s="1"/>
      <c r="P935" s="1"/>
      <c r="Q935" s="1"/>
      <c r="R935" s="3"/>
      <c r="S935" s="3"/>
      <c r="T935" s="3"/>
      <c r="U935" s="3"/>
      <c r="V935" s="3"/>
      <c r="W935" s="3"/>
      <c r="X935" s="3"/>
      <c r="Y935" s="3"/>
      <c r="Z935" s="3"/>
      <c r="AA935" s="3"/>
      <c r="AB935" s="3"/>
      <c r="AC935" s="3"/>
      <c r="AD935" s="3"/>
      <c r="AE935" s="3"/>
      <c r="AF935" s="3"/>
      <c r="AG935" s="3"/>
      <c r="AH935" s="3"/>
      <c r="AI935" s="3"/>
      <c r="AJ935" s="3"/>
    </row>
    <row r="936" spans="1:36" ht="15.5">
      <c r="A936" s="1"/>
      <c r="B936" s="1"/>
      <c r="C936" s="1"/>
      <c r="D936" s="1"/>
      <c r="E936" s="1"/>
      <c r="F936" s="1"/>
      <c r="G936" s="1"/>
      <c r="H936" s="1"/>
      <c r="I936" s="1"/>
      <c r="J936" s="1"/>
      <c r="K936" s="1"/>
      <c r="L936" s="1"/>
      <c r="M936" s="1"/>
      <c r="N936" s="1"/>
      <c r="O936" s="1"/>
      <c r="P936" s="1"/>
      <c r="Q936" s="1"/>
      <c r="R936" s="3"/>
      <c r="S936" s="3"/>
      <c r="T936" s="3"/>
      <c r="U936" s="3"/>
      <c r="V936" s="3"/>
      <c r="W936" s="3"/>
      <c r="X936" s="3"/>
      <c r="Y936" s="3"/>
      <c r="Z936" s="3"/>
      <c r="AA936" s="3"/>
      <c r="AB936" s="3"/>
      <c r="AC936" s="3"/>
      <c r="AD936" s="3"/>
      <c r="AE936" s="3"/>
      <c r="AF936" s="3"/>
      <c r="AG936" s="3"/>
      <c r="AH936" s="3"/>
      <c r="AI936" s="3"/>
      <c r="AJ936" s="3"/>
    </row>
    <row r="937" spans="1:36" ht="15.5">
      <c r="A937" s="1"/>
      <c r="B937" s="1"/>
      <c r="C937" s="1"/>
      <c r="D937" s="1"/>
      <c r="E937" s="1"/>
      <c r="F937" s="1"/>
      <c r="G937" s="1"/>
      <c r="H937" s="1"/>
      <c r="I937" s="1"/>
      <c r="J937" s="1"/>
      <c r="K937" s="1"/>
      <c r="L937" s="1"/>
      <c r="M937" s="1"/>
      <c r="N937" s="1"/>
      <c r="O937" s="1"/>
      <c r="P937" s="1"/>
      <c r="Q937" s="1"/>
      <c r="R937" s="3"/>
      <c r="S937" s="3"/>
      <c r="T937" s="3"/>
      <c r="U937" s="3"/>
      <c r="V937" s="3"/>
      <c r="W937" s="3"/>
      <c r="X937" s="3"/>
      <c r="Y937" s="3"/>
      <c r="Z937" s="3"/>
      <c r="AA937" s="3"/>
      <c r="AB937" s="3"/>
      <c r="AC937" s="3"/>
      <c r="AD937" s="3"/>
      <c r="AE937" s="3"/>
      <c r="AF937" s="3"/>
      <c r="AG937" s="3"/>
      <c r="AH937" s="3"/>
      <c r="AI937" s="3"/>
      <c r="AJ937" s="3"/>
    </row>
    <row r="938" spans="1:36" ht="15.5">
      <c r="A938" s="1"/>
      <c r="B938" s="1"/>
      <c r="C938" s="1"/>
      <c r="D938" s="1"/>
      <c r="E938" s="1"/>
      <c r="F938" s="1"/>
      <c r="G938" s="1"/>
      <c r="H938" s="1"/>
      <c r="I938" s="1"/>
      <c r="J938" s="1"/>
      <c r="K938" s="1"/>
      <c r="L938" s="1"/>
      <c r="M938" s="1"/>
      <c r="N938" s="1"/>
      <c r="O938" s="1"/>
      <c r="P938" s="1"/>
      <c r="Q938" s="1"/>
      <c r="R938" s="3"/>
      <c r="S938" s="3"/>
      <c r="T938" s="3"/>
      <c r="U938" s="3"/>
      <c r="V938" s="3"/>
      <c r="W938" s="3"/>
      <c r="X938" s="3"/>
      <c r="Y938" s="3"/>
      <c r="Z938" s="3"/>
      <c r="AA938" s="3"/>
      <c r="AB938" s="3"/>
      <c r="AC938" s="3"/>
      <c r="AD938" s="3"/>
      <c r="AE938" s="3"/>
      <c r="AF938" s="3"/>
      <c r="AG938" s="3"/>
      <c r="AH938" s="3"/>
      <c r="AI938" s="3"/>
      <c r="AJ938" s="3"/>
    </row>
    <row r="939" spans="1:36" ht="15.5">
      <c r="A939" s="1"/>
      <c r="B939" s="1"/>
      <c r="C939" s="1"/>
      <c r="D939" s="1"/>
      <c r="E939" s="1"/>
      <c r="F939" s="1"/>
      <c r="G939" s="1"/>
      <c r="H939" s="1"/>
      <c r="I939" s="1"/>
      <c r="J939" s="1"/>
      <c r="K939" s="1"/>
      <c r="L939" s="1"/>
      <c r="M939" s="1"/>
      <c r="N939" s="1"/>
      <c r="O939" s="1"/>
      <c r="P939" s="1"/>
      <c r="Q939" s="1"/>
      <c r="R939" s="3"/>
      <c r="S939" s="3"/>
      <c r="T939" s="3"/>
      <c r="U939" s="3"/>
      <c r="V939" s="3"/>
      <c r="W939" s="3"/>
      <c r="X939" s="3"/>
      <c r="Y939" s="3"/>
      <c r="Z939" s="3"/>
      <c r="AA939" s="3"/>
      <c r="AB939" s="3"/>
      <c r="AC939" s="3"/>
      <c r="AD939" s="3"/>
      <c r="AE939" s="3"/>
      <c r="AF939" s="3"/>
      <c r="AG939" s="3"/>
      <c r="AH939" s="3"/>
      <c r="AI939" s="3"/>
      <c r="AJ939" s="3"/>
    </row>
    <row r="940" spans="1:36" ht="15.5">
      <c r="A940" s="1"/>
      <c r="B940" s="1"/>
      <c r="C940" s="1"/>
      <c r="D940" s="1"/>
      <c r="E940" s="1"/>
      <c r="F940" s="1"/>
      <c r="G940" s="1"/>
      <c r="H940" s="1"/>
      <c r="I940" s="1"/>
      <c r="J940" s="1"/>
      <c r="K940" s="1"/>
      <c r="L940" s="1"/>
      <c r="M940" s="1"/>
      <c r="N940" s="1"/>
      <c r="O940" s="1"/>
      <c r="P940" s="1"/>
      <c r="Q940" s="1"/>
      <c r="R940" s="3"/>
      <c r="S940" s="3"/>
      <c r="T940" s="3"/>
      <c r="U940" s="3"/>
      <c r="V940" s="3"/>
      <c r="W940" s="3"/>
      <c r="X940" s="3"/>
      <c r="Y940" s="3"/>
      <c r="Z940" s="3"/>
      <c r="AA940" s="3"/>
      <c r="AB940" s="3"/>
      <c r="AC940" s="3"/>
      <c r="AD940" s="3"/>
      <c r="AE940" s="3"/>
      <c r="AF940" s="3"/>
      <c r="AG940" s="3"/>
      <c r="AH940" s="3"/>
      <c r="AI940" s="3"/>
      <c r="AJ940" s="3"/>
    </row>
    <row r="941" spans="1:36" ht="15.5">
      <c r="A941" s="1"/>
      <c r="B941" s="1"/>
      <c r="C941" s="1"/>
      <c r="D941" s="1"/>
      <c r="E941" s="1"/>
      <c r="F941" s="1"/>
      <c r="G941" s="1"/>
      <c r="H941" s="1"/>
      <c r="I941" s="1"/>
      <c r="J941" s="1"/>
      <c r="K941" s="1"/>
      <c r="L941" s="1"/>
      <c r="M941" s="1"/>
      <c r="N941" s="1"/>
      <c r="O941" s="1"/>
      <c r="P941" s="1"/>
      <c r="Q941" s="1"/>
      <c r="R941" s="3"/>
      <c r="S941" s="3"/>
      <c r="T941" s="3"/>
      <c r="U941" s="3"/>
      <c r="V941" s="3"/>
      <c r="W941" s="3"/>
      <c r="X941" s="3"/>
      <c r="Y941" s="3"/>
      <c r="Z941" s="3"/>
      <c r="AA941" s="3"/>
      <c r="AB941" s="3"/>
      <c r="AC941" s="3"/>
      <c r="AD941" s="3"/>
      <c r="AE941" s="3"/>
      <c r="AF941" s="3"/>
      <c r="AG941" s="3"/>
      <c r="AH941" s="3"/>
      <c r="AI941" s="3"/>
      <c r="AJ941" s="3"/>
    </row>
    <row r="942" spans="1:36" ht="15.5">
      <c r="A942" s="1"/>
      <c r="B942" s="1"/>
      <c r="C942" s="1"/>
      <c r="D942" s="1"/>
      <c r="E942" s="1"/>
      <c r="F942" s="1"/>
      <c r="G942" s="1"/>
      <c r="H942" s="1"/>
      <c r="I942" s="1"/>
      <c r="J942" s="1"/>
      <c r="K942" s="1"/>
      <c r="L942" s="1"/>
      <c r="M942" s="1"/>
      <c r="N942" s="1"/>
      <c r="O942" s="1"/>
      <c r="P942" s="1"/>
      <c r="Q942" s="1"/>
      <c r="R942" s="3"/>
      <c r="S942" s="3"/>
      <c r="T942" s="3"/>
      <c r="U942" s="3"/>
      <c r="V942" s="3"/>
      <c r="W942" s="3"/>
      <c r="X942" s="3"/>
      <c r="Y942" s="3"/>
      <c r="Z942" s="3"/>
      <c r="AA942" s="3"/>
      <c r="AB942" s="3"/>
      <c r="AC942" s="3"/>
      <c r="AD942" s="3"/>
      <c r="AE942" s="3"/>
      <c r="AF942" s="3"/>
      <c r="AG942" s="3"/>
      <c r="AH942" s="3"/>
      <c r="AI942" s="3"/>
      <c r="AJ942" s="3"/>
    </row>
    <row r="943" spans="1:36" ht="15.5">
      <c r="A943" s="1"/>
      <c r="B943" s="1"/>
      <c r="C943" s="1"/>
      <c r="D943" s="1"/>
      <c r="E943" s="1"/>
      <c r="F943" s="1"/>
      <c r="G943" s="1"/>
      <c r="H943" s="1"/>
      <c r="I943" s="1"/>
      <c r="J943" s="1"/>
      <c r="K943" s="1"/>
      <c r="L943" s="1"/>
      <c r="M943" s="1"/>
      <c r="N943" s="1"/>
      <c r="O943" s="1"/>
      <c r="P943" s="1"/>
      <c r="Q943" s="1"/>
      <c r="R943" s="3"/>
      <c r="S943" s="3"/>
      <c r="T943" s="3"/>
      <c r="U943" s="3"/>
      <c r="V943" s="3"/>
      <c r="W943" s="3"/>
      <c r="X943" s="3"/>
      <c r="Y943" s="3"/>
      <c r="Z943" s="3"/>
      <c r="AA943" s="3"/>
      <c r="AB943" s="3"/>
      <c r="AC943" s="3"/>
      <c r="AD943" s="3"/>
      <c r="AE943" s="3"/>
      <c r="AF943" s="3"/>
      <c r="AG943" s="3"/>
      <c r="AH943" s="3"/>
      <c r="AI943" s="3"/>
      <c r="AJ943" s="3"/>
    </row>
    <row r="944" spans="1:36" ht="15.5">
      <c r="A944" s="1"/>
      <c r="B944" s="1"/>
      <c r="C944" s="1"/>
      <c r="D944" s="1"/>
      <c r="E944" s="1"/>
      <c r="F944" s="1"/>
      <c r="G944" s="1"/>
      <c r="H944" s="1"/>
      <c r="I944" s="1"/>
      <c r="J944" s="1"/>
      <c r="K944" s="1"/>
      <c r="L944" s="1"/>
      <c r="M944" s="1"/>
      <c r="N944" s="1"/>
      <c r="O944" s="1"/>
      <c r="P944" s="1"/>
      <c r="Q944" s="1"/>
      <c r="R944" s="3"/>
      <c r="S944" s="3"/>
      <c r="T944" s="3"/>
      <c r="U944" s="3"/>
      <c r="V944" s="3"/>
      <c r="W944" s="3"/>
      <c r="X944" s="3"/>
      <c r="Y944" s="3"/>
      <c r="Z944" s="3"/>
      <c r="AA944" s="3"/>
      <c r="AB944" s="3"/>
      <c r="AC944" s="3"/>
      <c r="AD944" s="3"/>
      <c r="AE944" s="3"/>
      <c r="AF944" s="3"/>
      <c r="AG944" s="3"/>
      <c r="AH944" s="3"/>
      <c r="AI944" s="3"/>
      <c r="AJ944" s="3"/>
    </row>
    <row r="945" spans="1:36" ht="15.5">
      <c r="A945" s="1"/>
      <c r="B945" s="1"/>
      <c r="C945" s="1"/>
      <c r="D945" s="1"/>
      <c r="E945" s="1"/>
      <c r="F945" s="1"/>
      <c r="G945" s="1"/>
      <c r="H945" s="1"/>
      <c r="I945" s="1"/>
      <c r="J945" s="1"/>
      <c r="K945" s="1"/>
      <c r="L945" s="1"/>
      <c r="M945" s="1"/>
      <c r="N945" s="1"/>
      <c r="O945" s="1"/>
      <c r="P945" s="1"/>
      <c r="Q945" s="1"/>
      <c r="R945" s="3"/>
      <c r="S945" s="3"/>
      <c r="T945" s="3"/>
      <c r="U945" s="3"/>
      <c r="V945" s="3"/>
      <c r="W945" s="3"/>
      <c r="X945" s="3"/>
      <c r="Y945" s="3"/>
      <c r="Z945" s="3"/>
      <c r="AA945" s="3"/>
      <c r="AB945" s="3"/>
      <c r="AC945" s="3"/>
      <c r="AD945" s="3"/>
      <c r="AE945" s="3"/>
      <c r="AF945" s="3"/>
      <c r="AG945" s="3"/>
      <c r="AH945" s="3"/>
      <c r="AI945" s="3"/>
      <c r="AJ945" s="3"/>
    </row>
    <row r="946" spans="1:36" ht="15.5">
      <c r="A946" s="1"/>
      <c r="B946" s="1"/>
      <c r="C946" s="1"/>
      <c r="D946" s="1"/>
      <c r="E946" s="1"/>
      <c r="F946" s="1"/>
      <c r="G946" s="1"/>
      <c r="H946" s="1"/>
      <c r="I946" s="1"/>
      <c r="J946" s="1"/>
      <c r="K946" s="1"/>
      <c r="L946" s="1"/>
      <c r="M946" s="1"/>
      <c r="N946" s="1"/>
      <c r="O946" s="1"/>
      <c r="P946" s="1"/>
      <c r="Q946" s="1"/>
      <c r="R946" s="3"/>
      <c r="S946" s="3"/>
      <c r="T946" s="3"/>
      <c r="U946" s="3"/>
      <c r="V946" s="3"/>
      <c r="W946" s="3"/>
      <c r="X946" s="3"/>
      <c r="Y946" s="3"/>
      <c r="Z946" s="3"/>
      <c r="AA946" s="3"/>
      <c r="AB946" s="3"/>
      <c r="AC946" s="3"/>
      <c r="AD946" s="3"/>
      <c r="AE946" s="3"/>
      <c r="AF946" s="3"/>
      <c r="AG946" s="3"/>
      <c r="AH946" s="3"/>
      <c r="AI946" s="3"/>
      <c r="AJ946" s="3"/>
    </row>
    <row r="947" spans="1:36" ht="15.5">
      <c r="A947" s="1"/>
      <c r="B947" s="1"/>
      <c r="C947" s="1"/>
      <c r="D947" s="1"/>
      <c r="E947" s="1"/>
      <c r="F947" s="1"/>
      <c r="G947" s="1"/>
      <c r="H947" s="1"/>
      <c r="I947" s="1"/>
      <c r="J947" s="1"/>
      <c r="K947" s="1"/>
      <c r="L947" s="1"/>
      <c r="M947" s="1"/>
      <c r="N947" s="1"/>
      <c r="O947" s="1"/>
      <c r="P947" s="1"/>
      <c r="Q947" s="1"/>
      <c r="R947" s="3"/>
      <c r="S947" s="3"/>
      <c r="T947" s="3"/>
      <c r="U947" s="3"/>
      <c r="V947" s="3"/>
      <c r="W947" s="3"/>
      <c r="X947" s="3"/>
      <c r="Y947" s="3"/>
      <c r="Z947" s="3"/>
      <c r="AA947" s="3"/>
      <c r="AB947" s="3"/>
      <c r="AC947" s="3"/>
      <c r="AD947" s="3"/>
      <c r="AE947" s="3"/>
      <c r="AF947" s="3"/>
      <c r="AG947" s="3"/>
      <c r="AH947" s="3"/>
      <c r="AI947" s="3"/>
      <c r="AJ947" s="3"/>
    </row>
    <row r="948" spans="1:36" ht="15.5">
      <c r="A948" s="1"/>
      <c r="B948" s="1"/>
      <c r="C948" s="1"/>
      <c r="D948" s="1"/>
      <c r="E948" s="1"/>
      <c r="F948" s="1"/>
      <c r="G948" s="1"/>
      <c r="H948" s="1"/>
      <c r="I948" s="1"/>
      <c r="J948" s="1"/>
      <c r="K948" s="1"/>
      <c r="L948" s="1"/>
      <c r="M948" s="1"/>
      <c r="N948" s="1"/>
      <c r="O948" s="1"/>
      <c r="P948" s="1"/>
      <c r="Q948" s="1"/>
      <c r="R948" s="3"/>
      <c r="S948" s="3"/>
      <c r="T948" s="3"/>
      <c r="U948" s="3"/>
      <c r="V948" s="3"/>
      <c r="W948" s="3"/>
      <c r="X948" s="3"/>
      <c r="Y948" s="3"/>
      <c r="Z948" s="3"/>
      <c r="AA948" s="3"/>
      <c r="AB948" s="3"/>
      <c r="AC948" s="3"/>
      <c r="AD948" s="3"/>
      <c r="AE948" s="3"/>
      <c r="AF948" s="3"/>
      <c r="AG948" s="3"/>
      <c r="AH948" s="3"/>
      <c r="AI948" s="3"/>
      <c r="AJ948" s="3"/>
    </row>
    <row r="949" spans="1:36" ht="15.5">
      <c r="A949" s="1"/>
      <c r="B949" s="1"/>
      <c r="C949" s="1"/>
      <c r="D949" s="1"/>
      <c r="E949" s="1"/>
      <c r="F949" s="1"/>
      <c r="G949" s="1"/>
      <c r="H949" s="1"/>
      <c r="I949" s="1"/>
      <c r="J949" s="1"/>
      <c r="K949" s="1"/>
      <c r="L949" s="1"/>
      <c r="M949" s="1"/>
      <c r="N949" s="1"/>
      <c r="O949" s="1"/>
      <c r="P949" s="1"/>
      <c r="Q949" s="1"/>
      <c r="R949" s="3"/>
      <c r="S949" s="3"/>
      <c r="T949" s="3"/>
      <c r="U949" s="3"/>
      <c r="V949" s="3"/>
      <c r="W949" s="3"/>
      <c r="X949" s="3"/>
      <c r="Y949" s="3"/>
      <c r="Z949" s="3"/>
      <c r="AA949" s="3"/>
      <c r="AB949" s="3"/>
      <c r="AC949" s="3"/>
      <c r="AD949" s="3"/>
      <c r="AE949" s="3"/>
      <c r="AF949" s="3"/>
      <c r="AG949" s="3"/>
      <c r="AH949" s="3"/>
      <c r="AI949" s="3"/>
      <c r="AJ949" s="3"/>
    </row>
    <row r="950" spans="1:36" ht="15.5">
      <c r="A950" s="1"/>
      <c r="B950" s="1"/>
      <c r="C950" s="1"/>
      <c r="D950" s="1"/>
      <c r="E950" s="1"/>
      <c r="F950" s="1"/>
      <c r="G950" s="1"/>
      <c r="H950" s="1"/>
      <c r="I950" s="1"/>
      <c r="J950" s="1"/>
      <c r="K950" s="1"/>
      <c r="L950" s="1"/>
      <c r="M950" s="1"/>
      <c r="N950" s="1"/>
      <c r="O950" s="1"/>
      <c r="P950" s="1"/>
      <c r="Q950" s="1"/>
      <c r="R950" s="3"/>
      <c r="S950" s="3"/>
      <c r="T950" s="3"/>
      <c r="U950" s="3"/>
      <c r="V950" s="3"/>
      <c r="W950" s="3"/>
      <c r="X950" s="3"/>
      <c r="Y950" s="3"/>
      <c r="Z950" s="3"/>
      <c r="AA950" s="3"/>
      <c r="AB950" s="3"/>
      <c r="AC950" s="3"/>
      <c r="AD950" s="3"/>
      <c r="AE950" s="3"/>
      <c r="AF950" s="3"/>
      <c r="AG950" s="3"/>
      <c r="AH950" s="3"/>
      <c r="AI950" s="3"/>
      <c r="AJ950" s="3"/>
    </row>
    <row r="951" spans="1:36" ht="15.5">
      <c r="A951" s="1"/>
      <c r="B951" s="1"/>
      <c r="C951" s="1"/>
      <c r="D951" s="1"/>
      <c r="E951" s="1"/>
      <c r="F951" s="1"/>
      <c r="G951" s="1"/>
      <c r="H951" s="1"/>
      <c r="I951" s="1"/>
      <c r="J951" s="1"/>
      <c r="K951" s="1"/>
      <c r="L951" s="1"/>
      <c r="M951" s="1"/>
      <c r="N951" s="1"/>
      <c r="O951" s="1"/>
      <c r="P951" s="1"/>
      <c r="Q951" s="1"/>
      <c r="R951" s="3"/>
      <c r="S951" s="3"/>
      <c r="T951" s="3"/>
      <c r="U951" s="3"/>
      <c r="V951" s="3"/>
      <c r="W951" s="3"/>
      <c r="X951" s="3"/>
      <c r="Y951" s="3"/>
      <c r="Z951" s="3"/>
      <c r="AA951" s="3"/>
      <c r="AB951" s="3"/>
      <c r="AC951" s="3"/>
      <c r="AD951" s="3"/>
      <c r="AE951" s="3"/>
      <c r="AF951" s="3"/>
      <c r="AG951" s="3"/>
      <c r="AH951" s="3"/>
      <c r="AI951" s="3"/>
      <c r="AJ951" s="3"/>
    </row>
    <row r="952" spans="1:36" ht="15.5">
      <c r="A952" s="1"/>
      <c r="B952" s="1"/>
      <c r="C952" s="1"/>
      <c r="D952" s="1"/>
      <c r="E952" s="1"/>
      <c r="F952" s="1"/>
      <c r="G952" s="1"/>
      <c r="H952" s="1"/>
      <c r="I952" s="1"/>
      <c r="J952" s="1"/>
      <c r="K952" s="1"/>
      <c r="L952" s="1"/>
      <c r="M952" s="1"/>
      <c r="N952" s="1"/>
      <c r="O952" s="1"/>
      <c r="P952" s="1"/>
      <c r="Q952" s="1"/>
      <c r="R952" s="3"/>
      <c r="S952" s="3"/>
      <c r="T952" s="3"/>
      <c r="U952" s="3"/>
      <c r="V952" s="3"/>
      <c r="W952" s="3"/>
      <c r="X952" s="3"/>
      <c r="Y952" s="3"/>
      <c r="Z952" s="3"/>
      <c r="AA952" s="3"/>
      <c r="AB952" s="3"/>
      <c r="AC952" s="3"/>
      <c r="AD952" s="3"/>
      <c r="AE952" s="3"/>
      <c r="AF952" s="3"/>
      <c r="AG952" s="3"/>
      <c r="AH952" s="3"/>
      <c r="AI952" s="3"/>
      <c r="AJ952" s="3"/>
    </row>
    <row r="953" spans="1:36" ht="15.5">
      <c r="A953" s="1"/>
      <c r="B953" s="1"/>
      <c r="C953" s="1"/>
      <c r="D953" s="1"/>
      <c r="E953" s="1"/>
      <c r="F953" s="1"/>
      <c r="G953" s="1"/>
      <c r="H953" s="1"/>
      <c r="I953" s="1"/>
      <c r="J953" s="1"/>
      <c r="K953" s="1"/>
      <c r="L953" s="1"/>
      <c r="M953" s="1"/>
      <c r="N953" s="1"/>
      <c r="O953" s="1"/>
      <c r="P953" s="1"/>
      <c r="Q953" s="1"/>
      <c r="R953" s="3"/>
      <c r="S953" s="3"/>
      <c r="T953" s="3"/>
      <c r="U953" s="3"/>
      <c r="V953" s="3"/>
      <c r="W953" s="3"/>
      <c r="X953" s="3"/>
      <c r="Y953" s="3"/>
      <c r="Z953" s="3"/>
      <c r="AA953" s="3"/>
      <c r="AB953" s="3"/>
      <c r="AC953" s="3"/>
      <c r="AD953" s="3"/>
      <c r="AE953" s="3"/>
      <c r="AF953" s="3"/>
      <c r="AG953" s="3"/>
      <c r="AH953" s="3"/>
      <c r="AI953" s="3"/>
      <c r="AJ953" s="3"/>
    </row>
    <row r="954" spans="1:36" ht="15.5">
      <c r="A954" s="1"/>
      <c r="B954" s="1"/>
      <c r="C954" s="1"/>
      <c r="D954" s="1"/>
      <c r="E954" s="1"/>
      <c r="F954" s="1"/>
      <c r="G954" s="1"/>
      <c r="H954" s="1"/>
      <c r="I954" s="1"/>
      <c r="J954" s="1"/>
      <c r="K954" s="1"/>
      <c r="L954" s="1"/>
      <c r="M954" s="1"/>
      <c r="N954" s="1"/>
      <c r="O954" s="1"/>
      <c r="P954" s="1"/>
      <c r="Q954" s="1"/>
      <c r="R954" s="3"/>
      <c r="S954" s="3"/>
      <c r="T954" s="3"/>
      <c r="U954" s="3"/>
      <c r="V954" s="3"/>
      <c r="W954" s="3"/>
      <c r="X954" s="3"/>
      <c r="Y954" s="3"/>
      <c r="Z954" s="3"/>
      <c r="AA954" s="3"/>
      <c r="AB954" s="3"/>
      <c r="AC954" s="3"/>
      <c r="AD954" s="3"/>
      <c r="AE954" s="3"/>
      <c r="AF954" s="3"/>
      <c r="AG954" s="3"/>
      <c r="AH954" s="3"/>
      <c r="AI954" s="3"/>
      <c r="AJ954" s="3"/>
    </row>
    <row r="955" spans="1:36" ht="15.5">
      <c r="A955" s="1"/>
      <c r="B955" s="1"/>
      <c r="C955" s="1"/>
      <c r="D955" s="1"/>
      <c r="E955" s="1"/>
      <c r="F955" s="1"/>
      <c r="G955" s="1"/>
      <c r="H955" s="1"/>
      <c r="I955" s="1"/>
      <c r="J955" s="1"/>
      <c r="K955" s="1"/>
      <c r="L955" s="1"/>
      <c r="M955" s="1"/>
      <c r="N955" s="1"/>
      <c r="O955" s="1"/>
      <c r="P955" s="1"/>
      <c r="Q955" s="1"/>
      <c r="R955" s="3"/>
      <c r="S955" s="3"/>
      <c r="T955" s="3"/>
      <c r="U955" s="3"/>
      <c r="V955" s="3"/>
      <c r="W955" s="3"/>
      <c r="X955" s="3"/>
      <c r="Y955" s="3"/>
      <c r="Z955" s="3"/>
      <c r="AA955" s="3"/>
      <c r="AB955" s="3"/>
      <c r="AC955" s="3"/>
      <c r="AD955" s="3"/>
      <c r="AE955" s="3"/>
      <c r="AF955" s="3"/>
      <c r="AG955" s="3"/>
      <c r="AH955" s="3"/>
      <c r="AI955" s="3"/>
      <c r="AJ955" s="3"/>
    </row>
    <row r="956" spans="1:36" ht="15.5">
      <c r="A956" s="1"/>
      <c r="B956" s="1"/>
      <c r="C956" s="1"/>
      <c r="D956" s="1"/>
      <c r="E956" s="1"/>
      <c r="F956" s="1"/>
      <c r="G956" s="1"/>
      <c r="H956" s="1"/>
      <c r="I956" s="1"/>
      <c r="J956" s="1"/>
      <c r="K956" s="1"/>
      <c r="L956" s="1"/>
      <c r="M956" s="1"/>
      <c r="N956" s="1"/>
      <c r="O956" s="1"/>
      <c r="P956" s="1"/>
      <c r="Q956" s="1"/>
      <c r="R956" s="3"/>
      <c r="S956" s="3"/>
      <c r="T956" s="3"/>
      <c r="U956" s="3"/>
      <c r="V956" s="3"/>
      <c r="W956" s="3"/>
      <c r="X956" s="3"/>
      <c r="Y956" s="3"/>
      <c r="Z956" s="3"/>
      <c r="AA956" s="3"/>
      <c r="AB956" s="3"/>
      <c r="AC956" s="3"/>
      <c r="AD956" s="3"/>
      <c r="AE956" s="3"/>
      <c r="AF956" s="3"/>
      <c r="AG956" s="3"/>
      <c r="AH956" s="3"/>
      <c r="AI956" s="3"/>
      <c r="AJ956" s="3"/>
    </row>
    <row r="957" spans="1:36" ht="15.5">
      <c r="A957" s="1"/>
      <c r="B957" s="1"/>
      <c r="C957" s="1"/>
      <c r="D957" s="1"/>
      <c r="E957" s="1"/>
      <c r="F957" s="1"/>
      <c r="G957" s="1"/>
      <c r="H957" s="1"/>
      <c r="I957" s="1"/>
      <c r="J957" s="1"/>
      <c r="K957" s="1"/>
      <c r="L957" s="1"/>
      <c r="M957" s="1"/>
      <c r="N957" s="1"/>
      <c r="O957" s="1"/>
      <c r="P957" s="1"/>
      <c r="Q957" s="1"/>
      <c r="R957" s="3"/>
      <c r="S957" s="3"/>
      <c r="T957" s="3"/>
      <c r="U957" s="3"/>
      <c r="V957" s="3"/>
      <c r="W957" s="3"/>
      <c r="X957" s="3"/>
      <c r="Y957" s="3"/>
      <c r="Z957" s="3"/>
      <c r="AA957" s="3"/>
      <c r="AB957" s="3"/>
      <c r="AC957" s="3"/>
      <c r="AD957" s="3"/>
      <c r="AE957" s="3"/>
      <c r="AF957" s="3"/>
      <c r="AG957" s="3"/>
      <c r="AH957" s="3"/>
      <c r="AI957" s="3"/>
      <c r="AJ957" s="3"/>
    </row>
    <row r="958" spans="1:36" ht="15.5">
      <c r="A958" s="1"/>
      <c r="B958" s="1"/>
      <c r="C958" s="1"/>
      <c r="D958" s="1"/>
      <c r="E958" s="1"/>
      <c r="F958" s="1"/>
      <c r="G958" s="1"/>
      <c r="H958" s="1"/>
      <c r="I958" s="1"/>
      <c r="J958" s="1"/>
      <c r="K958" s="1"/>
      <c r="L958" s="1"/>
      <c r="M958" s="1"/>
      <c r="N958" s="1"/>
      <c r="O958" s="1"/>
      <c r="P958" s="1"/>
      <c r="Q958" s="1"/>
      <c r="R958" s="3"/>
      <c r="S958" s="3"/>
      <c r="T958" s="3"/>
      <c r="U958" s="3"/>
      <c r="V958" s="3"/>
      <c r="W958" s="3"/>
      <c r="X958" s="3"/>
      <c r="Y958" s="3"/>
      <c r="Z958" s="3"/>
      <c r="AA958" s="3"/>
      <c r="AB958" s="3"/>
      <c r="AC958" s="3"/>
      <c r="AD958" s="3"/>
      <c r="AE958" s="3"/>
      <c r="AF958" s="3"/>
      <c r="AG958" s="3"/>
      <c r="AH958" s="3"/>
      <c r="AI958" s="3"/>
      <c r="AJ958" s="3"/>
    </row>
    <row r="959" spans="1:36" ht="15.5">
      <c r="A959" s="1"/>
      <c r="B959" s="1"/>
      <c r="C959" s="1"/>
      <c r="D959" s="1"/>
      <c r="E959" s="1"/>
      <c r="F959" s="1"/>
      <c r="G959" s="1"/>
      <c r="H959" s="1"/>
      <c r="I959" s="1"/>
      <c r="J959" s="1"/>
      <c r="K959" s="1"/>
      <c r="L959" s="1"/>
      <c r="M959" s="1"/>
      <c r="N959" s="1"/>
      <c r="O959" s="1"/>
      <c r="P959" s="1"/>
      <c r="Q959" s="1"/>
      <c r="R959" s="3"/>
      <c r="S959" s="3"/>
      <c r="T959" s="3"/>
      <c r="U959" s="3"/>
      <c r="V959" s="3"/>
      <c r="W959" s="3"/>
      <c r="X959" s="3"/>
      <c r="Y959" s="3"/>
      <c r="Z959" s="3"/>
      <c r="AA959" s="3"/>
      <c r="AB959" s="3"/>
      <c r="AC959" s="3"/>
      <c r="AD959" s="3"/>
      <c r="AE959" s="3"/>
      <c r="AF959" s="3"/>
      <c r="AG959" s="3"/>
      <c r="AH959" s="3"/>
      <c r="AI959" s="3"/>
      <c r="AJ959" s="3"/>
    </row>
    <row r="960" spans="1:36" ht="15.5">
      <c r="A960" s="1"/>
      <c r="B960" s="1"/>
      <c r="C960" s="1"/>
      <c r="D960" s="1"/>
      <c r="E960" s="1"/>
      <c r="F960" s="1"/>
      <c r="G960" s="1"/>
      <c r="H960" s="1"/>
      <c r="I960" s="1"/>
      <c r="J960" s="1"/>
      <c r="K960" s="1"/>
      <c r="L960" s="1"/>
      <c r="M960" s="1"/>
      <c r="N960" s="1"/>
      <c r="O960" s="1"/>
      <c r="P960" s="1"/>
      <c r="Q960" s="1"/>
      <c r="R960" s="3"/>
      <c r="S960" s="3"/>
      <c r="T960" s="3"/>
      <c r="U960" s="3"/>
      <c r="V960" s="3"/>
      <c r="W960" s="3"/>
      <c r="X960" s="3"/>
      <c r="Y960" s="3"/>
      <c r="Z960" s="3"/>
      <c r="AA960" s="3"/>
      <c r="AB960" s="3"/>
      <c r="AC960" s="3"/>
      <c r="AD960" s="3"/>
      <c r="AE960" s="3"/>
      <c r="AF960" s="3"/>
      <c r="AG960" s="3"/>
      <c r="AH960" s="3"/>
      <c r="AI960" s="3"/>
      <c r="AJ960" s="3"/>
    </row>
    <row r="961" spans="1:36" ht="15.5">
      <c r="A961" s="1"/>
      <c r="B961" s="1"/>
      <c r="C961" s="1"/>
      <c r="D961" s="1"/>
      <c r="E961" s="1"/>
      <c r="F961" s="1"/>
      <c r="G961" s="1"/>
      <c r="H961" s="1"/>
      <c r="I961" s="1"/>
      <c r="J961" s="1"/>
      <c r="K961" s="1"/>
      <c r="L961" s="1"/>
      <c r="M961" s="1"/>
      <c r="N961" s="1"/>
      <c r="O961" s="1"/>
      <c r="P961" s="1"/>
      <c r="Q961" s="1"/>
      <c r="R961" s="3"/>
      <c r="S961" s="3"/>
      <c r="T961" s="3"/>
      <c r="U961" s="3"/>
      <c r="V961" s="3"/>
      <c r="W961" s="3"/>
      <c r="X961" s="3"/>
      <c r="Y961" s="3"/>
      <c r="Z961" s="3"/>
      <c r="AA961" s="3"/>
      <c r="AB961" s="3"/>
      <c r="AC961" s="3"/>
      <c r="AD961" s="3"/>
      <c r="AE961" s="3"/>
      <c r="AF961" s="3"/>
      <c r="AG961" s="3"/>
      <c r="AH961" s="3"/>
      <c r="AI961" s="3"/>
      <c r="AJ961" s="3"/>
    </row>
    <row r="962" spans="1:36" ht="15.5">
      <c r="A962" s="1"/>
      <c r="B962" s="1"/>
      <c r="C962" s="1"/>
      <c r="D962" s="1"/>
      <c r="E962" s="1"/>
      <c r="F962" s="1"/>
      <c r="G962" s="1"/>
      <c r="H962" s="1"/>
      <c r="I962" s="1"/>
      <c r="J962" s="1"/>
      <c r="K962" s="1"/>
      <c r="L962" s="1"/>
      <c r="M962" s="1"/>
      <c r="N962" s="1"/>
      <c r="O962" s="1"/>
      <c r="P962" s="1"/>
      <c r="Q962" s="1"/>
      <c r="R962" s="3"/>
      <c r="S962" s="3"/>
      <c r="T962" s="3"/>
      <c r="U962" s="3"/>
      <c r="V962" s="3"/>
      <c r="W962" s="3"/>
      <c r="X962" s="3"/>
      <c r="Y962" s="3"/>
      <c r="Z962" s="3"/>
      <c r="AA962" s="3"/>
      <c r="AB962" s="3"/>
      <c r="AC962" s="3"/>
      <c r="AD962" s="3"/>
      <c r="AE962" s="3"/>
      <c r="AF962" s="3"/>
      <c r="AG962" s="3"/>
      <c r="AH962" s="3"/>
      <c r="AI962" s="3"/>
      <c r="AJ962" s="3"/>
    </row>
    <row r="963" spans="1:36" ht="15.5">
      <c r="A963" s="1"/>
      <c r="B963" s="1"/>
      <c r="C963" s="1"/>
      <c r="D963" s="1"/>
      <c r="E963" s="1"/>
      <c r="F963" s="1"/>
      <c r="G963" s="1"/>
      <c r="H963" s="1"/>
      <c r="I963" s="1"/>
      <c r="J963" s="1"/>
      <c r="K963" s="1"/>
      <c r="L963" s="1"/>
      <c r="M963" s="1"/>
      <c r="N963" s="1"/>
      <c r="O963" s="1"/>
      <c r="P963" s="1"/>
      <c r="Q963" s="1"/>
      <c r="R963" s="3"/>
      <c r="S963" s="3"/>
      <c r="T963" s="3"/>
      <c r="U963" s="3"/>
      <c r="V963" s="3"/>
      <c r="W963" s="3"/>
      <c r="X963" s="3"/>
      <c r="Y963" s="3"/>
      <c r="Z963" s="3"/>
      <c r="AA963" s="3"/>
      <c r="AB963" s="3"/>
      <c r="AC963" s="3"/>
      <c r="AD963" s="3"/>
      <c r="AE963" s="3"/>
      <c r="AF963" s="3"/>
      <c r="AG963" s="3"/>
      <c r="AH963" s="3"/>
      <c r="AI963" s="3"/>
      <c r="AJ963" s="3"/>
    </row>
    <row r="964" spans="1:36" ht="15.5">
      <c r="A964" s="1"/>
      <c r="B964" s="1"/>
      <c r="C964" s="1"/>
      <c r="D964" s="1"/>
      <c r="E964" s="1"/>
      <c r="F964" s="1"/>
      <c r="G964" s="1"/>
      <c r="H964" s="1"/>
      <c r="I964" s="1"/>
      <c r="J964" s="1"/>
      <c r="K964" s="1"/>
      <c r="L964" s="1"/>
      <c r="M964" s="1"/>
      <c r="N964" s="1"/>
      <c r="O964" s="1"/>
      <c r="P964" s="1"/>
      <c r="Q964" s="1"/>
      <c r="R964" s="3"/>
      <c r="S964" s="3"/>
      <c r="T964" s="3"/>
      <c r="U964" s="3"/>
      <c r="V964" s="3"/>
      <c r="W964" s="3"/>
      <c r="X964" s="3"/>
      <c r="Y964" s="3"/>
      <c r="Z964" s="3"/>
      <c r="AA964" s="3"/>
      <c r="AB964" s="3"/>
      <c r="AC964" s="3"/>
      <c r="AD964" s="3"/>
      <c r="AE964" s="3"/>
      <c r="AF964" s="3"/>
      <c r="AG964" s="3"/>
      <c r="AH964" s="3"/>
      <c r="AI964" s="3"/>
      <c r="AJ964" s="3"/>
    </row>
    <row r="965" spans="1:36" ht="15.5">
      <c r="A965" s="1"/>
      <c r="B965" s="1"/>
      <c r="C965" s="1"/>
      <c r="D965" s="1"/>
      <c r="E965" s="1"/>
      <c r="F965" s="1"/>
      <c r="G965" s="1"/>
      <c r="H965" s="1"/>
      <c r="I965" s="1"/>
      <c r="J965" s="1"/>
      <c r="K965" s="1"/>
      <c r="L965" s="1"/>
      <c r="M965" s="1"/>
      <c r="N965" s="1"/>
      <c r="O965" s="1"/>
      <c r="P965" s="1"/>
      <c r="Q965" s="1"/>
      <c r="R965" s="3"/>
      <c r="S965" s="3"/>
      <c r="T965" s="3"/>
      <c r="U965" s="3"/>
      <c r="V965" s="3"/>
      <c r="W965" s="3"/>
      <c r="X965" s="3"/>
      <c r="Y965" s="3"/>
      <c r="Z965" s="3"/>
      <c r="AA965" s="3"/>
      <c r="AB965" s="3"/>
      <c r="AC965" s="3"/>
      <c r="AD965" s="3"/>
      <c r="AE965" s="3"/>
      <c r="AF965" s="3"/>
      <c r="AG965" s="3"/>
      <c r="AH965" s="3"/>
      <c r="AI965" s="3"/>
      <c r="AJ965" s="3"/>
    </row>
    <row r="966" spans="1:36" ht="15.5">
      <c r="A966" s="1"/>
      <c r="B966" s="1"/>
      <c r="C966" s="1"/>
      <c r="D966" s="1"/>
      <c r="E966" s="1"/>
      <c r="F966" s="1"/>
      <c r="G966" s="1"/>
      <c r="H966" s="1"/>
      <c r="I966" s="1"/>
      <c r="J966" s="1"/>
      <c r="K966" s="1"/>
      <c r="L966" s="1"/>
      <c r="M966" s="1"/>
      <c r="N966" s="1"/>
      <c r="O966" s="1"/>
      <c r="P966" s="1"/>
      <c r="Q966" s="1"/>
      <c r="R966" s="3"/>
      <c r="S966" s="3"/>
      <c r="T966" s="3"/>
      <c r="U966" s="3"/>
      <c r="V966" s="3"/>
      <c r="W966" s="3"/>
      <c r="X966" s="3"/>
      <c r="Y966" s="3"/>
      <c r="Z966" s="3"/>
      <c r="AA966" s="3"/>
      <c r="AB966" s="3"/>
      <c r="AC966" s="3"/>
      <c r="AD966" s="3"/>
      <c r="AE966" s="3"/>
      <c r="AF966" s="3"/>
      <c r="AG966" s="3"/>
      <c r="AH966" s="3"/>
      <c r="AI966" s="3"/>
      <c r="AJ966" s="3"/>
    </row>
    <row r="967" spans="1:36" ht="15.5">
      <c r="A967" s="1"/>
      <c r="B967" s="1"/>
      <c r="C967" s="1"/>
      <c r="D967" s="1"/>
      <c r="E967" s="1"/>
      <c r="F967" s="1"/>
      <c r="G967" s="1"/>
      <c r="H967" s="1"/>
      <c r="I967" s="1"/>
      <c r="J967" s="1"/>
      <c r="K967" s="1"/>
      <c r="L967" s="1"/>
      <c r="M967" s="1"/>
      <c r="N967" s="1"/>
      <c r="O967" s="1"/>
      <c r="P967" s="1"/>
      <c r="Q967" s="1"/>
      <c r="R967" s="3"/>
      <c r="S967" s="3"/>
      <c r="T967" s="3"/>
      <c r="U967" s="3"/>
      <c r="V967" s="3"/>
      <c r="W967" s="3"/>
      <c r="X967" s="3"/>
      <c r="Y967" s="3"/>
      <c r="Z967" s="3"/>
      <c r="AA967" s="3"/>
      <c r="AB967" s="3"/>
      <c r="AC967" s="3"/>
      <c r="AD967" s="3"/>
      <c r="AE967" s="3"/>
      <c r="AF967" s="3"/>
      <c r="AG967" s="3"/>
      <c r="AH967" s="3"/>
      <c r="AI967" s="3"/>
      <c r="AJ967" s="3"/>
    </row>
    <row r="968" spans="1:36" ht="15.5">
      <c r="A968" s="1"/>
      <c r="B968" s="1"/>
      <c r="C968" s="1"/>
      <c r="D968" s="1"/>
      <c r="E968" s="1"/>
      <c r="F968" s="1"/>
      <c r="G968" s="1"/>
      <c r="H968" s="1"/>
      <c r="I968" s="1"/>
      <c r="J968" s="1"/>
      <c r="K968" s="1"/>
      <c r="L968" s="1"/>
      <c r="M968" s="1"/>
      <c r="N968" s="1"/>
      <c r="O968" s="1"/>
      <c r="P968" s="1"/>
      <c r="Q968" s="1"/>
      <c r="R968" s="3"/>
      <c r="S968" s="3"/>
      <c r="T968" s="3"/>
      <c r="U968" s="3"/>
      <c r="V968" s="3"/>
      <c r="W968" s="3"/>
      <c r="X968" s="3"/>
      <c r="Y968" s="3"/>
      <c r="Z968" s="3"/>
      <c r="AA968" s="3"/>
      <c r="AB968" s="3"/>
      <c r="AC968" s="3"/>
      <c r="AD968" s="3"/>
      <c r="AE968" s="3"/>
      <c r="AF968" s="3"/>
      <c r="AG968" s="3"/>
      <c r="AH968" s="3"/>
      <c r="AI968" s="3"/>
      <c r="AJ968" s="3"/>
    </row>
    <row r="969" spans="1:36" ht="15.5">
      <c r="A969" s="1"/>
      <c r="B969" s="1"/>
      <c r="C969" s="1"/>
      <c r="D969" s="1"/>
      <c r="E969" s="1"/>
      <c r="F969" s="1"/>
      <c r="G969" s="1"/>
      <c r="H969" s="1"/>
      <c r="I969" s="1"/>
      <c r="J969" s="1"/>
      <c r="K969" s="1"/>
      <c r="L969" s="1"/>
      <c r="M969" s="1"/>
      <c r="N969" s="1"/>
      <c r="O969" s="1"/>
      <c r="P969" s="1"/>
      <c r="Q969" s="1"/>
      <c r="R969" s="3"/>
      <c r="S969" s="3"/>
      <c r="T969" s="3"/>
      <c r="U969" s="3"/>
      <c r="V969" s="3"/>
      <c r="W969" s="3"/>
      <c r="X969" s="3"/>
      <c r="Y969" s="3"/>
      <c r="Z969" s="3"/>
      <c r="AA969" s="3"/>
      <c r="AB969" s="3"/>
      <c r="AC969" s="3"/>
      <c r="AD969" s="3"/>
      <c r="AE969" s="3"/>
      <c r="AF969" s="3"/>
      <c r="AG969" s="3"/>
      <c r="AH969" s="3"/>
      <c r="AI969" s="3"/>
      <c r="AJ969" s="3"/>
    </row>
    <row r="970" spans="1:36" ht="15.5">
      <c r="A970" s="1"/>
      <c r="B970" s="1"/>
      <c r="C970" s="1"/>
      <c r="D970" s="1"/>
      <c r="E970" s="1"/>
      <c r="F970" s="1"/>
      <c r="G970" s="1"/>
      <c r="H970" s="1"/>
      <c r="I970" s="1"/>
      <c r="J970" s="1"/>
      <c r="K970" s="1"/>
      <c r="L970" s="1"/>
      <c r="M970" s="1"/>
      <c r="N970" s="1"/>
      <c r="O970" s="1"/>
      <c r="P970" s="1"/>
      <c r="Q970" s="1"/>
      <c r="R970" s="3"/>
      <c r="S970" s="3"/>
      <c r="T970" s="3"/>
      <c r="U970" s="3"/>
      <c r="V970" s="3"/>
      <c r="W970" s="3"/>
      <c r="X970" s="3"/>
      <c r="Y970" s="3"/>
      <c r="Z970" s="3"/>
      <c r="AA970" s="3"/>
      <c r="AB970" s="3"/>
      <c r="AC970" s="3"/>
      <c r="AD970" s="3"/>
      <c r="AE970" s="3"/>
      <c r="AF970" s="3"/>
      <c r="AG970" s="3"/>
      <c r="AH970" s="3"/>
      <c r="AI970" s="3"/>
      <c r="AJ970" s="3"/>
    </row>
    <row r="971" spans="1:36" ht="15.5">
      <c r="A971" s="1"/>
      <c r="B971" s="1"/>
      <c r="C971" s="1"/>
      <c r="D971" s="1"/>
      <c r="E971" s="1"/>
      <c r="F971" s="1"/>
      <c r="G971" s="1"/>
      <c r="H971" s="1"/>
      <c r="I971" s="1"/>
      <c r="J971" s="1"/>
      <c r="K971" s="1"/>
      <c r="L971" s="1"/>
      <c r="M971" s="1"/>
      <c r="N971" s="1"/>
      <c r="O971" s="1"/>
      <c r="P971" s="1"/>
      <c r="Q971" s="1"/>
      <c r="R971" s="3"/>
      <c r="S971" s="3"/>
      <c r="T971" s="3"/>
      <c r="U971" s="3"/>
      <c r="V971" s="3"/>
      <c r="W971" s="3"/>
      <c r="X971" s="3"/>
      <c r="Y971" s="3"/>
      <c r="Z971" s="3"/>
      <c r="AA971" s="3"/>
      <c r="AB971" s="3"/>
      <c r="AC971" s="3"/>
      <c r="AD971" s="3"/>
      <c r="AE971" s="3"/>
      <c r="AF971" s="3"/>
      <c r="AG971" s="3"/>
      <c r="AH971" s="3"/>
      <c r="AI971" s="3"/>
      <c r="AJ971" s="3"/>
    </row>
    <row r="972" spans="1:36" ht="15.5">
      <c r="A972" s="1"/>
      <c r="B972" s="1"/>
      <c r="C972" s="1"/>
      <c r="D972" s="1"/>
      <c r="E972" s="1"/>
      <c r="F972" s="1"/>
      <c r="G972" s="1"/>
      <c r="H972" s="1"/>
      <c r="I972" s="1"/>
      <c r="J972" s="1"/>
      <c r="K972" s="1"/>
      <c r="L972" s="1"/>
      <c r="M972" s="1"/>
      <c r="N972" s="1"/>
      <c r="O972" s="1"/>
      <c r="P972" s="1"/>
      <c r="Q972" s="1"/>
      <c r="R972" s="3"/>
      <c r="S972" s="3"/>
      <c r="T972" s="3"/>
      <c r="U972" s="3"/>
      <c r="V972" s="3"/>
      <c r="W972" s="3"/>
      <c r="X972" s="3"/>
      <c r="Y972" s="3"/>
      <c r="Z972" s="3"/>
      <c r="AA972" s="3"/>
      <c r="AB972" s="3"/>
      <c r="AC972" s="3"/>
      <c r="AD972" s="3"/>
      <c r="AE972" s="3"/>
      <c r="AF972" s="3"/>
      <c r="AG972" s="3"/>
      <c r="AH972" s="3"/>
      <c r="AI972" s="3"/>
      <c r="AJ972" s="3"/>
    </row>
    <row r="973" spans="1:36" ht="15.5">
      <c r="A973" s="1"/>
      <c r="B973" s="1"/>
      <c r="C973" s="1"/>
      <c r="D973" s="1"/>
      <c r="E973" s="1"/>
      <c r="F973" s="1"/>
      <c r="G973" s="1"/>
      <c r="H973" s="1"/>
      <c r="I973" s="1"/>
      <c r="J973" s="1"/>
      <c r="K973" s="1"/>
      <c r="L973" s="1"/>
      <c r="M973" s="1"/>
      <c r="N973" s="1"/>
      <c r="O973" s="1"/>
      <c r="P973" s="1"/>
      <c r="Q973" s="1"/>
      <c r="R973" s="3"/>
      <c r="S973" s="3"/>
      <c r="T973" s="3"/>
      <c r="U973" s="3"/>
      <c r="V973" s="3"/>
      <c r="W973" s="3"/>
      <c r="X973" s="3"/>
      <c r="Y973" s="3"/>
      <c r="Z973" s="3"/>
      <c r="AA973" s="3"/>
      <c r="AB973" s="3"/>
      <c r="AC973" s="3"/>
      <c r="AD973" s="3"/>
      <c r="AE973" s="3"/>
      <c r="AF973" s="3"/>
      <c r="AG973" s="3"/>
      <c r="AH973" s="3"/>
      <c r="AI973" s="3"/>
      <c r="AJ973" s="3"/>
    </row>
    <row r="974" spans="1:36" ht="15.5">
      <c r="A974" s="1"/>
      <c r="B974" s="1"/>
      <c r="C974" s="1"/>
      <c r="D974" s="1"/>
      <c r="E974" s="1"/>
      <c r="F974" s="1"/>
      <c r="G974" s="1"/>
      <c r="H974" s="1"/>
      <c r="I974" s="1"/>
      <c r="J974" s="1"/>
      <c r="K974" s="1"/>
      <c r="L974" s="1"/>
      <c r="M974" s="1"/>
      <c r="N974" s="1"/>
      <c r="O974" s="1"/>
      <c r="P974" s="1"/>
      <c r="Q974" s="1"/>
      <c r="R974" s="3"/>
      <c r="S974" s="3"/>
      <c r="T974" s="3"/>
      <c r="U974" s="3"/>
      <c r="V974" s="3"/>
      <c r="W974" s="3"/>
      <c r="X974" s="3"/>
      <c r="Y974" s="3"/>
      <c r="Z974" s="3"/>
      <c r="AA974" s="3"/>
      <c r="AB974" s="3"/>
      <c r="AC974" s="3"/>
      <c r="AD974" s="3"/>
      <c r="AE974" s="3"/>
      <c r="AF974" s="3"/>
      <c r="AG974" s="3"/>
      <c r="AH974" s="3"/>
      <c r="AI974" s="3"/>
      <c r="AJ974" s="3"/>
    </row>
    <row r="975" spans="1:36" ht="15.5">
      <c r="A975" s="1"/>
      <c r="B975" s="1"/>
      <c r="C975" s="1"/>
      <c r="D975" s="1"/>
      <c r="E975" s="1"/>
      <c r="F975" s="1"/>
      <c r="G975" s="1"/>
      <c r="H975" s="1"/>
      <c r="I975" s="1"/>
      <c r="J975" s="1"/>
      <c r="K975" s="1"/>
      <c r="L975" s="1"/>
      <c r="M975" s="1"/>
      <c r="N975" s="1"/>
      <c r="O975" s="1"/>
      <c r="P975" s="1"/>
      <c r="Q975" s="1"/>
      <c r="R975" s="3"/>
      <c r="S975" s="3"/>
      <c r="T975" s="3"/>
      <c r="U975" s="3"/>
      <c r="V975" s="3"/>
      <c r="W975" s="3"/>
      <c r="X975" s="3"/>
      <c r="Y975" s="3"/>
      <c r="Z975" s="3"/>
      <c r="AA975" s="3"/>
      <c r="AB975" s="3"/>
      <c r="AC975" s="3"/>
      <c r="AD975" s="3"/>
      <c r="AE975" s="3"/>
      <c r="AF975" s="3"/>
      <c r="AG975" s="3"/>
      <c r="AH975" s="3"/>
      <c r="AI975" s="3"/>
      <c r="AJ975" s="3"/>
    </row>
    <row r="976" spans="1:36" ht="15.5">
      <c r="A976" s="1"/>
      <c r="B976" s="1"/>
      <c r="C976" s="1"/>
      <c r="D976" s="1"/>
      <c r="E976" s="1"/>
      <c r="F976" s="1"/>
      <c r="G976" s="1"/>
      <c r="H976" s="1"/>
      <c r="I976" s="1"/>
      <c r="J976" s="1"/>
      <c r="K976" s="1"/>
      <c r="L976" s="1"/>
      <c r="M976" s="1"/>
      <c r="N976" s="1"/>
      <c r="O976" s="1"/>
      <c r="P976" s="1"/>
      <c r="Q976" s="1"/>
      <c r="R976" s="3"/>
      <c r="S976" s="3"/>
      <c r="T976" s="3"/>
      <c r="U976" s="3"/>
      <c r="V976" s="3"/>
      <c r="W976" s="3"/>
      <c r="X976" s="3"/>
      <c r="Y976" s="3"/>
      <c r="Z976" s="3"/>
      <c r="AA976" s="3"/>
      <c r="AB976" s="3"/>
      <c r="AC976" s="3"/>
      <c r="AD976" s="3"/>
      <c r="AE976" s="3"/>
      <c r="AF976" s="3"/>
      <c r="AG976" s="3"/>
      <c r="AH976" s="3"/>
      <c r="AI976" s="3"/>
      <c r="AJ976" s="3"/>
    </row>
    <row r="977" spans="1:36" ht="15.5">
      <c r="A977" s="1"/>
      <c r="B977" s="1"/>
      <c r="C977" s="1"/>
      <c r="D977" s="1"/>
      <c r="E977" s="1"/>
      <c r="F977" s="1"/>
      <c r="G977" s="1"/>
      <c r="H977" s="1"/>
      <c r="I977" s="1"/>
      <c r="J977" s="1"/>
      <c r="K977" s="1"/>
      <c r="L977" s="1"/>
      <c r="M977" s="1"/>
      <c r="N977" s="1"/>
      <c r="O977" s="1"/>
      <c r="P977" s="1"/>
      <c r="Q977" s="1"/>
      <c r="R977" s="3"/>
      <c r="S977" s="3"/>
      <c r="T977" s="3"/>
      <c r="U977" s="3"/>
      <c r="V977" s="3"/>
      <c r="W977" s="3"/>
      <c r="X977" s="3"/>
      <c r="Y977" s="3"/>
      <c r="Z977" s="3"/>
      <c r="AA977" s="3"/>
      <c r="AB977" s="3"/>
      <c r="AC977" s="3"/>
      <c r="AD977" s="3"/>
      <c r="AE977" s="3"/>
      <c r="AF977" s="3"/>
      <c r="AG977" s="3"/>
      <c r="AH977" s="3"/>
      <c r="AI977" s="3"/>
      <c r="AJ977" s="3"/>
    </row>
    <row r="978" spans="1:36" ht="15.5">
      <c r="A978" s="1"/>
      <c r="B978" s="1"/>
      <c r="C978" s="1"/>
      <c r="D978" s="1"/>
      <c r="E978" s="1"/>
      <c r="F978" s="1"/>
      <c r="G978" s="1"/>
      <c r="H978" s="1"/>
      <c r="I978" s="1"/>
      <c r="J978" s="1"/>
      <c r="K978" s="1"/>
      <c r="L978" s="1"/>
      <c r="M978" s="1"/>
      <c r="N978" s="1"/>
      <c r="O978" s="1"/>
      <c r="P978" s="1"/>
      <c r="Q978" s="1"/>
      <c r="R978" s="3"/>
      <c r="S978" s="3"/>
      <c r="T978" s="3"/>
      <c r="U978" s="3"/>
      <c r="V978" s="3"/>
      <c r="W978" s="3"/>
      <c r="X978" s="3"/>
      <c r="Y978" s="3"/>
      <c r="Z978" s="3"/>
      <c r="AA978" s="3"/>
      <c r="AB978" s="3"/>
      <c r="AC978" s="3"/>
      <c r="AD978" s="3"/>
      <c r="AE978" s="3"/>
      <c r="AF978" s="3"/>
      <c r="AG978" s="3"/>
      <c r="AH978" s="3"/>
      <c r="AI978" s="3"/>
      <c r="AJ978" s="3"/>
    </row>
    <row r="979" spans="1:36" ht="15.5">
      <c r="A979" s="1"/>
      <c r="B979" s="1"/>
      <c r="C979" s="1"/>
      <c r="D979" s="1"/>
      <c r="E979" s="1"/>
      <c r="F979" s="1"/>
      <c r="G979" s="1"/>
      <c r="H979" s="1"/>
      <c r="I979" s="1"/>
      <c r="J979" s="1"/>
      <c r="K979" s="1"/>
      <c r="L979" s="1"/>
      <c r="M979" s="1"/>
      <c r="N979" s="1"/>
      <c r="O979" s="1"/>
      <c r="P979" s="1"/>
      <c r="Q979" s="1"/>
      <c r="R979" s="3"/>
      <c r="S979" s="3"/>
      <c r="T979" s="3"/>
      <c r="U979" s="3"/>
      <c r="V979" s="3"/>
      <c r="W979" s="3"/>
      <c r="X979" s="3"/>
      <c r="Y979" s="3"/>
      <c r="Z979" s="3"/>
      <c r="AA979" s="3"/>
      <c r="AB979" s="3"/>
      <c r="AC979" s="3"/>
      <c r="AD979" s="3"/>
      <c r="AE979" s="3"/>
      <c r="AF979" s="3"/>
      <c r="AG979" s="3"/>
      <c r="AH979" s="3"/>
      <c r="AI979" s="3"/>
      <c r="AJ979" s="3"/>
    </row>
    <row r="980" spans="1:36" ht="15.5">
      <c r="A980" s="1"/>
      <c r="B980" s="1"/>
      <c r="C980" s="1"/>
      <c r="D980" s="1"/>
      <c r="E980" s="1"/>
      <c r="F980" s="1"/>
      <c r="G980" s="1"/>
      <c r="H980" s="1"/>
      <c r="I980" s="1"/>
      <c r="J980" s="1"/>
      <c r="K980" s="1"/>
      <c r="L980" s="1"/>
      <c r="M980" s="1"/>
      <c r="N980" s="1"/>
      <c r="O980" s="1"/>
      <c r="P980" s="1"/>
      <c r="Q980" s="1"/>
      <c r="R980" s="3"/>
      <c r="S980" s="3"/>
      <c r="T980" s="3"/>
      <c r="U980" s="3"/>
      <c r="V980" s="3"/>
      <c r="W980" s="3"/>
      <c r="X980" s="3"/>
      <c r="Y980" s="3"/>
      <c r="Z980" s="3"/>
      <c r="AA980" s="3"/>
      <c r="AB980" s="3"/>
      <c r="AC980" s="3"/>
      <c r="AD980" s="3"/>
      <c r="AE980" s="3"/>
      <c r="AF980" s="3"/>
      <c r="AG980" s="3"/>
      <c r="AH980" s="3"/>
      <c r="AI980" s="3"/>
      <c r="AJ980" s="3"/>
    </row>
    <row r="981" spans="1:36" ht="15.5">
      <c r="A981" s="1"/>
      <c r="B981" s="1"/>
      <c r="C981" s="1"/>
      <c r="D981" s="1"/>
      <c r="E981" s="1"/>
      <c r="F981" s="1"/>
      <c r="G981" s="1"/>
      <c r="H981" s="1"/>
      <c r="I981" s="1"/>
      <c r="J981" s="1"/>
      <c r="K981" s="1"/>
      <c r="L981" s="1"/>
      <c r="M981" s="1"/>
      <c r="N981" s="1"/>
      <c r="O981" s="1"/>
      <c r="P981" s="1"/>
      <c r="Q981" s="1"/>
      <c r="R981" s="3"/>
      <c r="S981" s="3"/>
      <c r="T981" s="3"/>
      <c r="U981" s="3"/>
      <c r="V981" s="3"/>
      <c r="W981" s="3"/>
      <c r="X981" s="3"/>
      <c r="Y981" s="3"/>
      <c r="Z981" s="3"/>
      <c r="AA981" s="3"/>
      <c r="AB981" s="3"/>
      <c r="AC981" s="3"/>
      <c r="AD981" s="3"/>
      <c r="AE981" s="3"/>
      <c r="AF981" s="3"/>
      <c r="AG981" s="3"/>
      <c r="AH981" s="3"/>
      <c r="AI981" s="3"/>
      <c r="AJ981" s="3"/>
    </row>
    <row r="982" spans="1:36" ht="15.5">
      <c r="A982" s="1"/>
      <c r="B982" s="1"/>
      <c r="C982" s="1"/>
      <c r="D982" s="1"/>
      <c r="E982" s="1"/>
      <c r="F982" s="1"/>
      <c r="G982" s="1"/>
      <c r="H982" s="1"/>
      <c r="I982" s="1"/>
      <c r="J982" s="1"/>
      <c r="K982" s="1"/>
      <c r="L982" s="1"/>
      <c r="M982" s="1"/>
      <c r="N982" s="1"/>
      <c r="O982" s="1"/>
      <c r="P982" s="1"/>
      <c r="Q982" s="1"/>
      <c r="R982" s="3"/>
      <c r="S982" s="3"/>
      <c r="T982" s="3"/>
      <c r="U982" s="3"/>
      <c r="V982" s="3"/>
      <c r="W982" s="3"/>
      <c r="X982" s="3"/>
      <c r="Y982" s="3"/>
      <c r="Z982" s="3"/>
      <c r="AA982" s="3"/>
      <c r="AB982" s="3"/>
      <c r="AC982" s="3"/>
      <c r="AD982" s="3"/>
      <c r="AE982" s="3"/>
      <c r="AF982" s="3"/>
      <c r="AG982" s="3"/>
      <c r="AH982" s="3"/>
      <c r="AI982" s="3"/>
      <c r="AJ982" s="3"/>
    </row>
    <row r="983" spans="1:36" ht="15.5">
      <c r="A983" s="1"/>
      <c r="B983" s="1"/>
      <c r="C983" s="1"/>
      <c r="D983" s="1"/>
      <c r="E983" s="1"/>
      <c r="F983" s="1"/>
      <c r="G983" s="1"/>
      <c r="H983" s="1"/>
      <c r="I983" s="1"/>
      <c r="J983" s="1"/>
      <c r="K983" s="1"/>
      <c r="L983" s="1"/>
      <c r="M983" s="1"/>
      <c r="N983" s="1"/>
      <c r="O983" s="1"/>
      <c r="P983" s="1"/>
      <c r="Q983" s="1"/>
      <c r="R983" s="3"/>
      <c r="S983" s="3"/>
      <c r="T983" s="3"/>
      <c r="U983" s="3"/>
      <c r="V983" s="3"/>
      <c r="W983" s="3"/>
      <c r="X983" s="3"/>
      <c r="Y983" s="3"/>
      <c r="Z983" s="3"/>
      <c r="AA983" s="3"/>
      <c r="AB983" s="3"/>
      <c r="AC983" s="3"/>
      <c r="AD983" s="3"/>
      <c r="AE983" s="3"/>
      <c r="AF983" s="3"/>
      <c r="AG983" s="3"/>
      <c r="AH983" s="3"/>
      <c r="AI983" s="3"/>
      <c r="AJ983" s="3"/>
    </row>
    <row r="984" spans="1:36" ht="15.5">
      <c r="A984" s="1"/>
      <c r="B984" s="1"/>
      <c r="C984" s="1"/>
      <c r="D984" s="1"/>
      <c r="E984" s="1"/>
      <c r="F984" s="1"/>
      <c r="G984" s="1"/>
      <c r="H984" s="1"/>
      <c r="I984" s="1"/>
      <c r="J984" s="1"/>
      <c r="K984" s="1"/>
      <c r="L984" s="1"/>
      <c r="M984" s="1"/>
      <c r="N984" s="1"/>
      <c r="O984" s="1"/>
      <c r="P984" s="1"/>
      <c r="Q984" s="1"/>
      <c r="R984" s="3"/>
      <c r="S984" s="3"/>
      <c r="T984" s="3"/>
      <c r="U984" s="3"/>
      <c r="V984" s="3"/>
      <c r="W984" s="3"/>
      <c r="X984" s="3"/>
      <c r="Y984" s="3"/>
      <c r="Z984" s="3"/>
      <c r="AA984" s="3"/>
      <c r="AB984" s="3"/>
      <c r="AC984" s="3"/>
      <c r="AD984" s="3"/>
      <c r="AE984" s="3"/>
      <c r="AF984" s="3"/>
      <c r="AG984" s="3"/>
      <c r="AH984" s="3"/>
      <c r="AI984" s="3"/>
      <c r="AJ984" s="3"/>
    </row>
    <row r="985" spans="1:36" ht="15.5">
      <c r="A985" s="1"/>
      <c r="B985" s="1"/>
      <c r="C985" s="1"/>
      <c r="D985" s="1"/>
      <c r="E985" s="1"/>
      <c r="F985" s="1"/>
      <c r="G985" s="1"/>
      <c r="H985" s="1"/>
      <c r="I985" s="1"/>
      <c r="J985" s="1"/>
      <c r="K985" s="1"/>
      <c r="L985" s="1"/>
      <c r="M985" s="1"/>
      <c r="N985" s="1"/>
      <c r="O985" s="1"/>
      <c r="P985" s="1"/>
      <c r="Q985" s="1"/>
      <c r="R985" s="3"/>
      <c r="S985" s="3"/>
      <c r="T985" s="3"/>
      <c r="U985" s="3"/>
      <c r="V985" s="3"/>
      <c r="W985" s="3"/>
      <c r="X985" s="3"/>
      <c r="Y985" s="3"/>
      <c r="Z985" s="3"/>
      <c r="AA985" s="3"/>
      <c r="AB985" s="3"/>
      <c r="AC985" s="3"/>
      <c r="AD985" s="3"/>
      <c r="AE985" s="3"/>
      <c r="AF985" s="3"/>
      <c r="AG985" s="3"/>
      <c r="AH985" s="3"/>
      <c r="AI985" s="3"/>
      <c r="AJ985" s="3"/>
    </row>
    <row r="986" spans="1:36" ht="15.5">
      <c r="A986" s="1"/>
      <c r="B986" s="1"/>
      <c r="C986" s="1"/>
      <c r="D986" s="1"/>
      <c r="E986" s="1"/>
      <c r="F986" s="1"/>
      <c r="G986" s="1"/>
      <c r="H986" s="1"/>
      <c r="I986" s="1"/>
      <c r="J986" s="1"/>
      <c r="K986" s="1"/>
      <c r="L986" s="1"/>
      <c r="M986" s="1"/>
      <c r="N986" s="1"/>
      <c r="O986" s="1"/>
      <c r="P986" s="1"/>
      <c r="Q986" s="1"/>
      <c r="R986" s="3"/>
      <c r="S986" s="3"/>
      <c r="T986" s="3"/>
      <c r="U986" s="3"/>
      <c r="V986" s="3"/>
      <c r="W986" s="3"/>
      <c r="X986" s="3"/>
      <c r="Y986" s="3"/>
      <c r="Z986" s="3"/>
      <c r="AA986" s="3"/>
      <c r="AB986" s="3"/>
      <c r="AC986" s="3"/>
      <c r="AD986" s="3"/>
      <c r="AE986" s="3"/>
      <c r="AF986" s="3"/>
      <c r="AG986" s="3"/>
      <c r="AH986" s="3"/>
      <c r="AI986" s="3"/>
      <c r="AJ986" s="3"/>
    </row>
    <row r="987" spans="1:36" ht="15.5">
      <c r="A987" s="1"/>
      <c r="B987" s="1"/>
      <c r="C987" s="1"/>
      <c r="D987" s="1"/>
      <c r="E987" s="1"/>
      <c r="F987" s="1"/>
      <c r="G987" s="1"/>
      <c r="H987" s="1"/>
      <c r="I987" s="1"/>
      <c r="J987" s="1"/>
      <c r="K987" s="1"/>
      <c r="L987" s="1"/>
      <c r="M987" s="1"/>
      <c r="N987" s="1"/>
      <c r="O987" s="1"/>
      <c r="P987" s="1"/>
      <c r="Q987" s="1"/>
      <c r="R987" s="3"/>
      <c r="S987" s="3"/>
      <c r="T987" s="3"/>
      <c r="U987" s="3"/>
      <c r="V987" s="3"/>
      <c r="W987" s="3"/>
      <c r="X987" s="3"/>
      <c r="Y987" s="3"/>
      <c r="Z987" s="3"/>
      <c r="AA987" s="3"/>
      <c r="AB987" s="3"/>
      <c r="AC987" s="3"/>
      <c r="AD987" s="3"/>
      <c r="AE987" s="3"/>
      <c r="AF987" s="3"/>
      <c r="AG987" s="3"/>
      <c r="AH987" s="3"/>
      <c r="AI987" s="3"/>
      <c r="AJ987" s="3"/>
    </row>
    <row r="988" spans="1:36" ht="15.5">
      <c r="A988" s="1"/>
      <c r="B988" s="1"/>
      <c r="C988" s="1"/>
      <c r="D988" s="1"/>
      <c r="E988" s="1"/>
      <c r="F988" s="1"/>
      <c r="G988" s="1"/>
      <c r="H988" s="1"/>
      <c r="I988" s="1"/>
      <c r="J988" s="1"/>
      <c r="K988" s="1"/>
      <c r="L988" s="1"/>
      <c r="M988" s="1"/>
      <c r="N988" s="1"/>
      <c r="O988" s="1"/>
      <c r="P988" s="1"/>
      <c r="Q988" s="1"/>
      <c r="R988" s="3"/>
      <c r="S988" s="3"/>
      <c r="T988" s="3"/>
      <c r="U988" s="3"/>
      <c r="V988" s="3"/>
      <c r="W988" s="3"/>
      <c r="X988" s="3"/>
      <c r="Y988" s="3"/>
      <c r="Z988" s="3"/>
      <c r="AA988" s="3"/>
      <c r="AB988" s="3"/>
      <c r="AC988" s="3"/>
      <c r="AD988" s="3"/>
      <c r="AE988" s="3"/>
      <c r="AF988" s="3"/>
      <c r="AG988" s="3"/>
      <c r="AH988" s="3"/>
      <c r="AI988" s="3"/>
      <c r="AJ988" s="3"/>
    </row>
    <row r="989" spans="1:36" ht="15.5">
      <c r="A989" s="1"/>
      <c r="B989" s="1"/>
      <c r="C989" s="1"/>
      <c r="D989" s="1"/>
      <c r="E989" s="1"/>
      <c r="F989" s="1"/>
      <c r="G989" s="1"/>
      <c r="H989" s="1"/>
      <c r="I989" s="1"/>
      <c r="J989" s="1"/>
      <c r="K989" s="1"/>
      <c r="L989" s="1"/>
      <c r="M989" s="1"/>
      <c r="N989" s="1"/>
      <c r="O989" s="1"/>
      <c r="P989" s="1"/>
      <c r="Q989" s="1"/>
      <c r="R989" s="3"/>
      <c r="S989" s="3"/>
      <c r="T989" s="3"/>
      <c r="U989" s="3"/>
      <c r="V989" s="3"/>
      <c r="W989" s="3"/>
      <c r="X989" s="3"/>
      <c r="Y989" s="3"/>
      <c r="Z989" s="3"/>
      <c r="AA989" s="3"/>
      <c r="AB989" s="3"/>
      <c r="AC989" s="3"/>
      <c r="AD989" s="3"/>
      <c r="AE989" s="3"/>
      <c r="AF989" s="3"/>
      <c r="AG989" s="3"/>
      <c r="AH989" s="3"/>
      <c r="AI989" s="3"/>
      <c r="AJ989" s="3"/>
    </row>
    <row r="990" spans="1:36" ht="15.5">
      <c r="A990" s="1"/>
      <c r="B990" s="1"/>
      <c r="C990" s="1"/>
      <c r="D990" s="1"/>
      <c r="E990" s="1"/>
      <c r="F990" s="1"/>
      <c r="G990" s="1"/>
      <c r="H990" s="1"/>
      <c r="I990" s="1"/>
      <c r="J990" s="1"/>
      <c r="K990" s="1"/>
      <c r="L990" s="1"/>
      <c r="M990" s="1"/>
      <c r="N990" s="1"/>
      <c r="O990" s="1"/>
      <c r="P990" s="1"/>
      <c r="Q990" s="1"/>
      <c r="R990" s="3"/>
      <c r="S990" s="3"/>
      <c r="T990" s="3"/>
      <c r="U990" s="3"/>
      <c r="V990" s="3"/>
      <c r="W990" s="3"/>
      <c r="X990" s="3"/>
      <c r="Y990" s="3"/>
      <c r="Z990" s="3"/>
      <c r="AA990" s="3"/>
      <c r="AB990" s="3"/>
      <c r="AC990" s="3"/>
      <c r="AD990" s="3"/>
      <c r="AE990" s="3"/>
      <c r="AF990" s="3"/>
      <c r="AG990" s="3"/>
      <c r="AH990" s="3"/>
      <c r="AI990" s="3"/>
      <c r="AJ990" s="3"/>
    </row>
    <row r="991" spans="1:36" ht="15.5">
      <c r="A991" s="1"/>
      <c r="B991" s="1"/>
      <c r="C991" s="1"/>
      <c r="D991" s="1"/>
      <c r="E991" s="1"/>
      <c r="F991" s="1"/>
      <c r="G991" s="1"/>
      <c r="H991" s="1"/>
      <c r="I991" s="1"/>
      <c r="J991" s="1"/>
      <c r="K991" s="1"/>
      <c r="L991" s="1"/>
      <c r="M991" s="1"/>
      <c r="N991" s="1"/>
      <c r="O991" s="1"/>
      <c r="P991" s="1"/>
      <c r="Q991" s="1"/>
      <c r="R991" s="3"/>
      <c r="S991" s="3"/>
      <c r="T991" s="3"/>
      <c r="U991" s="3"/>
      <c r="V991" s="3"/>
      <c r="W991" s="3"/>
      <c r="X991" s="3"/>
      <c r="Y991" s="3"/>
      <c r="Z991" s="3"/>
      <c r="AA991" s="3"/>
      <c r="AB991" s="3"/>
      <c r="AC991" s="3"/>
      <c r="AD991" s="3"/>
      <c r="AE991" s="3"/>
      <c r="AF991" s="3"/>
      <c r="AG991" s="3"/>
      <c r="AH991" s="3"/>
      <c r="AI991" s="3"/>
      <c r="AJ991" s="3"/>
    </row>
    <row r="992" spans="1:36" ht="15.5">
      <c r="A992" s="1"/>
      <c r="B992" s="1"/>
      <c r="C992" s="1"/>
      <c r="D992" s="1"/>
      <c r="E992" s="1"/>
      <c r="F992" s="1"/>
      <c r="G992" s="1"/>
      <c r="H992" s="1"/>
      <c r="I992" s="1"/>
      <c r="J992" s="1"/>
      <c r="K992" s="1"/>
      <c r="L992" s="1"/>
      <c r="M992" s="1"/>
      <c r="N992" s="1"/>
      <c r="O992" s="1"/>
      <c r="P992" s="1"/>
      <c r="Q992" s="1"/>
      <c r="R992" s="3"/>
      <c r="S992" s="3"/>
      <c r="T992" s="3"/>
      <c r="U992" s="3"/>
      <c r="V992" s="3"/>
      <c r="W992" s="3"/>
      <c r="X992" s="3"/>
      <c r="Y992" s="3"/>
      <c r="Z992" s="3"/>
      <c r="AA992" s="3"/>
      <c r="AB992" s="3"/>
      <c r="AC992" s="3"/>
      <c r="AD992" s="3"/>
      <c r="AE992" s="3"/>
      <c r="AF992" s="3"/>
      <c r="AG992" s="3"/>
      <c r="AH992" s="3"/>
      <c r="AI992" s="3"/>
      <c r="AJ992" s="3"/>
    </row>
    <row r="993" spans="1:36" ht="15.5">
      <c r="A993" s="1"/>
      <c r="B993" s="1"/>
      <c r="C993" s="1"/>
      <c r="D993" s="1"/>
      <c r="E993" s="1"/>
      <c r="F993" s="1"/>
      <c r="G993" s="1"/>
      <c r="H993" s="1"/>
      <c r="I993" s="1"/>
      <c r="J993" s="1"/>
      <c r="K993" s="1"/>
      <c r="L993" s="1"/>
      <c r="M993" s="1"/>
      <c r="N993" s="1"/>
      <c r="O993" s="1"/>
      <c r="P993" s="1"/>
      <c r="Q993" s="1"/>
      <c r="R993" s="3"/>
      <c r="S993" s="3"/>
      <c r="T993" s="3"/>
      <c r="U993" s="3"/>
      <c r="V993" s="3"/>
      <c r="W993" s="3"/>
      <c r="X993" s="3"/>
      <c r="Y993" s="3"/>
      <c r="Z993" s="3"/>
      <c r="AA993" s="3"/>
      <c r="AB993" s="3"/>
      <c r="AC993" s="3"/>
      <c r="AD993" s="3"/>
      <c r="AE993" s="3"/>
      <c r="AF993" s="3"/>
      <c r="AG993" s="3"/>
      <c r="AH993" s="3"/>
      <c r="AI993" s="3"/>
      <c r="AJ993" s="3"/>
    </row>
    <row r="994" spans="1:36" ht="15.5">
      <c r="A994" s="1"/>
      <c r="B994" s="1"/>
      <c r="C994" s="1"/>
      <c r="D994" s="1"/>
      <c r="E994" s="1"/>
      <c r="F994" s="1"/>
      <c r="G994" s="1"/>
      <c r="H994" s="1"/>
      <c r="I994" s="1"/>
      <c r="J994" s="1"/>
      <c r="K994" s="1"/>
      <c r="L994" s="1"/>
      <c r="M994" s="1"/>
      <c r="N994" s="1"/>
      <c r="O994" s="1"/>
      <c r="P994" s="1"/>
      <c r="Q994" s="1"/>
      <c r="R994" s="3"/>
      <c r="S994" s="3"/>
      <c r="T994" s="3"/>
      <c r="U994" s="3"/>
      <c r="V994" s="3"/>
      <c r="W994" s="3"/>
      <c r="X994" s="3"/>
      <c r="Y994" s="3"/>
      <c r="Z994" s="3"/>
      <c r="AA994" s="3"/>
      <c r="AB994" s="3"/>
      <c r="AC994" s="3"/>
      <c r="AD994" s="3"/>
      <c r="AE994" s="3"/>
      <c r="AF994" s="3"/>
      <c r="AG994" s="3"/>
      <c r="AH994" s="3"/>
      <c r="AI994" s="3"/>
      <c r="AJ994" s="3"/>
    </row>
    <row r="995" spans="1:36" ht="15.5">
      <c r="A995" s="1"/>
      <c r="B995" s="1"/>
      <c r="C995" s="1"/>
      <c r="D995" s="1"/>
      <c r="E995" s="1"/>
      <c r="F995" s="1"/>
      <c r="G995" s="1"/>
      <c r="H995" s="1"/>
      <c r="I995" s="1"/>
      <c r="J995" s="1"/>
      <c r="K995" s="1"/>
      <c r="L995" s="1"/>
      <c r="M995" s="1"/>
      <c r="N995" s="1"/>
      <c r="O995" s="1"/>
      <c r="P995" s="1"/>
      <c r="Q995" s="1"/>
      <c r="R995" s="3"/>
      <c r="S995" s="3"/>
      <c r="T995" s="3"/>
      <c r="U995" s="3"/>
      <c r="V995" s="3"/>
      <c r="W995" s="3"/>
      <c r="X995" s="3"/>
      <c r="Y995" s="3"/>
      <c r="Z995" s="3"/>
      <c r="AA995" s="3"/>
      <c r="AB995" s="3"/>
      <c r="AC995" s="3"/>
      <c r="AD995" s="3"/>
      <c r="AE995" s="3"/>
      <c r="AF995" s="3"/>
      <c r="AG995" s="3"/>
      <c r="AH995" s="3"/>
      <c r="AI995" s="3"/>
      <c r="AJ995" s="3"/>
    </row>
    <row r="996" spans="1:36" ht="15.5">
      <c r="A996" s="1"/>
      <c r="B996" s="1"/>
      <c r="C996" s="1"/>
      <c r="D996" s="1"/>
      <c r="E996" s="1"/>
      <c r="F996" s="1"/>
      <c r="G996" s="1"/>
      <c r="H996" s="1"/>
      <c r="I996" s="1"/>
      <c r="J996" s="1"/>
      <c r="K996" s="1"/>
      <c r="L996" s="1"/>
      <c r="M996" s="1"/>
      <c r="N996" s="1"/>
      <c r="O996" s="1"/>
      <c r="P996" s="1"/>
      <c r="Q996" s="1"/>
      <c r="R996" s="3"/>
      <c r="S996" s="3"/>
      <c r="T996" s="3"/>
      <c r="U996" s="3"/>
      <c r="V996" s="3"/>
      <c r="W996" s="3"/>
      <c r="X996" s="3"/>
      <c r="Y996" s="3"/>
      <c r="Z996" s="3"/>
      <c r="AA996" s="3"/>
      <c r="AB996" s="3"/>
      <c r="AC996" s="3"/>
      <c r="AD996" s="3"/>
      <c r="AE996" s="3"/>
      <c r="AF996" s="3"/>
      <c r="AG996" s="3"/>
      <c r="AH996" s="3"/>
      <c r="AI996" s="3"/>
      <c r="AJ996" s="3"/>
    </row>
    <row r="997" spans="1:36" ht="15.5">
      <c r="A997" s="1"/>
      <c r="B997" s="1"/>
      <c r="C997" s="1"/>
      <c r="D997" s="1"/>
      <c r="E997" s="1"/>
      <c r="F997" s="1"/>
      <c r="G997" s="1"/>
      <c r="H997" s="1"/>
      <c r="I997" s="1"/>
      <c r="J997" s="1"/>
      <c r="K997" s="1"/>
      <c r="L997" s="1"/>
      <c r="M997" s="1"/>
      <c r="N997" s="1"/>
      <c r="O997" s="1"/>
      <c r="P997" s="1"/>
      <c r="Q997" s="1"/>
      <c r="R997" s="3"/>
      <c r="S997" s="3"/>
      <c r="T997" s="3"/>
      <c r="U997" s="3"/>
      <c r="V997" s="3"/>
      <c r="W997" s="3"/>
      <c r="X997" s="3"/>
      <c r="Y997" s="3"/>
      <c r="Z997" s="3"/>
      <c r="AA997" s="3"/>
      <c r="AB997" s="3"/>
      <c r="AC997" s="3"/>
      <c r="AD997" s="3"/>
      <c r="AE997" s="3"/>
      <c r="AF997" s="3"/>
      <c r="AG997" s="3"/>
      <c r="AH997" s="3"/>
      <c r="AI997" s="3"/>
      <c r="AJ997" s="3"/>
    </row>
    <row r="998" spans="1:36" ht="15.5">
      <c r="A998" s="1"/>
      <c r="B998" s="1"/>
      <c r="C998" s="1"/>
      <c r="D998" s="1"/>
      <c r="E998" s="1"/>
      <c r="F998" s="1"/>
      <c r="G998" s="1"/>
      <c r="H998" s="1"/>
      <c r="I998" s="1"/>
      <c r="J998" s="1"/>
      <c r="K998" s="1"/>
      <c r="L998" s="1"/>
      <c r="M998" s="1"/>
      <c r="N998" s="1"/>
      <c r="O998" s="1"/>
      <c r="P998" s="1"/>
      <c r="Q998" s="1"/>
      <c r="R998" s="3"/>
      <c r="S998" s="3"/>
      <c r="T998" s="3"/>
      <c r="U998" s="3"/>
      <c r="V998" s="3"/>
      <c r="W998" s="3"/>
      <c r="X998" s="3"/>
      <c r="Y998" s="3"/>
      <c r="Z998" s="3"/>
      <c r="AA998" s="3"/>
      <c r="AB998" s="3"/>
      <c r="AC998" s="3"/>
      <c r="AD998" s="3"/>
      <c r="AE998" s="3"/>
      <c r="AF998" s="3"/>
      <c r="AG998" s="3"/>
      <c r="AH998" s="3"/>
      <c r="AI998" s="3"/>
      <c r="AJ998" s="3"/>
    </row>
    <row r="999" spans="1:36" ht="15.5">
      <c r="A999" s="1"/>
      <c r="B999" s="1"/>
      <c r="C999" s="1"/>
      <c r="D999" s="1"/>
      <c r="E999" s="1"/>
      <c r="F999" s="1"/>
      <c r="G999" s="1"/>
      <c r="H999" s="1"/>
      <c r="I999" s="1"/>
      <c r="J999" s="1"/>
      <c r="K999" s="1"/>
      <c r="L999" s="1"/>
      <c r="M999" s="1"/>
      <c r="N999" s="1"/>
      <c r="O999" s="1"/>
      <c r="P999" s="1"/>
      <c r="Q999" s="1"/>
      <c r="R999" s="3"/>
      <c r="S999" s="3"/>
      <c r="T999" s="3"/>
      <c r="U999" s="3"/>
      <c r="V999" s="3"/>
      <c r="W999" s="3"/>
      <c r="X999" s="3"/>
      <c r="Y999" s="3"/>
      <c r="Z999" s="3"/>
      <c r="AA999" s="3"/>
      <c r="AB999" s="3"/>
      <c r="AC999" s="3"/>
      <c r="AD999" s="3"/>
      <c r="AE999" s="3"/>
      <c r="AF999" s="3"/>
      <c r="AG999" s="3"/>
      <c r="AH999" s="3"/>
      <c r="AI999" s="3"/>
      <c r="AJ999" s="3"/>
    </row>
    <row r="1000" spans="1:36" ht="15.5">
      <c r="A1000" s="1"/>
      <c r="B1000" s="1"/>
      <c r="C1000" s="1"/>
      <c r="D1000" s="1"/>
      <c r="E1000" s="1"/>
      <c r="F1000" s="1"/>
      <c r="G1000" s="1"/>
      <c r="H1000" s="1"/>
      <c r="I1000" s="1"/>
      <c r="J1000" s="1"/>
      <c r="K1000" s="1"/>
      <c r="L1000" s="1"/>
      <c r="M1000" s="1"/>
      <c r="N1000" s="1"/>
      <c r="O1000" s="1"/>
      <c r="P1000" s="1"/>
      <c r="Q1000" s="1"/>
      <c r="R1000" s="3"/>
      <c r="S1000" s="3"/>
      <c r="T1000" s="3"/>
      <c r="U1000" s="3"/>
      <c r="V1000" s="3"/>
      <c r="W1000" s="3"/>
      <c r="X1000" s="3"/>
      <c r="Y1000" s="3"/>
      <c r="Z1000" s="3"/>
      <c r="AA1000" s="3"/>
      <c r="AB1000" s="3"/>
      <c r="AC1000" s="3"/>
      <c r="AD1000" s="3"/>
      <c r="AE1000" s="3"/>
      <c r="AF1000" s="3"/>
      <c r="AG1000" s="3"/>
      <c r="AH1000" s="3"/>
      <c r="AI1000" s="3"/>
      <c r="AJ1000" s="3"/>
    </row>
    <row r="1001" spans="1:36" ht="15.5">
      <c r="A1001" s="1"/>
      <c r="B1001" s="1"/>
      <c r="C1001" s="1"/>
      <c r="D1001" s="1"/>
      <c r="E1001" s="1"/>
      <c r="F1001" s="1"/>
      <c r="G1001" s="1"/>
      <c r="H1001" s="1"/>
      <c r="I1001" s="1"/>
      <c r="J1001" s="1"/>
      <c r="K1001" s="1"/>
      <c r="L1001" s="1"/>
      <c r="M1001" s="1"/>
      <c r="N1001" s="1"/>
      <c r="O1001" s="1"/>
      <c r="P1001" s="1"/>
      <c r="Q1001" s="1"/>
      <c r="R1001" s="3"/>
      <c r="S1001" s="3"/>
      <c r="T1001" s="3"/>
      <c r="U1001" s="3"/>
      <c r="V1001" s="3"/>
      <c r="W1001" s="3"/>
      <c r="X1001" s="3"/>
      <c r="Y1001" s="3"/>
      <c r="Z1001" s="3"/>
      <c r="AA1001" s="3"/>
      <c r="AB1001" s="3"/>
      <c r="AC1001" s="3"/>
      <c r="AD1001" s="3"/>
      <c r="AE1001" s="3"/>
      <c r="AF1001" s="3"/>
      <c r="AG1001" s="3"/>
      <c r="AH1001" s="3"/>
      <c r="AI1001" s="3"/>
      <c r="AJ1001" s="3"/>
    </row>
    <row r="1002" spans="1:36" ht="15.5">
      <c r="A1002" s="1"/>
      <c r="B1002" s="1"/>
      <c r="C1002" s="1"/>
      <c r="D1002" s="1"/>
      <c r="E1002" s="1"/>
      <c r="F1002" s="1"/>
      <c r="G1002" s="1"/>
      <c r="H1002" s="1"/>
      <c r="I1002" s="1"/>
      <c r="J1002" s="1"/>
      <c r="K1002" s="1"/>
      <c r="L1002" s="1"/>
      <c r="M1002" s="1"/>
      <c r="N1002" s="1"/>
      <c r="O1002" s="1"/>
      <c r="P1002" s="1"/>
      <c r="Q1002" s="1"/>
      <c r="R1002" s="3"/>
      <c r="S1002" s="3"/>
      <c r="T1002" s="3"/>
      <c r="U1002" s="3"/>
      <c r="V1002" s="3"/>
      <c r="W1002" s="3"/>
      <c r="X1002" s="3"/>
      <c r="Y1002" s="3"/>
      <c r="Z1002" s="3"/>
      <c r="AA1002" s="3"/>
      <c r="AB1002" s="3"/>
      <c r="AC1002" s="3"/>
      <c r="AD1002" s="3"/>
      <c r="AE1002" s="3"/>
      <c r="AF1002" s="3"/>
      <c r="AG1002" s="3"/>
      <c r="AH1002" s="3"/>
      <c r="AI1002" s="3"/>
      <c r="AJ1002" s="3"/>
    </row>
    <row r="1003" spans="1:36" ht="15.5">
      <c r="A1003" s="1"/>
      <c r="B1003" s="1"/>
      <c r="C1003" s="1"/>
      <c r="D1003" s="1"/>
      <c r="E1003" s="1"/>
      <c r="F1003" s="1"/>
      <c r="G1003" s="1"/>
      <c r="H1003" s="1"/>
      <c r="I1003" s="1"/>
      <c r="J1003" s="1"/>
      <c r="K1003" s="1"/>
      <c r="L1003" s="1"/>
      <c r="M1003" s="1"/>
      <c r="N1003" s="1"/>
      <c r="O1003" s="1"/>
      <c r="P1003" s="1"/>
      <c r="Q1003" s="1"/>
      <c r="R1003" s="3"/>
      <c r="S1003" s="3"/>
      <c r="T1003" s="3"/>
      <c r="U1003" s="3"/>
      <c r="V1003" s="3"/>
      <c r="W1003" s="3"/>
      <c r="X1003" s="3"/>
      <c r="Y1003" s="3"/>
      <c r="Z1003" s="3"/>
      <c r="AA1003" s="3"/>
      <c r="AB1003" s="3"/>
      <c r="AC1003" s="3"/>
      <c r="AD1003" s="3"/>
      <c r="AE1003" s="3"/>
      <c r="AF1003" s="3"/>
      <c r="AG1003" s="3"/>
      <c r="AH1003" s="3"/>
      <c r="AI1003" s="3"/>
      <c r="AJ1003" s="3"/>
    </row>
    <row r="1004" spans="1:36" ht="15.5">
      <c r="A1004" s="1"/>
      <c r="B1004" s="1"/>
      <c r="C1004" s="1"/>
      <c r="D1004" s="1"/>
      <c r="E1004" s="1"/>
      <c r="F1004" s="1"/>
      <c r="G1004" s="1"/>
      <c r="H1004" s="1"/>
      <c r="I1004" s="1"/>
      <c r="J1004" s="1"/>
      <c r="K1004" s="1"/>
      <c r="L1004" s="1"/>
      <c r="M1004" s="1"/>
      <c r="N1004" s="1"/>
      <c r="O1004" s="1"/>
      <c r="P1004" s="1"/>
      <c r="Q1004" s="1"/>
      <c r="R1004" s="3"/>
      <c r="S1004" s="3"/>
      <c r="T1004" s="3"/>
      <c r="U1004" s="3"/>
      <c r="V1004" s="3"/>
      <c r="W1004" s="3"/>
      <c r="X1004" s="3"/>
      <c r="Y1004" s="3"/>
      <c r="Z1004" s="3"/>
      <c r="AA1004" s="3"/>
      <c r="AB1004" s="3"/>
      <c r="AC1004" s="3"/>
      <c r="AD1004" s="3"/>
      <c r="AE1004" s="3"/>
      <c r="AF1004" s="3"/>
      <c r="AG1004" s="3"/>
      <c r="AH1004" s="3"/>
      <c r="AI1004" s="3"/>
      <c r="AJ1004" s="3"/>
    </row>
    <row r="1005" spans="1:36" ht="12.5">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c r="AH1005" s="20"/>
      <c r="AI1005" s="20"/>
      <c r="AJ1005" s="20"/>
    </row>
    <row r="1006" spans="1:36" ht="12.5">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c r="AH1006" s="20"/>
      <c r="AI1006" s="20"/>
      <c r="AJ1006" s="20"/>
    </row>
    <row r="1007" spans="1:36" ht="12.5">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c r="AA1007" s="20"/>
      <c r="AB1007" s="20"/>
      <c r="AC1007" s="20"/>
      <c r="AD1007" s="20"/>
      <c r="AE1007" s="20"/>
      <c r="AF1007" s="20"/>
      <c r="AG1007" s="20"/>
      <c r="AH1007" s="20"/>
      <c r="AI1007" s="20"/>
      <c r="AJ1007" s="20"/>
    </row>
    <row r="1008" spans="1:36" ht="12.5">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c r="Y1008" s="20"/>
      <c r="Z1008" s="20"/>
      <c r="AA1008" s="20"/>
      <c r="AB1008" s="20"/>
      <c r="AC1008" s="20"/>
      <c r="AD1008" s="20"/>
      <c r="AE1008" s="20"/>
      <c r="AF1008" s="20"/>
      <c r="AG1008" s="20"/>
      <c r="AH1008" s="20"/>
      <c r="AI1008" s="20"/>
      <c r="AJ1008" s="20"/>
    </row>
    <row r="1009" spans="1:36" ht="12.5">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c r="Y1009" s="20"/>
      <c r="Z1009" s="20"/>
      <c r="AA1009" s="20"/>
      <c r="AB1009" s="20"/>
      <c r="AC1009" s="20"/>
      <c r="AD1009" s="20"/>
      <c r="AE1009" s="20"/>
      <c r="AF1009" s="20"/>
      <c r="AG1009" s="20"/>
      <c r="AH1009" s="20"/>
      <c r="AI1009" s="20"/>
      <c r="AJ1009" s="20"/>
    </row>
    <row r="1010" spans="1:36" ht="12.5">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c r="Y1010" s="20"/>
      <c r="Z1010" s="20"/>
      <c r="AA1010" s="20"/>
      <c r="AB1010" s="20"/>
      <c r="AC1010" s="20"/>
      <c r="AD1010" s="20"/>
      <c r="AE1010" s="20"/>
      <c r="AF1010" s="20"/>
      <c r="AG1010" s="20"/>
      <c r="AH1010" s="20"/>
      <c r="AI1010" s="20"/>
      <c r="AJ1010" s="20"/>
    </row>
    <row r="1011" spans="1:36" ht="12.5">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c r="Y1011" s="20"/>
      <c r="Z1011" s="20"/>
      <c r="AA1011" s="20"/>
      <c r="AB1011" s="20"/>
      <c r="AC1011" s="20"/>
      <c r="AD1011" s="20"/>
      <c r="AE1011" s="20"/>
      <c r="AF1011" s="20"/>
      <c r="AG1011" s="20"/>
      <c r="AH1011" s="20"/>
      <c r="AI1011" s="20"/>
      <c r="AJ1011" s="20"/>
    </row>
    <row r="1012" spans="1:36" ht="12.5">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c r="Y1012" s="20"/>
      <c r="Z1012" s="20"/>
      <c r="AA1012" s="20"/>
      <c r="AB1012" s="20"/>
      <c r="AC1012" s="20"/>
      <c r="AD1012" s="20"/>
      <c r="AE1012" s="20"/>
      <c r="AF1012" s="20"/>
      <c r="AG1012" s="20"/>
      <c r="AH1012" s="20"/>
      <c r="AI1012" s="20"/>
      <c r="AJ1012" s="20"/>
    </row>
    <row r="1013" spans="1:36" ht="12.5">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c r="Z1013" s="20"/>
      <c r="AA1013" s="20"/>
      <c r="AB1013" s="20"/>
      <c r="AC1013" s="20"/>
      <c r="AD1013" s="20"/>
      <c r="AE1013" s="20"/>
      <c r="AF1013" s="20"/>
      <c r="AG1013" s="20"/>
      <c r="AH1013" s="20"/>
      <c r="AI1013" s="20"/>
      <c r="AJ1013" s="20"/>
    </row>
    <row r="1014" spans="1:36" ht="12.5">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c r="Y1014" s="20"/>
      <c r="Z1014" s="20"/>
      <c r="AA1014" s="20"/>
      <c r="AB1014" s="20"/>
      <c r="AC1014" s="20"/>
      <c r="AD1014" s="20"/>
      <c r="AE1014" s="20"/>
      <c r="AF1014" s="20"/>
      <c r="AG1014" s="20"/>
      <c r="AH1014" s="20"/>
      <c r="AI1014" s="20"/>
      <c r="AJ1014" s="20"/>
    </row>
    <row r="1015" spans="1:36" ht="12.5">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c r="Y1015" s="20"/>
      <c r="Z1015" s="20"/>
      <c r="AA1015" s="20"/>
      <c r="AB1015" s="20"/>
      <c r="AC1015" s="20"/>
      <c r="AD1015" s="20"/>
      <c r="AE1015" s="20"/>
      <c r="AF1015" s="20"/>
      <c r="AG1015" s="20"/>
      <c r="AH1015" s="20"/>
      <c r="AI1015" s="20"/>
      <c r="AJ1015" s="20"/>
    </row>
    <row r="1016" spans="1:36" ht="12.5">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c r="Y1016" s="20"/>
      <c r="Z1016" s="20"/>
      <c r="AA1016" s="20"/>
      <c r="AB1016" s="20"/>
      <c r="AC1016" s="20"/>
      <c r="AD1016" s="20"/>
      <c r="AE1016" s="20"/>
      <c r="AF1016" s="20"/>
      <c r="AG1016" s="20"/>
      <c r="AH1016" s="20"/>
      <c r="AI1016" s="20"/>
      <c r="AJ1016" s="20"/>
    </row>
    <row r="1017" spans="1:36" ht="12.5">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c r="Y1017" s="20"/>
      <c r="Z1017" s="20"/>
      <c r="AA1017" s="20"/>
      <c r="AB1017" s="20"/>
      <c r="AC1017" s="20"/>
      <c r="AD1017" s="20"/>
      <c r="AE1017" s="20"/>
      <c r="AF1017" s="20"/>
      <c r="AG1017" s="20"/>
      <c r="AH1017" s="20"/>
      <c r="AI1017" s="20"/>
      <c r="AJ1017" s="20"/>
    </row>
  </sheetData>
  <sheetProtection algorithmName="SHA-512" hashValue="/7ztUNKQ6HUNWycMCVj9SByaJ8gixoDe9u+kpTq5GJdZp4XarE3x+Gx75JyZo6eVzdKGSiv/eUDB2i1EBzs6lg==" saltValue="UaIpsK+hvXz2n0Z59S20uw==" spinCount="100000" sheet="1" objects="1" scenarios="1"/>
  <mergeCells count="162">
    <mergeCell ref="F44:G44"/>
    <mergeCell ref="H44:I44"/>
    <mergeCell ref="N38:N39"/>
    <mergeCell ref="C33:D33"/>
    <mergeCell ref="C34:D34"/>
    <mergeCell ref="C35:D35"/>
    <mergeCell ref="C32:D32"/>
    <mergeCell ref="C31:D31"/>
    <mergeCell ref="L35:M35"/>
    <mergeCell ref="F35:G35"/>
    <mergeCell ref="L33:M33"/>
    <mergeCell ref="C38:D39"/>
    <mergeCell ref="L38:M38"/>
    <mergeCell ref="F38:G39"/>
    <mergeCell ref="E38:E39"/>
    <mergeCell ref="C36:D36"/>
    <mergeCell ref="L27:M27"/>
    <mergeCell ref="L26:M26"/>
    <mergeCell ref="H23:I23"/>
    <mergeCell ref="F21:G21"/>
    <mergeCell ref="F22:G22"/>
    <mergeCell ref="H20:I20"/>
    <mergeCell ref="H21:I21"/>
    <mergeCell ref="C27:D27"/>
    <mergeCell ref="C26:D26"/>
    <mergeCell ref="F27:G27"/>
    <mergeCell ref="F26:G26"/>
    <mergeCell ref="C21:D21"/>
    <mergeCell ref="C22:D22"/>
    <mergeCell ref="C20:D20"/>
    <mergeCell ref="H22:I22"/>
    <mergeCell ref="C23:D23"/>
    <mergeCell ref="C62:D62"/>
    <mergeCell ref="C58:D58"/>
    <mergeCell ref="L56:M56"/>
    <mergeCell ref="L57:M57"/>
    <mergeCell ref="L54:M54"/>
    <mergeCell ref="L55:M55"/>
    <mergeCell ref="H48:I48"/>
    <mergeCell ref="H57:I57"/>
    <mergeCell ref="F57:G57"/>
    <mergeCell ref="F54:G54"/>
    <mergeCell ref="H54:I54"/>
    <mergeCell ref="H55:I55"/>
    <mergeCell ref="H56:I56"/>
    <mergeCell ref="H52:I52"/>
    <mergeCell ref="H53:I53"/>
    <mergeCell ref="F55:G55"/>
    <mergeCell ref="F48:G48"/>
    <mergeCell ref="C61:D61"/>
    <mergeCell ref="F61:G61"/>
    <mergeCell ref="L50:M50"/>
    <mergeCell ref="L53:M53"/>
    <mergeCell ref="H50:I50"/>
    <mergeCell ref="L52:M52"/>
    <mergeCell ref="L51:M51"/>
    <mergeCell ref="H51:I51"/>
    <mergeCell ref="L28:M28"/>
    <mergeCell ref="L29:M29"/>
    <mergeCell ref="F28:G28"/>
    <mergeCell ref="F29:G29"/>
    <mergeCell ref="F34:G34"/>
    <mergeCell ref="F31:G31"/>
    <mergeCell ref="F32:G32"/>
    <mergeCell ref="F33:G33"/>
    <mergeCell ref="L30:M30"/>
    <mergeCell ref="F30:G30"/>
    <mergeCell ref="L31:M31"/>
    <mergeCell ref="L34:M34"/>
    <mergeCell ref="L32:M32"/>
    <mergeCell ref="H45:I45"/>
    <mergeCell ref="H46:I46"/>
    <mergeCell ref="H43:I43"/>
    <mergeCell ref="L36:M36"/>
    <mergeCell ref="H42:I42"/>
    <mergeCell ref="F46:G46"/>
    <mergeCell ref="F45:G45"/>
    <mergeCell ref="F43:G43"/>
    <mergeCell ref="E3:F5"/>
    <mergeCell ref="C7:F7"/>
    <mergeCell ref="C8:F8"/>
    <mergeCell ref="C11:F11"/>
    <mergeCell ref="C9:F9"/>
    <mergeCell ref="C10:F10"/>
    <mergeCell ref="F18:G18"/>
    <mergeCell ref="F19:G19"/>
    <mergeCell ref="C13:D13"/>
    <mergeCell ref="F17:G17"/>
    <mergeCell ref="G8:I10"/>
    <mergeCell ref="H16:I16"/>
    <mergeCell ref="F16:G16"/>
    <mergeCell ref="H19:I19"/>
    <mergeCell ref="F15:G15"/>
    <mergeCell ref="C19:D19"/>
    <mergeCell ref="C18:D18"/>
    <mergeCell ref="C17:D17"/>
    <mergeCell ref="C14:D14"/>
    <mergeCell ref="C15:D15"/>
    <mergeCell ref="C16:D16"/>
    <mergeCell ref="C42:D42"/>
    <mergeCell ref="C43:D43"/>
    <mergeCell ref="F13:G13"/>
    <mergeCell ref="H13:I13"/>
    <mergeCell ref="F14:G14"/>
    <mergeCell ref="H18:I18"/>
    <mergeCell ref="H17:I17"/>
    <mergeCell ref="F20:G20"/>
    <mergeCell ref="H14:I14"/>
    <mergeCell ref="H15:I15"/>
    <mergeCell ref="H41:I41"/>
    <mergeCell ref="H38:I39"/>
    <mergeCell ref="H40:I40"/>
    <mergeCell ref="F23:G23"/>
    <mergeCell ref="F36:G36"/>
    <mergeCell ref="F58:G58"/>
    <mergeCell ref="F40:G40"/>
    <mergeCell ref="F42:G42"/>
    <mergeCell ref="C45:D45"/>
    <mergeCell ref="C44:D44"/>
    <mergeCell ref="C46:D46"/>
    <mergeCell ref="F41:G41"/>
    <mergeCell ref="C28:D28"/>
    <mergeCell ref="C29:D29"/>
    <mergeCell ref="C30:D30"/>
    <mergeCell ref="C52:D52"/>
    <mergeCell ref="C56:D56"/>
    <mergeCell ref="C54:D54"/>
    <mergeCell ref="C55:D55"/>
    <mergeCell ref="C40:D40"/>
    <mergeCell ref="C50:D50"/>
    <mergeCell ref="C51:D51"/>
    <mergeCell ref="C57:D57"/>
    <mergeCell ref="C48:D48"/>
    <mergeCell ref="F52:G52"/>
    <mergeCell ref="F56:G56"/>
    <mergeCell ref="F53:G53"/>
    <mergeCell ref="F51:G51"/>
    <mergeCell ref="F50:G50"/>
    <mergeCell ref="C64:D64"/>
    <mergeCell ref="H64:I64"/>
    <mergeCell ref="F64:G64"/>
    <mergeCell ref="L64:M64"/>
    <mergeCell ref="C63:I63"/>
    <mergeCell ref="L63:M63"/>
    <mergeCell ref="H61:I61"/>
    <mergeCell ref="L61:M61"/>
    <mergeCell ref="B38:B39"/>
    <mergeCell ref="C41:D41"/>
    <mergeCell ref="C53:D53"/>
    <mergeCell ref="C60:D60"/>
    <mergeCell ref="F60:G60"/>
    <mergeCell ref="L60:M60"/>
    <mergeCell ref="L62:M62"/>
    <mergeCell ref="F62:G62"/>
    <mergeCell ref="H60:I60"/>
    <mergeCell ref="H62:I62"/>
    <mergeCell ref="F59:G59"/>
    <mergeCell ref="C59:D59"/>
    <mergeCell ref="L59:M59"/>
    <mergeCell ref="H59:I59"/>
    <mergeCell ref="L58:M58"/>
    <mergeCell ref="H58:I58"/>
  </mergeCells>
  <conditionalFormatting sqref="C8:F8">
    <cfRule type="expression" dxfId="30" priority="3">
      <formula>S8=FALSE</formula>
    </cfRule>
  </conditionalFormatting>
  <conditionalFormatting sqref="G8:I10">
    <cfRule type="expression" dxfId="29" priority="4">
      <formula>S8=FALSE</formula>
    </cfRule>
  </conditionalFormatting>
  <conditionalFormatting sqref="C9:F9">
    <cfRule type="expression" dxfId="28" priority="5">
      <formula>S8=FALSE</formula>
    </cfRule>
  </conditionalFormatting>
  <conditionalFormatting sqref="C10:F10">
    <cfRule type="expression" dxfId="27" priority="6">
      <formula>S8=FALSE</formula>
    </cfRule>
  </conditionalFormatting>
  <conditionalFormatting sqref="B64:I64">
    <cfRule type="expression" dxfId="26" priority="7">
      <formula>$C$63="Prohibited"</formula>
    </cfRule>
  </conditionalFormatting>
  <conditionalFormatting sqref="L64:N64">
    <cfRule type="expression" dxfId="25" priority="8">
      <formula>$C$63="Prohibited"</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x14:formula1>
            <xm:f>OFFSET(Dropdown!$L$1, MATCH(C8, Dropdown!$L:$L,0)-1,1,COUNTIF(Dropdown!$L:$L,C8),1)</xm:f>
          </x14:formula1>
          <xm:sqref>C9:F9</xm:sqref>
        </x14:dataValidation>
        <x14:dataValidation type="list" allowBlank="1">
          <x14:formula1>
            <xm:f>OFFSET(Dropdown!$A$1,1,,COUNTA(Dropdown!$A:$A)-1,1)</xm:f>
          </x14:formula1>
          <xm:sqref>C7:F7</xm:sqref>
        </x14:dataValidation>
        <x14:dataValidation type="list" allowBlank="1">
          <x14:formula1>
            <xm:f>OFFSET(Dropdown!$I$1, MATCH(C7, Dropdown!$I:$I,0)-1,1,COUNTIF(Dropdown!$I:$I,C7),1)</xm:f>
          </x14:formula1>
          <xm:sqref>C8:F8</xm:sqref>
        </x14:dataValidation>
        <x14:dataValidation type="list" allowBlank="1">
          <x14:formula1>
            <xm:f>OFFSET(Dropdown!$O$1, MATCH(C9, Dropdown!$O:$O,0)-1,1,COUNTIF(Dropdown!$O:$O,C9),1)</xm:f>
          </x14:formula1>
          <xm:sqref>C10:F10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72"/>
  <sheetViews>
    <sheetView workbookViewId="0"/>
  </sheetViews>
  <sheetFormatPr defaultColWidth="8.81640625" defaultRowHeight="12.5"/>
  <cols>
    <col min="1" max="1" width="35.81640625" style="227" bestFit="1" customWidth="1"/>
    <col min="2" max="2" width="13.453125" style="227" customWidth="1"/>
    <col min="3" max="3" width="45.6328125" style="200" bestFit="1" customWidth="1"/>
    <col min="4" max="4" width="18.1796875" style="200" customWidth="1"/>
    <col min="5" max="5" width="39.36328125" style="200" bestFit="1" customWidth="1"/>
    <col min="6" max="6" width="15.1796875" style="200" customWidth="1"/>
    <col min="7" max="7" width="45.36328125" style="200" bestFit="1" customWidth="1"/>
    <col min="8" max="8" width="15.1796875" style="200" customWidth="1"/>
    <col min="9" max="9" width="31.453125" style="200" bestFit="1" customWidth="1"/>
    <col min="10" max="10" width="45.6328125" style="200" bestFit="1" customWidth="1"/>
    <col min="11" max="11" width="19.453125" style="200" customWidth="1"/>
    <col min="12" max="12" width="45.6328125" style="200" bestFit="1" customWidth="1"/>
    <col min="13" max="13" width="39.36328125" style="200" bestFit="1" customWidth="1"/>
    <col min="14" max="14" width="19.453125" style="200" customWidth="1"/>
    <col min="15" max="15" width="39.36328125" bestFit="1" customWidth="1"/>
    <col min="16" max="16" width="45.36328125" bestFit="1" customWidth="1"/>
  </cols>
  <sheetData>
    <row r="1" spans="1:16" ht="14">
      <c r="A1" s="235" t="s">
        <v>2189</v>
      </c>
      <c r="B1" s="228"/>
      <c r="C1" s="222" t="s">
        <v>2186</v>
      </c>
      <c r="D1" s="221"/>
      <c r="E1" s="222" t="s">
        <v>2187</v>
      </c>
      <c r="F1" s="221"/>
      <c r="G1" s="222" t="s">
        <v>2188</v>
      </c>
      <c r="H1" s="221"/>
      <c r="I1" s="223" t="s">
        <v>22</v>
      </c>
      <c r="J1" s="224" t="s">
        <v>31</v>
      </c>
      <c r="K1" s="221"/>
      <c r="L1" s="225" t="s">
        <v>31</v>
      </c>
      <c r="M1" s="224"/>
      <c r="N1" s="221"/>
      <c r="O1" s="224" t="s">
        <v>196</v>
      </c>
      <c r="P1" s="224" t="s">
        <v>197</v>
      </c>
    </row>
    <row r="2" spans="1:16" ht="14">
      <c r="A2" s="230" t="s">
        <v>22</v>
      </c>
      <c r="B2" s="228"/>
      <c r="C2" s="231" t="s">
        <v>31</v>
      </c>
      <c r="D2" s="221"/>
      <c r="E2" s="231" t="s">
        <v>196</v>
      </c>
      <c r="F2" s="221"/>
      <c r="G2" s="231" t="s">
        <v>197</v>
      </c>
      <c r="H2" s="221"/>
      <c r="I2" s="223" t="s">
        <v>32</v>
      </c>
      <c r="J2" s="225" t="s">
        <v>31</v>
      </c>
      <c r="K2" s="221"/>
      <c r="L2" s="224" t="s">
        <v>85</v>
      </c>
      <c r="M2" s="225"/>
      <c r="N2" s="221"/>
      <c r="O2" s="224" t="s">
        <v>196</v>
      </c>
      <c r="P2" s="224" t="s">
        <v>198</v>
      </c>
    </row>
    <row r="3" spans="1:16" ht="14">
      <c r="A3" s="230" t="s">
        <v>32</v>
      </c>
      <c r="B3" s="228"/>
      <c r="C3" s="231" t="s">
        <v>85</v>
      </c>
      <c r="D3" s="221"/>
      <c r="E3" s="231" t="s">
        <v>221</v>
      </c>
      <c r="F3" s="221"/>
      <c r="G3" s="231" t="s">
        <v>198</v>
      </c>
      <c r="H3" s="221"/>
      <c r="I3" s="223" t="s">
        <v>33</v>
      </c>
      <c r="J3" s="225" t="s">
        <v>31</v>
      </c>
      <c r="K3" s="221"/>
      <c r="L3" s="224" t="s">
        <v>86</v>
      </c>
      <c r="M3" s="225"/>
      <c r="N3" s="221"/>
      <c r="O3" s="224" t="s">
        <v>196</v>
      </c>
      <c r="P3" s="224" t="s">
        <v>199</v>
      </c>
    </row>
    <row r="4" spans="1:16" ht="14">
      <c r="A4" s="230" t="s">
        <v>33</v>
      </c>
      <c r="B4" s="228"/>
      <c r="C4" s="231" t="s">
        <v>86</v>
      </c>
      <c r="D4" s="221"/>
      <c r="E4" s="231" t="s">
        <v>256</v>
      </c>
      <c r="F4" s="221"/>
      <c r="G4" s="231" t="s">
        <v>199</v>
      </c>
      <c r="H4" s="221"/>
      <c r="I4" s="223" t="s">
        <v>34</v>
      </c>
      <c r="J4" s="225" t="s">
        <v>31</v>
      </c>
      <c r="K4" s="221"/>
      <c r="L4" s="224" t="s">
        <v>87</v>
      </c>
      <c r="M4" s="225"/>
      <c r="N4" s="221"/>
      <c r="O4" s="224" t="s">
        <v>196</v>
      </c>
      <c r="P4" s="224" t="s">
        <v>200</v>
      </c>
    </row>
    <row r="5" spans="1:16" ht="14">
      <c r="A5" s="230" t="s">
        <v>34</v>
      </c>
      <c r="B5" s="228"/>
      <c r="C5" s="231" t="s">
        <v>87</v>
      </c>
      <c r="D5" s="221"/>
      <c r="E5" s="231" t="s">
        <v>277</v>
      </c>
      <c r="F5" s="221"/>
      <c r="G5" s="231" t="s">
        <v>200</v>
      </c>
      <c r="H5" s="221"/>
      <c r="I5" s="223" t="s">
        <v>35</v>
      </c>
      <c r="J5" s="225" t="s">
        <v>31</v>
      </c>
      <c r="K5" s="221"/>
      <c r="L5" s="224" t="s">
        <v>88</v>
      </c>
      <c r="M5" s="224"/>
      <c r="N5" s="221"/>
      <c r="O5" s="224" t="s">
        <v>196</v>
      </c>
      <c r="P5" s="224" t="s">
        <v>201</v>
      </c>
    </row>
    <row r="6" spans="1:16" ht="14">
      <c r="A6" s="230" t="s">
        <v>35</v>
      </c>
      <c r="B6" s="228"/>
      <c r="C6" s="231" t="s">
        <v>88</v>
      </c>
      <c r="D6" s="221"/>
      <c r="E6" s="231" t="s">
        <v>325</v>
      </c>
      <c r="F6" s="221"/>
      <c r="G6" s="231" t="s">
        <v>201</v>
      </c>
      <c r="H6" s="221"/>
      <c r="I6" s="223" t="s">
        <v>36</v>
      </c>
      <c r="J6" s="225" t="s">
        <v>31</v>
      </c>
      <c r="K6" s="221"/>
      <c r="L6" s="224" t="s">
        <v>89</v>
      </c>
      <c r="M6" s="224"/>
      <c r="N6" s="221"/>
      <c r="O6" s="224" t="s">
        <v>196</v>
      </c>
      <c r="P6" s="224" t="s">
        <v>202</v>
      </c>
    </row>
    <row r="7" spans="1:16" ht="14">
      <c r="A7" s="230" t="s">
        <v>36</v>
      </c>
      <c r="B7" s="228"/>
      <c r="C7" s="231" t="s">
        <v>89</v>
      </c>
      <c r="D7" s="221"/>
      <c r="E7" s="231" t="s">
        <v>332</v>
      </c>
      <c r="F7" s="221"/>
      <c r="G7" s="231" t="s">
        <v>202</v>
      </c>
      <c r="H7" s="221"/>
      <c r="I7" s="223" t="s">
        <v>37</v>
      </c>
      <c r="J7" s="225" t="s">
        <v>31</v>
      </c>
      <c r="K7" s="221"/>
      <c r="L7" s="224" t="s">
        <v>90</v>
      </c>
      <c r="M7" s="224"/>
      <c r="N7" s="221"/>
      <c r="O7" s="224" t="s">
        <v>196</v>
      </c>
      <c r="P7" s="224" t="s">
        <v>203</v>
      </c>
    </row>
    <row r="8" spans="1:16" ht="14">
      <c r="A8" s="230" t="s">
        <v>37</v>
      </c>
      <c r="B8" s="228"/>
      <c r="C8" s="231" t="s">
        <v>90</v>
      </c>
      <c r="D8" s="221"/>
      <c r="E8" s="231" t="s">
        <v>362</v>
      </c>
      <c r="F8" s="221"/>
      <c r="G8" s="231" t="s">
        <v>203</v>
      </c>
      <c r="H8" s="221"/>
      <c r="I8" s="223" t="s">
        <v>38</v>
      </c>
      <c r="J8" s="225" t="s">
        <v>31</v>
      </c>
      <c r="K8" s="221"/>
      <c r="L8" s="224" t="s">
        <v>91</v>
      </c>
      <c r="M8" s="224"/>
      <c r="N8" s="221"/>
      <c r="O8" s="224" t="s">
        <v>196</v>
      </c>
      <c r="P8" s="224" t="s">
        <v>204</v>
      </c>
    </row>
    <row r="9" spans="1:16" ht="14">
      <c r="A9" s="230" t="s">
        <v>38</v>
      </c>
      <c r="B9" s="228"/>
      <c r="C9" s="231" t="s">
        <v>91</v>
      </c>
      <c r="D9" s="221"/>
      <c r="E9" s="231" t="s">
        <v>395</v>
      </c>
      <c r="F9" s="221"/>
      <c r="G9" s="231" t="s">
        <v>204</v>
      </c>
      <c r="H9" s="221"/>
      <c r="I9" s="223" t="s">
        <v>39</v>
      </c>
      <c r="J9" s="225" t="s">
        <v>31</v>
      </c>
      <c r="K9" s="221"/>
      <c r="L9" s="224" t="s">
        <v>92</v>
      </c>
      <c r="M9" s="224"/>
      <c r="N9" s="221"/>
      <c r="O9" s="224" t="s">
        <v>196</v>
      </c>
      <c r="P9" s="224" t="s">
        <v>206</v>
      </c>
    </row>
    <row r="10" spans="1:16" ht="14">
      <c r="A10" s="230" t="s">
        <v>39</v>
      </c>
      <c r="B10" s="228"/>
      <c r="C10" s="231" t="s">
        <v>92</v>
      </c>
      <c r="D10" s="221"/>
      <c r="E10" s="231" t="s">
        <v>382</v>
      </c>
      <c r="F10" s="221"/>
      <c r="G10" s="231" t="s">
        <v>206</v>
      </c>
      <c r="H10" s="221"/>
      <c r="I10" s="223" t="s">
        <v>40</v>
      </c>
      <c r="J10" s="225" t="s">
        <v>31</v>
      </c>
      <c r="K10" s="221"/>
      <c r="L10" s="224" t="s">
        <v>93</v>
      </c>
      <c r="M10" s="224"/>
      <c r="N10" s="221"/>
      <c r="O10" s="224" t="s">
        <v>196</v>
      </c>
      <c r="P10" s="224" t="s">
        <v>207</v>
      </c>
    </row>
    <row r="11" spans="1:16" ht="14">
      <c r="A11" s="230" t="s">
        <v>40</v>
      </c>
      <c r="B11" s="228"/>
      <c r="C11" s="231" t="s">
        <v>93</v>
      </c>
      <c r="D11" s="221"/>
      <c r="E11" s="231" t="s">
        <v>417</v>
      </c>
      <c r="F11" s="221"/>
      <c r="G11" s="231" t="s">
        <v>207</v>
      </c>
      <c r="H11" s="221"/>
      <c r="I11" s="223" t="s">
        <v>41</v>
      </c>
      <c r="J11" s="225" t="s">
        <v>31</v>
      </c>
      <c r="K11" s="221"/>
      <c r="L11" s="224" t="s">
        <v>94</v>
      </c>
      <c r="M11" s="225"/>
      <c r="N11" s="221"/>
      <c r="O11" s="224" t="s">
        <v>196</v>
      </c>
      <c r="P11" s="224" t="s">
        <v>208</v>
      </c>
    </row>
    <row r="12" spans="1:16" ht="14">
      <c r="A12" s="230" t="s">
        <v>41</v>
      </c>
      <c r="B12" s="228"/>
      <c r="C12" s="231" t="s">
        <v>94</v>
      </c>
      <c r="D12" s="221"/>
      <c r="E12" s="231" t="s">
        <v>431</v>
      </c>
      <c r="F12" s="221"/>
      <c r="G12" s="231" t="s">
        <v>208</v>
      </c>
      <c r="H12" s="221"/>
      <c r="I12" s="223" t="s">
        <v>42</v>
      </c>
      <c r="J12" s="225" t="s">
        <v>31</v>
      </c>
      <c r="K12" s="221"/>
      <c r="L12" s="224" t="s">
        <v>96</v>
      </c>
      <c r="M12" s="225"/>
      <c r="N12" s="221"/>
      <c r="O12" s="224" t="s">
        <v>196</v>
      </c>
      <c r="P12" s="224" t="s">
        <v>209</v>
      </c>
    </row>
    <row r="13" spans="1:16" ht="14">
      <c r="A13" s="230" t="s">
        <v>42</v>
      </c>
      <c r="B13" s="228"/>
      <c r="C13" s="231" t="s">
        <v>96</v>
      </c>
      <c r="D13" s="221"/>
      <c r="E13" s="231" t="s">
        <v>453</v>
      </c>
      <c r="F13" s="221"/>
      <c r="G13" s="231" t="s">
        <v>209</v>
      </c>
      <c r="H13" s="221"/>
      <c r="I13" s="223" t="s">
        <v>43</v>
      </c>
      <c r="J13" s="225" t="s">
        <v>31</v>
      </c>
      <c r="K13" s="221"/>
      <c r="L13" s="224" t="s">
        <v>195</v>
      </c>
      <c r="M13" s="224" t="s">
        <v>196</v>
      </c>
      <c r="N13" s="221"/>
      <c r="O13" s="224" t="s">
        <v>196</v>
      </c>
      <c r="P13" s="224" t="s">
        <v>210</v>
      </c>
    </row>
    <row r="14" spans="1:16" ht="14">
      <c r="A14" s="230" t="s">
        <v>43</v>
      </c>
      <c r="B14" s="228"/>
      <c r="C14" s="231" t="s">
        <v>195</v>
      </c>
      <c r="D14" s="221"/>
      <c r="E14" s="231" t="s">
        <v>483</v>
      </c>
      <c r="F14" s="221"/>
      <c r="G14" s="231" t="s">
        <v>210</v>
      </c>
      <c r="H14" s="221"/>
      <c r="I14" s="223" t="s">
        <v>45</v>
      </c>
      <c r="J14" s="225" t="s">
        <v>31</v>
      </c>
      <c r="K14" s="221"/>
      <c r="L14" s="224" t="s">
        <v>195</v>
      </c>
      <c r="M14" s="224" t="s">
        <v>221</v>
      </c>
      <c r="N14" s="221"/>
      <c r="O14" s="224" t="s">
        <v>196</v>
      </c>
      <c r="P14" s="224" t="s">
        <v>211</v>
      </c>
    </row>
    <row r="15" spans="1:16" ht="14">
      <c r="A15" s="230" t="s">
        <v>45</v>
      </c>
      <c r="B15" s="228"/>
      <c r="C15" s="231" t="s">
        <v>324</v>
      </c>
      <c r="D15" s="221"/>
      <c r="E15" s="231" t="s">
        <v>502</v>
      </c>
      <c r="F15" s="221"/>
      <c r="G15" s="231" t="s">
        <v>211</v>
      </c>
      <c r="H15" s="221"/>
      <c r="I15" s="223" t="s">
        <v>46</v>
      </c>
      <c r="J15" s="225" t="s">
        <v>31</v>
      </c>
      <c r="K15" s="221"/>
      <c r="L15" s="224" t="s">
        <v>195</v>
      </c>
      <c r="M15" s="224" t="s">
        <v>256</v>
      </c>
      <c r="N15" s="221"/>
      <c r="O15" s="224" t="s">
        <v>196</v>
      </c>
      <c r="P15" s="224" t="s">
        <v>212</v>
      </c>
    </row>
    <row r="16" spans="1:16" ht="14">
      <c r="A16" s="230" t="s">
        <v>46</v>
      </c>
      <c r="B16" s="228"/>
      <c r="C16" s="231" t="s">
        <v>416</v>
      </c>
      <c r="D16" s="221"/>
      <c r="E16" s="231" t="s">
        <v>521</v>
      </c>
      <c r="F16" s="221"/>
      <c r="G16" s="231" t="s">
        <v>212</v>
      </c>
      <c r="H16" s="221"/>
      <c r="I16" s="223" t="s">
        <v>47</v>
      </c>
      <c r="J16" s="225" t="s">
        <v>31</v>
      </c>
      <c r="K16" s="221"/>
      <c r="L16" s="224" t="s">
        <v>195</v>
      </c>
      <c r="M16" s="224" t="s">
        <v>277</v>
      </c>
      <c r="N16" s="221"/>
      <c r="O16" s="224" t="s">
        <v>196</v>
      </c>
      <c r="P16" s="224" t="s">
        <v>213</v>
      </c>
    </row>
    <row r="17" spans="1:16" ht="14">
      <c r="A17" s="230" t="s">
        <v>47</v>
      </c>
      <c r="B17" s="228"/>
      <c r="C17" s="231" t="s">
        <v>541</v>
      </c>
      <c r="D17" s="221"/>
      <c r="E17" s="231" t="s">
        <v>365</v>
      </c>
      <c r="F17" s="221"/>
      <c r="G17" s="231" t="s">
        <v>213</v>
      </c>
      <c r="H17" s="221"/>
      <c r="I17" s="223" t="s">
        <v>48</v>
      </c>
      <c r="J17" s="225" t="s">
        <v>31</v>
      </c>
      <c r="K17" s="221"/>
      <c r="L17" s="224" t="s">
        <v>324</v>
      </c>
      <c r="M17" s="224" t="s">
        <v>325</v>
      </c>
      <c r="N17" s="221"/>
      <c r="O17" s="224" t="s">
        <v>196</v>
      </c>
      <c r="P17" s="224" t="s">
        <v>214</v>
      </c>
    </row>
    <row r="18" spans="1:16" ht="14">
      <c r="A18" s="230" t="s">
        <v>48</v>
      </c>
      <c r="B18" s="228"/>
      <c r="C18" s="231" t="s">
        <v>675</v>
      </c>
      <c r="D18" s="221"/>
      <c r="E18" s="231" t="s">
        <v>542</v>
      </c>
      <c r="F18" s="221"/>
      <c r="G18" s="231" t="s">
        <v>214</v>
      </c>
      <c r="H18" s="221"/>
      <c r="I18" s="223" t="s">
        <v>49</v>
      </c>
      <c r="J18" s="225" t="s">
        <v>31</v>
      </c>
      <c r="K18" s="221"/>
      <c r="L18" s="224" t="s">
        <v>324</v>
      </c>
      <c r="M18" s="224" t="s">
        <v>332</v>
      </c>
      <c r="N18" s="221"/>
      <c r="O18" s="224" t="s">
        <v>196</v>
      </c>
      <c r="P18" s="224" t="s">
        <v>215</v>
      </c>
    </row>
    <row r="19" spans="1:16" ht="14">
      <c r="A19" s="230" t="s">
        <v>49</v>
      </c>
      <c r="B19" s="228"/>
      <c r="C19" s="231" t="s">
        <v>790</v>
      </c>
      <c r="D19" s="221"/>
      <c r="E19" s="231" t="s">
        <v>571</v>
      </c>
      <c r="F19" s="221"/>
      <c r="G19" s="231" t="s">
        <v>215</v>
      </c>
      <c r="H19" s="221"/>
      <c r="I19" s="223" t="s">
        <v>50</v>
      </c>
      <c r="J19" s="225" t="s">
        <v>31</v>
      </c>
      <c r="K19" s="221"/>
      <c r="L19" s="224" t="s">
        <v>324</v>
      </c>
      <c r="M19" s="224" t="s">
        <v>362</v>
      </c>
      <c r="N19" s="221"/>
      <c r="O19" s="224" t="s">
        <v>196</v>
      </c>
      <c r="P19" s="224" t="s">
        <v>216</v>
      </c>
    </row>
    <row r="20" spans="1:16" ht="14">
      <c r="A20" s="230" t="s">
        <v>50</v>
      </c>
      <c r="B20" s="228"/>
      <c r="C20" s="231" t="s">
        <v>894</v>
      </c>
      <c r="D20" s="221"/>
      <c r="E20" s="231" t="s">
        <v>596</v>
      </c>
      <c r="F20" s="221"/>
      <c r="G20" s="231" t="s">
        <v>216</v>
      </c>
      <c r="H20" s="221"/>
      <c r="I20" s="223" t="s">
        <v>51</v>
      </c>
      <c r="J20" s="225" t="s">
        <v>31</v>
      </c>
      <c r="K20" s="221"/>
      <c r="L20" s="224" t="s">
        <v>324</v>
      </c>
      <c r="M20" s="224" t="s">
        <v>395</v>
      </c>
      <c r="N20" s="221"/>
      <c r="O20" s="224" t="s">
        <v>196</v>
      </c>
      <c r="P20" s="224" t="s">
        <v>217</v>
      </c>
    </row>
    <row r="21" spans="1:16" ht="14">
      <c r="A21" s="230" t="s">
        <v>51</v>
      </c>
      <c r="B21" s="228"/>
      <c r="C21" s="231" t="s">
        <v>993</v>
      </c>
      <c r="D21" s="221"/>
      <c r="E21" s="231" t="s">
        <v>381</v>
      </c>
      <c r="F21" s="221"/>
      <c r="G21" s="231" t="s">
        <v>217</v>
      </c>
      <c r="H21" s="221"/>
      <c r="I21" s="223" t="s">
        <v>52</v>
      </c>
      <c r="J21" s="225" t="s">
        <v>31</v>
      </c>
      <c r="K21" s="221"/>
      <c r="L21" s="224" t="s">
        <v>324</v>
      </c>
      <c r="M21" s="224" t="s">
        <v>382</v>
      </c>
      <c r="N21" s="221"/>
      <c r="O21" s="224" t="s">
        <v>196</v>
      </c>
      <c r="P21" s="224" t="s">
        <v>218</v>
      </c>
    </row>
    <row r="22" spans="1:16" ht="14">
      <c r="A22" s="230" t="s">
        <v>52</v>
      </c>
      <c r="B22" s="228"/>
      <c r="C22" s="231" t="s">
        <v>1130</v>
      </c>
      <c r="D22" s="221"/>
      <c r="E22" s="231" t="s">
        <v>352</v>
      </c>
      <c r="F22" s="221"/>
      <c r="G22" s="231" t="s">
        <v>218</v>
      </c>
      <c r="H22" s="221"/>
      <c r="I22" s="223" t="s">
        <v>53</v>
      </c>
      <c r="J22" s="225" t="s">
        <v>31</v>
      </c>
      <c r="K22" s="221"/>
      <c r="L22" s="224" t="s">
        <v>416</v>
      </c>
      <c r="M22" s="224" t="s">
        <v>417</v>
      </c>
      <c r="N22" s="221"/>
      <c r="O22" s="224" t="s">
        <v>196</v>
      </c>
      <c r="P22" s="224" t="s">
        <v>219</v>
      </c>
    </row>
    <row r="23" spans="1:16" ht="14">
      <c r="A23" s="230" t="s">
        <v>53</v>
      </c>
      <c r="B23" s="228"/>
      <c r="C23" s="231" t="s">
        <v>1205</v>
      </c>
      <c r="D23" s="221"/>
      <c r="E23" s="231" t="s">
        <v>676</v>
      </c>
      <c r="F23" s="221"/>
      <c r="G23" s="231" t="s">
        <v>219</v>
      </c>
      <c r="H23" s="221"/>
      <c r="I23" s="223" t="s">
        <v>54</v>
      </c>
      <c r="J23" s="225" t="s">
        <v>31</v>
      </c>
      <c r="K23" s="221"/>
      <c r="L23" s="224" t="s">
        <v>416</v>
      </c>
      <c r="M23" s="224" t="s">
        <v>431</v>
      </c>
      <c r="N23" s="221"/>
      <c r="O23" s="224" t="s">
        <v>196</v>
      </c>
      <c r="P23" s="224" t="s">
        <v>220</v>
      </c>
    </row>
    <row r="24" spans="1:16" ht="14">
      <c r="A24" s="230" t="s">
        <v>54</v>
      </c>
      <c r="B24" s="228"/>
      <c r="C24" s="231" t="s">
        <v>1327</v>
      </c>
      <c r="D24" s="221"/>
      <c r="E24" s="231" t="s">
        <v>696</v>
      </c>
      <c r="F24" s="221"/>
      <c r="G24" s="231" t="s">
        <v>220</v>
      </c>
      <c r="H24" s="221"/>
      <c r="I24" s="223" t="s">
        <v>55</v>
      </c>
      <c r="J24" s="225" t="s">
        <v>31</v>
      </c>
      <c r="K24" s="221"/>
      <c r="L24" s="224" t="s">
        <v>416</v>
      </c>
      <c r="M24" s="224" t="s">
        <v>453</v>
      </c>
      <c r="N24" s="221"/>
      <c r="O24" s="224" t="s">
        <v>221</v>
      </c>
      <c r="P24" s="224" t="s">
        <v>222</v>
      </c>
    </row>
    <row r="25" spans="1:16" ht="14">
      <c r="A25" s="230" t="s">
        <v>55</v>
      </c>
      <c r="B25" s="228"/>
      <c r="C25" s="231" t="s">
        <v>1378</v>
      </c>
      <c r="D25" s="221"/>
      <c r="E25" s="231" t="s">
        <v>708</v>
      </c>
      <c r="F25" s="221"/>
      <c r="G25" s="231" t="s">
        <v>222</v>
      </c>
      <c r="H25" s="221"/>
      <c r="I25" s="223" t="s">
        <v>56</v>
      </c>
      <c r="J25" s="225" t="s">
        <v>31</v>
      </c>
      <c r="K25" s="221"/>
      <c r="L25" s="224" t="s">
        <v>416</v>
      </c>
      <c r="M25" s="224" t="s">
        <v>483</v>
      </c>
      <c r="N25" s="221"/>
      <c r="O25" s="224" t="s">
        <v>221</v>
      </c>
      <c r="P25" s="224" t="s">
        <v>223</v>
      </c>
    </row>
    <row r="26" spans="1:16" ht="14">
      <c r="A26" s="230" t="s">
        <v>56</v>
      </c>
      <c r="B26" s="228"/>
      <c r="C26" s="231" t="s">
        <v>1431</v>
      </c>
      <c r="D26" s="221"/>
      <c r="E26" s="231" t="s">
        <v>746</v>
      </c>
      <c r="F26" s="221"/>
      <c r="G26" s="231" t="s">
        <v>223</v>
      </c>
      <c r="H26" s="221"/>
      <c r="I26" s="223" t="s">
        <v>57</v>
      </c>
      <c r="J26" s="225" t="s">
        <v>31</v>
      </c>
      <c r="K26" s="221"/>
      <c r="L26" s="224" t="s">
        <v>416</v>
      </c>
      <c r="M26" s="224" t="s">
        <v>502</v>
      </c>
      <c r="N26" s="221"/>
      <c r="O26" s="224" t="s">
        <v>221</v>
      </c>
      <c r="P26" s="224" t="s">
        <v>224</v>
      </c>
    </row>
    <row r="27" spans="1:16" ht="14">
      <c r="A27" s="230" t="s">
        <v>57</v>
      </c>
      <c r="B27" s="228"/>
      <c r="C27" s="231" t="s">
        <v>1461</v>
      </c>
      <c r="D27" s="221"/>
      <c r="E27" s="231" t="s">
        <v>757</v>
      </c>
      <c r="F27" s="221"/>
      <c r="G27" s="231" t="s">
        <v>224</v>
      </c>
      <c r="H27" s="221"/>
      <c r="I27" s="223" t="s">
        <v>59</v>
      </c>
      <c r="J27" s="225" t="s">
        <v>31</v>
      </c>
      <c r="K27" s="221"/>
      <c r="L27" s="224" t="s">
        <v>416</v>
      </c>
      <c r="M27" s="224" t="s">
        <v>521</v>
      </c>
      <c r="N27" s="221"/>
      <c r="O27" s="224" t="s">
        <v>221</v>
      </c>
      <c r="P27" s="224" t="s">
        <v>202</v>
      </c>
    </row>
    <row r="28" spans="1:16" ht="14">
      <c r="A28" s="230" t="s">
        <v>59</v>
      </c>
      <c r="B28" s="228"/>
      <c r="C28" s="231" t="s">
        <v>1545</v>
      </c>
      <c r="D28" s="221"/>
      <c r="E28" s="231" t="s">
        <v>777</v>
      </c>
      <c r="F28" s="221"/>
      <c r="G28" s="231" t="s">
        <v>225</v>
      </c>
      <c r="H28" s="221"/>
      <c r="I28" s="223" t="s">
        <v>60</v>
      </c>
      <c r="J28" s="225" t="s">
        <v>31</v>
      </c>
      <c r="K28" s="221"/>
      <c r="L28" s="224" t="s">
        <v>416</v>
      </c>
      <c r="M28" s="224" t="s">
        <v>365</v>
      </c>
      <c r="N28" s="221"/>
      <c r="O28" s="224" t="s">
        <v>221</v>
      </c>
      <c r="P28" s="224" t="s">
        <v>225</v>
      </c>
    </row>
    <row r="29" spans="1:16" ht="14">
      <c r="A29" s="230" t="s">
        <v>60</v>
      </c>
      <c r="B29" s="228"/>
      <c r="C29" s="231" t="s">
        <v>1690</v>
      </c>
      <c r="D29" s="221"/>
      <c r="E29" s="231" t="s">
        <v>791</v>
      </c>
      <c r="F29" s="221"/>
      <c r="G29" s="231" t="s">
        <v>226</v>
      </c>
      <c r="H29" s="221"/>
      <c r="I29" s="223" t="s">
        <v>61</v>
      </c>
      <c r="J29" s="225" t="s">
        <v>31</v>
      </c>
      <c r="K29" s="221"/>
      <c r="L29" s="224" t="s">
        <v>541</v>
      </c>
      <c r="M29" s="224" t="s">
        <v>542</v>
      </c>
      <c r="N29" s="221"/>
      <c r="O29" s="224" t="s">
        <v>221</v>
      </c>
      <c r="P29" s="224" t="s">
        <v>226</v>
      </c>
    </row>
    <row r="30" spans="1:16" ht="14">
      <c r="A30" s="230" t="s">
        <v>61</v>
      </c>
      <c r="B30" s="228"/>
      <c r="C30" s="231" t="s">
        <v>1708</v>
      </c>
      <c r="D30" s="221"/>
      <c r="E30" s="231" t="s">
        <v>809</v>
      </c>
      <c r="F30" s="221"/>
      <c r="G30" s="231" t="s">
        <v>227</v>
      </c>
      <c r="H30" s="221"/>
      <c r="I30" s="223" t="s">
        <v>62</v>
      </c>
      <c r="J30" s="225" t="s">
        <v>31</v>
      </c>
      <c r="K30" s="221"/>
      <c r="L30" s="224" t="s">
        <v>541</v>
      </c>
      <c r="M30" s="224" t="s">
        <v>571</v>
      </c>
      <c r="N30" s="221"/>
      <c r="O30" s="224" t="s">
        <v>221</v>
      </c>
      <c r="P30" s="224" t="s">
        <v>227</v>
      </c>
    </row>
    <row r="31" spans="1:16" ht="14">
      <c r="A31" s="230" t="s">
        <v>62</v>
      </c>
      <c r="B31" s="228"/>
      <c r="C31" s="231" t="s">
        <v>1533</v>
      </c>
      <c r="D31" s="221"/>
      <c r="E31" s="231" t="s">
        <v>828</v>
      </c>
      <c r="F31" s="221"/>
      <c r="G31" s="231" t="s">
        <v>228</v>
      </c>
      <c r="H31" s="221"/>
      <c r="I31" s="223" t="s">
        <v>63</v>
      </c>
      <c r="J31" s="225" t="s">
        <v>31</v>
      </c>
      <c r="K31" s="221"/>
      <c r="L31" s="224" t="s">
        <v>541</v>
      </c>
      <c r="M31" s="224" t="s">
        <v>596</v>
      </c>
      <c r="N31" s="221"/>
      <c r="O31" s="224" t="s">
        <v>221</v>
      </c>
      <c r="P31" s="224" t="s">
        <v>228</v>
      </c>
    </row>
    <row r="32" spans="1:16" ht="14">
      <c r="A32" s="230" t="s">
        <v>63</v>
      </c>
      <c r="B32" s="228"/>
      <c r="C32" s="231" t="s">
        <v>1550</v>
      </c>
      <c r="D32" s="221"/>
      <c r="E32" s="231" t="s">
        <v>846</v>
      </c>
      <c r="F32" s="221"/>
      <c r="G32" s="231" t="s">
        <v>229</v>
      </c>
      <c r="H32" s="221"/>
      <c r="I32" s="223" t="s">
        <v>64</v>
      </c>
      <c r="J32" s="225" t="s">
        <v>31</v>
      </c>
      <c r="K32" s="221"/>
      <c r="L32" s="224" t="s">
        <v>541</v>
      </c>
      <c r="M32" s="224" t="s">
        <v>381</v>
      </c>
      <c r="N32" s="221"/>
      <c r="O32" s="224" t="s">
        <v>221</v>
      </c>
      <c r="P32" s="224" t="s">
        <v>229</v>
      </c>
    </row>
    <row r="33" spans="1:16" ht="14">
      <c r="A33" s="230" t="s">
        <v>64</v>
      </c>
      <c r="B33" s="228"/>
      <c r="C33" s="231" t="s">
        <v>1557</v>
      </c>
      <c r="D33" s="221"/>
      <c r="E33" s="231" t="s">
        <v>889</v>
      </c>
      <c r="F33" s="221"/>
      <c r="G33" s="231" t="s">
        <v>230</v>
      </c>
      <c r="H33" s="221"/>
      <c r="I33" s="223" t="s">
        <v>65</v>
      </c>
      <c r="J33" s="225" t="s">
        <v>31</v>
      </c>
      <c r="K33" s="221"/>
      <c r="L33" s="224" t="s">
        <v>541</v>
      </c>
      <c r="M33" s="224" t="s">
        <v>352</v>
      </c>
      <c r="N33" s="221"/>
      <c r="O33" s="224" t="s">
        <v>221</v>
      </c>
      <c r="P33" s="224" t="s">
        <v>230</v>
      </c>
    </row>
    <row r="34" spans="1:16" ht="14">
      <c r="A34" s="230" t="s">
        <v>65</v>
      </c>
      <c r="B34" s="228"/>
      <c r="C34" s="231" t="s">
        <v>1565</v>
      </c>
      <c r="D34" s="221"/>
      <c r="E34" s="231" t="s">
        <v>895</v>
      </c>
      <c r="F34" s="221"/>
      <c r="G34" s="231" t="s">
        <v>231</v>
      </c>
      <c r="H34" s="221"/>
      <c r="I34" s="223" t="s">
        <v>66</v>
      </c>
      <c r="J34" s="225" t="s">
        <v>31</v>
      </c>
      <c r="K34" s="221"/>
      <c r="L34" s="224" t="s">
        <v>675</v>
      </c>
      <c r="M34" s="224" t="s">
        <v>676</v>
      </c>
      <c r="N34" s="221"/>
      <c r="O34" s="224" t="s">
        <v>221</v>
      </c>
      <c r="P34" s="224" t="s">
        <v>231</v>
      </c>
    </row>
    <row r="35" spans="1:16" ht="14">
      <c r="A35" s="230" t="s">
        <v>66</v>
      </c>
      <c r="B35" s="228"/>
      <c r="C35" s="231" t="s">
        <v>1572</v>
      </c>
      <c r="D35" s="221"/>
      <c r="E35" s="231" t="s">
        <v>937</v>
      </c>
      <c r="F35" s="221"/>
      <c r="G35" s="231" t="s">
        <v>232</v>
      </c>
      <c r="H35" s="221"/>
      <c r="I35" s="223" t="s">
        <v>67</v>
      </c>
      <c r="J35" s="225" t="s">
        <v>31</v>
      </c>
      <c r="K35" s="221"/>
      <c r="L35" s="224" t="s">
        <v>675</v>
      </c>
      <c r="M35" s="224" t="s">
        <v>696</v>
      </c>
      <c r="N35" s="221"/>
      <c r="O35" s="224" t="s">
        <v>221</v>
      </c>
      <c r="P35" s="224" t="s">
        <v>232</v>
      </c>
    </row>
    <row r="36" spans="1:16" ht="14">
      <c r="A36" s="230" t="s">
        <v>67</v>
      </c>
      <c r="B36" s="228"/>
      <c r="C36" s="231" t="s">
        <v>1578</v>
      </c>
      <c r="D36" s="221"/>
      <c r="E36" s="231" t="s">
        <v>987</v>
      </c>
      <c r="F36" s="221"/>
      <c r="G36" s="231" t="s">
        <v>233</v>
      </c>
      <c r="H36" s="221"/>
      <c r="I36" s="223" t="s">
        <v>68</v>
      </c>
      <c r="J36" s="225" t="s">
        <v>31</v>
      </c>
      <c r="K36" s="221"/>
      <c r="L36" s="224" t="s">
        <v>675</v>
      </c>
      <c r="M36" s="224" t="s">
        <v>708</v>
      </c>
      <c r="N36" s="221"/>
      <c r="O36" s="224" t="s">
        <v>221</v>
      </c>
      <c r="P36" s="224" t="s">
        <v>233</v>
      </c>
    </row>
    <row r="37" spans="1:16" ht="14">
      <c r="A37" s="230" t="s">
        <v>68</v>
      </c>
      <c r="B37" s="228"/>
      <c r="C37" s="231" t="s">
        <v>1584</v>
      </c>
      <c r="D37" s="221"/>
      <c r="E37" s="231" t="s">
        <v>994</v>
      </c>
      <c r="F37" s="221"/>
      <c r="G37" s="231" t="s">
        <v>234</v>
      </c>
      <c r="H37" s="221"/>
      <c r="I37" s="223" t="s">
        <v>69</v>
      </c>
      <c r="J37" s="225" t="s">
        <v>31</v>
      </c>
      <c r="K37" s="221"/>
      <c r="L37" s="224" t="s">
        <v>675</v>
      </c>
      <c r="M37" s="224" t="s">
        <v>746</v>
      </c>
      <c r="N37" s="221"/>
      <c r="O37" s="224" t="s">
        <v>221</v>
      </c>
      <c r="P37" s="224" t="s">
        <v>234</v>
      </c>
    </row>
    <row r="38" spans="1:16" ht="14">
      <c r="A38" s="230" t="s">
        <v>69</v>
      </c>
      <c r="B38" s="228"/>
      <c r="C38" s="231" t="s">
        <v>1591</v>
      </c>
      <c r="D38" s="221"/>
      <c r="E38" s="231" t="s">
        <v>1019</v>
      </c>
      <c r="F38" s="221"/>
      <c r="G38" s="231" t="s">
        <v>235</v>
      </c>
      <c r="H38" s="221"/>
      <c r="I38" s="223" t="s">
        <v>70</v>
      </c>
      <c r="J38" s="225" t="s">
        <v>31</v>
      </c>
      <c r="K38" s="221"/>
      <c r="L38" s="224" t="s">
        <v>675</v>
      </c>
      <c r="M38" s="224" t="s">
        <v>757</v>
      </c>
      <c r="N38" s="221"/>
      <c r="O38" s="224" t="s">
        <v>221</v>
      </c>
      <c r="P38" s="224" t="s">
        <v>235</v>
      </c>
    </row>
    <row r="39" spans="1:16" ht="14">
      <c r="A39" s="230" t="s">
        <v>70</v>
      </c>
      <c r="B39" s="228"/>
      <c r="C39" s="231" t="s">
        <v>1598</v>
      </c>
      <c r="D39" s="221"/>
      <c r="E39" s="231" t="s">
        <v>1057</v>
      </c>
      <c r="F39" s="221"/>
      <c r="G39" s="231" t="s">
        <v>237</v>
      </c>
      <c r="H39" s="221"/>
      <c r="I39" s="223" t="s">
        <v>71</v>
      </c>
      <c r="J39" s="225" t="s">
        <v>31</v>
      </c>
      <c r="K39" s="221"/>
      <c r="L39" s="224" t="s">
        <v>675</v>
      </c>
      <c r="M39" s="224" t="s">
        <v>777</v>
      </c>
      <c r="N39" s="221"/>
      <c r="O39" s="224" t="s">
        <v>221</v>
      </c>
      <c r="P39" s="224" t="s">
        <v>237</v>
      </c>
    </row>
    <row r="40" spans="1:16" ht="14">
      <c r="A40" s="230" t="s">
        <v>71</v>
      </c>
      <c r="B40" s="228"/>
      <c r="C40" s="231" t="s">
        <v>1606</v>
      </c>
      <c r="D40" s="221"/>
      <c r="E40" s="231" t="s">
        <v>1078</v>
      </c>
      <c r="F40" s="221"/>
      <c r="G40" s="231" t="s">
        <v>238</v>
      </c>
      <c r="H40" s="221"/>
      <c r="I40" s="223" t="s">
        <v>72</v>
      </c>
      <c r="J40" s="225" t="s">
        <v>31</v>
      </c>
      <c r="K40" s="221"/>
      <c r="L40" s="224" t="s">
        <v>790</v>
      </c>
      <c r="M40" s="224" t="s">
        <v>791</v>
      </c>
      <c r="N40" s="221"/>
      <c r="O40" s="224" t="s">
        <v>221</v>
      </c>
      <c r="P40" s="224" t="s">
        <v>238</v>
      </c>
    </row>
    <row r="41" spans="1:16" ht="14">
      <c r="A41" s="230" t="s">
        <v>72</v>
      </c>
      <c r="B41" s="228"/>
      <c r="C41" s="231" t="s">
        <v>1614</v>
      </c>
      <c r="D41" s="221"/>
      <c r="E41" s="231" t="s">
        <v>1104</v>
      </c>
      <c r="F41" s="221"/>
      <c r="G41" s="231" t="s">
        <v>239</v>
      </c>
      <c r="H41" s="221"/>
      <c r="I41" s="223" t="s">
        <v>73</v>
      </c>
      <c r="J41" s="225" t="s">
        <v>31</v>
      </c>
      <c r="K41" s="221"/>
      <c r="L41" s="224" t="s">
        <v>790</v>
      </c>
      <c r="M41" s="224" t="s">
        <v>809</v>
      </c>
      <c r="N41" s="221"/>
      <c r="O41" s="224" t="s">
        <v>221</v>
      </c>
      <c r="P41" s="224" t="s">
        <v>239</v>
      </c>
    </row>
    <row r="42" spans="1:16" ht="14">
      <c r="A42" s="230" t="s">
        <v>73</v>
      </c>
      <c r="B42" s="228"/>
      <c r="C42" s="231" t="s">
        <v>1622</v>
      </c>
      <c r="D42" s="221"/>
      <c r="E42" s="231" t="s">
        <v>1122</v>
      </c>
      <c r="F42" s="221"/>
      <c r="G42" s="231" t="s">
        <v>240</v>
      </c>
      <c r="H42" s="221"/>
      <c r="I42" s="223" t="s">
        <v>74</v>
      </c>
      <c r="J42" s="225" t="s">
        <v>31</v>
      </c>
      <c r="K42" s="221"/>
      <c r="L42" s="224" t="s">
        <v>790</v>
      </c>
      <c r="M42" s="224" t="s">
        <v>828</v>
      </c>
      <c r="N42" s="221"/>
      <c r="O42" s="224" t="s">
        <v>221</v>
      </c>
      <c r="P42" s="224" t="s">
        <v>240</v>
      </c>
    </row>
    <row r="43" spans="1:16" ht="14">
      <c r="A43" s="230" t="s">
        <v>74</v>
      </c>
      <c r="B43" s="228"/>
      <c r="C43" s="220" t="s">
        <v>1629</v>
      </c>
      <c r="E43" s="231" t="s">
        <v>1131</v>
      </c>
      <c r="F43" s="221"/>
      <c r="G43" s="231" t="s">
        <v>241</v>
      </c>
      <c r="H43" s="221"/>
      <c r="I43" s="223" t="s">
        <v>75</v>
      </c>
      <c r="J43" s="225" t="s">
        <v>31</v>
      </c>
      <c r="K43" s="221"/>
      <c r="L43" s="224" t="s">
        <v>790</v>
      </c>
      <c r="M43" s="224" t="s">
        <v>846</v>
      </c>
      <c r="N43" s="221"/>
      <c r="O43" s="224" t="s">
        <v>221</v>
      </c>
      <c r="P43" s="224" t="s">
        <v>241</v>
      </c>
    </row>
    <row r="44" spans="1:16" ht="14">
      <c r="A44" s="230" t="s">
        <v>75</v>
      </c>
      <c r="B44" s="228"/>
      <c r="C44"/>
      <c r="E44" s="231" t="s">
        <v>1158</v>
      </c>
      <c r="F44" s="221"/>
      <c r="G44" s="231" t="s">
        <v>242</v>
      </c>
      <c r="H44" s="221"/>
      <c r="I44" s="223" t="s">
        <v>76</v>
      </c>
      <c r="J44" s="225" t="s">
        <v>31</v>
      </c>
      <c r="K44" s="221"/>
      <c r="L44" s="224" t="s">
        <v>790</v>
      </c>
      <c r="M44" s="224" t="s">
        <v>889</v>
      </c>
      <c r="N44" s="221"/>
      <c r="O44" s="224" t="s">
        <v>221</v>
      </c>
      <c r="P44" s="224" t="s">
        <v>242</v>
      </c>
    </row>
    <row r="45" spans="1:16" ht="14">
      <c r="A45" s="230" t="s">
        <v>76</v>
      </c>
      <c r="B45" s="228"/>
      <c r="C45"/>
      <c r="E45" s="231" t="s">
        <v>1185</v>
      </c>
      <c r="F45" s="221"/>
      <c r="G45" s="231" t="s">
        <v>243</v>
      </c>
      <c r="H45" s="221"/>
      <c r="I45" s="223" t="s">
        <v>77</v>
      </c>
      <c r="J45" s="225" t="s">
        <v>31</v>
      </c>
      <c r="K45" s="221"/>
      <c r="L45" s="224" t="s">
        <v>894</v>
      </c>
      <c r="M45" s="224" t="s">
        <v>895</v>
      </c>
      <c r="N45" s="221"/>
      <c r="O45" s="224" t="s">
        <v>221</v>
      </c>
      <c r="P45" s="224" t="s">
        <v>243</v>
      </c>
    </row>
    <row r="46" spans="1:16" ht="14">
      <c r="A46" s="230" t="s">
        <v>77</v>
      </c>
      <c r="B46" s="228"/>
      <c r="C46"/>
      <c r="E46" s="231" t="s">
        <v>1203</v>
      </c>
      <c r="F46" s="221"/>
      <c r="G46" s="231" t="s">
        <v>244</v>
      </c>
      <c r="H46" s="221"/>
      <c r="I46" s="223" t="s">
        <v>79</v>
      </c>
      <c r="J46" s="225" t="s">
        <v>31</v>
      </c>
      <c r="K46" s="221"/>
      <c r="L46" s="224" t="s">
        <v>894</v>
      </c>
      <c r="M46" s="224" t="s">
        <v>937</v>
      </c>
      <c r="N46" s="221"/>
      <c r="O46" s="224" t="s">
        <v>221</v>
      </c>
      <c r="P46" s="224" t="s">
        <v>244</v>
      </c>
    </row>
    <row r="47" spans="1:16" ht="14">
      <c r="A47" s="230" t="s">
        <v>79</v>
      </c>
      <c r="B47" s="228"/>
      <c r="C47"/>
      <c r="E47" s="231" t="s">
        <v>1206</v>
      </c>
      <c r="F47" s="221"/>
      <c r="G47" s="231" t="s">
        <v>245</v>
      </c>
      <c r="H47" s="221"/>
      <c r="I47" s="223" t="s">
        <v>80</v>
      </c>
      <c r="J47" s="225" t="s">
        <v>31</v>
      </c>
      <c r="K47" s="221"/>
      <c r="L47" s="224" t="s">
        <v>894</v>
      </c>
      <c r="M47" s="224" t="s">
        <v>987</v>
      </c>
      <c r="N47" s="221"/>
      <c r="O47" s="224" t="s">
        <v>221</v>
      </c>
      <c r="P47" s="224" t="s">
        <v>245</v>
      </c>
    </row>
    <row r="48" spans="1:16" ht="14">
      <c r="A48" s="230" t="s">
        <v>80</v>
      </c>
      <c r="B48" s="228"/>
      <c r="C48"/>
      <c r="E48" s="231" t="s">
        <v>1226</v>
      </c>
      <c r="F48" s="221"/>
      <c r="G48" s="231" t="s">
        <v>246</v>
      </c>
      <c r="H48" s="221"/>
      <c r="I48" s="223" t="s">
        <v>81</v>
      </c>
      <c r="J48" s="225" t="s">
        <v>31</v>
      </c>
      <c r="K48" s="221"/>
      <c r="L48" s="224" t="s">
        <v>993</v>
      </c>
      <c r="M48" s="224" t="s">
        <v>994</v>
      </c>
      <c r="N48" s="221"/>
      <c r="O48" s="224" t="s">
        <v>221</v>
      </c>
      <c r="P48" s="224" t="s">
        <v>246</v>
      </c>
    </row>
    <row r="49" spans="1:16" ht="14">
      <c r="A49" s="230" t="s">
        <v>81</v>
      </c>
      <c r="B49" s="228"/>
      <c r="C49"/>
      <c r="E49" s="231" t="s">
        <v>1232</v>
      </c>
      <c r="F49" s="221"/>
      <c r="G49" s="231" t="s">
        <v>247</v>
      </c>
      <c r="H49" s="221"/>
      <c r="I49" s="223" t="s">
        <v>82</v>
      </c>
      <c r="J49" s="225" t="s">
        <v>31</v>
      </c>
      <c r="K49" s="221"/>
      <c r="L49" s="224" t="s">
        <v>993</v>
      </c>
      <c r="M49" s="224" t="s">
        <v>1019</v>
      </c>
      <c r="N49" s="221"/>
      <c r="O49" s="224" t="s">
        <v>221</v>
      </c>
      <c r="P49" s="224" t="s">
        <v>247</v>
      </c>
    </row>
    <row r="50" spans="1:16" ht="14">
      <c r="A50" s="230" t="s">
        <v>82</v>
      </c>
      <c r="B50" s="221"/>
      <c r="C50"/>
      <c r="E50" s="231" t="s">
        <v>1256</v>
      </c>
      <c r="F50" s="221"/>
      <c r="G50" s="231" t="s">
        <v>248</v>
      </c>
      <c r="H50" s="221"/>
      <c r="I50" s="224" t="s">
        <v>83</v>
      </c>
      <c r="J50" s="225" t="s">
        <v>31</v>
      </c>
      <c r="K50" s="221"/>
      <c r="L50" s="224" t="s">
        <v>993</v>
      </c>
      <c r="M50" s="224" t="s">
        <v>1057</v>
      </c>
      <c r="N50" s="221"/>
      <c r="O50" s="224" t="s">
        <v>221</v>
      </c>
      <c r="P50" s="224" t="s">
        <v>248</v>
      </c>
    </row>
    <row r="51" spans="1:16" ht="14">
      <c r="A51" s="231" t="s">
        <v>83</v>
      </c>
      <c r="B51" s="228"/>
      <c r="C51"/>
      <c r="E51" s="231" t="s">
        <v>1272</v>
      </c>
      <c r="F51" s="221"/>
      <c r="G51" s="231" t="s">
        <v>249</v>
      </c>
      <c r="H51" s="221"/>
      <c r="I51" s="226" t="s">
        <v>84</v>
      </c>
      <c r="J51" s="224" t="s">
        <v>85</v>
      </c>
      <c r="K51" s="221"/>
      <c r="L51" s="224" t="s">
        <v>993</v>
      </c>
      <c r="M51" s="224" t="s">
        <v>1078</v>
      </c>
      <c r="N51" s="221"/>
      <c r="O51" s="224" t="s">
        <v>221</v>
      </c>
      <c r="P51" s="224" t="s">
        <v>249</v>
      </c>
    </row>
    <row r="52" spans="1:16" ht="14">
      <c r="A52" s="230" t="s">
        <v>97</v>
      </c>
      <c r="B52" s="228"/>
      <c r="C52"/>
      <c r="E52" s="231" t="s">
        <v>1328</v>
      </c>
      <c r="F52" s="221"/>
      <c r="G52" s="231" t="s">
        <v>250</v>
      </c>
      <c r="H52" s="221"/>
      <c r="I52" s="226" t="s">
        <v>84</v>
      </c>
      <c r="J52" s="224" t="s">
        <v>86</v>
      </c>
      <c r="K52" s="221"/>
      <c r="L52" s="224" t="s">
        <v>993</v>
      </c>
      <c r="M52" s="224" t="s">
        <v>1104</v>
      </c>
      <c r="N52" s="221"/>
      <c r="O52" s="224" t="s">
        <v>221</v>
      </c>
      <c r="P52" s="224" t="s">
        <v>250</v>
      </c>
    </row>
    <row r="53" spans="1:16" ht="14">
      <c r="A53" s="230" t="s">
        <v>98</v>
      </c>
      <c r="B53" s="228"/>
      <c r="C53"/>
      <c r="E53" s="231" t="s">
        <v>1338</v>
      </c>
      <c r="F53" s="221"/>
      <c r="G53" s="231" t="s">
        <v>251</v>
      </c>
      <c r="H53" s="221"/>
      <c r="I53" s="226" t="s">
        <v>84</v>
      </c>
      <c r="J53" s="224" t="s">
        <v>87</v>
      </c>
      <c r="K53" s="221"/>
      <c r="L53" s="224" t="s">
        <v>993</v>
      </c>
      <c r="M53" s="224" t="s">
        <v>1122</v>
      </c>
      <c r="N53" s="221"/>
      <c r="O53" s="224" t="s">
        <v>221</v>
      </c>
      <c r="P53" s="224" t="s">
        <v>251</v>
      </c>
    </row>
    <row r="54" spans="1:16" ht="14">
      <c r="A54" s="230" t="s">
        <v>99</v>
      </c>
      <c r="B54" s="229"/>
      <c r="C54"/>
      <c r="E54" s="231" t="s">
        <v>1349</v>
      </c>
      <c r="F54" s="221"/>
      <c r="G54" s="231" t="s">
        <v>252</v>
      </c>
      <c r="H54" s="221"/>
      <c r="I54" s="226" t="s">
        <v>84</v>
      </c>
      <c r="J54" s="224" t="s">
        <v>88</v>
      </c>
      <c r="K54" s="221"/>
      <c r="L54" s="224" t="s">
        <v>1130</v>
      </c>
      <c r="M54" s="224" t="s">
        <v>1131</v>
      </c>
      <c r="N54" s="221"/>
      <c r="O54" s="224" t="s">
        <v>221</v>
      </c>
      <c r="P54" s="224" t="s">
        <v>252</v>
      </c>
    </row>
    <row r="55" spans="1:16" ht="14">
      <c r="A55" s="232" t="s">
        <v>84</v>
      </c>
      <c r="B55" s="228"/>
      <c r="C55"/>
      <c r="E55" s="231" t="s">
        <v>1361</v>
      </c>
      <c r="F55" s="221"/>
      <c r="G55" s="231" t="s">
        <v>253</v>
      </c>
      <c r="H55" s="221"/>
      <c r="I55" s="226" t="s">
        <v>84</v>
      </c>
      <c r="J55" s="224" t="s">
        <v>89</v>
      </c>
      <c r="K55" s="221"/>
      <c r="L55" s="224" t="s">
        <v>1130</v>
      </c>
      <c r="M55" s="224" t="s">
        <v>1158</v>
      </c>
      <c r="N55" s="221"/>
      <c r="O55" s="224" t="s">
        <v>221</v>
      </c>
      <c r="P55" s="224" t="s">
        <v>253</v>
      </c>
    </row>
    <row r="56" spans="1:16" ht="14">
      <c r="A56" s="230" t="s">
        <v>100</v>
      </c>
      <c r="B56" s="228"/>
      <c r="C56"/>
      <c r="E56" s="231" t="s">
        <v>1372</v>
      </c>
      <c r="F56" s="221"/>
      <c r="G56" s="231" t="s">
        <v>254</v>
      </c>
      <c r="H56" s="221"/>
      <c r="I56" s="226" t="s">
        <v>84</v>
      </c>
      <c r="J56" s="224" t="s">
        <v>90</v>
      </c>
      <c r="K56" s="221"/>
      <c r="L56" s="224" t="s">
        <v>1130</v>
      </c>
      <c r="M56" s="224" t="s">
        <v>1185</v>
      </c>
      <c r="N56" s="221"/>
      <c r="O56" s="224" t="s">
        <v>221</v>
      </c>
      <c r="P56" s="224" t="s">
        <v>254</v>
      </c>
    </row>
    <row r="57" spans="1:16" ht="14">
      <c r="A57" s="230" t="s">
        <v>101</v>
      </c>
      <c r="B57" s="228"/>
      <c r="C57"/>
      <c r="E57" s="231" t="s">
        <v>1379</v>
      </c>
      <c r="F57" s="221"/>
      <c r="G57" s="231" t="s">
        <v>255</v>
      </c>
      <c r="H57" s="221"/>
      <c r="I57" s="226" t="s">
        <v>84</v>
      </c>
      <c r="J57" s="224" t="s">
        <v>91</v>
      </c>
      <c r="K57" s="221"/>
      <c r="L57" s="224" t="s">
        <v>1130</v>
      </c>
      <c r="M57" s="224" t="s">
        <v>1203</v>
      </c>
      <c r="N57" s="221"/>
      <c r="O57" s="224" t="s">
        <v>221</v>
      </c>
      <c r="P57" s="224" t="s">
        <v>255</v>
      </c>
    </row>
    <row r="58" spans="1:16" ht="14">
      <c r="A58" s="230" t="s">
        <v>102</v>
      </c>
      <c r="B58" s="228"/>
      <c r="C58"/>
      <c r="E58" s="231" t="s">
        <v>1397</v>
      </c>
      <c r="F58" s="221"/>
      <c r="G58" s="231" t="s">
        <v>257</v>
      </c>
      <c r="H58" s="221"/>
      <c r="I58" s="226" t="s">
        <v>84</v>
      </c>
      <c r="J58" s="224" t="s">
        <v>92</v>
      </c>
      <c r="K58" s="221"/>
      <c r="L58" s="224" t="s">
        <v>1205</v>
      </c>
      <c r="M58" s="224" t="s">
        <v>1206</v>
      </c>
      <c r="N58" s="221"/>
      <c r="O58" s="224" t="s">
        <v>256</v>
      </c>
      <c r="P58" s="224" t="s">
        <v>257</v>
      </c>
    </row>
    <row r="59" spans="1:16" ht="14">
      <c r="A59" s="230" t="s">
        <v>103</v>
      </c>
      <c r="B59" s="228"/>
      <c r="C59"/>
      <c r="E59" s="231" t="s">
        <v>1408</v>
      </c>
      <c r="F59" s="221"/>
      <c r="G59" s="231" t="s">
        <v>258</v>
      </c>
      <c r="H59" s="221"/>
      <c r="I59" s="226" t="s">
        <v>84</v>
      </c>
      <c r="J59" s="224" t="s">
        <v>93</v>
      </c>
      <c r="K59" s="221"/>
      <c r="L59" s="224" t="s">
        <v>1205</v>
      </c>
      <c r="M59" s="224" t="s">
        <v>1226</v>
      </c>
      <c r="N59" s="221"/>
      <c r="O59" s="224" t="s">
        <v>256</v>
      </c>
      <c r="P59" s="224" t="s">
        <v>258</v>
      </c>
    </row>
    <row r="60" spans="1:16" ht="14">
      <c r="A60" s="230" t="s">
        <v>104</v>
      </c>
      <c r="B60" s="228"/>
      <c r="C60"/>
      <c r="E60" s="231" t="s">
        <v>1377</v>
      </c>
      <c r="F60" s="221"/>
      <c r="G60" s="231" t="s">
        <v>259</v>
      </c>
      <c r="H60" s="221"/>
      <c r="I60" s="226" t="s">
        <v>84</v>
      </c>
      <c r="J60" s="224" t="s">
        <v>94</v>
      </c>
      <c r="K60" s="221"/>
      <c r="L60" s="224" t="s">
        <v>1205</v>
      </c>
      <c r="M60" s="224" t="s">
        <v>1232</v>
      </c>
      <c r="N60" s="221"/>
      <c r="O60" s="224" t="s">
        <v>256</v>
      </c>
      <c r="P60" s="224" t="s">
        <v>259</v>
      </c>
    </row>
    <row r="61" spans="1:16" ht="14">
      <c r="A61" s="230" t="s">
        <v>105</v>
      </c>
      <c r="B61" s="228"/>
      <c r="C61"/>
      <c r="E61" s="231" t="s">
        <v>1429</v>
      </c>
      <c r="F61" s="221"/>
      <c r="G61" s="231" t="s">
        <v>260</v>
      </c>
      <c r="H61" s="221"/>
      <c r="I61" s="226" t="s">
        <v>84</v>
      </c>
      <c r="J61" s="224" t="s">
        <v>96</v>
      </c>
      <c r="K61" s="221"/>
      <c r="L61" s="224" t="s">
        <v>1205</v>
      </c>
      <c r="M61" s="224" t="s">
        <v>1256</v>
      </c>
      <c r="N61" s="221"/>
      <c r="O61" s="224" t="s">
        <v>256</v>
      </c>
      <c r="P61" s="224" t="s">
        <v>260</v>
      </c>
    </row>
    <row r="62" spans="1:16" ht="14">
      <c r="A62" s="230" t="s">
        <v>106</v>
      </c>
      <c r="B62" s="228"/>
      <c r="C62"/>
      <c r="E62" s="231" t="s">
        <v>1432</v>
      </c>
      <c r="F62" s="221"/>
      <c r="G62" s="231" t="s">
        <v>261</v>
      </c>
      <c r="H62" s="221"/>
      <c r="I62" s="223" t="s">
        <v>97</v>
      </c>
      <c r="J62" s="225" t="s">
        <v>31</v>
      </c>
      <c r="K62" s="221"/>
      <c r="L62" s="224" t="s">
        <v>1205</v>
      </c>
      <c r="M62" s="224" t="s">
        <v>1272</v>
      </c>
      <c r="N62" s="221"/>
      <c r="O62" s="224" t="s">
        <v>256</v>
      </c>
      <c r="P62" s="224" t="s">
        <v>261</v>
      </c>
    </row>
    <row r="63" spans="1:16" ht="14">
      <c r="A63" s="230" t="s">
        <v>107</v>
      </c>
      <c r="B63" s="228"/>
      <c r="C63"/>
      <c r="E63" s="231" t="s">
        <v>1442</v>
      </c>
      <c r="F63" s="221"/>
      <c r="G63" s="231" t="s">
        <v>262</v>
      </c>
      <c r="H63" s="221"/>
      <c r="I63" s="223" t="s">
        <v>98</v>
      </c>
      <c r="J63" s="225" t="s">
        <v>31</v>
      </c>
      <c r="K63" s="221"/>
      <c r="L63" s="224" t="s">
        <v>1327</v>
      </c>
      <c r="M63" s="224" t="s">
        <v>1328</v>
      </c>
      <c r="N63" s="221"/>
      <c r="O63" s="224" t="s">
        <v>256</v>
      </c>
      <c r="P63" s="224" t="s">
        <v>262</v>
      </c>
    </row>
    <row r="64" spans="1:16" ht="14">
      <c r="A64" s="230" t="s">
        <v>108</v>
      </c>
      <c r="B64" s="228"/>
      <c r="C64"/>
      <c r="E64" s="231" t="s">
        <v>1448</v>
      </c>
      <c r="F64" s="221"/>
      <c r="G64" s="231" t="s">
        <v>263</v>
      </c>
      <c r="H64" s="221"/>
      <c r="I64" s="223" t="s">
        <v>99</v>
      </c>
      <c r="J64" s="225" t="s">
        <v>31</v>
      </c>
      <c r="K64" s="221"/>
      <c r="L64" s="224" t="s">
        <v>1327</v>
      </c>
      <c r="M64" s="224" t="s">
        <v>1338</v>
      </c>
      <c r="N64" s="221"/>
      <c r="O64" s="224" t="s">
        <v>256</v>
      </c>
      <c r="P64" s="224" t="s">
        <v>263</v>
      </c>
    </row>
    <row r="65" spans="1:16" ht="14">
      <c r="A65" s="230" t="s">
        <v>109</v>
      </c>
      <c r="B65" s="228"/>
      <c r="C65"/>
      <c r="E65" s="231" t="s">
        <v>1453</v>
      </c>
      <c r="F65" s="221"/>
      <c r="G65" s="231" t="s">
        <v>264</v>
      </c>
      <c r="H65" s="221"/>
      <c r="I65" s="226" t="s">
        <v>84</v>
      </c>
      <c r="J65" s="224" t="s">
        <v>31</v>
      </c>
      <c r="K65" s="221"/>
      <c r="L65" s="224" t="s">
        <v>1327</v>
      </c>
      <c r="M65" s="224" t="s">
        <v>1349</v>
      </c>
      <c r="N65" s="221"/>
      <c r="O65" s="224" t="s">
        <v>256</v>
      </c>
      <c r="P65" s="224" t="s">
        <v>202</v>
      </c>
    </row>
    <row r="66" spans="1:16" ht="14">
      <c r="A66" s="230" t="s">
        <v>110</v>
      </c>
      <c r="B66" s="228"/>
      <c r="C66"/>
      <c r="E66" s="231" t="s">
        <v>1462</v>
      </c>
      <c r="F66" s="221"/>
      <c r="G66" s="231" t="s">
        <v>265</v>
      </c>
      <c r="H66" s="221"/>
      <c r="I66" s="223" t="s">
        <v>100</v>
      </c>
      <c r="J66" s="225" t="s">
        <v>31</v>
      </c>
      <c r="K66" s="221"/>
      <c r="L66" s="224" t="s">
        <v>1327</v>
      </c>
      <c r="M66" s="224" t="s">
        <v>1361</v>
      </c>
      <c r="N66" s="221"/>
      <c r="O66" s="224" t="s">
        <v>256</v>
      </c>
      <c r="P66" s="224" t="s">
        <v>264</v>
      </c>
    </row>
    <row r="67" spans="1:16" ht="14">
      <c r="A67" s="230" t="s">
        <v>111</v>
      </c>
      <c r="B67" s="228"/>
      <c r="C67"/>
      <c r="E67" s="231" t="s">
        <v>1487</v>
      </c>
      <c r="F67" s="221"/>
      <c r="G67" s="231" t="s">
        <v>266</v>
      </c>
      <c r="H67" s="221"/>
      <c r="I67" s="223" t="s">
        <v>101</v>
      </c>
      <c r="J67" s="225" t="s">
        <v>31</v>
      </c>
      <c r="K67" s="221"/>
      <c r="L67" s="224" t="s">
        <v>1327</v>
      </c>
      <c r="M67" s="224" t="s">
        <v>1372</v>
      </c>
      <c r="N67" s="221"/>
      <c r="O67" s="224" t="s">
        <v>256</v>
      </c>
      <c r="P67" s="224" t="s">
        <v>265</v>
      </c>
    </row>
    <row r="68" spans="1:16" ht="14">
      <c r="A68" s="230" t="s">
        <v>112</v>
      </c>
      <c r="B68" s="228"/>
      <c r="C68"/>
      <c r="E68" s="231" t="s">
        <v>1503</v>
      </c>
      <c r="F68" s="221"/>
      <c r="G68" s="231" t="s">
        <v>267</v>
      </c>
      <c r="H68" s="221"/>
      <c r="I68" s="223" t="s">
        <v>102</v>
      </c>
      <c r="J68" s="225" t="s">
        <v>31</v>
      </c>
      <c r="K68" s="221"/>
      <c r="L68" s="224" t="s">
        <v>1378</v>
      </c>
      <c r="M68" s="224" t="s">
        <v>1379</v>
      </c>
      <c r="N68" s="221"/>
      <c r="O68" s="224" t="s">
        <v>256</v>
      </c>
      <c r="P68" s="224" t="s">
        <v>266</v>
      </c>
    </row>
    <row r="69" spans="1:16" ht="14">
      <c r="A69" s="230" t="s">
        <v>114</v>
      </c>
      <c r="B69" s="228"/>
      <c r="C69"/>
      <c r="E69" s="231" t="s">
        <v>1515</v>
      </c>
      <c r="F69" s="221"/>
      <c r="G69" s="231" t="s">
        <v>269</v>
      </c>
      <c r="H69" s="221"/>
      <c r="I69" s="223" t="s">
        <v>103</v>
      </c>
      <c r="J69" s="225" t="s">
        <v>31</v>
      </c>
      <c r="K69" s="221"/>
      <c r="L69" s="224" t="s">
        <v>1378</v>
      </c>
      <c r="M69" s="224" t="s">
        <v>1397</v>
      </c>
      <c r="N69" s="221"/>
      <c r="O69" s="224" t="s">
        <v>256</v>
      </c>
      <c r="P69" s="224" t="s">
        <v>267</v>
      </c>
    </row>
    <row r="70" spans="1:16" ht="14">
      <c r="A70" s="230" t="s">
        <v>115</v>
      </c>
      <c r="B70" s="228"/>
      <c r="C70"/>
      <c r="E70" s="231" t="s">
        <v>1526</v>
      </c>
      <c r="F70" s="221"/>
      <c r="G70" s="231" t="s">
        <v>270</v>
      </c>
      <c r="H70" s="221"/>
      <c r="I70" s="223" t="s">
        <v>104</v>
      </c>
      <c r="J70" s="225" t="s">
        <v>31</v>
      </c>
      <c r="K70" s="221"/>
      <c r="L70" s="224" t="s">
        <v>1378</v>
      </c>
      <c r="M70" s="224" t="s">
        <v>1408</v>
      </c>
      <c r="N70" s="221"/>
      <c r="O70" s="224" t="s">
        <v>256</v>
      </c>
      <c r="P70" s="224" t="s">
        <v>269</v>
      </c>
    </row>
    <row r="71" spans="1:16" ht="14">
      <c r="A71" s="230" t="s">
        <v>116</v>
      </c>
      <c r="B71" s="228"/>
      <c r="C71"/>
      <c r="E71" s="231" t="s">
        <v>1538</v>
      </c>
      <c r="F71" s="221"/>
      <c r="G71" s="231" t="s">
        <v>271</v>
      </c>
      <c r="H71" s="221"/>
      <c r="I71" s="223" t="s">
        <v>105</v>
      </c>
      <c r="J71" s="225" t="s">
        <v>31</v>
      </c>
      <c r="K71" s="221"/>
      <c r="L71" s="224" t="s">
        <v>1378</v>
      </c>
      <c r="M71" s="224" t="s">
        <v>1377</v>
      </c>
      <c r="N71" s="221"/>
      <c r="O71" s="224" t="s">
        <v>256</v>
      </c>
      <c r="P71" s="224" t="s">
        <v>270</v>
      </c>
    </row>
    <row r="72" spans="1:16" ht="14">
      <c r="A72" s="230" t="s">
        <v>117</v>
      </c>
      <c r="B72" s="228"/>
      <c r="C72"/>
      <c r="E72" s="231" t="s">
        <v>1546</v>
      </c>
      <c r="F72" s="221"/>
      <c r="G72" s="231" t="s">
        <v>272</v>
      </c>
      <c r="H72" s="221"/>
      <c r="I72" s="223" t="s">
        <v>106</v>
      </c>
      <c r="J72" s="225" t="s">
        <v>31</v>
      </c>
      <c r="K72" s="221"/>
      <c r="L72" s="224" t="s">
        <v>1378</v>
      </c>
      <c r="M72" s="224" t="s">
        <v>1429</v>
      </c>
      <c r="N72" s="221"/>
      <c r="O72" s="224" t="s">
        <v>256</v>
      </c>
      <c r="P72" s="224" t="s">
        <v>271</v>
      </c>
    </row>
    <row r="73" spans="1:16" ht="14">
      <c r="A73" s="230" t="s">
        <v>118</v>
      </c>
      <c r="B73" s="228"/>
      <c r="C73"/>
      <c r="E73" s="231" t="s">
        <v>1560</v>
      </c>
      <c r="F73" s="221"/>
      <c r="G73" s="231" t="s">
        <v>273</v>
      </c>
      <c r="H73" s="221"/>
      <c r="I73" s="223" t="s">
        <v>107</v>
      </c>
      <c r="J73" s="225" t="s">
        <v>31</v>
      </c>
      <c r="K73" s="221"/>
      <c r="L73" s="224" t="s">
        <v>1431</v>
      </c>
      <c r="M73" s="224" t="s">
        <v>1432</v>
      </c>
      <c r="N73" s="221"/>
      <c r="O73" s="224" t="s">
        <v>256</v>
      </c>
      <c r="P73" s="224" t="s">
        <v>272</v>
      </c>
    </row>
    <row r="74" spans="1:16" ht="14">
      <c r="A74" s="230" t="s">
        <v>119</v>
      </c>
      <c r="B74" s="228"/>
      <c r="C74"/>
      <c r="E74" s="231" t="s">
        <v>1610</v>
      </c>
      <c r="F74" s="221"/>
      <c r="G74" s="231" t="s">
        <v>274</v>
      </c>
      <c r="H74" s="221"/>
      <c r="I74" s="223" t="s">
        <v>108</v>
      </c>
      <c r="J74" s="225" t="s">
        <v>31</v>
      </c>
      <c r="K74" s="221"/>
      <c r="L74" s="224" t="s">
        <v>1431</v>
      </c>
      <c r="M74" s="224" t="s">
        <v>1442</v>
      </c>
      <c r="N74" s="221"/>
      <c r="O74" s="224" t="s">
        <v>256</v>
      </c>
      <c r="P74" s="224" t="s">
        <v>273</v>
      </c>
    </row>
    <row r="75" spans="1:16" ht="14">
      <c r="A75" s="230" t="s">
        <v>120</v>
      </c>
      <c r="B75" s="228"/>
      <c r="C75"/>
      <c r="E75" s="231" t="s">
        <v>1653</v>
      </c>
      <c r="F75" s="221"/>
      <c r="G75" s="231" t="s">
        <v>275</v>
      </c>
      <c r="H75" s="221"/>
      <c r="I75" s="223" t="s">
        <v>109</v>
      </c>
      <c r="J75" s="225" t="s">
        <v>31</v>
      </c>
      <c r="K75" s="221"/>
      <c r="L75" s="224" t="s">
        <v>1431</v>
      </c>
      <c r="M75" s="224" t="s">
        <v>1448</v>
      </c>
      <c r="N75" s="221"/>
      <c r="O75" s="224" t="s">
        <v>256</v>
      </c>
      <c r="P75" s="224" t="s">
        <v>274</v>
      </c>
    </row>
    <row r="76" spans="1:16" ht="14">
      <c r="A76" s="230" t="s">
        <v>122</v>
      </c>
      <c r="B76" s="228"/>
      <c r="C76"/>
      <c r="E76" s="231" t="s">
        <v>1675</v>
      </c>
      <c r="F76" s="221"/>
      <c r="G76" s="231" t="s">
        <v>276</v>
      </c>
      <c r="H76" s="221"/>
      <c r="I76" s="223" t="s">
        <v>110</v>
      </c>
      <c r="J76" s="225" t="s">
        <v>31</v>
      </c>
      <c r="K76" s="221"/>
      <c r="L76" s="224" t="s">
        <v>1431</v>
      </c>
      <c r="M76" s="224" t="s">
        <v>1453</v>
      </c>
      <c r="N76" s="221"/>
      <c r="O76" s="224" t="s">
        <v>256</v>
      </c>
      <c r="P76" s="224" t="s">
        <v>275</v>
      </c>
    </row>
    <row r="77" spans="1:16" ht="14">
      <c r="A77" s="230" t="s">
        <v>123</v>
      </c>
      <c r="B77" s="228"/>
      <c r="C77"/>
      <c r="E77" s="231" t="s">
        <v>1691</v>
      </c>
      <c r="F77" s="221"/>
      <c r="G77" s="231" t="s">
        <v>278</v>
      </c>
      <c r="H77" s="221"/>
      <c r="I77" s="223" t="s">
        <v>111</v>
      </c>
      <c r="J77" s="225" t="s">
        <v>31</v>
      </c>
      <c r="K77" s="221"/>
      <c r="L77" s="224" t="s">
        <v>1461</v>
      </c>
      <c r="M77" s="224" t="s">
        <v>1462</v>
      </c>
      <c r="N77" s="221"/>
      <c r="O77" s="224" t="s">
        <v>256</v>
      </c>
      <c r="P77" s="224" t="s">
        <v>276</v>
      </c>
    </row>
    <row r="78" spans="1:16" ht="14">
      <c r="A78" s="230" t="s">
        <v>124</v>
      </c>
      <c r="B78" s="228"/>
      <c r="C78"/>
      <c r="E78" s="231" t="s">
        <v>1702</v>
      </c>
      <c r="F78" s="221"/>
      <c r="G78" s="231" t="s">
        <v>279</v>
      </c>
      <c r="H78" s="221"/>
      <c r="I78" s="223" t="s">
        <v>112</v>
      </c>
      <c r="J78" s="225" t="s">
        <v>31</v>
      </c>
      <c r="K78" s="221"/>
      <c r="L78" s="224" t="s">
        <v>1461</v>
      </c>
      <c r="M78" s="224" t="s">
        <v>1487</v>
      </c>
      <c r="N78" s="221"/>
      <c r="O78" s="224" t="s">
        <v>277</v>
      </c>
      <c r="P78" s="224" t="s">
        <v>278</v>
      </c>
    </row>
    <row r="79" spans="1:16" ht="14">
      <c r="A79" s="230" t="s">
        <v>125</v>
      </c>
      <c r="B79" s="228"/>
      <c r="C79"/>
      <c r="E79" s="231" t="s">
        <v>1718</v>
      </c>
      <c r="F79" s="221"/>
      <c r="G79" s="231" t="s">
        <v>280</v>
      </c>
      <c r="H79" s="221"/>
      <c r="I79" s="223" t="s">
        <v>114</v>
      </c>
      <c r="J79" s="225" t="s">
        <v>31</v>
      </c>
      <c r="K79" s="221"/>
      <c r="L79" s="224" t="s">
        <v>1461</v>
      </c>
      <c r="M79" s="224" t="s">
        <v>1503</v>
      </c>
      <c r="N79" s="221"/>
      <c r="O79" s="224" t="s">
        <v>277</v>
      </c>
      <c r="P79" s="224" t="s">
        <v>279</v>
      </c>
    </row>
    <row r="80" spans="1:16" ht="14">
      <c r="A80" s="230" t="s">
        <v>126</v>
      </c>
      <c r="B80" s="228"/>
      <c r="C80"/>
      <c r="E80" s="231" t="s">
        <v>1736</v>
      </c>
      <c r="F80" s="221"/>
      <c r="G80" s="231" t="s">
        <v>281</v>
      </c>
      <c r="H80" s="221"/>
      <c r="I80" s="223" t="s">
        <v>115</v>
      </c>
      <c r="J80" s="225" t="s">
        <v>31</v>
      </c>
      <c r="K80" s="221"/>
      <c r="L80" s="224" t="s">
        <v>1461</v>
      </c>
      <c r="M80" s="224" t="s">
        <v>1515</v>
      </c>
      <c r="N80" s="221"/>
      <c r="O80" s="224" t="s">
        <v>277</v>
      </c>
      <c r="P80" s="224" t="s">
        <v>280</v>
      </c>
    </row>
    <row r="81" spans="1:16" ht="14">
      <c r="A81" s="230" t="s">
        <v>127</v>
      </c>
      <c r="B81" s="228"/>
      <c r="C81"/>
      <c r="E81" s="231" t="s">
        <v>1758</v>
      </c>
      <c r="F81" s="221"/>
      <c r="G81" s="231" t="s">
        <v>282</v>
      </c>
      <c r="H81" s="221"/>
      <c r="I81" s="223" t="s">
        <v>116</v>
      </c>
      <c r="J81" s="225" t="s">
        <v>31</v>
      </c>
      <c r="K81" s="221"/>
      <c r="L81" s="224" t="s">
        <v>1461</v>
      </c>
      <c r="M81" s="224" t="s">
        <v>1526</v>
      </c>
      <c r="N81" s="221"/>
      <c r="O81" s="224" t="s">
        <v>277</v>
      </c>
      <c r="P81" s="224" t="s">
        <v>281</v>
      </c>
    </row>
    <row r="82" spans="1:16" ht="14">
      <c r="A82" s="230" t="s">
        <v>128</v>
      </c>
      <c r="B82" s="228"/>
      <c r="C82"/>
      <c r="E82" s="231" t="s">
        <v>1765</v>
      </c>
      <c r="F82" s="221"/>
      <c r="G82" s="231" t="s">
        <v>283</v>
      </c>
      <c r="H82" s="221"/>
      <c r="I82" s="223" t="s">
        <v>117</v>
      </c>
      <c r="J82" s="225" t="s">
        <v>31</v>
      </c>
      <c r="K82" s="221"/>
      <c r="L82" s="224" t="s">
        <v>1461</v>
      </c>
      <c r="M82" s="224" t="s">
        <v>1538</v>
      </c>
      <c r="N82" s="221"/>
      <c r="O82" s="224" t="s">
        <v>277</v>
      </c>
      <c r="P82" s="224" t="s">
        <v>282</v>
      </c>
    </row>
    <row r="83" spans="1:16" ht="14">
      <c r="A83" s="230" t="s">
        <v>129</v>
      </c>
      <c r="B83" s="228"/>
      <c r="C83"/>
      <c r="E83" s="231" t="s">
        <v>1770</v>
      </c>
      <c r="F83" s="221"/>
      <c r="G83" s="231" t="s">
        <v>284</v>
      </c>
      <c r="H83" s="221"/>
      <c r="I83" s="223" t="s">
        <v>118</v>
      </c>
      <c r="J83" s="225" t="s">
        <v>31</v>
      </c>
      <c r="K83" s="221"/>
      <c r="L83" s="224" t="s">
        <v>1545</v>
      </c>
      <c r="M83" s="224" t="s">
        <v>1546</v>
      </c>
      <c r="N83" s="221"/>
      <c r="O83" s="224" t="s">
        <v>277</v>
      </c>
      <c r="P83" s="224" t="s">
        <v>283</v>
      </c>
    </row>
    <row r="84" spans="1:16" ht="14">
      <c r="A84" s="230" t="s">
        <v>130</v>
      </c>
      <c r="B84" s="228"/>
      <c r="C84"/>
      <c r="E84" s="231" t="s">
        <v>1780</v>
      </c>
      <c r="F84" s="221"/>
      <c r="G84" s="231" t="s">
        <v>285</v>
      </c>
      <c r="H84" s="221"/>
      <c r="I84" s="223" t="s">
        <v>119</v>
      </c>
      <c r="J84" s="225" t="s">
        <v>31</v>
      </c>
      <c r="K84" s="221"/>
      <c r="L84" s="224" t="s">
        <v>1545</v>
      </c>
      <c r="M84" s="224" t="s">
        <v>1560</v>
      </c>
      <c r="N84" s="221"/>
      <c r="O84" s="224" t="s">
        <v>277</v>
      </c>
      <c r="P84" s="224" t="s">
        <v>284</v>
      </c>
    </row>
    <row r="85" spans="1:16" ht="14">
      <c r="A85" s="230" t="s">
        <v>131</v>
      </c>
      <c r="B85" s="228"/>
      <c r="C85"/>
      <c r="E85" s="231" t="s">
        <v>1793</v>
      </c>
      <c r="F85" s="221"/>
      <c r="G85" s="231" t="s">
        <v>286</v>
      </c>
      <c r="H85" s="221"/>
      <c r="I85" s="223" t="s">
        <v>120</v>
      </c>
      <c r="J85" s="225" t="s">
        <v>31</v>
      </c>
      <c r="K85" s="221"/>
      <c r="L85" s="224" t="s">
        <v>1545</v>
      </c>
      <c r="M85" s="224" t="s">
        <v>1610</v>
      </c>
      <c r="N85" s="221"/>
      <c r="O85" s="224" t="s">
        <v>277</v>
      </c>
      <c r="P85" s="224" t="s">
        <v>285</v>
      </c>
    </row>
    <row r="86" spans="1:16" ht="14">
      <c r="A86" s="230" t="s">
        <v>132</v>
      </c>
      <c r="B86" s="228"/>
      <c r="C86"/>
      <c r="E86" s="231" t="s">
        <v>1814</v>
      </c>
      <c r="F86" s="221"/>
      <c r="G86" s="231" t="s">
        <v>287</v>
      </c>
      <c r="H86" s="221"/>
      <c r="I86" s="223" t="s">
        <v>122</v>
      </c>
      <c r="J86" s="225" t="s">
        <v>31</v>
      </c>
      <c r="K86" s="221"/>
      <c r="L86" s="224" t="s">
        <v>1545</v>
      </c>
      <c r="M86" s="224" t="s">
        <v>1653</v>
      </c>
      <c r="N86" s="221"/>
      <c r="O86" s="224" t="s">
        <v>277</v>
      </c>
      <c r="P86" s="224" t="s">
        <v>286</v>
      </c>
    </row>
    <row r="87" spans="1:16" ht="14">
      <c r="A87" s="230" t="s">
        <v>133</v>
      </c>
      <c r="B87" s="228"/>
      <c r="C87"/>
      <c r="E87" s="231" t="s">
        <v>1826</v>
      </c>
      <c r="F87" s="221"/>
      <c r="G87" s="231" t="s">
        <v>288</v>
      </c>
      <c r="H87" s="221"/>
      <c r="I87" s="223" t="s">
        <v>123</v>
      </c>
      <c r="J87" s="225" t="s">
        <v>31</v>
      </c>
      <c r="K87" s="221"/>
      <c r="L87" s="224" t="s">
        <v>1545</v>
      </c>
      <c r="M87" s="224" t="s">
        <v>1675</v>
      </c>
      <c r="N87" s="221"/>
      <c r="O87" s="224" t="s">
        <v>277</v>
      </c>
      <c r="P87" s="224" t="s">
        <v>287</v>
      </c>
    </row>
    <row r="88" spans="1:16" ht="14">
      <c r="A88" s="230" t="s">
        <v>134</v>
      </c>
      <c r="B88" s="228"/>
      <c r="C88"/>
      <c r="E88" s="220" t="s">
        <v>1854</v>
      </c>
      <c r="G88" s="231" t="s">
        <v>289</v>
      </c>
      <c r="H88" s="221"/>
      <c r="I88" s="223" t="s">
        <v>124</v>
      </c>
      <c r="J88" s="225" t="s">
        <v>31</v>
      </c>
      <c r="K88" s="221"/>
      <c r="L88" s="224" t="s">
        <v>1690</v>
      </c>
      <c r="M88" s="224" t="s">
        <v>1691</v>
      </c>
      <c r="N88" s="221"/>
      <c r="O88" s="224" t="s">
        <v>277</v>
      </c>
      <c r="P88" s="224" t="s">
        <v>288</v>
      </c>
    </row>
    <row r="89" spans="1:16" ht="14">
      <c r="A89" s="230" t="s">
        <v>135</v>
      </c>
      <c r="B89" s="228"/>
      <c r="C89"/>
      <c r="E89"/>
      <c r="G89" s="231" t="s">
        <v>290</v>
      </c>
      <c r="H89" s="221"/>
      <c r="I89" s="223" t="s">
        <v>125</v>
      </c>
      <c r="J89" s="225" t="s">
        <v>31</v>
      </c>
      <c r="K89" s="221"/>
      <c r="L89" s="224" t="s">
        <v>1690</v>
      </c>
      <c r="M89" s="224" t="s">
        <v>1702</v>
      </c>
      <c r="N89" s="221"/>
      <c r="O89" s="224" t="s">
        <v>277</v>
      </c>
      <c r="P89" s="224" t="s">
        <v>289</v>
      </c>
    </row>
    <row r="90" spans="1:16" ht="14">
      <c r="A90" s="230" t="s">
        <v>136</v>
      </c>
      <c r="B90" s="228"/>
      <c r="C90"/>
      <c r="E90"/>
      <c r="G90" s="231" t="s">
        <v>291</v>
      </c>
      <c r="H90" s="221"/>
      <c r="I90" s="223" t="s">
        <v>126</v>
      </c>
      <c r="J90" s="225" t="s">
        <v>31</v>
      </c>
      <c r="K90" s="221"/>
      <c r="L90" s="224" t="s">
        <v>1690</v>
      </c>
      <c r="M90" s="224" t="s">
        <v>1718</v>
      </c>
      <c r="N90" s="221"/>
      <c r="O90" s="224" t="s">
        <v>277</v>
      </c>
      <c r="P90" s="224" t="s">
        <v>290</v>
      </c>
    </row>
    <row r="91" spans="1:16" ht="14">
      <c r="A91" s="230" t="s">
        <v>137</v>
      </c>
      <c r="B91" s="228"/>
      <c r="C91"/>
      <c r="E91"/>
      <c r="G91" s="231" t="s">
        <v>292</v>
      </c>
      <c r="H91" s="221"/>
      <c r="I91" s="223" t="s">
        <v>127</v>
      </c>
      <c r="J91" s="225" t="s">
        <v>31</v>
      </c>
      <c r="K91" s="221"/>
      <c r="L91" s="224" t="s">
        <v>1690</v>
      </c>
      <c r="M91" s="224" t="s">
        <v>1736</v>
      </c>
      <c r="N91" s="221"/>
      <c r="O91" s="224" t="s">
        <v>277</v>
      </c>
      <c r="P91" s="224" t="s">
        <v>291</v>
      </c>
    </row>
    <row r="92" spans="1:16" ht="14">
      <c r="A92" s="230" t="s">
        <v>139</v>
      </c>
      <c r="B92" s="228"/>
      <c r="C92"/>
      <c r="E92"/>
      <c r="G92" s="231" t="s">
        <v>293</v>
      </c>
      <c r="H92" s="221"/>
      <c r="I92" s="223" t="s">
        <v>128</v>
      </c>
      <c r="J92" s="225" t="s">
        <v>31</v>
      </c>
      <c r="K92" s="221"/>
      <c r="L92" s="224" t="s">
        <v>1690</v>
      </c>
      <c r="M92" s="224" t="s">
        <v>1758</v>
      </c>
      <c r="N92" s="221"/>
      <c r="O92" s="224" t="s">
        <v>277</v>
      </c>
      <c r="P92" s="224" t="s">
        <v>292</v>
      </c>
    </row>
    <row r="93" spans="1:16" ht="14">
      <c r="A93" s="230" t="s">
        <v>140</v>
      </c>
      <c r="B93" s="228"/>
      <c r="C93"/>
      <c r="E93"/>
      <c r="G93" s="231" t="s">
        <v>294</v>
      </c>
      <c r="H93" s="221"/>
      <c r="I93" s="223" t="s">
        <v>129</v>
      </c>
      <c r="J93" s="225" t="s">
        <v>31</v>
      </c>
      <c r="K93" s="221"/>
      <c r="L93" s="224" t="s">
        <v>1708</v>
      </c>
      <c r="M93" s="224" t="s">
        <v>1765</v>
      </c>
      <c r="N93" s="221"/>
      <c r="O93" s="224" t="s">
        <v>277</v>
      </c>
      <c r="P93" s="224" t="s">
        <v>202</v>
      </c>
    </row>
    <row r="94" spans="1:16" ht="14">
      <c r="A94" s="230" t="s">
        <v>141</v>
      </c>
      <c r="B94" s="228"/>
      <c r="C94"/>
      <c r="E94"/>
      <c r="G94" s="231" t="s">
        <v>296</v>
      </c>
      <c r="H94" s="221"/>
      <c r="I94" s="223" t="s">
        <v>130</v>
      </c>
      <c r="J94" s="225" t="s">
        <v>31</v>
      </c>
      <c r="K94" s="221"/>
      <c r="L94" s="224" t="s">
        <v>1708</v>
      </c>
      <c r="M94" s="224" t="s">
        <v>1770</v>
      </c>
      <c r="N94" s="221"/>
      <c r="O94" s="224" t="s">
        <v>277</v>
      </c>
      <c r="P94" s="224" t="s">
        <v>293</v>
      </c>
    </row>
    <row r="95" spans="1:16" ht="14">
      <c r="A95" s="230" t="s">
        <v>142</v>
      </c>
      <c r="B95" s="228"/>
      <c r="C95"/>
      <c r="E95"/>
      <c r="G95" s="231" t="s">
        <v>297</v>
      </c>
      <c r="H95" s="221"/>
      <c r="I95" s="223" t="s">
        <v>131</v>
      </c>
      <c r="J95" s="225" t="s">
        <v>31</v>
      </c>
      <c r="K95" s="221"/>
      <c r="L95" s="224" t="s">
        <v>1708</v>
      </c>
      <c r="M95" s="224" t="s">
        <v>1780</v>
      </c>
      <c r="N95" s="221"/>
      <c r="O95" s="224" t="s">
        <v>277</v>
      </c>
      <c r="P95" s="224" t="s">
        <v>294</v>
      </c>
    </row>
    <row r="96" spans="1:16" ht="14">
      <c r="A96" s="230" t="s">
        <v>143</v>
      </c>
      <c r="B96" s="228"/>
      <c r="C96"/>
      <c r="E96"/>
      <c r="G96" s="231" t="s">
        <v>298</v>
      </c>
      <c r="H96" s="221"/>
      <c r="I96" s="223" t="s">
        <v>132</v>
      </c>
      <c r="J96" s="225" t="s">
        <v>31</v>
      </c>
      <c r="K96" s="221"/>
      <c r="L96" s="224" t="s">
        <v>1708</v>
      </c>
      <c r="M96" s="224" t="s">
        <v>1793</v>
      </c>
      <c r="N96" s="221"/>
      <c r="O96" s="224" t="s">
        <v>277</v>
      </c>
      <c r="P96" s="224" t="s">
        <v>296</v>
      </c>
    </row>
    <row r="97" spans="1:16" ht="14">
      <c r="A97" s="230" t="s">
        <v>144</v>
      </c>
      <c r="B97" s="228"/>
      <c r="C97"/>
      <c r="E97"/>
      <c r="G97" s="231" t="s">
        <v>299</v>
      </c>
      <c r="H97" s="221"/>
      <c r="I97" s="223" t="s">
        <v>133</v>
      </c>
      <c r="J97" s="225" t="s">
        <v>31</v>
      </c>
      <c r="K97" s="221"/>
      <c r="L97" s="224" t="s">
        <v>1708</v>
      </c>
      <c r="M97" s="224" t="s">
        <v>1814</v>
      </c>
      <c r="N97" s="221"/>
      <c r="O97" s="224" t="s">
        <v>277</v>
      </c>
      <c r="P97" s="224" t="s">
        <v>297</v>
      </c>
    </row>
    <row r="98" spans="1:16" ht="14">
      <c r="A98" s="230" t="s">
        <v>145</v>
      </c>
      <c r="B98" s="228"/>
      <c r="C98"/>
      <c r="E98"/>
      <c r="G98" s="231" t="s">
        <v>300</v>
      </c>
      <c r="H98" s="221"/>
      <c r="I98" s="223" t="s">
        <v>134</v>
      </c>
      <c r="J98" s="225" t="s">
        <v>31</v>
      </c>
      <c r="K98" s="221"/>
      <c r="L98" s="224" t="s">
        <v>790</v>
      </c>
      <c r="M98" s="224" t="s">
        <v>1826</v>
      </c>
      <c r="N98" s="221"/>
      <c r="O98" s="224" t="s">
        <v>277</v>
      </c>
      <c r="P98" s="224" t="s">
        <v>298</v>
      </c>
    </row>
    <row r="99" spans="1:16" ht="14">
      <c r="A99" s="230" t="s">
        <v>146</v>
      </c>
      <c r="B99" s="228"/>
      <c r="C99"/>
      <c r="E99"/>
      <c r="G99" s="231" t="s">
        <v>301</v>
      </c>
      <c r="H99" s="221"/>
      <c r="I99" s="223" t="s">
        <v>135</v>
      </c>
      <c r="J99" s="225" t="s">
        <v>31</v>
      </c>
      <c r="K99" s="221"/>
      <c r="L99" s="224" t="s">
        <v>894</v>
      </c>
      <c r="M99" s="224" t="s">
        <v>1854</v>
      </c>
      <c r="N99" s="221"/>
      <c r="O99" s="224" t="s">
        <v>277</v>
      </c>
      <c r="P99" s="224" t="s">
        <v>299</v>
      </c>
    </row>
    <row r="100" spans="1:16" ht="14">
      <c r="A100" s="230" t="s">
        <v>147</v>
      </c>
      <c r="B100" s="228"/>
      <c r="C100"/>
      <c r="E100"/>
      <c r="G100" s="231" t="s">
        <v>302</v>
      </c>
      <c r="H100" s="221"/>
      <c r="I100" s="223" t="s">
        <v>136</v>
      </c>
      <c r="J100" s="225" t="s">
        <v>31</v>
      </c>
      <c r="K100" s="221"/>
      <c r="L100" s="224" t="s">
        <v>1533</v>
      </c>
      <c r="M100" s="224"/>
      <c r="N100" s="221"/>
      <c r="O100" s="224" t="s">
        <v>277</v>
      </c>
      <c r="P100" s="224" t="s">
        <v>300</v>
      </c>
    </row>
    <row r="101" spans="1:16" ht="14">
      <c r="A101" s="230" t="s">
        <v>148</v>
      </c>
      <c r="B101" s="228"/>
      <c r="C101"/>
      <c r="E101"/>
      <c r="G101" s="231" t="s">
        <v>303</v>
      </c>
      <c r="H101" s="221"/>
      <c r="I101" s="223" t="s">
        <v>137</v>
      </c>
      <c r="J101" s="225" t="s">
        <v>31</v>
      </c>
      <c r="K101" s="221"/>
      <c r="L101" s="224" t="s">
        <v>1550</v>
      </c>
      <c r="M101" s="224"/>
      <c r="N101" s="221"/>
      <c r="O101" s="224" t="s">
        <v>277</v>
      </c>
      <c r="P101" s="224" t="s">
        <v>301</v>
      </c>
    </row>
    <row r="102" spans="1:16" ht="14">
      <c r="A102" s="230" t="s">
        <v>149</v>
      </c>
      <c r="B102" s="228"/>
      <c r="C102"/>
      <c r="E102"/>
      <c r="G102" s="231" t="s">
        <v>304</v>
      </c>
      <c r="H102" s="221"/>
      <c r="I102" s="223" t="s">
        <v>139</v>
      </c>
      <c r="J102" s="225" t="s">
        <v>31</v>
      </c>
      <c r="K102" s="221"/>
      <c r="L102" s="224" t="s">
        <v>1557</v>
      </c>
      <c r="M102" s="224"/>
      <c r="N102" s="221"/>
      <c r="O102" s="224" t="s">
        <v>277</v>
      </c>
      <c r="P102" s="224" t="s">
        <v>302</v>
      </c>
    </row>
    <row r="103" spans="1:16" ht="14">
      <c r="A103" s="230" t="s">
        <v>150</v>
      </c>
      <c r="B103" s="228"/>
      <c r="C103"/>
      <c r="E103"/>
      <c r="G103" s="231" t="s">
        <v>305</v>
      </c>
      <c r="H103" s="221"/>
      <c r="I103" s="223" t="s">
        <v>140</v>
      </c>
      <c r="J103" s="225" t="s">
        <v>31</v>
      </c>
      <c r="K103" s="221"/>
      <c r="L103" s="224" t="s">
        <v>1565</v>
      </c>
      <c r="M103" s="224"/>
      <c r="N103" s="221"/>
      <c r="O103" s="224" t="s">
        <v>277</v>
      </c>
      <c r="P103" s="224" t="s">
        <v>303</v>
      </c>
    </row>
    <row r="104" spans="1:16" ht="14">
      <c r="A104" s="230" t="s">
        <v>151</v>
      </c>
      <c r="B104" s="228"/>
      <c r="C104"/>
      <c r="E104"/>
      <c r="G104" s="231" t="s">
        <v>306</v>
      </c>
      <c r="H104" s="221"/>
      <c r="I104" s="223" t="s">
        <v>141</v>
      </c>
      <c r="J104" s="225" t="s">
        <v>31</v>
      </c>
      <c r="K104" s="221"/>
      <c r="L104" s="224" t="s">
        <v>1572</v>
      </c>
      <c r="M104" s="224"/>
      <c r="N104" s="221"/>
      <c r="O104" s="224" t="s">
        <v>277</v>
      </c>
      <c r="P104" s="224" t="s">
        <v>304</v>
      </c>
    </row>
    <row r="105" spans="1:16" ht="14">
      <c r="A105" s="230" t="s">
        <v>152</v>
      </c>
      <c r="B105" s="228"/>
      <c r="C105"/>
      <c r="E105"/>
      <c r="G105" s="231" t="s">
        <v>307</v>
      </c>
      <c r="H105" s="221"/>
      <c r="I105" s="223" t="s">
        <v>142</v>
      </c>
      <c r="J105" s="225" t="s">
        <v>31</v>
      </c>
      <c r="K105" s="221"/>
      <c r="L105" s="224" t="s">
        <v>1578</v>
      </c>
      <c r="M105" s="224"/>
      <c r="N105" s="221"/>
      <c r="O105" s="224" t="s">
        <v>277</v>
      </c>
      <c r="P105" s="224" t="s">
        <v>305</v>
      </c>
    </row>
    <row r="106" spans="1:16" ht="14">
      <c r="A106" s="230" t="s">
        <v>153</v>
      </c>
      <c r="B106" s="228"/>
      <c r="C106"/>
      <c r="E106"/>
      <c r="G106" s="231" t="s">
        <v>308</v>
      </c>
      <c r="H106" s="221"/>
      <c r="I106" s="223" t="s">
        <v>143</v>
      </c>
      <c r="J106" s="225" t="s">
        <v>31</v>
      </c>
      <c r="K106" s="221"/>
      <c r="L106" s="224" t="s">
        <v>1584</v>
      </c>
      <c r="M106" s="224"/>
      <c r="N106" s="221"/>
      <c r="O106" s="224" t="s">
        <v>277</v>
      </c>
      <c r="P106" s="224" t="s">
        <v>306</v>
      </c>
    </row>
    <row r="107" spans="1:16" ht="14">
      <c r="A107" s="230" t="s">
        <v>154</v>
      </c>
      <c r="B107" s="228"/>
      <c r="C107"/>
      <c r="E107"/>
      <c r="G107" s="231" t="s">
        <v>309</v>
      </c>
      <c r="H107" s="221"/>
      <c r="I107" s="223" t="s">
        <v>144</v>
      </c>
      <c r="J107" s="225" t="s">
        <v>31</v>
      </c>
      <c r="K107" s="221"/>
      <c r="L107" s="224" t="s">
        <v>1591</v>
      </c>
      <c r="M107" s="224"/>
      <c r="N107" s="221"/>
      <c r="O107" s="224" t="s">
        <v>277</v>
      </c>
      <c r="P107" s="224" t="s">
        <v>307</v>
      </c>
    </row>
    <row r="108" spans="1:16" ht="14">
      <c r="A108" s="230" t="s">
        <v>155</v>
      </c>
      <c r="B108" s="228"/>
      <c r="C108"/>
      <c r="E108"/>
      <c r="G108" s="231" t="s">
        <v>310</v>
      </c>
      <c r="H108" s="221"/>
      <c r="I108" s="223" t="s">
        <v>145</v>
      </c>
      <c r="J108" s="225" t="s">
        <v>31</v>
      </c>
      <c r="K108" s="221"/>
      <c r="L108" s="224" t="s">
        <v>1598</v>
      </c>
      <c r="M108" s="224"/>
      <c r="N108" s="221"/>
      <c r="O108" s="224" t="s">
        <v>277</v>
      </c>
      <c r="P108" s="224" t="s">
        <v>308</v>
      </c>
    </row>
    <row r="109" spans="1:16" ht="14">
      <c r="A109" s="230" t="s">
        <v>156</v>
      </c>
      <c r="B109" s="228"/>
      <c r="C109"/>
      <c r="E109"/>
      <c r="G109" s="231" t="s">
        <v>311</v>
      </c>
      <c r="H109" s="221"/>
      <c r="I109" s="223" t="s">
        <v>146</v>
      </c>
      <c r="J109" s="225" t="s">
        <v>31</v>
      </c>
      <c r="K109" s="221"/>
      <c r="L109" s="224" t="s">
        <v>1606</v>
      </c>
      <c r="M109" s="224"/>
      <c r="N109" s="221"/>
      <c r="O109" s="224" t="s">
        <v>277</v>
      </c>
      <c r="P109" s="224" t="s">
        <v>309</v>
      </c>
    </row>
    <row r="110" spans="1:16" ht="14">
      <c r="A110" s="230" t="s">
        <v>157</v>
      </c>
      <c r="B110" s="228"/>
      <c r="C110"/>
      <c r="E110"/>
      <c r="G110" s="231" t="s">
        <v>312</v>
      </c>
      <c r="H110" s="221"/>
      <c r="I110" s="223" t="s">
        <v>147</v>
      </c>
      <c r="J110" s="225" t="s">
        <v>31</v>
      </c>
      <c r="K110" s="221"/>
      <c r="L110" s="224" t="s">
        <v>1614</v>
      </c>
      <c r="M110" s="224"/>
      <c r="N110" s="221"/>
      <c r="O110" s="224" t="s">
        <v>277</v>
      </c>
      <c r="P110" s="224" t="s">
        <v>310</v>
      </c>
    </row>
    <row r="111" spans="1:16" ht="14">
      <c r="A111" s="230" t="s">
        <v>158</v>
      </c>
      <c r="B111" s="228"/>
      <c r="C111"/>
      <c r="E111"/>
      <c r="G111" s="231" t="s">
        <v>313</v>
      </c>
      <c r="H111" s="221"/>
      <c r="I111" s="223" t="s">
        <v>148</v>
      </c>
      <c r="J111" s="225" t="s">
        <v>31</v>
      </c>
      <c r="K111" s="221"/>
      <c r="L111" s="224" t="s">
        <v>1622</v>
      </c>
      <c r="M111" s="224"/>
      <c r="N111" s="221"/>
      <c r="O111" s="224" t="s">
        <v>277</v>
      </c>
      <c r="P111" s="224" t="s">
        <v>311</v>
      </c>
    </row>
    <row r="112" spans="1:16" ht="14">
      <c r="A112" s="230" t="s">
        <v>159</v>
      </c>
      <c r="B112" s="228"/>
      <c r="C112"/>
      <c r="E112"/>
      <c r="G112" s="231" t="s">
        <v>314</v>
      </c>
      <c r="H112" s="221"/>
      <c r="I112" s="223" t="s">
        <v>149</v>
      </c>
      <c r="J112" s="225" t="s">
        <v>31</v>
      </c>
      <c r="K112" s="221"/>
      <c r="L112" s="224" t="s">
        <v>1629</v>
      </c>
      <c r="M112" s="224"/>
      <c r="N112" s="221"/>
      <c r="O112" s="224" t="s">
        <v>277</v>
      </c>
      <c r="P112" s="224" t="s">
        <v>312</v>
      </c>
    </row>
    <row r="113" spans="1:16" ht="14">
      <c r="A113" s="230" t="s">
        <v>160</v>
      </c>
      <c r="B113" s="228"/>
      <c r="C113"/>
      <c r="E113"/>
      <c r="G113" s="231" t="s">
        <v>315</v>
      </c>
      <c r="H113" s="221"/>
      <c r="I113" s="223" t="s">
        <v>150</v>
      </c>
      <c r="J113" s="225" t="s">
        <v>31</v>
      </c>
      <c r="K113" s="221"/>
      <c r="N113" s="221"/>
      <c r="O113" s="224" t="s">
        <v>277</v>
      </c>
      <c r="P113" s="224" t="s">
        <v>217</v>
      </c>
    </row>
    <row r="114" spans="1:16" ht="14">
      <c r="A114" s="230" t="s">
        <v>161</v>
      </c>
      <c r="B114" s="228"/>
      <c r="C114"/>
      <c r="E114"/>
      <c r="G114" s="231" t="s">
        <v>316</v>
      </c>
      <c r="H114" s="221"/>
      <c r="I114" s="223" t="s">
        <v>151</v>
      </c>
      <c r="J114" s="225" t="s">
        <v>31</v>
      </c>
      <c r="K114" s="221"/>
      <c r="L114" s="236"/>
      <c r="M114" s="236"/>
      <c r="N114" s="221"/>
      <c r="O114" s="224" t="s">
        <v>277</v>
      </c>
      <c r="P114" s="224" t="s">
        <v>313</v>
      </c>
    </row>
    <row r="115" spans="1:16" ht="14">
      <c r="A115" s="230" t="s">
        <v>162</v>
      </c>
      <c r="B115" s="228"/>
      <c r="C115"/>
      <c r="E115"/>
      <c r="G115" s="231" t="s">
        <v>317</v>
      </c>
      <c r="H115" s="221"/>
      <c r="I115" s="223" t="s">
        <v>152</v>
      </c>
      <c r="J115" s="225" t="s">
        <v>31</v>
      </c>
      <c r="K115" s="221"/>
      <c r="L115"/>
      <c r="M115"/>
      <c r="N115" s="221"/>
      <c r="O115" s="224" t="s">
        <v>277</v>
      </c>
      <c r="P115" s="224" t="s">
        <v>314</v>
      </c>
    </row>
    <row r="116" spans="1:16" ht="14">
      <c r="A116" s="230" t="s">
        <v>163</v>
      </c>
      <c r="B116" s="228"/>
      <c r="C116"/>
      <c r="E116"/>
      <c r="G116" s="231" t="s">
        <v>319</v>
      </c>
      <c r="H116" s="221"/>
      <c r="I116" s="223" t="s">
        <v>153</v>
      </c>
      <c r="J116" s="225" t="s">
        <v>31</v>
      </c>
      <c r="K116" s="221"/>
      <c r="L116"/>
      <c r="M116"/>
      <c r="N116" s="221"/>
      <c r="O116" s="224" t="s">
        <v>277</v>
      </c>
      <c r="P116" s="224" t="s">
        <v>247</v>
      </c>
    </row>
    <row r="117" spans="1:16" ht="14">
      <c r="A117" s="230" t="s">
        <v>164</v>
      </c>
      <c r="B117" s="228"/>
      <c r="C117"/>
      <c r="E117"/>
      <c r="G117" s="231" t="s">
        <v>320</v>
      </c>
      <c r="H117" s="221"/>
      <c r="I117" s="223" t="s">
        <v>154</v>
      </c>
      <c r="J117" s="225" t="s">
        <v>31</v>
      </c>
      <c r="K117" s="221"/>
      <c r="L117"/>
      <c r="M117"/>
      <c r="N117" s="221"/>
      <c r="O117" s="224" t="s">
        <v>277</v>
      </c>
      <c r="P117" s="224" t="s">
        <v>273</v>
      </c>
    </row>
    <row r="118" spans="1:16" ht="14">
      <c r="A118" s="230" t="s">
        <v>165</v>
      </c>
      <c r="B118" s="228"/>
      <c r="C118"/>
      <c r="E118"/>
      <c r="G118" s="231" t="s">
        <v>321</v>
      </c>
      <c r="H118" s="221"/>
      <c r="I118" s="223" t="s">
        <v>155</v>
      </c>
      <c r="J118" s="225" t="s">
        <v>31</v>
      </c>
      <c r="K118" s="221"/>
      <c r="L118"/>
      <c r="M118"/>
      <c r="N118" s="221"/>
      <c r="O118" s="224" t="s">
        <v>277</v>
      </c>
      <c r="P118" s="224" t="s">
        <v>315</v>
      </c>
    </row>
    <row r="119" spans="1:16" ht="14">
      <c r="A119" s="230" t="s">
        <v>167</v>
      </c>
      <c r="B119" s="228"/>
      <c r="C119"/>
      <c r="E119"/>
      <c r="G119" s="231" t="s">
        <v>322</v>
      </c>
      <c r="H119" s="221"/>
      <c r="I119" s="223" t="s">
        <v>156</v>
      </c>
      <c r="J119" s="225" t="s">
        <v>31</v>
      </c>
      <c r="K119" s="221"/>
      <c r="L119"/>
      <c r="M119"/>
      <c r="N119" s="221"/>
      <c r="O119" s="224" t="s">
        <v>277</v>
      </c>
      <c r="P119" s="224" t="s">
        <v>316</v>
      </c>
    </row>
    <row r="120" spans="1:16" ht="14">
      <c r="A120" s="230" t="s">
        <v>168</v>
      </c>
      <c r="B120" s="228"/>
      <c r="C120"/>
      <c r="E120"/>
      <c r="G120" s="231" t="s">
        <v>323</v>
      </c>
      <c r="H120" s="221"/>
      <c r="I120" s="223" t="s">
        <v>157</v>
      </c>
      <c r="J120" s="225" t="s">
        <v>31</v>
      </c>
      <c r="K120" s="221"/>
      <c r="L120"/>
      <c r="M120"/>
      <c r="N120" s="221"/>
      <c r="O120" s="224" t="s">
        <v>277</v>
      </c>
      <c r="P120" s="224" t="s">
        <v>317</v>
      </c>
    </row>
    <row r="121" spans="1:16" ht="14">
      <c r="A121" s="230" t="s">
        <v>169</v>
      </c>
      <c r="B121" s="228"/>
      <c r="C121"/>
      <c r="E121"/>
      <c r="G121" s="231" t="s">
        <v>326</v>
      </c>
      <c r="H121" s="221"/>
      <c r="I121" s="223" t="s">
        <v>158</v>
      </c>
      <c r="J121" s="225" t="s">
        <v>31</v>
      </c>
      <c r="K121" s="221"/>
      <c r="L121"/>
      <c r="M121"/>
      <c r="N121" s="221"/>
      <c r="O121" s="224" t="s">
        <v>277</v>
      </c>
      <c r="P121" s="224" t="s">
        <v>319</v>
      </c>
    </row>
    <row r="122" spans="1:16" ht="14">
      <c r="A122" s="230" t="s">
        <v>170</v>
      </c>
      <c r="B122" s="228"/>
      <c r="C122"/>
      <c r="E122"/>
      <c r="G122" s="231" t="s">
        <v>327</v>
      </c>
      <c r="H122" s="221"/>
      <c r="I122" s="223" t="s">
        <v>159</v>
      </c>
      <c r="J122" s="225" t="s">
        <v>31</v>
      </c>
      <c r="K122" s="221"/>
      <c r="L122"/>
      <c r="M122"/>
      <c r="N122" s="221"/>
      <c r="O122" s="224" t="s">
        <v>277</v>
      </c>
      <c r="P122" s="224" t="s">
        <v>320</v>
      </c>
    </row>
    <row r="123" spans="1:16" ht="14">
      <c r="A123" s="230" t="s">
        <v>171</v>
      </c>
      <c r="B123" s="228"/>
      <c r="C123"/>
      <c r="E123"/>
      <c r="G123" s="231" t="s">
        <v>328</v>
      </c>
      <c r="H123" s="221"/>
      <c r="I123" s="223" t="s">
        <v>160</v>
      </c>
      <c r="J123" s="225" t="s">
        <v>31</v>
      </c>
      <c r="K123" s="221"/>
      <c r="L123"/>
      <c r="M123"/>
      <c r="N123" s="221"/>
      <c r="O123" s="224" t="s">
        <v>277</v>
      </c>
      <c r="P123" s="224" t="s">
        <v>321</v>
      </c>
    </row>
    <row r="124" spans="1:16" ht="14">
      <c r="A124" s="230" t="s">
        <v>172</v>
      </c>
      <c r="B124" s="228"/>
      <c r="C124"/>
      <c r="E124"/>
      <c r="G124" s="231" t="s">
        <v>329</v>
      </c>
      <c r="H124" s="221"/>
      <c r="I124" s="223" t="s">
        <v>161</v>
      </c>
      <c r="J124" s="225" t="s">
        <v>31</v>
      </c>
      <c r="K124" s="221"/>
      <c r="L124"/>
      <c r="M124"/>
      <c r="N124" s="221"/>
      <c r="O124" s="224" t="s">
        <v>277</v>
      </c>
      <c r="P124" s="224" t="s">
        <v>322</v>
      </c>
    </row>
    <row r="125" spans="1:16" ht="14">
      <c r="A125" s="230" t="s">
        <v>173</v>
      </c>
      <c r="B125" s="228"/>
      <c r="C125"/>
      <c r="E125"/>
      <c r="G125" s="231" t="s">
        <v>330</v>
      </c>
      <c r="H125" s="221"/>
      <c r="I125" s="223" t="s">
        <v>162</v>
      </c>
      <c r="J125" s="225" t="s">
        <v>31</v>
      </c>
      <c r="K125" s="221"/>
      <c r="L125"/>
      <c r="M125"/>
      <c r="N125" s="221"/>
      <c r="O125" s="224" t="s">
        <v>277</v>
      </c>
      <c r="P125" s="224" t="s">
        <v>323</v>
      </c>
    </row>
    <row r="126" spans="1:16" ht="14">
      <c r="A126" s="230" t="s">
        <v>174</v>
      </c>
      <c r="B126" s="228"/>
      <c r="C126"/>
      <c r="E126"/>
      <c r="G126" s="231" t="s">
        <v>331</v>
      </c>
      <c r="H126" s="221"/>
      <c r="I126" s="223" t="s">
        <v>163</v>
      </c>
      <c r="J126" s="225" t="s">
        <v>31</v>
      </c>
      <c r="K126" s="221"/>
      <c r="L126"/>
      <c r="M126"/>
      <c r="N126" s="221"/>
      <c r="O126" s="224" t="s">
        <v>325</v>
      </c>
      <c r="P126" s="224" t="s">
        <v>326</v>
      </c>
    </row>
    <row r="127" spans="1:16" ht="14">
      <c r="A127" s="230" t="s">
        <v>176</v>
      </c>
      <c r="B127" s="228"/>
      <c r="C127"/>
      <c r="E127"/>
      <c r="G127" s="231" t="s">
        <v>333</v>
      </c>
      <c r="H127" s="221"/>
      <c r="I127" s="223" t="s">
        <v>164</v>
      </c>
      <c r="J127" s="225" t="s">
        <v>31</v>
      </c>
      <c r="K127" s="221"/>
      <c r="L127"/>
      <c r="M127"/>
      <c r="N127" s="221"/>
      <c r="O127" s="224" t="s">
        <v>325</v>
      </c>
      <c r="P127" s="224" t="s">
        <v>327</v>
      </c>
    </row>
    <row r="128" spans="1:16" ht="14">
      <c r="A128" s="230" t="s">
        <v>177</v>
      </c>
      <c r="B128" s="228"/>
      <c r="C128"/>
      <c r="E128"/>
      <c r="G128" s="231" t="s">
        <v>334</v>
      </c>
      <c r="H128" s="221"/>
      <c r="I128" s="223" t="s">
        <v>165</v>
      </c>
      <c r="J128" s="225" t="s">
        <v>31</v>
      </c>
      <c r="K128" s="221"/>
      <c r="L128"/>
      <c r="M128"/>
      <c r="N128" s="221"/>
      <c r="O128" s="224" t="s">
        <v>325</v>
      </c>
      <c r="P128" s="224" t="s">
        <v>328</v>
      </c>
    </row>
    <row r="129" spans="1:16" ht="14">
      <c r="A129" s="230" t="s">
        <v>179</v>
      </c>
      <c r="B129" s="228"/>
      <c r="C129"/>
      <c r="E129"/>
      <c r="G129" s="231" t="s">
        <v>335</v>
      </c>
      <c r="H129" s="221"/>
      <c r="I129" s="223" t="s">
        <v>167</v>
      </c>
      <c r="J129" s="225" t="s">
        <v>31</v>
      </c>
      <c r="K129" s="221"/>
      <c r="L129"/>
      <c r="M129"/>
      <c r="N129" s="221"/>
      <c r="O129" s="224" t="s">
        <v>325</v>
      </c>
      <c r="P129" s="224" t="s">
        <v>329</v>
      </c>
    </row>
    <row r="130" spans="1:16" ht="14">
      <c r="A130" s="230" t="s">
        <v>180</v>
      </c>
      <c r="B130" s="228"/>
      <c r="C130"/>
      <c r="E130"/>
      <c r="G130" s="231" t="s">
        <v>336</v>
      </c>
      <c r="H130" s="221"/>
      <c r="I130" s="223" t="s">
        <v>168</v>
      </c>
      <c r="J130" s="225" t="s">
        <v>31</v>
      </c>
      <c r="K130" s="221"/>
      <c r="L130"/>
      <c r="M130"/>
      <c r="N130" s="221"/>
      <c r="O130" s="224" t="s">
        <v>325</v>
      </c>
      <c r="P130" s="224" t="s">
        <v>330</v>
      </c>
    </row>
    <row r="131" spans="1:16" ht="14">
      <c r="A131" s="230" t="s">
        <v>181</v>
      </c>
      <c r="B131" s="228"/>
      <c r="C131"/>
      <c r="E131"/>
      <c r="G131" s="231" t="s">
        <v>337</v>
      </c>
      <c r="H131" s="221"/>
      <c r="I131" s="223" t="s">
        <v>169</v>
      </c>
      <c r="J131" s="225" t="s">
        <v>31</v>
      </c>
      <c r="K131" s="221"/>
      <c r="L131"/>
      <c r="M131"/>
      <c r="N131" s="221"/>
      <c r="O131" s="224" t="s">
        <v>325</v>
      </c>
      <c r="P131" s="224" t="s">
        <v>331</v>
      </c>
    </row>
    <row r="132" spans="1:16" ht="14">
      <c r="A132" s="230" t="s">
        <v>182</v>
      </c>
      <c r="B132" s="228"/>
      <c r="C132"/>
      <c r="E132"/>
      <c r="G132" s="231" t="s">
        <v>338</v>
      </c>
      <c r="H132" s="221"/>
      <c r="I132" s="223" t="s">
        <v>170</v>
      </c>
      <c r="J132" s="225" t="s">
        <v>31</v>
      </c>
      <c r="K132" s="221"/>
      <c r="L132"/>
      <c r="M132"/>
      <c r="N132" s="221"/>
      <c r="O132" s="224" t="s">
        <v>332</v>
      </c>
      <c r="P132" s="224" t="s">
        <v>333</v>
      </c>
    </row>
    <row r="133" spans="1:16" ht="14">
      <c r="A133" s="230" t="s">
        <v>183</v>
      </c>
      <c r="B133" s="228"/>
      <c r="C133"/>
      <c r="E133"/>
      <c r="G133" s="231" t="s">
        <v>339</v>
      </c>
      <c r="H133" s="221"/>
      <c r="I133" s="223" t="s">
        <v>171</v>
      </c>
      <c r="J133" s="225" t="s">
        <v>31</v>
      </c>
      <c r="K133" s="221"/>
      <c r="L133"/>
      <c r="M133"/>
      <c r="N133" s="221"/>
      <c r="O133" s="224" t="s">
        <v>332</v>
      </c>
      <c r="P133" s="224" t="s">
        <v>281</v>
      </c>
    </row>
    <row r="134" spans="1:16" ht="14">
      <c r="A134" s="230" t="s">
        <v>185</v>
      </c>
      <c r="B134" s="228"/>
      <c r="C134"/>
      <c r="E134"/>
      <c r="G134" s="231" t="s">
        <v>340</v>
      </c>
      <c r="H134" s="221"/>
      <c r="I134" s="223" t="s">
        <v>172</v>
      </c>
      <c r="J134" s="225" t="s">
        <v>31</v>
      </c>
      <c r="K134" s="221"/>
      <c r="L134"/>
      <c r="M134"/>
      <c r="N134" s="221"/>
      <c r="O134" s="224" t="s">
        <v>332</v>
      </c>
      <c r="P134" s="224" t="s">
        <v>334</v>
      </c>
    </row>
    <row r="135" spans="1:16" ht="14">
      <c r="A135" s="230" t="s">
        <v>186</v>
      </c>
      <c r="B135" s="228"/>
      <c r="C135"/>
      <c r="E135"/>
      <c r="G135" s="231" t="s">
        <v>341</v>
      </c>
      <c r="H135" s="221"/>
      <c r="I135" s="223" t="s">
        <v>173</v>
      </c>
      <c r="J135" s="225" t="s">
        <v>31</v>
      </c>
      <c r="K135" s="221"/>
      <c r="L135"/>
      <c r="M135"/>
      <c r="N135" s="221"/>
      <c r="O135" s="224" t="s">
        <v>332</v>
      </c>
      <c r="P135" s="224" t="s">
        <v>335</v>
      </c>
    </row>
    <row r="136" spans="1:16" ht="14">
      <c r="A136" s="230" t="s">
        <v>187</v>
      </c>
      <c r="B136" s="228"/>
      <c r="C136"/>
      <c r="E136"/>
      <c r="G136" s="231" t="s">
        <v>342</v>
      </c>
      <c r="H136" s="221"/>
      <c r="I136" s="223" t="s">
        <v>174</v>
      </c>
      <c r="J136" s="225" t="s">
        <v>31</v>
      </c>
      <c r="K136" s="221"/>
      <c r="L136"/>
      <c r="M136"/>
      <c r="N136" s="221"/>
      <c r="O136" s="224" t="s">
        <v>332</v>
      </c>
      <c r="P136" s="224" t="s">
        <v>336</v>
      </c>
    </row>
    <row r="137" spans="1:16" ht="14">
      <c r="A137" s="230" t="s">
        <v>189</v>
      </c>
      <c r="B137" s="228"/>
      <c r="C137"/>
      <c r="E137"/>
      <c r="G137" s="231" t="s">
        <v>343</v>
      </c>
      <c r="H137" s="221"/>
      <c r="I137" s="223" t="s">
        <v>176</v>
      </c>
      <c r="J137" s="225" t="s">
        <v>31</v>
      </c>
      <c r="K137" s="221"/>
      <c r="L137"/>
      <c r="M137"/>
      <c r="N137" s="221"/>
      <c r="O137" s="224" t="s">
        <v>332</v>
      </c>
      <c r="P137" s="224" t="s">
        <v>337</v>
      </c>
    </row>
    <row r="138" spans="1:16" ht="14">
      <c r="A138" s="230" t="s">
        <v>190</v>
      </c>
      <c r="B138" s="228"/>
      <c r="C138"/>
      <c r="E138"/>
      <c r="G138" s="231" t="s">
        <v>344</v>
      </c>
      <c r="H138" s="221"/>
      <c r="I138" s="223" t="s">
        <v>177</v>
      </c>
      <c r="J138" s="225" t="s">
        <v>31</v>
      </c>
      <c r="K138" s="221"/>
      <c r="L138"/>
      <c r="M138"/>
      <c r="N138" s="221"/>
      <c r="O138" s="224" t="s">
        <v>332</v>
      </c>
      <c r="P138" s="224" t="s">
        <v>338</v>
      </c>
    </row>
    <row r="139" spans="1:16" ht="14">
      <c r="A139" s="230" t="s">
        <v>192</v>
      </c>
      <c r="B139" s="219"/>
      <c r="C139"/>
      <c r="E139"/>
      <c r="G139" s="231" t="s">
        <v>345</v>
      </c>
      <c r="H139" s="221"/>
      <c r="I139" s="223" t="s">
        <v>179</v>
      </c>
      <c r="J139" s="225" t="s">
        <v>31</v>
      </c>
      <c r="K139" s="221"/>
      <c r="L139"/>
      <c r="M139"/>
      <c r="N139" s="221"/>
      <c r="O139" s="224" t="s">
        <v>332</v>
      </c>
      <c r="P139" s="224" t="s">
        <v>339</v>
      </c>
    </row>
    <row r="140" spans="1:16" ht="14">
      <c r="A140" s="233" t="s">
        <v>193</v>
      </c>
      <c r="B140" s="228"/>
      <c r="C140"/>
      <c r="E140"/>
      <c r="G140" s="231" t="s">
        <v>346</v>
      </c>
      <c r="H140" s="221"/>
      <c r="I140" s="223" t="s">
        <v>180</v>
      </c>
      <c r="J140" s="225" t="s">
        <v>31</v>
      </c>
      <c r="K140" s="221"/>
      <c r="L140"/>
      <c r="M140"/>
      <c r="N140" s="221"/>
      <c r="O140" s="224" t="s">
        <v>332</v>
      </c>
      <c r="P140" s="224" t="s">
        <v>340</v>
      </c>
    </row>
    <row r="141" spans="1:16" ht="14">
      <c r="A141" s="230" t="s">
        <v>1877</v>
      </c>
      <c r="B141" s="228"/>
      <c r="C141"/>
      <c r="E141"/>
      <c r="G141" s="231" t="s">
        <v>347</v>
      </c>
      <c r="H141" s="221"/>
      <c r="I141" s="223" t="s">
        <v>181</v>
      </c>
      <c r="J141" s="225" t="s">
        <v>31</v>
      </c>
      <c r="K141" s="221"/>
      <c r="L141"/>
      <c r="M141"/>
      <c r="N141" s="221"/>
      <c r="O141" s="224" t="s">
        <v>332</v>
      </c>
      <c r="P141" s="224" t="s">
        <v>341</v>
      </c>
    </row>
    <row r="142" spans="1:16" ht="14">
      <c r="A142" s="230" t="s">
        <v>1878</v>
      </c>
      <c r="B142" s="228"/>
      <c r="C142"/>
      <c r="E142"/>
      <c r="G142" s="231" t="s">
        <v>348</v>
      </c>
      <c r="H142" s="221"/>
      <c r="I142" s="223" t="s">
        <v>182</v>
      </c>
      <c r="J142" s="225" t="s">
        <v>31</v>
      </c>
      <c r="K142" s="221"/>
      <c r="L142"/>
      <c r="M142"/>
      <c r="N142" s="221"/>
      <c r="O142" s="224" t="s">
        <v>332</v>
      </c>
      <c r="P142" s="224" t="s">
        <v>342</v>
      </c>
    </row>
    <row r="143" spans="1:16" ht="14">
      <c r="A143" s="230" t="s">
        <v>1879</v>
      </c>
      <c r="B143" s="228"/>
      <c r="C143"/>
      <c r="E143"/>
      <c r="G143" s="231" t="s">
        <v>349</v>
      </c>
      <c r="H143" s="221"/>
      <c r="I143" s="223" t="s">
        <v>183</v>
      </c>
      <c r="J143" s="225" t="s">
        <v>31</v>
      </c>
      <c r="K143" s="221"/>
      <c r="L143"/>
      <c r="M143"/>
      <c r="N143" s="221"/>
      <c r="O143" s="224" t="s">
        <v>332</v>
      </c>
      <c r="P143" s="224" t="s">
        <v>343</v>
      </c>
    </row>
    <row r="144" spans="1:16" ht="14">
      <c r="A144" s="230" t="s">
        <v>1880</v>
      </c>
      <c r="B144" s="228"/>
      <c r="C144"/>
      <c r="E144"/>
      <c r="G144" s="231" t="s">
        <v>350</v>
      </c>
      <c r="H144" s="221"/>
      <c r="I144" s="223" t="s">
        <v>185</v>
      </c>
      <c r="J144" s="225" t="s">
        <v>31</v>
      </c>
      <c r="K144" s="221"/>
      <c r="L144"/>
      <c r="M144"/>
      <c r="N144" s="221"/>
      <c r="O144" s="224" t="s">
        <v>332</v>
      </c>
      <c r="P144" s="224" t="s">
        <v>344</v>
      </c>
    </row>
    <row r="145" spans="1:16" ht="14">
      <c r="A145" s="230" t="s">
        <v>1881</v>
      </c>
      <c r="B145" s="228"/>
      <c r="C145"/>
      <c r="E145"/>
      <c r="G145" s="231" t="s">
        <v>351</v>
      </c>
      <c r="H145" s="221"/>
      <c r="I145" s="223" t="s">
        <v>186</v>
      </c>
      <c r="J145" s="225" t="s">
        <v>31</v>
      </c>
      <c r="K145" s="221"/>
      <c r="L145"/>
      <c r="M145"/>
      <c r="N145" s="221"/>
      <c r="O145" s="224" t="s">
        <v>332</v>
      </c>
      <c r="P145" s="224" t="s">
        <v>345</v>
      </c>
    </row>
    <row r="146" spans="1:16" ht="14">
      <c r="A146" s="230" t="s">
        <v>1882</v>
      </c>
      <c r="B146" s="228"/>
      <c r="C146"/>
      <c r="E146"/>
      <c r="G146" s="231" t="s">
        <v>352</v>
      </c>
      <c r="H146" s="221"/>
      <c r="I146" s="223" t="s">
        <v>187</v>
      </c>
      <c r="J146" s="225" t="s">
        <v>31</v>
      </c>
      <c r="K146" s="221"/>
      <c r="L146"/>
      <c r="M146"/>
      <c r="N146" s="221"/>
      <c r="O146" s="224" t="s">
        <v>332</v>
      </c>
      <c r="P146" s="224" t="s">
        <v>346</v>
      </c>
    </row>
    <row r="147" spans="1:16" ht="14">
      <c r="A147" s="230" t="s">
        <v>1883</v>
      </c>
      <c r="B147" s="228"/>
      <c r="C147"/>
      <c r="E147"/>
      <c r="G147" s="231" t="s">
        <v>354</v>
      </c>
      <c r="H147" s="221"/>
      <c r="I147" s="223" t="s">
        <v>189</v>
      </c>
      <c r="J147" s="225" t="s">
        <v>31</v>
      </c>
      <c r="K147" s="221"/>
      <c r="L147"/>
      <c r="M147"/>
      <c r="N147" s="221"/>
      <c r="O147" s="224" t="s">
        <v>332</v>
      </c>
      <c r="P147" s="224" t="s">
        <v>347</v>
      </c>
    </row>
    <row r="148" spans="1:16" ht="14">
      <c r="A148" s="230" t="s">
        <v>1885</v>
      </c>
      <c r="B148" s="228"/>
      <c r="C148"/>
      <c r="E148"/>
      <c r="G148" s="231" t="s">
        <v>355</v>
      </c>
      <c r="H148" s="221"/>
      <c r="I148" s="223" t="s">
        <v>190</v>
      </c>
      <c r="J148" s="225" t="s">
        <v>31</v>
      </c>
      <c r="K148" s="221"/>
      <c r="L148"/>
      <c r="M148"/>
      <c r="N148" s="221"/>
      <c r="O148" s="224" t="s">
        <v>332</v>
      </c>
      <c r="P148" s="224" t="s">
        <v>348</v>
      </c>
    </row>
    <row r="149" spans="1:16" ht="14">
      <c r="A149" s="230" t="s">
        <v>1886</v>
      </c>
      <c r="B149" s="228"/>
      <c r="C149"/>
      <c r="E149"/>
      <c r="G149" s="231" t="s">
        <v>356</v>
      </c>
      <c r="H149" s="221"/>
      <c r="I149" s="223" t="s">
        <v>192</v>
      </c>
      <c r="J149" s="225" t="s">
        <v>31</v>
      </c>
      <c r="K149" s="221"/>
      <c r="L149"/>
      <c r="M149"/>
      <c r="N149" s="221"/>
      <c r="O149" s="224" t="s">
        <v>332</v>
      </c>
      <c r="P149" s="224" t="s">
        <v>349</v>
      </c>
    </row>
    <row r="150" spans="1:16" ht="14">
      <c r="A150" s="230" t="s">
        <v>1887</v>
      </c>
      <c r="B150" s="228"/>
      <c r="C150"/>
      <c r="E150"/>
      <c r="G150" s="231" t="s">
        <v>357</v>
      </c>
      <c r="H150" s="221"/>
      <c r="I150" s="225" t="s">
        <v>193</v>
      </c>
      <c r="J150" s="224" t="s">
        <v>31</v>
      </c>
      <c r="K150" s="221"/>
      <c r="L150"/>
      <c r="M150"/>
      <c r="N150" s="221"/>
      <c r="O150" s="224" t="s">
        <v>332</v>
      </c>
      <c r="P150" s="224" t="s">
        <v>350</v>
      </c>
    </row>
    <row r="151" spans="1:16" ht="14">
      <c r="A151" s="230" t="s">
        <v>1888</v>
      </c>
      <c r="B151" s="228"/>
      <c r="C151"/>
      <c r="E151"/>
      <c r="G151" s="231" t="s">
        <v>358</v>
      </c>
      <c r="H151" s="221"/>
      <c r="I151" s="225" t="s">
        <v>193</v>
      </c>
      <c r="J151" s="224" t="s">
        <v>195</v>
      </c>
      <c r="K151" s="221"/>
      <c r="L151"/>
      <c r="M151"/>
      <c r="N151" s="221"/>
      <c r="O151" s="224" t="s">
        <v>332</v>
      </c>
      <c r="P151" s="224" t="s">
        <v>351</v>
      </c>
    </row>
    <row r="152" spans="1:16" ht="14">
      <c r="A152" s="230" t="s">
        <v>1889</v>
      </c>
      <c r="B152" s="228"/>
      <c r="C152"/>
      <c r="E152"/>
      <c r="G152" s="231" t="s">
        <v>359</v>
      </c>
      <c r="H152" s="221"/>
      <c r="I152" s="225" t="s">
        <v>193</v>
      </c>
      <c r="J152" s="224" t="s">
        <v>324</v>
      </c>
      <c r="K152" s="221"/>
      <c r="L152"/>
      <c r="M152"/>
      <c r="N152" s="221"/>
      <c r="O152" s="224" t="s">
        <v>332</v>
      </c>
      <c r="P152" s="224" t="s">
        <v>352</v>
      </c>
    </row>
    <row r="153" spans="1:16" ht="14">
      <c r="A153" s="230" t="s">
        <v>1890</v>
      </c>
      <c r="B153" s="228"/>
      <c r="C153"/>
      <c r="E153"/>
      <c r="G153" s="231" t="s">
        <v>360</v>
      </c>
      <c r="H153" s="221"/>
      <c r="I153" s="225" t="s">
        <v>193</v>
      </c>
      <c r="J153" s="224" t="s">
        <v>416</v>
      </c>
      <c r="K153" s="221"/>
      <c r="L153"/>
      <c r="M153"/>
      <c r="N153" s="221"/>
      <c r="O153" s="224" t="s">
        <v>332</v>
      </c>
      <c r="P153" s="224" t="s">
        <v>354</v>
      </c>
    </row>
    <row r="154" spans="1:16" ht="14">
      <c r="A154" s="230" t="s">
        <v>1891</v>
      </c>
      <c r="B154" s="228"/>
      <c r="C154"/>
      <c r="E154"/>
      <c r="G154" s="231" t="s">
        <v>361</v>
      </c>
      <c r="H154" s="221"/>
      <c r="I154" s="225" t="s">
        <v>193</v>
      </c>
      <c r="J154" s="224" t="s">
        <v>541</v>
      </c>
      <c r="K154" s="221"/>
      <c r="L154"/>
      <c r="M154"/>
      <c r="N154" s="221"/>
      <c r="O154" s="224" t="s">
        <v>332</v>
      </c>
      <c r="P154" s="224" t="s">
        <v>355</v>
      </c>
    </row>
    <row r="155" spans="1:16" ht="14">
      <c r="A155" s="230" t="s">
        <v>1892</v>
      </c>
      <c r="B155" s="228"/>
      <c r="C155"/>
      <c r="E155"/>
      <c r="G155" s="231" t="s">
        <v>363</v>
      </c>
      <c r="H155" s="221"/>
      <c r="I155" s="225" t="s">
        <v>193</v>
      </c>
      <c r="J155" s="224" t="s">
        <v>675</v>
      </c>
      <c r="K155" s="221"/>
      <c r="L155"/>
      <c r="M155"/>
      <c r="N155" s="221"/>
      <c r="O155" s="224" t="s">
        <v>332</v>
      </c>
      <c r="P155" s="224" t="s">
        <v>356</v>
      </c>
    </row>
    <row r="156" spans="1:16" ht="14">
      <c r="A156" s="230" t="s">
        <v>1893</v>
      </c>
      <c r="B156" s="228"/>
      <c r="C156"/>
      <c r="E156"/>
      <c r="G156" s="231" t="s">
        <v>364</v>
      </c>
      <c r="H156" s="221"/>
      <c r="I156" s="225" t="s">
        <v>193</v>
      </c>
      <c r="J156" s="224" t="s">
        <v>790</v>
      </c>
      <c r="K156" s="221"/>
      <c r="L156"/>
      <c r="M156"/>
      <c r="N156" s="221"/>
      <c r="O156" s="224" t="s">
        <v>332</v>
      </c>
      <c r="P156" s="224" t="s">
        <v>357</v>
      </c>
    </row>
    <row r="157" spans="1:16" ht="14">
      <c r="A157" s="230" t="s">
        <v>1894</v>
      </c>
      <c r="B157" s="228"/>
      <c r="C157"/>
      <c r="E157"/>
      <c r="G157" s="231" t="s">
        <v>365</v>
      </c>
      <c r="H157" s="221"/>
      <c r="I157" s="225" t="s">
        <v>193</v>
      </c>
      <c r="J157" s="224" t="s">
        <v>894</v>
      </c>
      <c r="K157" s="221"/>
      <c r="L157"/>
      <c r="M157"/>
      <c r="N157" s="221"/>
      <c r="O157" s="224" t="s">
        <v>332</v>
      </c>
      <c r="P157" s="224" t="s">
        <v>358</v>
      </c>
    </row>
    <row r="158" spans="1:16" ht="14">
      <c r="A158" s="230" t="s">
        <v>1895</v>
      </c>
      <c r="B158" s="228"/>
      <c r="C158"/>
      <c r="E158"/>
      <c r="G158" s="231" t="s">
        <v>366</v>
      </c>
      <c r="H158" s="221"/>
      <c r="I158" s="225" t="s">
        <v>193</v>
      </c>
      <c r="J158" s="224" t="s">
        <v>993</v>
      </c>
      <c r="K158" s="221"/>
      <c r="L158"/>
      <c r="M158"/>
      <c r="N158" s="221"/>
      <c r="O158" s="224" t="s">
        <v>332</v>
      </c>
      <c r="P158" s="224" t="s">
        <v>359</v>
      </c>
    </row>
    <row r="159" spans="1:16" ht="14">
      <c r="A159" s="230" t="s">
        <v>1896</v>
      </c>
      <c r="B159" s="228"/>
      <c r="C159"/>
      <c r="E159"/>
      <c r="G159" s="231" t="s">
        <v>367</v>
      </c>
      <c r="H159" s="221"/>
      <c r="I159" s="225" t="s">
        <v>193</v>
      </c>
      <c r="J159" s="224" t="s">
        <v>1130</v>
      </c>
      <c r="K159" s="221"/>
      <c r="L159"/>
      <c r="M159"/>
      <c r="N159" s="221"/>
      <c r="O159" s="224" t="s">
        <v>332</v>
      </c>
      <c r="P159" s="224" t="s">
        <v>360</v>
      </c>
    </row>
    <row r="160" spans="1:16" ht="14">
      <c r="A160" s="230" t="s">
        <v>1897</v>
      </c>
      <c r="B160" s="228"/>
      <c r="C160"/>
      <c r="E160"/>
      <c r="G160" s="231" t="s">
        <v>368</v>
      </c>
      <c r="H160" s="221"/>
      <c r="I160" s="225" t="s">
        <v>193</v>
      </c>
      <c r="J160" s="224" t="s">
        <v>1205</v>
      </c>
      <c r="K160" s="221"/>
      <c r="L160"/>
      <c r="M160"/>
      <c r="N160" s="221"/>
      <c r="O160" s="224" t="s">
        <v>332</v>
      </c>
      <c r="P160" s="224" t="s">
        <v>361</v>
      </c>
    </row>
    <row r="161" spans="1:16" ht="14">
      <c r="A161" s="230" t="s">
        <v>1898</v>
      </c>
      <c r="B161" s="228"/>
      <c r="C161"/>
      <c r="E161"/>
      <c r="G161" s="231" t="s">
        <v>369</v>
      </c>
      <c r="H161" s="221"/>
      <c r="I161" s="225" t="s">
        <v>193</v>
      </c>
      <c r="J161" s="224" t="s">
        <v>1327</v>
      </c>
      <c r="K161" s="221"/>
      <c r="L161"/>
      <c r="M161"/>
      <c r="N161" s="221"/>
      <c r="O161" s="224" t="s">
        <v>362</v>
      </c>
      <c r="P161" s="224" t="s">
        <v>363</v>
      </c>
    </row>
    <row r="162" spans="1:16" ht="14">
      <c r="A162" s="230" t="s">
        <v>1899</v>
      </c>
      <c r="B162" s="228"/>
      <c r="C162"/>
      <c r="E162"/>
      <c r="G162" s="231" t="s">
        <v>370</v>
      </c>
      <c r="H162" s="221"/>
      <c r="I162" s="225" t="s">
        <v>193</v>
      </c>
      <c r="J162" s="224" t="s">
        <v>1378</v>
      </c>
      <c r="K162" s="221"/>
      <c r="L162"/>
      <c r="M162"/>
      <c r="N162" s="221"/>
      <c r="O162" s="224" t="s">
        <v>362</v>
      </c>
      <c r="P162" s="224" t="s">
        <v>364</v>
      </c>
    </row>
    <row r="163" spans="1:16" ht="14">
      <c r="A163" s="230" t="s">
        <v>1900</v>
      </c>
      <c r="B163" s="228"/>
      <c r="C163"/>
      <c r="E163"/>
      <c r="G163" s="231" t="s">
        <v>371</v>
      </c>
      <c r="H163" s="221"/>
      <c r="I163" s="225" t="s">
        <v>193</v>
      </c>
      <c r="J163" s="224" t="s">
        <v>1431</v>
      </c>
      <c r="K163" s="221"/>
      <c r="L163"/>
      <c r="M163"/>
      <c r="N163" s="221"/>
      <c r="O163" s="224" t="s">
        <v>362</v>
      </c>
      <c r="P163" s="224" t="s">
        <v>365</v>
      </c>
    </row>
    <row r="164" spans="1:16" ht="14">
      <c r="A164" s="230" t="s">
        <v>1901</v>
      </c>
      <c r="B164" s="228"/>
      <c r="C164"/>
      <c r="E164"/>
      <c r="G164" s="231" t="s">
        <v>372</v>
      </c>
      <c r="H164" s="221"/>
      <c r="I164" s="225" t="s">
        <v>193</v>
      </c>
      <c r="J164" s="224" t="s">
        <v>1461</v>
      </c>
      <c r="K164" s="221"/>
      <c r="L164"/>
      <c r="M164"/>
      <c r="N164" s="221"/>
      <c r="O164" s="224" t="s">
        <v>362</v>
      </c>
      <c r="P164" s="224" t="s">
        <v>366</v>
      </c>
    </row>
    <row r="165" spans="1:16" ht="14">
      <c r="A165" s="230" t="s">
        <v>1902</v>
      </c>
      <c r="B165" s="228"/>
      <c r="C165"/>
      <c r="E165"/>
      <c r="G165" s="231" t="s">
        <v>373</v>
      </c>
      <c r="H165" s="221"/>
      <c r="I165" s="225" t="s">
        <v>193</v>
      </c>
      <c r="J165" s="224" t="s">
        <v>1545</v>
      </c>
      <c r="K165" s="221"/>
      <c r="L165"/>
      <c r="M165"/>
      <c r="N165" s="221"/>
      <c r="O165" s="224" t="s">
        <v>362</v>
      </c>
      <c r="P165" s="224" t="s">
        <v>202</v>
      </c>
    </row>
    <row r="166" spans="1:16" ht="14">
      <c r="A166" s="230" t="s">
        <v>1903</v>
      </c>
      <c r="B166" s="228"/>
      <c r="C166"/>
      <c r="E166"/>
      <c r="G166" s="231" t="s">
        <v>374</v>
      </c>
      <c r="H166" s="221"/>
      <c r="I166" s="225" t="s">
        <v>193</v>
      </c>
      <c r="J166" s="224" t="s">
        <v>1690</v>
      </c>
      <c r="K166" s="221"/>
      <c r="L166"/>
      <c r="M166"/>
      <c r="N166" s="221"/>
      <c r="O166" s="224" t="s">
        <v>362</v>
      </c>
      <c r="P166" s="224" t="s">
        <v>367</v>
      </c>
    </row>
    <row r="167" spans="1:16" ht="14">
      <c r="A167" s="230" t="s">
        <v>1904</v>
      </c>
      <c r="B167" s="228"/>
      <c r="C167"/>
      <c r="E167"/>
      <c r="G167" s="231" t="s">
        <v>375</v>
      </c>
      <c r="H167" s="221"/>
      <c r="I167" s="225" t="s">
        <v>193</v>
      </c>
      <c r="J167" s="224" t="s">
        <v>1708</v>
      </c>
      <c r="K167" s="221"/>
      <c r="L167"/>
      <c r="M167"/>
      <c r="N167" s="221"/>
      <c r="O167" s="224" t="s">
        <v>362</v>
      </c>
      <c r="P167" s="224" t="s">
        <v>368</v>
      </c>
    </row>
    <row r="168" spans="1:16" ht="14">
      <c r="A168" s="230" t="s">
        <v>1905</v>
      </c>
      <c r="B168" s="228"/>
      <c r="C168"/>
      <c r="E168"/>
      <c r="G168" s="231" t="s">
        <v>376</v>
      </c>
      <c r="H168" s="221"/>
      <c r="I168" s="223" t="s">
        <v>1877</v>
      </c>
      <c r="J168" s="225" t="s">
        <v>31</v>
      </c>
      <c r="K168" s="221"/>
      <c r="L168"/>
      <c r="M168"/>
      <c r="N168" s="221"/>
      <c r="O168" s="224" t="s">
        <v>362</v>
      </c>
      <c r="P168" s="224" t="s">
        <v>369</v>
      </c>
    </row>
    <row r="169" spans="1:16" ht="14">
      <c r="A169" s="230" t="s">
        <v>1906</v>
      </c>
      <c r="B169" s="228"/>
      <c r="C169"/>
      <c r="E169"/>
      <c r="G169" s="231" t="s">
        <v>377</v>
      </c>
      <c r="H169" s="221"/>
      <c r="I169" s="223" t="s">
        <v>1878</v>
      </c>
      <c r="J169" s="225" t="s">
        <v>31</v>
      </c>
      <c r="K169" s="221"/>
      <c r="L169"/>
      <c r="M169"/>
      <c r="N169" s="221"/>
      <c r="O169" s="224" t="s">
        <v>362</v>
      </c>
      <c r="P169" s="224" t="s">
        <v>370</v>
      </c>
    </row>
    <row r="170" spans="1:16" ht="14">
      <c r="A170" s="230" t="s">
        <v>1907</v>
      </c>
      <c r="B170" s="228"/>
      <c r="C170"/>
      <c r="E170"/>
      <c r="G170" s="231" t="s">
        <v>378</v>
      </c>
      <c r="H170" s="221"/>
      <c r="I170" s="223" t="s">
        <v>1879</v>
      </c>
      <c r="J170" s="225" t="s">
        <v>31</v>
      </c>
      <c r="K170" s="221"/>
      <c r="L170"/>
      <c r="M170"/>
      <c r="N170" s="221"/>
      <c r="O170" s="224" t="s">
        <v>362</v>
      </c>
      <c r="P170" s="224" t="s">
        <v>371</v>
      </c>
    </row>
    <row r="171" spans="1:16" ht="14">
      <c r="A171" s="230" t="s">
        <v>1908</v>
      </c>
      <c r="B171" s="228"/>
      <c r="C171"/>
      <c r="E171"/>
      <c r="G171" s="231" t="s">
        <v>379</v>
      </c>
      <c r="H171" s="221"/>
      <c r="I171" s="223" t="s">
        <v>1880</v>
      </c>
      <c r="J171" s="225" t="s">
        <v>31</v>
      </c>
      <c r="K171" s="221"/>
      <c r="L171"/>
      <c r="M171"/>
      <c r="N171" s="221"/>
      <c r="O171" s="224" t="s">
        <v>362</v>
      </c>
      <c r="P171" s="224" t="s">
        <v>372</v>
      </c>
    </row>
    <row r="172" spans="1:16" ht="14">
      <c r="A172" s="230" t="s">
        <v>1909</v>
      </c>
      <c r="B172" s="228"/>
      <c r="C172"/>
      <c r="E172"/>
      <c r="G172" s="231" t="s">
        <v>380</v>
      </c>
      <c r="H172" s="221"/>
      <c r="I172" s="223" t="s">
        <v>1881</v>
      </c>
      <c r="J172" s="225" t="s">
        <v>31</v>
      </c>
      <c r="K172" s="221"/>
      <c r="L172"/>
      <c r="M172"/>
      <c r="N172" s="221"/>
      <c r="O172" s="224" t="s">
        <v>362</v>
      </c>
      <c r="P172" s="224" t="s">
        <v>373</v>
      </c>
    </row>
    <row r="173" spans="1:16" ht="14">
      <c r="A173" s="230" t="s">
        <v>1910</v>
      </c>
      <c r="B173" s="228"/>
      <c r="C173"/>
      <c r="E173"/>
      <c r="G173" s="231" t="s">
        <v>381</v>
      </c>
      <c r="H173" s="221"/>
      <c r="I173" s="223" t="s">
        <v>1882</v>
      </c>
      <c r="J173" s="225" t="s">
        <v>31</v>
      </c>
      <c r="K173" s="221"/>
      <c r="L173"/>
      <c r="M173"/>
      <c r="N173" s="221"/>
      <c r="O173" s="224" t="s">
        <v>362</v>
      </c>
      <c r="P173" s="224" t="s">
        <v>374</v>
      </c>
    </row>
    <row r="174" spans="1:16" ht="14">
      <c r="A174" s="230" t="s">
        <v>1911</v>
      </c>
      <c r="B174" s="219"/>
      <c r="C174"/>
      <c r="E174"/>
      <c r="G174" s="231" t="s">
        <v>382</v>
      </c>
      <c r="H174" s="221"/>
      <c r="I174" s="223" t="s">
        <v>1883</v>
      </c>
      <c r="J174" s="225" t="s">
        <v>31</v>
      </c>
      <c r="K174" s="221"/>
      <c r="L174"/>
      <c r="M174"/>
      <c r="N174" s="221"/>
      <c r="O174" s="224" t="s">
        <v>362</v>
      </c>
      <c r="P174" s="224" t="s">
        <v>375</v>
      </c>
    </row>
    <row r="175" spans="1:16" ht="14">
      <c r="A175" s="233" t="s">
        <v>1495</v>
      </c>
      <c r="B175" s="228"/>
      <c r="C175"/>
      <c r="E175"/>
      <c r="G175" s="231" t="s">
        <v>384</v>
      </c>
      <c r="H175" s="221"/>
      <c r="I175" s="223" t="s">
        <v>1885</v>
      </c>
      <c r="J175" s="225" t="s">
        <v>31</v>
      </c>
      <c r="K175" s="221"/>
      <c r="L175"/>
      <c r="M175"/>
      <c r="N175" s="221"/>
      <c r="O175" s="224" t="s">
        <v>362</v>
      </c>
      <c r="P175" s="224" t="s">
        <v>376</v>
      </c>
    </row>
    <row r="176" spans="1:16" ht="14">
      <c r="A176" s="230" t="s">
        <v>1912</v>
      </c>
      <c r="B176" s="228"/>
      <c r="C176"/>
      <c r="E176"/>
      <c r="G176" s="231" t="s">
        <v>385</v>
      </c>
      <c r="H176" s="221"/>
      <c r="I176" s="223" t="s">
        <v>1886</v>
      </c>
      <c r="J176" s="225" t="s">
        <v>31</v>
      </c>
      <c r="K176" s="221"/>
      <c r="L176"/>
      <c r="M176"/>
      <c r="N176" s="221"/>
      <c r="O176" s="224" t="s">
        <v>362</v>
      </c>
      <c r="P176" s="224" t="s">
        <v>265</v>
      </c>
    </row>
    <row r="177" spans="1:16" ht="14">
      <c r="A177" s="230" t="s">
        <v>1913</v>
      </c>
      <c r="B177" s="228"/>
      <c r="C177"/>
      <c r="E177"/>
      <c r="G177" s="231" t="s">
        <v>386</v>
      </c>
      <c r="H177" s="221"/>
      <c r="I177" s="223" t="s">
        <v>1887</v>
      </c>
      <c r="J177" s="225" t="s">
        <v>31</v>
      </c>
      <c r="K177" s="221"/>
      <c r="L177"/>
      <c r="M177"/>
      <c r="N177" s="221"/>
      <c r="O177" s="224" t="s">
        <v>362</v>
      </c>
      <c r="P177" s="224" t="s">
        <v>377</v>
      </c>
    </row>
    <row r="178" spans="1:16" ht="14">
      <c r="A178" s="230" t="s">
        <v>1914</v>
      </c>
      <c r="B178" s="228"/>
      <c r="C178"/>
      <c r="E178"/>
      <c r="G178" s="231" t="s">
        <v>387</v>
      </c>
      <c r="H178" s="221"/>
      <c r="I178" s="223" t="s">
        <v>1888</v>
      </c>
      <c r="J178" s="225" t="s">
        <v>31</v>
      </c>
      <c r="K178" s="221"/>
      <c r="L178"/>
      <c r="M178"/>
      <c r="N178" s="221"/>
      <c r="O178" s="224" t="s">
        <v>362</v>
      </c>
      <c r="P178" s="224" t="s">
        <v>378</v>
      </c>
    </row>
    <row r="179" spans="1:16" ht="14">
      <c r="A179" s="230" t="s">
        <v>1915</v>
      </c>
      <c r="B179" s="228"/>
      <c r="C179"/>
      <c r="E179"/>
      <c r="G179" s="231" t="s">
        <v>388</v>
      </c>
      <c r="H179" s="221"/>
      <c r="I179" s="223" t="s">
        <v>1889</v>
      </c>
      <c r="J179" s="225" t="s">
        <v>31</v>
      </c>
      <c r="K179" s="221"/>
      <c r="L179"/>
      <c r="M179"/>
      <c r="N179" s="221"/>
      <c r="O179" s="224" t="s">
        <v>362</v>
      </c>
      <c r="P179" s="224" t="s">
        <v>379</v>
      </c>
    </row>
    <row r="180" spans="1:16" ht="14">
      <c r="A180" s="230" t="s">
        <v>1916</v>
      </c>
      <c r="B180" s="228"/>
      <c r="C180"/>
      <c r="E180"/>
      <c r="G180" s="231" t="s">
        <v>389</v>
      </c>
      <c r="H180" s="221"/>
      <c r="I180" s="223" t="s">
        <v>1890</v>
      </c>
      <c r="J180" s="225" t="s">
        <v>31</v>
      </c>
      <c r="K180" s="221"/>
      <c r="L180"/>
      <c r="M180"/>
      <c r="N180" s="221"/>
      <c r="O180" s="224" t="s">
        <v>362</v>
      </c>
      <c r="P180" s="224" t="s">
        <v>266</v>
      </c>
    </row>
    <row r="181" spans="1:16" ht="14">
      <c r="A181" s="230" t="s">
        <v>1917</v>
      </c>
      <c r="B181" s="228"/>
      <c r="C181"/>
      <c r="E181"/>
      <c r="G181" s="231" t="s">
        <v>390</v>
      </c>
      <c r="H181" s="221"/>
      <c r="I181" s="223" t="s">
        <v>1891</v>
      </c>
      <c r="J181" s="225" t="s">
        <v>31</v>
      </c>
      <c r="K181" s="221"/>
      <c r="L181"/>
      <c r="M181"/>
      <c r="N181" s="221"/>
      <c r="O181" s="224" t="s">
        <v>362</v>
      </c>
      <c r="P181" s="224" t="s">
        <v>380</v>
      </c>
    </row>
    <row r="182" spans="1:16" ht="14">
      <c r="A182" s="230" t="s">
        <v>1918</v>
      </c>
      <c r="B182" s="228"/>
      <c r="C182"/>
      <c r="E182"/>
      <c r="G182" s="231" t="s">
        <v>391</v>
      </c>
      <c r="H182" s="221"/>
      <c r="I182" s="223" t="s">
        <v>1892</v>
      </c>
      <c r="J182" s="225" t="s">
        <v>31</v>
      </c>
      <c r="K182" s="221"/>
      <c r="L182"/>
      <c r="M182"/>
      <c r="N182" s="221"/>
      <c r="O182" s="224" t="s">
        <v>362</v>
      </c>
      <c r="P182" s="224" t="s">
        <v>381</v>
      </c>
    </row>
    <row r="183" spans="1:16" ht="14">
      <c r="A183" s="230" t="s">
        <v>1919</v>
      </c>
      <c r="B183" s="228"/>
      <c r="C183"/>
      <c r="E183"/>
      <c r="G183" s="231" t="s">
        <v>392</v>
      </c>
      <c r="H183" s="221"/>
      <c r="I183" s="223" t="s">
        <v>1893</v>
      </c>
      <c r="J183" s="225" t="s">
        <v>31</v>
      </c>
      <c r="K183" s="221"/>
      <c r="L183"/>
      <c r="M183"/>
      <c r="N183" s="221"/>
      <c r="O183" s="224" t="s">
        <v>362</v>
      </c>
      <c r="P183" s="224" t="s">
        <v>382</v>
      </c>
    </row>
    <row r="184" spans="1:16" ht="14">
      <c r="A184" s="230" t="s">
        <v>1920</v>
      </c>
      <c r="B184" s="228"/>
      <c r="C184"/>
      <c r="E184"/>
      <c r="G184" s="231" t="s">
        <v>393</v>
      </c>
      <c r="H184" s="221"/>
      <c r="I184" s="223" t="s">
        <v>1894</v>
      </c>
      <c r="J184" s="225" t="s">
        <v>31</v>
      </c>
      <c r="K184" s="221"/>
      <c r="L184"/>
      <c r="M184"/>
      <c r="N184" s="221"/>
      <c r="O184" s="224" t="s">
        <v>362</v>
      </c>
      <c r="P184" s="224" t="s">
        <v>384</v>
      </c>
    </row>
    <row r="185" spans="1:16" ht="14">
      <c r="A185" s="230" t="s">
        <v>1921</v>
      </c>
      <c r="B185" s="228"/>
      <c r="C185"/>
      <c r="E185"/>
      <c r="G185" s="231" t="s">
        <v>394</v>
      </c>
      <c r="H185" s="221"/>
      <c r="I185" s="223" t="s">
        <v>1895</v>
      </c>
      <c r="J185" s="225" t="s">
        <v>31</v>
      </c>
      <c r="K185" s="221"/>
      <c r="L185"/>
      <c r="M185"/>
      <c r="N185" s="221"/>
      <c r="O185" s="224" t="s">
        <v>362</v>
      </c>
      <c r="P185" s="224" t="s">
        <v>385</v>
      </c>
    </row>
    <row r="186" spans="1:16" ht="14">
      <c r="A186" s="230" t="s">
        <v>1922</v>
      </c>
      <c r="B186" s="228"/>
      <c r="C186"/>
      <c r="E186"/>
      <c r="G186" s="231" t="s">
        <v>396</v>
      </c>
      <c r="H186" s="221"/>
      <c r="I186" s="223" t="s">
        <v>1896</v>
      </c>
      <c r="J186" s="225" t="s">
        <v>31</v>
      </c>
      <c r="K186" s="221"/>
      <c r="L186"/>
      <c r="M186"/>
      <c r="N186" s="221"/>
      <c r="O186" s="224" t="s">
        <v>362</v>
      </c>
      <c r="P186" s="224" t="s">
        <v>386</v>
      </c>
    </row>
    <row r="187" spans="1:16" ht="14">
      <c r="A187" s="230" t="s">
        <v>1923</v>
      </c>
      <c r="B187" s="228"/>
      <c r="C187"/>
      <c r="E187"/>
      <c r="G187" s="231" t="s">
        <v>397</v>
      </c>
      <c r="H187" s="221"/>
      <c r="I187" s="223" t="s">
        <v>1897</v>
      </c>
      <c r="J187" s="225" t="s">
        <v>31</v>
      </c>
      <c r="K187" s="221"/>
      <c r="L187"/>
      <c r="M187"/>
      <c r="N187" s="221"/>
      <c r="O187" s="224" t="s">
        <v>362</v>
      </c>
      <c r="P187" s="224" t="s">
        <v>387</v>
      </c>
    </row>
    <row r="188" spans="1:16" ht="14">
      <c r="A188" s="230" t="s">
        <v>1924</v>
      </c>
      <c r="B188" s="228"/>
      <c r="C188"/>
      <c r="E188"/>
      <c r="G188" s="231" t="s">
        <v>398</v>
      </c>
      <c r="H188" s="221"/>
      <c r="I188" s="223" t="s">
        <v>1898</v>
      </c>
      <c r="J188" s="225" t="s">
        <v>31</v>
      </c>
      <c r="K188" s="221"/>
      <c r="L188"/>
      <c r="M188"/>
      <c r="N188" s="221"/>
      <c r="O188" s="224" t="s">
        <v>362</v>
      </c>
      <c r="P188" s="224" t="s">
        <v>388</v>
      </c>
    </row>
    <row r="189" spans="1:16" ht="14">
      <c r="A189" s="230" t="s">
        <v>1925</v>
      </c>
      <c r="B189" s="228"/>
      <c r="C189"/>
      <c r="E189"/>
      <c r="G189" s="231" t="s">
        <v>399</v>
      </c>
      <c r="H189" s="221"/>
      <c r="I189" s="223" t="s">
        <v>1899</v>
      </c>
      <c r="J189" s="225" t="s">
        <v>31</v>
      </c>
      <c r="K189" s="221"/>
      <c r="L189"/>
      <c r="M189"/>
      <c r="N189" s="221"/>
      <c r="O189" s="224" t="s">
        <v>362</v>
      </c>
      <c r="P189" s="224" t="s">
        <v>389</v>
      </c>
    </row>
    <row r="190" spans="1:16" ht="14">
      <c r="A190" s="230" t="s">
        <v>1926</v>
      </c>
      <c r="B190" s="228"/>
      <c r="C190"/>
      <c r="E190"/>
      <c r="G190" s="231" t="s">
        <v>400</v>
      </c>
      <c r="H190" s="221"/>
      <c r="I190" s="223" t="s">
        <v>1900</v>
      </c>
      <c r="J190" s="225" t="s">
        <v>31</v>
      </c>
      <c r="K190" s="221"/>
      <c r="L190"/>
      <c r="M190"/>
      <c r="N190" s="221"/>
      <c r="O190" s="224" t="s">
        <v>362</v>
      </c>
      <c r="P190" s="224" t="s">
        <v>312</v>
      </c>
    </row>
    <row r="191" spans="1:16" ht="14">
      <c r="A191" s="230" t="s">
        <v>1927</v>
      </c>
      <c r="B191" s="228"/>
      <c r="C191"/>
      <c r="E191"/>
      <c r="G191" s="231" t="s">
        <v>401</v>
      </c>
      <c r="H191" s="221"/>
      <c r="I191" s="223" t="s">
        <v>1901</v>
      </c>
      <c r="J191" s="225" t="s">
        <v>31</v>
      </c>
      <c r="K191" s="221"/>
      <c r="L191"/>
      <c r="M191"/>
      <c r="N191" s="221"/>
      <c r="O191" s="224" t="s">
        <v>362</v>
      </c>
      <c r="P191" s="224" t="s">
        <v>390</v>
      </c>
    </row>
    <row r="192" spans="1:16" ht="14">
      <c r="A192" s="230" t="s">
        <v>1928</v>
      </c>
      <c r="B192" s="228"/>
      <c r="C192"/>
      <c r="E192"/>
      <c r="G192" s="231" t="s">
        <v>402</v>
      </c>
      <c r="H192" s="221"/>
      <c r="I192" s="223" t="s">
        <v>1902</v>
      </c>
      <c r="J192" s="225" t="s">
        <v>31</v>
      </c>
      <c r="K192" s="221"/>
      <c r="L192"/>
      <c r="M192"/>
      <c r="N192" s="221"/>
      <c r="O192" s="224" t="s">
        <v>362</v>
      </c>
      <c r="P192" s="224" t="s">
        <v>391</v>
      </c>
    </row>
    <row r="193" spans="1:16" ht="14">
      <c r="A193" s="230" t="s">
        <v>1929</v>
      </c>
      <c r="B193" s="228"/>
      <c r="C193"/>
      <c r="E193"/>
      <c r="G193" s="231" t="s">
        <v>403</v>
      </c>
      <c r="H193" s="221"/>
      <c r="I193" s="223" t="s">
        <v>1903</v>
      </c>
      <c r="J193" s="225" t="s">
        <v>31</v>
      </c>
      <c r="K193" s="221"/>
      <c r="L193"/>
      <c r="M193"/>
      <c r="N193" s="221"/>
      <c r="O193" s="224" t="s">
        <v>362</v>
      </c>
      <c r="P193" s="224" t="s">
        <v>392</v>
      </c>
    </row>
    <row r="194" spans="1:16" ht="14">
      <c r="A194" s="230" t="s">
        <v>1930</v>
      </c>
      <c r="B194" s="228"/>
      <c r="C194"/>
      <c r="E194"/>
      <c r="G194" s="231" t="s">
        <v>404</v>
      </c>
      <c r="H194" s="221"/>
      <c r="I194" s="223" t="s">
        <v>1904</v>
      </c>
      <c r="J194" s="225" t="s">
        <v>31</v>
      </c>
      <c r="K194" s="221"/>
      <c r="L194"/>
      <c r="M194"/>
      <c r="N194" s="221"/>
      <c r="O194" s="224" t="s">
        <v>362</v>
      </c>
      <c r="P194" s="224" t="s">
        <v>247</v>
      </c>
    </row>
    <row r="195" spans="1:16" ht="14">
      <c r="A195" s="230" t="s">
        <v>1931</v>
      </c>
      <c r="B195" s="228"/>
      <c r="C195"/>
      <c r="E195"/>
      <c r="G195" s="231" t="s">
        <v>405</v>
      </c>
      <c r="H195" s="221"/>
      <c r="I195" s="223" t="s">
        <v>1905</v>
      </c>
      <c r="J195" s="225" t="s">
        <v>31</v>
      </c>
      <c r="K195" s="221"/>
      <c r="L195"/>
      <c r="M195"/>
      <c r="N195" s="221"/>
      <c r="O195" s="224" t="s">
        <v>362</v>
      </c>
      <c r="P195" s="224" t="s">
        <v>393</v>
      </c>
    </row>
    <row r="196" spans="1:16" ht="14">
      <c r="A196" s="230" t="s">
        <v>1932</v>
      </c>
      <c r="B196" s="228"/>
      <c r="C196"/>
      <c r="E196"/>
      <c r="G196" s="231" t="s">
        <v>406</v>
      </c>
      <c r="H196" s="221"/>
      <c r="I196" s="223" t="s">
        <v>1906</v>
      </c>
      <c r="J196" s="225" t="s">
        <v>31</v>
      </c>
      <c r="K196" s="221"/>
      <c r="L196"/>
      <c r="M196"/>
      <c r="N196" s="221"/>
      <c r="O196" s="224" t="s">
        <v>362</v>
      </c>
      <c r="P196" s="224" t="s">
        <v>273</v>
      </c>
    </row>
    <row r="197" spans="1:16" ht="14">
      <c r="A197" s="230" t="s">
        <v>1933</v>
      </c>
      <c r="B197" s="228"/>
      <c r="C197"/>
      <c r="E197"/>
      <c r="G197" s="231" t="s">
        <v>407</v>
      </c>
      <c r="H197" s="221"/>
      <c r="I197" s="223" t="s">
        <v>1907</v>
      </c>
      <c r="J197" s="225" t="s">
        <v>31</v>
      </c>
      <c r="K197" s="221"/>
      <c r="L197"/>
      <c r="M197"/>
      <c r="N197" s="221"/>
      <c r="O197" s="224" t="s">
        <v>362</v>
      </c>
      <c r="P197" s="224" t="s">
        <v>394</v>
      </c>
    </row>
    <row r="198" spans="1:16" ht="14">
      <c r="A198" s="230" t="s">
        <v>1934</v>
      </c>
      <c r="B198" s="228"/>
      <c r="C198"/>
      <c r="E198"/>
      <c r="G198" s="231" t="s">
        <v>408</v>
      </c>
      <c r="H198" s="221"/>
      <c r="I198" s="223" t="s">
        <v>1908</v>
      </c>
      <c r="J198" s="225" t="s">
        <v>31</v>
      </c>
      <c r="K198" s="221"/>
      <c r="L198"/>
      <c r="M198"/>
      <c r="N198" s="221"/>
      <c r="O198" s="224" t="s">
        <v>395</v>
      </c>
      <c r="P198" s="224" t="s">
        <v>396</v>
      </c>
    </row>
    <row r="199" spans="1:16" ht="14">
      <c r="A199" s="230" t="s">
        <v>1935</v>
      </c>
      <c r="B199" s="228"/>
      <c r="C199"/>
      <c r="E199"/>
      <c r="G199" s="231" t="s">
        <v>409</v>
      </c>
      <c r="H199" s="221"/>
      <c r="I199" s="223" t="s">
        <v>1909</v>
      </c>
      <c r="J199" s="225" t="s">
        <v>31</v>
      </c>
      <c r="K199" s="221"/>
      <c r="L199"/>
      <c r="M199"/>
      <c r="N199" s="221"/>
      <c r="O199" s="224" t="s">
        <v>395</v>
      </c>
      <c r="P199" s="224" t="s">
        <v>397</v>
      </c>
    </row>
    <row r="200" spans="1:16" ht="14">
      <c r="A200" s="230" t="s">
        <v>1936</v>
      </c>
      <c r="B200" s="228"/>
      <c r="C200"/>
      <c r="E200"/>
      <c r="G200" s="231" t="s">
        <v>410</v>
      </c>
      <c r="H200" s="221"/>
      <c r="I200" s="223" t="s">
        <v>1910</v>
      </c>
      <c r="J200" s="225" t="s">
        <v>31</v>
      </c>
      <c r="K200" s="221"/>
      <c r="L200"/>
      <c r="M200"/>
      <c r="N200" s="221"/>
      <c r="O200" s="224" t="s">
        <v>395</v>
      </c>
      <c r="P200" s="224" t="s">
        <v>398</v>
      </c>
    </row>
    <row r="201" spans="1:16" ht="14">
      <c r="A201" s="234" t="s">
        <v>1937</v>
      </c>
      <c r="C201"/>
      <c r="E201"/>
      <c r="G201" s="231" t="s">
        <v>411</v>
      </c>
      <c r="H201" s="221"/>
      <c r="I201" s="223" t="s">
        <v>1911</v>
      </c>
      <c r="J201" s="225" t="s">
        <v>31</v>
      </c>
      <c r="K201" s="221"/>
      <c r="L201"/>
      <c r="M201"/>
      <c r="N201" s="221"/>
      <c r="O201" s="224" t="s">
        <v>395</v>
      </c>
      <c r="P201" s="224" t="s">
        <v>399</v>
      </c>
    </row>
    <row r="202" spans="1:16" ht="14">
      <c r="C202"/>
      <c r="E202"/>
      <c r="G202" s="231" t="s">
        <v>412</v>
      </c>
      <c r="H202" s="221"/>
      <c r="I202" s="225" t="s">
        <v>1495</v>
      </c>
      <c r="J202" s="224" t="s">
        <v>31</v>
      </c>
      <c r="K202" s="221"/>
      <c r="L202"/>
      <c r="M202"/>
      <c r="N202" s="221"/>
      <c r="O202" s="224" t="s">
        <v>395</v>
      </c>
      <c r="P202" s="224" t="s">
        <v>400</v>
      </c>
    </row>
    <row r="203" spans="1:16" ht="14">
      <c r="C203"/>
      <c r="E203"/>
      <c r="G203" s="231" t="s">
        <v>413</v>
      </c>
      <c r="H203" s="221"/>
      <c r="I203" s="225" t="s">
        <v>1495</v>
      </c>
      <c r="J203" s="224" t="s">
        <v>1533</v>
      </c>
      <c r="K203" s="221"/>
      <c r="L203"/>
      <c r="M203"/>
      <c r="N203" s="221"/>
      <c r="O203" s="224" t="s">
        <v>395</v>
      </c>
      <c r="P203" s="224" t="s">
        <v>401</v>
      </c>
    </row>
    <row r="204" spans="1:16" ht="14">
      <c r="C204"/>
      <c r="E204"/>
      <c r="G204" s="231" t="s">
        <v>414</v>
      </c>
      <c r="H204" s="221"/>
      <c r="I204" s="225" t="s">
        <v>1495</v>
      </c>
      <c r="J204" s="224" t="s">
        <v>1550</v>
      </c>
      <c r="K204" s="221"/>
      <c r="L204"/>
      <c r="M204"/>
      <c r="N204" s="221"/>
      <c r="O204" s="224" t="s">
        <v>395</v>
      </c>
      <c r="P204" s="224" t="s">
        <v>402</v>
      </c>
    </row>
    <row r="205" spans="1:16" ht="14">
      <c r="C205"/>
      <c r="E205"/>
      <c r="G205" s="231" t="s">
        <v>415</v>
      </c>
      <c r="H205" s="221"/>
      <c r="I205" s="225" t="s">
        <v>1495</v>
      </c>
      <c r="J205" s="224" t="s">
        <v>1557</v>
      </c>
      <c r="K205" s="221"/>
      <c r="L205"/>
      <c r="M205"/>
      <c r="N205" s="221"/>
      <c r="O205" s="224" t="s">
        <v>395</v>
      </c>
      <c r="P205" s="224" t="s">
        <v>403</v>
      </c>
    </row>
    <row r="206" spans="1:16" ht="14">
      <c r="C206"/>
      <c r="E206"/>
      <c r="G206" s="231" t="s">
        <v>418</v>
      </c>
      <c r="H206" s="221"/>
      <c r="I206" s="225" t="s">
        <v>1495</v>
      </c>
      <c r="J206" s="224" t="s">
        <v>1565</v>
      </c>
      <c r="K206" s="221"/>
      <c r="L206"/>
      <c r="M206"/>
      <c r="N206" s="221"/>
      <c r="O206" s="224" t="s">
        <v>395</v>
      </c>
      <c r="P206" s="224" t="s">
        <v>404</v>
      </c>
    </row>
    <row r="207" spans="1:16" ht="14">
      <c r="C207"/>
      <c r="E207"/>
      <c r="G207" s="231" t="s">
        <v>419</v>
      </c>
      <c r="H207" s="221"/>
      <c r="I207" s="225" t="s">
        <v>1495</v>
      </c>
      <c r="J207" s="224" t="s">
        <v>1572</v>
      </c>
      <c r="K207" s="221"/>
      <c r="L207"/>
      <c r="M207"/>
      <c r="N207" s="221"/>
      <c r="O207" s="224" t="s">
        <v>395</v>
      </c>
      <c r="P207" s="224" t="s">
        <v>405</v>
      </c>
    </row>
    <row r="208" spans="1:16" ht="14">
      <c r="C208"/>
      <c r="E208"/>
      <c r="G208" s="231" t="s">
        <v>420</v>
      </c>
      <c r="H208" s="221"/>
      <c r="I208" s="225" t="s">
        <v>1495</v>
      </c>
      <c r="J208" s="224" t="s">
        <v>1578</v>
      </c>
      <c r="K208" s="221"/>
      <c r="L208"/>
      <c r="M208"/>
      <c r="N208" s="221"/>
      <c r="O208" s="224" t="s">
        <v>395</v>
      </c>
      <c r="P208" s="224" t="s">
        <v>381</v>
      </c>
    </row>
    <row r="209" spans="1:16" ht="14">
      <c r="C209"/>
      <c r="E209"/>
      <c r="G209" s="231" t="s">
        <v>421</v>
      </c>
      <c r="H209" s="221"/>
      <c r="I209" s="225" t="s">
        <v>1495</v>
      </c>
      <c r="J209" s="224" t="s">
        <v>1584</v>
      </c>
      <c r="K209" s="221"/>
      <c r="L209"/>
      <c r="M209"/>
      <c r="N209" s="221"/>
      <c r="O209" s="224" t="s">
        <v>395</v>
      </c>
      <c r="P209" s="224" t="s">
        <v>406</v>
      </c>
    </row>
    <row r="210" spans="1:16" ht="14">
      <c r="C210"/>
      <c r="E210"/>
      <c r="G210" s="231" t="s">
        <v>422</v>
      </c>
      <c r="H210" s="221"/>
      <c r="I210" s="225" t="s">
        <v>1495</v>
      </c>
      <c r="J210" s="224" t="s">
        <v>1591</v>
      </c>
      <c r="K210" s="221"/>
      <c r="L210"/>
      <c r="M210"/>
      <c r="N210" s="221"/>
      <c r="O210" s="224" t="s">
        <v>395</v>
      </c>
      <c r="P210" s="224" t="s">
        <v>407</v>
      </c>
    </row>
    <row r="211" spans="1:16" ht="14">
      <c r="C211"/>
      <c r="E211"/>
      <c r="G211" s="231" t="s">
        <v>423</v>
      </c>
      <c r="H211" s="221"/>
      <c r="I211" s="225" t="s">
        <v>1495</v>
      </c>
      <c r="J211" s="224" t="s">
        <v>1598</v>
      </c>
      <c r="K211" s="221"/>
      <c r="L211"/>
      <c r="M211"/>
      <c r="N211" s="221"/>
      <c r="O211" s="224" t="s">
        <v>395</v>
      </c>
      <c r="P211" s="224" t="s">
        <v>408</v>
      </c>
    </row>
    <row r="212" spans="1:16" ht="14">
      <c r="A212" s="219"/>
      <c r="B212" s="219"/>
      <c r="C212"/>
      <c r="E212"/>
      <c r="G212" s="231" t="s">
        <v>424</v>
      </c>
      <c r="H212" s="221"/>
      <c r="I212" s="225" t="s">
        <v>1495</v>
      </c>
      <c r="J212" s="224" t="s">
        <v>1606</v>
      </c>
      <c r="K212" s="221"/>
      <c r="L212"/>
      <c r="M212"/>
      <c r="N212" s="221"/>
      <c r="O212" s="224" t="s">
        <v>395</v>
      </c>
      <c r="P212" s="224" t="s">
        <v>409</v>
      </c>
    </row>
    <row r="213" spans="1:16" ht="14">
      <c r="A213" s="219"/>
      <c r="B213" s="219"/>
      <c r="C213"/>
      <c r="E213"/>
      <c r="G213" s="231" t="s">
        <v>425</v>
      </c>
      <c r="H213" s="221"/>
      <c r="I213" s="225" t="s">
        <v>1495</v>
      </c>
      <c r="J213" s="224" t="s">
        <v>1614</v>
      </c>
      <c r="K213" s="221"/>
      <c r="L213"/>
      <c r="M213"/>
      <c r="N213" s="221"/>
      <c r="O213" s="224" t="s">
        <v>382</v>
      </c>
      <c r="P213" s="224" t="s">
        <v>410</v>
      </c>
    </row>
    <row r="214" spans="1:16" ht="14">
      <c r="A214" s="219"/>
      <c r="B214" s="219"/>
      <c r="C214"/>
      <c r="E214"/>
      <c r="G214" s="231" t="s">
        <v>426</v>
      </c>
      <c r="H214" s="221"/>
      <c r="I214" s="225" t="s">
        <v>1495</v>
      </c>
      <c r="J214" s="224" t="s">
        <v>1622</v>
      </c>
      <c r="K214" s="221"/>
      <c r="L214"/>
      <c r="M214"/>
      <c r="N214" s="221"/>
      <c r="O214" s="224" t="s">
        <v>382</v>
      </c>
      <c r="P214" s="224" t="s">
        <v>411</v>
      </c>
    </row>
    <row r="215" spans="1:16" ht="14">
      <c r="A215" s="219"/>
      <c r="B215" s="219"/>
      <c r="C215"/>
      <c r="E215"/>
      <c r="G215" s="231" t="s">
        <v>428</v>
      </c>
      <c r="H215" s="221"/>
      <c r="I215" s="225" t="s">
        <v>1495</v>
      </c>
      <c r="J215" s="224" t="s">
        <v>1629</v>
      </c>
      <c r="K215" s="221"/>
      <c r="L215"/>
      <c r="M215"/>
      <c r="N215" s="221"/>
      <c r="O215" s="224" t="s">
        <v>382</v>
      </c>
      <c r="P215" s="224" t="s">
        <v>412</v>
      </c>
    </row>
    <row r="216" spans="1:16" ht="14">
      <c r="A216" s="219"/>
      <c r="B216" s="219"/>
      <c r="C216"/>
      <c r="E216"/>
      <c r="G216" s="231" t="s">
        <v>429</v>
      </c>
      <c r="H216" s="221"/>
      <c r="I216" s="223" t="s">
        <v>1912</v>
      </c>
      <c r="J216" s="225" t="s">
        <v>31</v>
      </c>
      <c r="K216" s="221"/>
      <c r="L216"/>
      <c r="M216"/>
      <c r="N216" s="221"/>
      <c r="O216" s="224" t="s">
        <v>382</v>
      </c>
      <c r="P216" s="224" t="s">
        <v>413</v>
      </c>
    </row>
    <row r="217" spans="1:16" ht="14">
      <c r="A217" s="219"/>
      <c r="B217" s="219"/>
      <c r="C217"/>
      <c r="E217"/>
      <c r="G217" s="231" t="s">
        <v>430</v>
      </c>
      <c r="H217" s="221"/>
      <c r="I217" s="223" t="s">
        <v>1913</v>
      </c>
      <c r="J217" s="225" t="s">
        <v>31</v>
      </c>
      <c r="K217" s="221"/>
      <c r="L217"/>
      <c r="M217"/>
      <c r="N217" s="221"/>
      <c r="O217" s="224" t="s">
        <v>382</v>
      </c>
      <c r="P217" s="224" t="s">
        <v>414</v>
      </c>
    </row>
    <row r="218" spans="1:16" ht="14">
      <c r="A218" s="219"/>
      <c r="B218" s="219"/>
      <c r="C218"/>
      <c r="E218"/>
      <c r="G218" s="231" t="s">
        <v>432</v>
      </c>
      <c r="H218" s="221"/>
      <c r="I218" s="223" t="s">
        <v>1914</v>
      </c>
      <c r="J218" s="225" t="s">
        <v>31</v>
      </c>
      <c r="K218" s="221"/>
      <c r="L218"/>
      <c r="M218"/>
      <c r="N218" s="221"/>
      <c r="O218" s="224" t="s">
        <v>382</v>
      </c>
      <c r="P218" s="224" t="s">
        <v>415</v>
      </c>
    </row>
    <row r="219" spans="1:16" ht="14">
      <c r="A219" s="219"/>
      <c r="B219" s="219"/>
      <c r="C219"/>
      <c r="E219"/>
      <c r="G219" s="231" t="s">
        <v>433</v>
      </c>
      <c r="H219" s="221"/>
      <c r="I219" s="223" t="s">
        <v>1915</v>
      </c>
      <c r="J219" s="225" t="s">
        <v>31</v>
      </c>
      <c r="K219" s="221"/>
      <c r="L219"/>
      <c r="M219"/>
      <c r="N219" s="221"/>
      <c r="O219" s="224" t="s">
        <v>417</v>
      </c>
      <c r="P219" s="224" t="s">
        <v>418</v>
      </c>
    </row>
    <row r="220" spans="1:16" ht="14">
      <c r="A220" s="219"/>
      <c r="B220" s="219"/>
      <c r="C220"/>
      <c r="E220"/>
      <c r="G220" s="231" t="s">
        <v>434</v>
      </c>
      <c r="H220" s="221"/>
      <c r="I220" s="223" t="s">
        <v>1916</v>
      </c>
      <c r="J220" s="225" t="s">
        <v>31</v>
      </c>
      <c r="K220" s="221"/>
      <c r="L220"/>
      <c r="M220"/>
      <c r="N220" s="221"/>
      <c r="O220" s="224" t="s">
        <v>417</v>
      </c>
      <c r="P220" s="224" t="s">
        <v>419</v>
      </c>
    </row>
    <row r="221" spans="1:16" ht="14">
      <c r="A221" s="219"/>
      <c r="B221" s="219"/>
      <c r="C221"/>
      <c r="E221"/>
      <c r="G221" s="231" t="s">
        <v>435</v>
      </c>
      <c r="H221" s="221"/>
      <c r="I221" s="223" t="s">
        <v>1917</v>
      </c>
      <c r="J221" s="225" t="s">
        <v>31</v>
      </c>
      <c r="K221" s="221"/>
      <c r="L221"/>
      <c r="M221"/>
      <c r="N221" s="221"/>
      <c r="O221" s="224" t="s">
        <v>417</v>
      </c>
      <c r="P221" s="224" t="s">
        <v>420</v>
      </c>
    </row>
    <row r="222" spans="1:16" ht="14">
      <c r="A222" s="219"/>
      <c r="B222" s="219"/>
      <c r="C222"/>
      <c r="E222"/>
      <c r="G222" s="231" t="s">
        <v>431</v>
      </c>
      <c r="H222" s="221"/>
      <c r="I222" s="223" t="s">
        <v>1918</v>
      </c>
      <c r="J222" s="225" t="s">
        <v>31</v>
      </c>
      <c r="K222" s="221"/>
      <c r="L222"/>
      <c r="M222"/>
      <c r="N222" s="221"/>
      <c r="O222" s="224" t="s">
        <v>417</v>
      </c>
      <c r="P222" s="224" t="s">
        <v>421</v>
      </c>
    </row>
    <row r="223" spans="1:16" ht="14">
      <c r="A223" s="219"/>
      <c r="B223" s="219"/>
      <c r="C223"/>
      <c r="E223"/>
      <c r="G223" s="231" t="s">
        <v>436</v>
      </c>
      <c r="H223" s="221"/>
      <c r="I223" s="223" t="s">
        <v>1919</v>
      </c>
      <c r="J223" s="225" t="s">
        <v>31</v>
      </c>
      <c r="K223" s="221"/>
      <c r="L223"/>
      <c r="M223"/>
      <c r="N223" s="221"/>
      <c r="O223" s="224" t="s">
        <v>417</v>
      </c>
      <c r="P223" s="224" t="s">
        <v>422</v>
      </c>
    </row>
    <row r="224" spans="1:16" ht="14">
      <c r="A224" s="219"/>
      <c r="B224" s="219"/>
      <c r="C224"/>
      <c r="E224"/>
      <c r="G224" s="231" t="s">
        <v>437</v>
      </c>
      <c r="H224" s="221"/>
      <c r="I224" s="223" t="s">
        <v>1920</v>
      </c>
      <c r="J224" s="225" t="s">
        <v>31</v>
      </c>
      <c r="K224" s="221"/>
      <c r="L224"/>
      <c r="M224"/>
      <c r="N224" s="221"/>
      <c r="O224" s="224" t="s">
        <v>417</v>
      </c>
      <c r="P224" s="224" t="s">
        <v>423</v>
      </c>
    </row>
    <row r="225" spans="1:16" ht="14">
      <c r="A225" s="219"/>
      <c r="B225" s="219"/>
      <c r="C225"/>
      <c r="E225"/>
      <c r="G225" s="231" t="s">
        <v>438</v>
      </c>
      <c r="H225" s="221"/>
      <c r="I225" s="223" t="s">
        <v>1921</v>
      </c>
      <c r="J225" s="225" t="s">
        <v>31</v>
      </c>
      <c r="K225" s="221"/>
      <c r="L225"/>
      <c r="M225"/>
      <c r="N225" s="221"/>
      <c r="O225" s="224" t="s">
        <v>417</v>
      </c>
      <c r="P225" s="224" t="s">
        <v>424</v>
      </c>
    </row>
    <row r="226" spans="1:16" ht="14">
      <c r="A226" s="219"/>
      <c r="B226" s="219"/>
      <c r="C226"/>
      <c r="E226"/>
      <c r="G226" s="231" t="s">
        <v>439</v>
      </c>
      <c r="H226" s="221"/>
      <c r="I226" s="223" t="s">
        <v>1922</v>
      </c>
      <c r="J226" s="225" t="s">
        <v>31</v>
      </c>
      <c r="K226" s="221"/>
      <c r="L226"/>
      <c r="M226"/>
      <c r="N226" s="221"/>
      <c r="O226" s="224" t="s">
        <v>417</v>
      </c>
      <c r="P226" s="224" t="s">
        <v>425</v>
      </c>
    </row>
    <row r="227" spans="1:16" ht="14">
      <c r="A227" s="219"/>
      <c r="B227" s="219"/>
      <c r="C227"/>
      <c r="E227"/>
      <c r="G227" s="231" t="s">
        <v>440</v>
      </c>
      <c r="H227" s="221"/>
      <c r="I227" s="223" t="s">
        <v>1923</v>
      </c>
      <c r="J227" s="225" t="s">
        <v>31</v>
      </c>
      <c r="K227" s="221"/>
      <c r="L227"/>
      <c r="M227"/>
      <c r="N227" s="221"/>
      <c r="O227" s="224" t="s">
        <v>417</v>
      </c>
      <c r="P227" s="224" t="s">
        <v>426</v>
      </c>
    </row>
    <row r="228" spans="1:16" ht="14">
      <c r="A228" s="219"/>
      <c r="B228" s="219"/>
      <c r="C228"/>
      <c r="E228"/>
      <c r="G228" s="231" t="s">
        <v>441</v>
      </c>
      <c r="H228" s="221"/>
      <c r="I228" s="223" t="s">
        <v>1924</v>
      </c>
      <c r="J228" s="225" t="s">
        <v>31</v>
      </c>
      <c r="K228" s="221"/>
      <c r="L228"/>
      <c r="M228"/>
      <c r="N228" s="221"/>
      <c r="O228" s="224" t="s">
        <v>417</v>
      </c>
      <c r="P228" s="224" t="s">
        <v>428</v>
      </c>
    </row>
    <row r="229" spans="1:16" ht="14">
      <c r="A229" s="219"/>
      <c r="B229" s="219"/>
      <c r="C229"/>
      <c r="E229"/>
      <c r="G229" s="231" t="s">
        <v>442</v>
      </c>
      <c r="H229" s="221"/>
      <c r="I229" s="223" t="s">
        <v>1925</v>
      </c>
      <c r="J229" s="225" t="s">
        <v>31</v>
      </c>
      <c r="K229" s="221"/>
      <c r="L229"/>
      <c r="M229"/>
      <c r="N229" s="221"/>
      <c r="O229" s="224" t="s">
        <v>417</v>
      </c>
      <c r="P229" s="224" t="s">
        <v>429</v>
      </c>
    </row>
    <row r="230" spans="1:16" ht="14">
      <c r="A230" s="219"/>
      <c r="B230" s="219"/>
      <c r="C230"/>
      <c r="E230"/>
      <c r="G230" s="231" t="s">
        <v>443</v>
      </c>
      <c r="H230" s="221"/>
      <c r="I230" s="223" t="s">
        <v>1926</v>
      </c>
      <c r="J230" s="225" t="s">
        <v>31</v>
      </c>
      <c r="K230" s="221"/>
      <c r="L230"/>
      <c r="M230"/>
      <c r="N230" s="221"/>
      <c r="O230" s="224" t="s">
        <v>417</v>
      </c>
      <c r="P230" s="224" t="s">
        <v>430</v>
      </c>
    </row>
    <row r="231" spans="1:16" ht="14">
      <c r="A231" s="219"/>
      <c r="B231" s="219"/>
      <c r="C231"/>
      <c r="E231"/>
      <c r="G231" s="231" t="s">
        <v>444</v>
      </c>
      <c r="H231" s="221"/>
      <c r="I231" s="223" t="s">
        <v>1927</v>
      </c>
      <c r="J231" s="225" t="s">
        <v>31</v>
      </c>
      <c r="K231" s="221"/>
      <c r="L231"/>
      <c r="M231"/>
      <c r="N231" s="221"/>
      <c r="O231" s="224" t="s">
        <v>431</v>
      </c>
      <c r="P231" s="224" t="s">
        <v>432</v>
      </c>
    </row>
    <row r="232" spans="1:16" ht="14">
      <c r="A232" s="219"/>
      <c r="B232" s="219"/>
      <c r="C232"/>
      <c r="E232"/>
      <c r="G232" s="231" t="s">
        <v>445</v>
      </c>
      <c r="H232" s="221"/>
      <c r="I232" s="223" t="s">
        <v>1928</v>
      </c>
      <c r="J232" s="225" t="s">
        <v>31</v>
      </c>
      <c r="K232" s="221"/>
      <c r="L232"/>
      <c r="M232"/>
      <c r="N232" s="221"/>
      <c r="O232" s="224" t="s">
        <v>431</v>
      </c>
      <c r="P232" s="224" t="s">
        <v>433</v>
      </c>
    </row>
    <row r="233" spans="1:16" ht="14">
      <c r="A233" s="219"/>
      <c r="B233" s="219"/>
      <c r="C233"/>
      <c r="E233"/>
      <c r="G233" s="231" t="s">
        <v>446</v>
      </c>
      <c r="H233" s="221"/>
      <c r="I233" s="223" t="s">
        <v>1929</v>
      </c>
      <c r="J233" s="225" t="s">
        <v>31</v>
      </c>
      <c r="K233" s="221"/>
      <c r="L233"/>
      <c r="M233"/>
      <c r="N233" s="221"/>
      <c r="O233" s="224" t="s">
        <v>431</v>
      </c>
      <c r="P233" s="224" t="s">
        <v>434</v>
      </c>
    </row>
    <row r="234" spans="1:16" ht="14">
      <c r="A234" s="219"/>
      <c r="B234" s="219"/>
      <c r="C234"/>
      <c r="E234"/>
      <c r="G234" s="231" t="s">
        <v>447</v>
      </c>
      <c r="H234" s="221"/>
      <c r="I234" s="223" t="s">
        <v>1930</v>
      </c>
      <c r="J234" s="225" t="s">
        <v>31</v>
      </c>
      <c r="K234" s="221"/>
      <c r="L234"/>
      <c r="M234"/>
      <c r="N234" s="221"/>
      <c r="O234" s="224" t="s">
        <v>431</v>
      </c>
      <c r="P234" s="224" t="s">
        <v>435</v>
      </c>
    </row>
    <row r="235" spans="1:16" ht="14">
      <c r="A235" s="219"/>
      <c r="B235" s="219"/>
      <c r="C235"/>
      <c r="E235"/>
      <c r="G235" s="231" t="s">
        <v>448</v>
      </c>
      <c r="H235" s="221"/>
      <c r="I235" s="223" t="s">
        <v>1931</v>
      </c>
      <c r="J235" s="225" t="s">
        <v>31</v>
      </c>
      <c r="K235" s="221"/>
      <c r="L235"/>
      <c r="M235"/>
      <c r="N235" s="221"/>
      <c r="O235" s="224" t="s">
        <v>431</v>
      </c>
      <c r="P235" s="224" t="s">
        <v>431</v>
      </c>
    </row>
    <row r="236" spans="1:16" ht="14">
      <c r="A236" s="219"/>
      <c r="B236" s="219"/>
      <c r="C236"/>
      <c r="E236"/>
      <c r="G236" s="231" t="s">
        <v>449</v>
      </c>
      <c r="H236" s="221"/>
      <c r="I236" s="223" t="s">
        <v>1932</v>
      </c>
      <c r="J236" s="225" t="s">
        <v>31</v>
      </c>
      <c r="K236" s="221"/>
      <c r="L236"/>
      <c r="M236"/>
      <c r="N236" s="221"/>
      <c r="O236" s="224" t="s">
        <v>431</v>
      </c>
      <c r="P236" s="224" t="s">
        <v>436</v>
      </c>
    </row>
    <row r="237" spans="1:16" ht="14">
      <c r="A237" s="219"/>
      <c r="B237" s="219"/>
      <c r="C237"/>
      <c r="E237"/>
      <c r="G237" s="231" t="s">
        <v>450</v>
      </c>
      <c r="H237" s="221"/>
      <c r="I237" s="223" t="s">
        <v>1933</v>
      </c>
      <c r="J237" s="225" t="s">
        <v>31</v>
      </c>
      <c r="K237" s="221"/>
      <c r="L237"/>
      <c r="M237"/>
      <c r="N237" s="221"/>
      <c r="O237" s="224" t="s">
        <v>431</v>
      </c>
      <c r="P237" s="224" t="s">
        <v>437</v>
      </c>
    </row>
    <row r="238" spans="1:16" ht="14">
      <c r="A238" s="219"/>
      <c r="B238" s="219"/>
      <c r="C238"/>
      <c r="E238"/>
      <c r="G238" s="231" t="s">
        <v>451</v>
      </c>
      <c r="H238" s="221"/>
      <c r="I238" s="223" t="s">
        <v>1934</v>
      </c>
      <c r="J238" s="225" t="s">
        <v>31</v>
      </c>
      <c r="K238" s="221"/>
      <c r="L238"/>
      <c r="M238"/>
      <c r="N238" s="221"/>
      <c r="O238" s="224" t="s">
        <v>431</v>
      </c>
      <c r="P238" s="224" t="s">
        <v>438</v>
      </c>
    </row>
    <row r="239" spans="1:16" ht="14">
      <c r="A239" s="219"/>
      <c r="B239" s="219"/>
      <c r="C239"/>
      <c r="E239"/>
      <c r="G239" s="231" t="s">
        <v>452</v>
      </c>
      <c r="H239" s="221"/>
      <c r="I239" s="223" t="s">
        <v>1935</v>
      </c>
      <c r="J239" s="225" t="s">
        <v>31</v>
      </c>
      <c r="K239" s="221"/>
      <c r="L239"/>
      <c r="M239"/>
      <c r="N239" s="221"/>
      <c r="O239" s="224" t="s">
        <v>431</v>
      </c>
      <c r="P239" s="224" t="s">
        <v>439</v>
      </c>
    </row>
    <row r="240" spans="1:16" ht="14">
      <c r="A240" s="219"/>
      <c r="B240" s="219"/>
      <c r="C240"/>
      <c r="E240"/>
      <c r="G240" s="231" t="s">
        <v>454</v>
      </c>
      <c r="H240" s="221"/>
      <c r="I240" s="223" t="s">
        <v>1936</v>
      </c>
      <c r="J240" s="225" t="s">
        <v>31</v>
      </c>
      <c r="K240" s="221"/>
      <c r="L240"/>
      <c r="M240"/>
      <c r="N240" s="221"/>
      <c r="O240" s="224" t="s">
        <v>431</v>
      </c>
      <c r="P240" s="224" t="s">
        <v>440</v>
      </c>
    </row>
    <row r="241" spans="1:16" ht="14">
      <c r="A241" s="219"/>
      <c r="B241" s="219"/>
      <c r="C241"/>
      <c r="E241"/>
      <c r="G241" s="231" t="s">
        <v>456</v>
      </c>
      <c r="H241" s="221"/>
      <c r="I241" s="223" t="s">
        <v>1937</v>
      </c>
      <c r="J241" s="225" t="s">
        <v>31</v>
      </c>
      <c r="K241" s="221"/>
      <c r="L241"/>
      <c r="M241"/>
      <c r="N241" s="221"/>
      <c r="O241" s="224" t="s">
        <v>431</v>
      </c>
      <c r="P241" s="224" t="s">
        <v>441</v>
      </c>
    </row>
    <row r="242" spans="1:16" ht="14">
      <c r="A242" s="219"/>
      <c r="B242" s="219"/>
      <c r="C242"/>
      <c r="E242"/>
      <c r="G242" s="231" t="s">
        <v>457</v>
      </c>
      <c r="H242" s="221"/>
      <c r="I242" s="236"/>
      <c r="J242" s="236"/>
      <c r="K242" s="221"/>
      <c r="L242"/>
      <c r="M242"/>
      <c r="N242" s="221"/>
      <c r="O242" s="224" t="s">
        <v>431</v>
      </c>
      <c r="P242" s="224" t="s">
        <v>442</v>
      </c>
    </row>
    <row r="243" spans="1:16" ht="14">
      <c r="A243" s="219"/>
      <c r="B243" s="219"/>
      <c r="C243"/>
      <c r="E243"/>
      <c r="G243" s="231" t="s">
        <v>458</v>
      </c>
      <c r="H243" s="221"/>
      <c r="I243"/>
      <c r="J243"/>
      <c r="K243" s="221"/>
      <c r="L243"/>
      <c r="M243"/>
      <c r="N243" s="221"/>
      <c r="O243" s="224" t="s">
        <v>431</v>
      </c>
      <c r="P243" s="224" t="s">
        <v>443</v>
      </c>
    </row>
    <row r="244" spans="1:16" ht="14">
      <c r="A244" s="219"/>
      <c r="B244" s="219"/>
      <c r="C244"/>
      <c r="E244"/>
      <c r="G244" s="231" t="s">
        <v>459</v>
      </c>
      <c r="H244" s="221"/>
      <c r="I244"/>
      <c r="J244"/>
      <c r="K244" s="221"/>
      <c r="L244"/>
      <c r="M244"/>
      <c r="N244" s="221"/>
      <c r="O244" s="224" t="s">
        <v>431</v>
      </c>
      <c r="P244" s="224" t="s">
        <v>444</v>
      </c>
    </row>
    <row r="245" spans="1:16" ht="14">
      <c r="A245" s="219"/>
      <c r="B245" s="219"/>
      <c r="C245"/>
      <c r="E245"/>
      <c r="G245" s="231" t="s">
        <v>460</v>
      </c>
      <c r="H245" s="221"/>
      <c r="I245"/>
      <c r="J245"/>
      <c r="K245" s="221"/>
      <c r="L245"/>
      <c r="M245"/>
      <c r="N245" s="221"/>
      <c r="O245" s="224" t="s">
        <v>431</v>
      </c>
      <c r="P245" s="224" t="s">
        <v>445</v>
      </c>
    </row>
    <row r="246" spans="1:16" ht="14">
      <c r="A246" s="219"/>
      <c r="B246" s="219"/>
      <c r="C246"/>
      <c r="E246"/>
      <c r="G246" s="231" t="s">
        <v>461</v>
      </c>
      <c r="H246" s="221"/>
      <c r="I246"/>
      <c r="J246"/>
      <c r="K246" s="221"/>
      <c r="L246"/>
      <c r="M246"/>
      <c r="N246" s="221"/>
      <c r="O246" s="224" t="s">
        <v>431</v>
      </c>
      <c r="P246" s="224" t="s">
        <v>446</v>
      </c>
    </row>
    <row r="247" spans="1:16" ht="14">
      <c r="A247" s="219"/>
      <c r="B247" s="219"/>
      <c r="C247"/>
      <c r="E247"/>
      <c r="G247" s="231" t="s">
        <v>462</v>
      </c>
      <c r="H247" s="221"/>
      <c r="I247"/>
      <c r="J247"/>
      <c r="K247" s="221"/>
      <c r="L247"/>
      <c r="M247"/>
      <c r="N247" s="221"/>
      <c r="O247" s="224" t="s">
        <v>431</v>
      </c>
      <c r="P247" s="224" t="s">
        <v>447</v>
      </c>
    </row>
    <row r="248" spans="1:16" ht="14">
      <c r="A248" s="219"/>
      <c r="B248" s="219"/>
      <c r="C248"/>
      <c r="E248"/>
      <c r="G248" s="231" t="s">
        <v>463</v>
      </c>
      <c r="H248" s="221"/>
      <c r="I248"/>
      <c r="J248"/>
      <c r="K248" s="221"/>
      <c r="L248"/>
      <c r="M248"/>
      <c r="N248" s="221"/>
      <c r="O248" s="224" t="s">
        <v>431</v>
      </c>
      <c r="P248" s="224" t="s">
        <v>448</v>
      </c>
    </row>
    <row r="249" spans="1:16" ht="14">
      <c r="A249" s="219"/>
      <c r="B249" s="219"/>
      <c r="C249"/>
      <c r="E249"/>
      <c r="G249" s="231" t="s">
        <v>464</v>
      </c>
      <c r="H249" s="221"/>
      <c r="I249"/>
      <c r="J249"/>
      <c r="K249" s="221"/>
      <c r="L249"/>
      <c r="M249"/>
      <c r="N249" s="221"/>
      <c r="O249" s="224" t="s">
        <v>431</v>
      </c>
      <c r="P249" s="224" t="s">
        <v>240</v>
      </c>
    </row>
    <row r="250" spans="1:16" ht="14">
      <c r="A250" s="219"/>
      <c r="B250" s="219"/>
      <c r="C250"/>
      <c r="E250"/>
      <c r="G250" s="231" t="s">
        <v>465</v>
      </c>
      <c r="H250" s="221"/>
      <c r="I250"/>
      <c r="J250"/>
      <c r="K250" s="221"/>
      <c r="L250"/>
      <c r="M250"/>
      <c r="N250" s="221"/>
      <c r="O250" s="224" t="s">
        <v>431</v>
      </c>
      <c r="P250" s="224" t="s">
        <v>449</v>
      </c>
    </row>
    <row r="251" spans="1:16" ht="14">
      <c r="A251" s="219"/>
      <c r="B251" s="219"/>
      <c r="C251"/>
      <c r="E251"/>
      <c r="G251" s="231" t="s">
        <v>466</v>
      </c>
      <c r="H251" s="221"/>
      <c r="I251"/>
      <c r="J251"/>
      <c r="K251" s="221"/>
      <c r="L251"/>
      <c r="M251"/>
      <c r="N251" s="221"/>
      <c r="O251" s="224" t="s">
        <v>431</v>
      </c>
      <c r="P251" s="224" t="s">
        <v>450</v>
      </c>
    </row>
    <row r="252" spans="1:16" ht="14">
      <c r="A252" s="219"/>
      <c r="B252" s="219"/>
      <c r="C252"/>
      <c r="E252"/>
      <c r="G252" s="231" t="s">
        <v>467</v>
      </c>
      <c r="H252" s="221"/>
      <c r="I252"/>
      <c r="J252"/>
      <c r="K252" s="221"/>
      <c r="L252"/>
      <c r="M252"/>
      <c r="N252" s="221"/>
      <c r="O252" s="224" t="s">
        <v>431</v>
      </c>
      <c r="P252" s="224" t="s">
        <v>451</v>
      </c>
    </row>
    <row r="253" spans="1:16" ht="14">
      <c r="A253" s="219"/>
      <c r="B253" s="219"/>
      <c r="C253"/>
      <c r="E253"/>
      <c r="G253" s="231" t="s">
        <v>468</v>
      </c>
      <c r="H253" s="221"/>
      <c r="I253"/>
      <c r="J253"/>
      <c r="K253" s="221"/>
      <c r="L253"/>
      <c r="M253"/>
      <c r="N253" s="221"/>
      <c r="O253" s="224" t="s">
        <v>431</v>
      </c>
      <c r="P253" s="224" t="s">
        <v>247</v>
      </c>
    </row>
    <row r="254" spans="1:16" ht="14">
      <c r="A254" s="219"/>
      <c r="B254" s="219"/>
      <c r="C254"/>
      <c r="E254"/>
      <c r="G254" s="231" t="s">
        <v>469</v>
      </c>
      <c r="H254" s="221"/>
      <c r="I254"/>
      <c r="J254"/>
      <c r="K254" s="221"/>
      <c r="L254"/>
      <c r="M254"/>
      <c r="N254" s="221"/>
      <c r="O254" s="224" t="s">
        <v>431</v>
      </c>
      <c r="P254" s="224" t="s">
        <v>452</v>
      </c>
    </row>
    <row r="255" spans="1:16" ht="14">
      <c r="A255" s="219"/>
      <c r="B255" s="219"/>
      <c r="C255"/>
      <c r="E255"/>
      <c r="G255" s="231" t="s">
        <v>470</v>
      </c>
      <c r="H255" s="221"/>
      <c r="I255"/>
      <c r="J255"/>
      <c r="K255" s="221"/>
      <c r="L255"/>
      <c r="M255"/>
      <c r="N255" s="221"/>
      <c r="O255" s="224" t="s">
        <v>453</v>
      </c>
      <c r="P255" s="224" t="s">
        <v>454</v>
      </c>
    </row>
    <row r="256" spans="1:16" ht="14">
      <c r="A256" s="219"/>
      <c r="B256" s="219"/>
      <c r="C256"/>
      <c r="E256"/>
      <c r="G256" s="231" t="s">
        <v>471</v>
      </c>
      <c r="H256" s="221"/>
      <c r="I256"/>
      <c r="J256"/>
      <c r="K256" s="221"/>
      <c r="L256"/>
      <c r="M256"/>
      <c r="N256" s="221"/>
      <c r="O256" s="224" t="s">
        <v>453</v>
      </c>
      <c r="P256" s="224" t="s">
        <v>456</v>
      </c>
    </row>
    <row r="257" spans="1:16" ht="14">
      <c r="A257" s="219"/>
      <c r="B257" s="219"/>
      <c r="C257"/>
      <c r="E257"/>
      <c r="G257" s="231" t="s">
        <v>472</v>
      </c>
      <c r="H257" s="221"/>
      <c r="I257"/>
      <c r="J257"/>
      <c r="K257" s="221"/>
      <c r="L257"/>
      <c r="M257"/>
      <c r="N257" s="221"/>
      <c r="O257" s="224" t="s">
        <v>453</v>
      </c>
      <c r="P257" s="224" t="s">
        <v>457</v>
      </c>
    </row>
    <row r="258" spans="1:16" ht="14">
      <c r="A258" s="219"/>
      <c r="B258" s="219"/>
      <c r="C258"/>
      <c r="E258"/>
      <c r="G258" s="231" t="s">
        <v>473</v>
      </c>
      <c r="H258" s="221"/>
      <c r="I258"/>
      <c r="J258"/>
      <c r="K258" s="221"/>
      <c r="L258"/>
      <c r="M258"/>
      <c r="N258" s="221"/>
      <c r="O258" s="224" t="s">
        <v>453</v>
      </c>
      <c r="P258" s="224" t="s">
        <v>458</v>
      </c>
    </row>
    <row r="259" spans="1:16" ht="14">
      <c r="A259" s="219"/>
      <c r="B259" s="219"/>
      <c r="C259"/>
      <c r="E259"/>
      <c r="G259" s="231" t="s">
        <v>474</v>
      </c>
      <c r="H259" s="221"/>
      <c r="I259"/>
      <c r="J259"/>
      <c r="K259" s="221"/>
      <c r="L259"/>
      <c r="M259"/>
      <c r="N259" s="221"/>
      <c r="O259" s="224" t="s">
        <v>453</v>
      </c>
      <c r="P259" s="224" t="s">
        <v>459</v>
      </c>
    </row>
    <row r="260" spans="1:16" ht="14">
      <c r="A260" s="219"/>
      <c r="B260" s="219"/>
      <c r="C260"/>
      <c r="E260"/>
      <c r="G260" s="231" t="s">
        <v>475</v>
      </c>
      <c r="H260" s="221"/>
      <c r="I260"/>
      <c r="J260"/>
      <c r="K260" s="221"/>
      <c r="L260"/>
      <c r="M260"/>
      <c r="N260" s="221"/>
      <c r="O260" s="224" t="s">
        <v>453</v>
      </c>
      <c r="P260" s="224" t="s">
        <v>460</v>
      </c>
    </row>
    <row r="261" spans="1:16" ht="14">
      <c r="A261" s="219"/>
      <c r="B261" s="219"/>
      <c r="C261"/>
      <c r="E261"/>
      <c r="G261" s="231" t="s">
        <v>476</v>
      </c>
      <c r="H261" s="221"/>
      <c r="I261"/>
      <c r="J261"/>
      <c r="K261" s="221"/>
      <c r="L261"/>
      <c r="M261"/>
      <c r="N261" s="221"/>
      <c r="O261" s="224" t="s">
        <v>453</v>
      </c>
      <c r="P261" s="224" t="s">
        <v>461</v>
      </c>
    </row>
    <row r="262" spans="1:16" ht="14">
      <c r="A262" s="219"/>
      <c r="B262" s="219"/>
      <c r="C262"/>
      <c r="E262"/>
      <c r="G262" s="231" t="s">
        <v>477</v>
      </c>
      <c r="H262" s="221"/>
      <c r="I262"/>
      <c r="J262"/>
      <c r="K262" s="221"/>
      <c r="L262"/>
      <c r="M262"/>
      <c r="N262" s="221"/>
      <c r="O262" s="224" t="s">
        <v>453</v>
      </c>
      <c r="P262" s="224" t="s">
        <v>462</v>
      </c>
    </row>
    <row r="263" spans="1:16" ht="14">
      <c r="A263" s="219"/>
      <c r="B263" s="219"/>
      <c r="C263"/>
      <c r="E263"/>
      <c r="G263" s="231" t="s">
        <v>478</v>
      </c>
      <c r="H263" s="221"/>
      <c r="I263"/>
      <c r="J263"/>
      <c r="K263" s="221"/>
      <c r="L263"/>
      <c r="M263"/>
      <c r="N263" s="221"/>
      <c r="O263" s="224" t="s">
        <v>453</v>
      </c>
      <c r="P263" s="224" t="s">
        <v>463</v>
      </c>
    </row>
    <row r="264" spans="1:16" ht="14">
      <c r="A264" s="219"/>
      <c r="B264" s="219"/>
      <c r="C264"/>
      <c r="E264"/>
      <c r="G264" s="231" t="s">
        <v>479</v>
      </c>
      <c r="H264" s="221"/>
      <c r="I264"/>
      <c r="J264"/>
      <c r="K264" s="221"/>
      <c r="L264"/>
      <c r="M264"/>
      <c r="N264" s="221"/>
      <c r="O264" s="224" t="s">
        <v>453</v>
      </c>
      <c r="P264" s="224" t="s">
        <v>464</v>
      </c>
    </row>
    <row r="265" spans="1:16" ht="14">
      <c r="A265" s="219"/>
      <c r="B265" s="219"/>
      <c r="C265"/>
      <c r="E265"/>
      <c r="G265" s="231" t="s">
        <v>480</v>
      </c>
      <c r="H265" s="221"/>
      <c r="I265"/>
      <c r="J265"/>
      <c r="K265" s="221"/>
      <c r="L265"/>
      <c r="M265"/>
      <c r="N265" s="221"/>
      <c r="O265" s="224" t="s">
        <v>453</v>
      </c>
      <c r="P265" s="224" t="s">
        <v>465</v>
      </c>
    </row>
    <row r="266" spans="1:16" ht="14">
      <c r="A266" s="219"/>
      <c r="B266" s="219"/>
      <c r="C266"/>
      <c r="E266"/>
      <c r="G266" s="231" t="s">
        <v>481</v>
      </c>
      <c r="H266" s="221"/>
      <c r="I266"/>
      <c r="J266"/>
      <c r="K266" s="221"/>
      <c r="L266"/>
      <c r="M266"/>
      <c r="N266" s="221"/>
      <c r="O266" s="224" t="s">
        <v>453</v>
      </c>
      <c r="P266" s="224" t="s">
        <v>466</v>
      </c>
    </row>
    <row r="267" spans="1:16" ht="14">
      <c r="A267" s="219"/>
      <c r="B267" s="219"/>
      <c r="C267"/>
      <c r="E267"/>
      <c r="G267" s="231" t="s">
        <v>482</v>
      </c>
      <c r="H267" s="221"/>
      <c r="I267"/>
      <c r="J267"/>
      <c r="K267" s="221"/>
      <c r="L267"/>
      <c r="M267"/>
      <c r="N267" s="221"/>
      <c r="O267" s="224" t="s">
        <v>453</v>
      </c>
      <c r="P267" s="224" t="s">
        <v>467</v>
      </c>
    </row>
    <row r="268" spans="1:16" ht="14">
      <c r="A268" s="219"/>
      <c r="B268" s="219"/>
      <c r="C268"/>
      <c r="E268"/>
      <c r="G268" s="231" t="s">
        <v>484</v>
      </c>
      <c r="H268" s="221"/>
      <c r="I268"/>
      <c r="J268"/>
      <c r="K268" s="221"/>
      <c r="L268"/>
      <c r="M268"/>
      <c r="N268" s="221"/>
      <c r="O268" s="224" t="s">
        <v>453</v>
      </c>
      <c r="P268" s="224" t="s">
        <v>468</v>
      </c>
    </row>
    <row r="269" spans="1:16" ht="14">
      <c r="A269" s="219"/>
      <c r="B269" s="219"/>
      <c r="C269"/>
      <c r="E269"/>
      <c r="G269" s="231" t="s">
        <v>485</v>
      </c>
      <c r="H269" s="221"/>
      <c r="I269"/>
      <c r="J269"/>
      <c r="K269" s="221"/>
      <c r="L269"/>
      <c r="M269"/>
      <c r="N269" s="221"/>
      <c r="O269" s="224" t="s">
        <v>453</v>
      </c>
      <c r="P269" s="224" t="s">
        <v>469</v>
      </c>
    </row>
    <row r="270" spans="1:16" ht="14">
      <c r="A270" s="219"/>
      <c r="B270" s="219"/>
      <c r="C270"/>
      <c r="E270"/>
      <c r="G270" s="231" t="s">
        <v>486</v>
      </c>
      <c r="H270" s="221"/>
      <c r="I270"/>
      <c r="J270"/>
      <c r="K270" s="221"/>
      <c r="L270"/>
      <c r="M270"/>
      <c r="N270" s="221"/>
      <c r="O270" s="224" t="s">
        <v>453</v>
      </c>
      <c r="P270" s="224" t="s">
        <v>470</v>
      </c>
    </row>
    <row r="271" spans="1:16" ht="14">
      <c r="A271" s="219"/>
      <c r="B271" s="219"/>
      <c r="C271"/>
      <c r="E271"/>
      <c r="G271" s="231" t="s">
        <v>487</v>
      </c>
      <c r="H271" s="221"/>
      <c r="I271"/>
      <c r="J271"/>
      <c r="K271" s="221"/>
      <c r="L271"/>
      <c r="M271"/>
      <c r="N271" s="221"/>
      <c r="O271" s="224" t="s">
        <v>453</v>
      </c>
      <c r="P271" s="224" t="s">
        <v>471</v>
      </c>
    </row>
    <row r="272" spans="1:16" ht="14">
      <c r="A272" s="219"/>
      <c r="B272" s="219"/>
      <c r="C272"/>
      <c r="E272"/>
      <c r="G272" s="231" t="s">
        <v>488</v>
      </c>
      <c r="H272" s="221"/>
      <c r="I272"/>
      <c r="J272"/>
      <c r="K272" s="221"/>
      <c r="L272"/>
      <c r="M272"/>
      <c r="N272" s="221"/>
      <c r="O272" s="224" t="s">
        <v>453</v>
      </c>
      <c r="P272" s="224" t="s">
        <v>472</v>
      </c>
    </row>
    <row r="273" spans="1:16" ht="14">
      <c r="A273" s="219"/>
      <c r="B273" s="219"/>
      <c r="C273"/>
      <c r="E273"/>
      <c r="G273" s="231" t="s">
        <v>489</v>
      </c>
      <c r="H273" s="221"/>
      <c r="I273"/>
      <c r="J273"/>
      <c r="K273" s="221"/>
      <c r="L273"/>
      <c r="M273"/>
      <c r="N273" s="221"/>
      <c r="O273" s="224" t="s">
        <v>453</v>
      </c>
      <c r="P273" s="224" t="s">
        <v>473</v>
      </c>
    </row>
    <row r="274" spans="1:16" ht="14">
      <c r="A274" s="219"/>
      <c r="B274" s="219"/>
      <c r="C274"/>
      <c r="E274"/>
      <c r="G274" s="231" t="s">
        <v>490</v>
      </c>
      <c r="H274" s="221"/>
      <c r="I274"/>
      <c r="J274"/>
      <c r="K274" s="221"/>
      <c r="L274"/>
      <c r="M274"/>
      <c r="N274" s="221"/>
      <c r="O274" s="224" t="s">
        <v>453</v>
      </c>
      <c r="P274" s="224" t="s">
        <v>474</v>
      </c>
    </row>
    <row r="275" spans="1:16" ht="14">
      <c r="A275" s="219"/>
      <c r="B275" s="219"/>
      <c r="C275"/>
      <c r="E275"/>
      <c r="G275" s="231" t="s">
        <v>491</v>
      </c>
      <c r="H275" s="221"/>
      <c r="I275"/>
      <c r="J275"/>
      <c r="K275" s="221"/>
      <c r="L275"/>
      <c r="M275"/>
      <c r="N275" s="221"/>
      <c r="O275" s="224" t="s">
        <v>453</v>
      </c>
      <c r="P275" s="224" t="s">
        <v>475</v>
      </c>
    </row>
    <row r="276" spans="1:16" ht="14">
      <c r="A276" s="219"/>
      <c r="B276" s="219"/>
      <c r="C276"/>
      <c r="E276"/>
      <c r="G276" s="231" t="s">
        <v>492</v>
      </c>
      <c r="H276" s="221"/>
      <c r="I276"/>
      <c r="J276"/>
      <c r="K276" s="221"/>
      <c r="L276"/>
      <c r="M276"/>
      <c r="N276" s="221"/>
      <c r="O276" s="224" t="s">
        <v>453</v>
      </c>
      <c r="P276" s="224" t="s">
        <v>381</v>
      </c>
    </row>
    <row r="277" spans="1:16" ht="14">
      <c r="A277" s="219"/>
      <c r="B277" s="219"/>
      <c r="C277"/>
      <c r="E277"/>
      <c r="G277" s="231" t="s">
        <v>493</v>
      </c>
      <c r="H277" s="221"/>
      <c r="I277"/>
      <c r="J277"/>
      <c r="K277" s="221"/>
      <c r="L277"/>
      <c r="M277"/>
      <c r="N277" s="221"/>
      <c r="O277" s="224" t="s">
        <v>453</v>
      </c>
      <c r="P277" s="224" t="s">
        <v>352</v>
      </c>
    </row>
    <row r="278" spans="1:16" ht="14">
      <c r="A278" s="219"/>
      <c r="B278" s="219"/>
      <c r="C278"/>
      <c r="E278"/>
      <c r="G278" s="231" t="s">
        <v>494</v>
      </c>
      <c r="H278" s="221"/>
      <c r="I278"/>
      <c r="J278"/>
      <c r="K278" s="221"/>
      <c r="L278"/>
      <c r="M278"/>
      <c r="N278" s="221"/>
      <c r="O278" s="224" t="s">
        <v>453</v>
      </c>
      <c r="P278" s="224" t="s">
        <v>476</v>
      </c>
    </row>
    <row r="279" spans="1:16" ht="14">
      <c r="A279" s="219"/>
      <c r="B279" s="219"/>
      <c r="C279"/>
      <c r="E279"/>
      <c r="G279" s="231" t="s">
        <v>495</v>
      </c>
      <c r="H279" s="221"/>
      <c r="I279"/>
      <c r="J279"/>
      <c r="K279" s="221"/>
      <c r="L279"/>
      <c r="M279"/>
      <c r="N279" s="221"/>
      <c r="O279" s="224" t="s">
        <v>453</v>
      </c>
      <c r="P279" s="224" t="s">
        <v>389</v>
      </c>
    </row>
    <row r="280" spans="1:16" ht="14">
      <c r="A280" s="219"/>
      <c r="B280" s="219"/>
      <c r="C280"/>
      <c r="E280"/>
      <c r="G280" s="231" t="s">
        <v>165</v>
      </c>
      <c r="H280" s="221"/>
      <c r="I280"/>
      <c r="J280"/>
      <c r="K280" s="221"/>
      <c r="L280"/>
      <c r="M280"/>
      <c r="N280" s="221"/>
      <c r="O280" s="224" t="s">
        <v>453</v>
      </c>
      <c r="P280" s="224" t="s">
        <v>477</v>
      </c>
    </row>
    <row r="281" spans="1:16" ht="14">
      <c r="A281" s="219"/>
      <c r="B281" s="219"/>
      <c r="C281"/>
      <c r="E281"/>
      <c r="G281" s="231" t="s">
        <v>496</v>
      </c>
      <c r="H281" s="221"/>
      <c r="I281"/>
      <c r="J281"/>
      <c r="K281" s="221"/>
      <c r="L281"/>
      <c r="M281"/>
      <c r="N281" s="221"/>
      <c r="O281" s="224" t="s">
        <v>453</v>
      </c>
      <c r="P281" s="224" t="s">
        <v>478</v>
      </c>
    </row>
    <row r="282" spans="1:16" ht="14">
      <c r="A282" s="219"/>
      <c r="B282" s="219"/>
      <c r="C282"/>
      <c r="E282"/>
      <c r="G282" s="231" t="s">
        <v>497</v>
      </c>
      <c r="H282" s="221"/>
      <c r="I282"/>
      <c r="J282"/>
      <c r="K282" s="221"/>
      <c r="L282"/>
      <c r="M282"/>
      <c r="N282" s="221"/>
      <c r="O282" s="224" t="s">
        <v>453</v>
      </c>
      <c r="P282" s="224" t="s">
        <v>479</v>
      </c>
    </row>
    <row r="283" spans="1:16" ht="14">
      <c r="A283" s="219"/>
      <c r="B283" s="219"/>
      <c r="C283"/>
      <c r="E283"/>
      <c r="G283" s="231" t="s">
        <v>498</v>
      </c>
      <c r="H283" s="221"/>
      <c r="I283"/>
      <c r="J283"/>
      <c r="K283" s="221"/>
      <c r="L283"/>
      <c r="M283"/>
      <c r="N283" s="221"/>
      <c r="O283" s="224" t="s">
        <v>453</v>
      </c>
      <c r="P283" s="224" t="s">
        <v>249</v>
      </c>
    </row>
    <row r="284" spans="1:16" ht="14">
      <c r="A284" s="219"/>
      <c r="B284" s="219"/>
      <c r="C284"/>
      <c r="E284"/>
      <c r="G284" s="231" t="s">
        <v>499</v>
      </c>
      <c r="H284" s="221"/>
      <c r="I284"/>
      <c r="J284"/>
      <c r="K284" s="221"/>
      <c r="L284"/>
      <c r="M284"/>
      <c r="N284" s="221"/>
      <c r="O284" s="224" t="s">
        <v>453</v>
      </c>
      <c r="P284" s="224" t="s">
        <v>480</v>
      </c>
    </row>
    <row r="285" spans="1:16" ht="14">
      <c r="A285" s="219"/>
      <c r="B285" s="219"/>
      <c r="C285"/>
      <c r="E285"/>
      <c r="G285" s="231" t="s">
        <v>500</v>
      </c>
      <c r="H285" s="221"/>
      <c r="I285"/>
      <c r="J285"/>
      <c r="K285" s="221"/>
      <c r="L285"/>
      <c r="M285"/>
      <c r="N285" s="221"/>
      <c r="O285" s="224" t="s">
        <v>453</v>
      </c>
      <c r="P285" s="224" t="s">
        <v>481</v>
      </c>
    </row>
    <row r="286" spans="1:16" ht="14">
      <c r="A286" s="219"/>
      <c r="B286" s="219"/>
      <c r="C286"/>
      <c r="E286"/>
      <c r="G286" s="231" t="s">
        <v>501</v>
      </c>
      <c r="H286" s="221"/>
      <c r="I286"/>
      <c r="J286"/>
      <c r="K286" s="221"/>
      <c r="L286"/>
      <c r="M286"/>
      <c r="N286" s="221"/>
      <c r="O286" s="224" t="s">
        <v>453</v>
      </c>
      <c r="P286" s="224" t="s">
        <v>482</v>
      </c>
    </row>
    <row r="287" spans="1:16" ht="14">
      <c r="A287" s="219"/>
      <c r="B287" s="219"/>
      <c r="C287"/>
      <c r="E287"/>
      <c r="G287" s="231" t="s">
        <v>503</v>
      </c>
      <c r="H287" s="221"/>
      <c r="I287"/>
      <c r="J287"/>
      <c r="K287" s="221"/>
      <c r="L287"/>
      <c r="M287"/>
      <c r="N287" s="221"/>
      <c r="O287" s="224" t="s">
        <v>483</v>
      </c>
      <c r="P287" s="224" t="s">
        <v>484</v>
      </c>
    </row>
    <row r="288" spans="1:16" ht="14">
      <c r="A288" s="219"/>
      <c r="B288" s="219"/>
      <c r="C288"/>
      <c r="E288"/>
      <c r="G288" s="231" t="s">
        <v>504</v>
      </c>
      <c r="H288" s="221"/>
      <c r="I288"/>
      <c r="J288"/>
      <c r="K288" s="221"/>
      <c r="L288"/>
      <c r="M288"/>
      <c r="N288" s="221"/>
      <c r="O288" s="224" t="s">
        <v>483</v>
      </c>
      <c r="P288" s="224" t="s">
        <v>485</v>
      </c>
    </row>
    <row r="289" spans="1:16" ht="14">
      <c r="A289" s="219"/>
      <c r="B289" s="219"/>
      <c r="C289"/>
      <c r="E289"/>
      <c r="G289" s="231" t="s">
        <v>505</v>
      </c>
      <c r="H289" s="221"/>
      <c r="I289"/>
      <c r="J289"/>
      <c r="K289" s="221"/>
      <c r="L289"/>
      <c r="M289"/>
      <c r="N289" s="221"/>
      <c r="O289" s="224" t="s">
        <v>483</v>
      </c>
      <c r="P289" s="224" t="s">
        <v>486</v>
      </c>
    </row>
    <row r="290" spans="1:16" ht="14">
      <c r="A290" s="219"/>
      <c r="B290" s="219"/>
      <c r="C290"/>
      <c r="E290"/>
      <c r="G290" s="231" t="s">
        <v>507</v>
      </c>
      <c r="H290" s="221"/>
      <c r="I290"/>
      <c r="J290"/>
      <c r="K290" s="221"/>
      <c r="L290"/>
      <c r="M290"/>
      <c r="N290" s="221"/>
      <c r="O290" s="224" t="s">
        <v>483</v>
      </c>
      <c r="P290" s="224" t="s">
        <v>487</v>
      </c>
    </row>
    <row r="291" spans="1:16" ht="14">
      <c r="A291" s="219"/>
      <c r="B291" s="219"/>
      <c r="C291"/>
      <c r="E291"/>
      <c r="G291" s="231" t="s">
        <v>508</v>
      </c>
      <c r="H291" s="221"/>
      <c r="I291"/>
      <c r="J291"/>
      <c r="K291" s="221"/>
      <c r="L291"/>
      <c r="M291"/>
      <c r="N291" s="221"/>
      <c r="O291" s="224" t="s">
        <v>483</v>
      </c>
      <c r="P291" s="224" t="s">
        <v>488</v>
      </c>
    </row>
    <row r="292" spans="1:16" ht="14">
      <c r="A292" s="219"/>
      <c r="B292" s="219"/>
      <c r="C292"/>
      <c r="E292"/>
      <c r="G292" s="231" t="s">
        <v>509</v>
      </c>
      <c r="H292" s="221"/>
      <c r="I292"/>
      <c r="J292"/>
      <c r="K292" s="221"/>
      <c r="L292"/>
      <c r="M292"/>
      <c r="N292" s="221"/>
      <c r="O292" s="224" t="s">
        <v>483</v>
      </c>
      <c r="P292" s="224" t="s">
        <v>489</v>
      </c>
    </row>
    <row r="293" spans="1:16" ht="14">
      <c r="A293" s="219"/>
      <c r="B293" s="219"/>
      <c r="C293"/>
      <c r="E293"/>
      <c r="G293" s="231" t="s">
        <v>510</v>
      </c>
      <c r="H293" s="221"/>
      <c r="I293"/>
      <c r="J293"/>
      <c r="K293" s="221"/>
      <c r="L293"/>
      <c r="M293"/>
      <c r="N293" s="221"/>
      <c r="O293" s="224" t="s">
        <v>483</v>
      </c>
      <c r="P293" s="224" t="s">
        <v>490</v>
      </c>
    </row>
    <row r="294" spans="1:16" ht="14">
      <c r="A294" s="219"/>
      <c r="B294" s="219"/>
      <c r="C294"/>
      <c r="E294"/>
      <c r="G294" s="231" t="s">
        <v>511</v>
      </c>
      <c r="H294" s="221"/>
      <c r="I294"/>
      <c r="J294"/>
      <c r="K294" s="221"/>
      <c r="L294"/>
      <c r="M294"/>
      <c r="N294" s="221"/>
      <c r="O294" s="224" t="s">
        <v>483</v>
      </c>
      <c r="P294" s="224" t="s">
        <v>491</v>
      </c>
    </row>
    <row r="295" spans="1:16" ht="14">
      <c r="A295" s="219"/>
      <c r="B295" s="219"/>
      <c r="C295"/>
      <c r="E295"/>
      <c r="G295" s="231" t="s">
        <v>512</v>
      </c>
      <c r="H295" s="221"/>
      <c r="I295"/>
      <c r="J295"/>
      <c r="K295" s="221"/>
      <c r="L295"/>
      <c r="M295"/>
      <c r="N295" s="221"/>
      <c r="O295" s="224" t="s">
        <v>483</v>
      </c>
      <c r="P295" s="224" t="s">
        <v>492</v>
      </c>
    </row>
    <row r="296" spans="1:16" ht="14">
      <c r="A296" s="219"/>
      <c r="B296" s="219"/>
      <c r="C296"/>
      <c r="E296"/>
      <c r="G296" s="231" t="s">
        <v>513</v>
      </c>
      <c r="H296" s="221"/>
      <c r="I296"/>
      <c r="J296"/>
      <c r="K296" s="221"/>
      <c r="L296"/>
      <c r="M296"/>
      <c r="N296" s="221"/>
      <c r="O296" s="224" t="s">
        <v>483</v>
      </c>
      <c r="P296" s="224" t="s">
        <v>493</v>
      </c>
    </row>
    <row r="297" spans="1:16" ht="14">
      <c r="A297" s="219"/>
      <c r="B297" s="219"/>
      <c r="C297"/>
      <c r="E297"/>
      <c r="G297" s="231" t="s">
        <v>514</v>
      </c>
      <c r="H297" s="221"/>
      <c r="I297"/>
      <c r="J297"/>
      <c r="K297" s="221"/>
      <c r="L297"/>
      <c r="M297"/>
      <c r="N297" s="221"/>
      <c r="O297" s="224" t="s">
        <v>483</v>
      </c>
      <c r="P297" s="224" t="s">
        <v>494</v>
      </c>
    </row>
    <row r="298" spans="1:16" ht="14">
      <c r="A298" s="219"/>
      <c r="B298" s="219"/>
      <c r="C298"/>
      <c r="E298"/>
      <c r="G298" s="231" t="s">
        <v>515</v>
      </c>
      <c r="H298" s="221"/>
      <c r="I298"/>
      <c r="J298"/>
      <c r="K298" s="221"/>
      <c r="L298"/>
      <c r="M298"/>
      <c r="N298" s="221"/>
      <c r="O298" s="224" t="s">
        <v>483</v>
      </c>
      <c r="P298" s="224" t="s">
        <v>495</v>
      </c>
    </row>
    <row r="299" spans="1:16" ht="14">
      <c r="A299" s="219"/>
      <c r="B299" s="219"/>
      <c r="C299"/>
      <c r="E299"/>
      <c r="G299" s="231" t="s">
        <v>516</v>
      </c>
      <c r="H299" s="221"/>
      <c r="I299"/>
      <c r="J299"/>
      <c r="K299" s="221"/>
      <c r="L299"/>
      <c r="M299"/>
      <c r="N299" s="221"/>
      <c r="O299" s="224" t="s">
        <v>483</v>
      </c>
      <c r="P299" s="224" t="s">
        <v>165</v>
      </c>
    </row>
    <row r="300" spans="1:16" ht="14">
      <c r="A300" s="219"/>
      <c r="B300" s="219"/>
      <c r="C300"/>
      <c r="E300"/>
      <c r="G300" s="231" t="s">
        <v>517</v>
      </c>
      <c r="H300" s="221"/>
      <c r="I300"/>
      <c r="J300"/>
      <c r="K300" s="221"/>
      <c r="L300"/>
      <c r="M300"/>
      <c r="N300" s="221"/>
      <c r="O300" s="224" t="s">
        <v>483</v>
      </c>
      <c r="P300" s="224" t="s">
        <v>496</v>
      </c>
    </row>
    <row r="301" spans="1:16" ht="14">
      <c r="A301" s="219"/>
      <c r="B301" s="219"/>
      <c r="C301"/>
      <c r="E301"/>
      <c r="G301" s="231" t="s">
        <v>518</v>
      </c>
      <c r="H301" s="221"/>
      <c r="I301"/>
      <c r="J301"/>
      <c r="K301" s="221"/>
      <c r="L301"/>
      <c r="M301"/>
      <c r="N301" s="221"/>
      <c r="O301" s="224" t="s">
        <v>483</v>
      </c>
      <c r="P301" s="224" t="s">
        <v>497</v>
      </c>
    </row>
    <row r="302" spans="1:16" ht="14">
      <c r="A302" s="219"/>
      <c r="B302" s="219"/>
      <c r="C302"/>
      <c r="E302"/>
      <c r="G302" s="231" t="s">
        <v>519</v>
      </c>
      <c r="H302" s="221"/>
      <c r="I302"/>
      <c r="J302"/>
      <c r="K302" s="221"/>
      <c r="L302"/>
      <c r="M302"/>
      <c r="N302" s="221"/>
      <c r="O302" s="224" t="s">
        <v>483</v>
      </c>
      <c r="P302" s="224" t="s">
        <v>270</v>
      </c>
    </row>
    <row r="303" spans="1:16" ht="14">
      <c r="A303" s="219"/>
      <c r="B303" s="219"/>
      <c r="C303"/>
      <c r="E303"/>
      <c r="G303" s="231" t="s">
        <v>520</v>
      </c>
      <c r="H303" s="221"/>
      <c r="I303"/>
      <c r="J303"/>
      <c r="K303" s="221"/>
      <c r="L303"/>
      <c r="M303"/>
      <c r="N303" s="221"/>
      <c r="O303" s="224" t="s">
        <v>483</v>
      </c>
      <c r="P303" s="224" t="s">
        <v>498</v>
      </c>
    </row>
    <row r="304" spans="1:16" ht="14">
      <c r="A304" s="219"/>
      <c r="B304" s="219"/>
      <c r="C304"/>
      <c r="E304"/>
      <c r="G304" s="231" t="s">
        <v>522</v>
      </c>
      <c r="H304" s="221"/>
      <c r="I304"/>
      <c r="J304"/>
      <c r="K304" s="221"/>
      <c r="L304"/>
      <c r="M304"/>
      <c r="N304" s="221"/>
      <c r="O304" s="224" t="s">
        <v>483</v>
      </c>
      <c r="P304" s="224" t="s">
        <v>499</v>
      </c>
    </row>
    <row r="305" spans="1:16" ht="14">
      <c r="A305" s="219"/>
      <c r="B305" s="219"/>
      <c r="C305"/>
      <c r="E305"/>
      <c r="G305" s="231" t="s">
        <v>523</v>
      </c>
      <c r="H305" s="221"/>
      <c r="I305"/>
      <c r="J305"/>
      <c r="K305" s="221"/>
      <c r="L305"/>
      <c r="M305"/>
      <c r="N305" s="221"/>
      <c r="O305" s="224" t="s">
        <v>483</v>
      </c>
      <c r="P305" s="224" t="s">
        <v>355</v>
      </c>
    </row>
    <row r="306" spans="1:16" ht="14">
      <c r="A306" s="219"/>
      <c r="B306" s="219"/>
      <c r="C306"/>
      <c r="E306"/>
      <c r="G306" s="231" t="s">
        <v>524</v>
      </c>
      <c r="H306" s="221"/>
      <c r="I306"/>
      <c r="J306"/>
      <c r="K306" s="221"/>
      <c r="L306"/>
      <c r="M306"/>
      <c r="N306" s="221"/>
      <c r="O306" s="224" t="s">
        <v>483</v>
      </c>
      <c r="P306" s="224" t="s">
        <v>500</v>
      </c>
    </row>
    <row r="307" spans="1:16" ht="14">
      <c r="A307" s="219"/>
      <c r="B307" s="219"/>
      <c r="C307"/>
      <c r="E307"/>
      <c r="G307" s="231" t="s">
        <v>525</v>
      </c>
      <c r="H307" s="221"/>
      <c r="I307"/>
      <c r="J307"/>
      <c r="K307" s="221"/>
      <c r="L307"/>
      <c r="M307"/>
      <c r="N307" s="221"/>
      <c r="O307" s="224" t="s">
        <v>483</v>
      </c>
      <c r="P307" s="224" t="s">
        <v>273</v>
      </c>
    </row>
    <row r="308" spans="1:16" ht="14">
      <c r="A308" s="219"/>
      <c r="B308" s="219"/>
      <c r="C308"/>
      <c r="E308"/>
      <c r="G308" s="231" t="s">
        <v>526</v>
      </c>
      <c r="H308" s="221"/>
      <c r="I308"/>
      <c r="J308"/>
      <c r="K308" s="221"/>
      <c r="L308"/>
      <c r="M308"/>
      <c r="N308" s="221"/>
      <c r="O308" s="224" t="s">
        <v>483</v>
      </c>
      <c r="P308" s="224" t="s">
        <v>501</v>
      </c>
    </row>
    <row r="309" spans="1:16" ht="14">
      <c r="A309" s="219"/>
      <c r="B309" s="219"/>
      <c r="C309"/>
      <c r="E309"/>
      <c r="G309" s="231" t="s">
        <v>527</v>
      </c>
      <c r="H309" s="221"/>
      <c r="I309"/>
      <c r="J309"/>
      <c r="K309" s="221"/>
      <c r="L309"/>
      <c r="M309"/>
      <c r="N309" s="221"/>
      <c r="O309" s="224" t="s">
        <v>502</v>
      </c>
      <c r="P309" s="224" t="s">
        <v>503</v>
      </c>
    </row>
    <row r="310" spans="1:16" ht="14">
      <c r="A310" s="219"/>
      <c r="B310" s="219"/>
      <c r="C310"/>
      <c r="E310"/>
      <c r="G310" s="231" t="s">
        <v>528</v>
      </c>
      <c r="H310" s="221"/>
      <c r="I310"/>
      <c r="J310"/>
      <c r="K310" s="221"/>
      <c r="L310"/>
      <c r="M310"/>
      <c r="N310" s="221"/>
      <c r="O310" s="224" t="s">
        <v>502</v>
      </c>
      <c r="P310" s="224" t="s">
        <v>504</v>
      </c>
    </row>
    <row r="311" spans="1:16" ht="14">
      <c r="A311" s="219"/>
      <c r="B311" s="219"/>
      <c r="C311"/>
      <c r="E311"/>
      <c r="G311" s="231" t="s">
        <v>529</v>
      </c>
      <c r="H311" s="221"/>
      <c r="I311"/>
      <c r="J311"/>
      <c r="K311" s="221"/>
      <c r="L311"/>
      <c r="M311"/>
      <c r="N311" s="221"/>
      <c r="O311" s="224" t="s">
        <v>502</v>
      </c>
      <c r="P311" s="224" t="s">
        <v>505</v>
      </c>
    </row>
    <row r="312" spans="1:16" ht="14">
      <c r="A312" s="219"/>
      <c r="B312" s="219"/>
      <c r="C312"/>
      <c r="E312"/>
      <c r="G312" s="231" t="s">
        <v>530</v>
      </c>
      <c r="H312" s="221"/>
      <c r="I312"/>
      <c r="J312"/>
      <c r="K312" s="221"/>
      <c r="L312"/>
      <c r="M312"/>
      <c r="N312" s="221"/>
      <c r="O312" s="224" t="s">
        <v>502</v>
      </c>
      <c r="P312" s="224" t="s">
        <v>507</v>
      </c>
    </row>
    <row r="313" spans="1:16" ht="14">
      <c r="A313" s="219"/>
      <c r="B313" s="219"/>
      <c r="C313"/>
      <c r="E313"/>
      <c r="G313" s="231" t="s">
        <v>531</v>
      </c>
      <c r="H313" s="221"/>
      <c r="I313"/>
      <c r="J313"/>
      <c r="K313" s="221"/>
      <c r="L313"/>
      <c r="M313"/>
      <c r="N313" s="221"/>
      <c r="O313" s="224" t="s">
        <v>502</v>
      </c>
      <c r="P313" s="224" t="s">
        <v>508</v>
      </c>
    </row>
    <row r="314" spans="1:16" ht="14">
      <c r="A314" s="219"/>
      <c r="B314" s="219"/>
      <c r="C314"/>
      <c r="E314"/>
      <c r="G314" s="231" t="s">
        <v>532</v>
      </c>
      <c r="H314" s="221"/>
      <c r="I314"/>
      <c r="J314"/>
      <c r="K314" s="221"/>
      <c r="L314"/>
      <c r="M314"/>
      <c r="N314" s="221"/>
      <c r="O314" s="224" t="s">
        <v>502</v>
      </c>
      <c r="P314" s="224" t="s">
        <v>509</v>
      </c>
    </row>
    <row r="315" spans="1:16" ht="14">
      <c r="A315" s="219"/>
      <c r="B315" s="219"/>
      <c r="C315"/>
      <c r="E315"/>
      <c r="G315" s="231" t="s">
        <v>533</v>
      </c>
      <c r="H315" s="221"/>
      <c r="I315"/>
      <c r="J315"/>
      <c r="K315" s="221"/>
      <c r="L315"/>
      <c r="M315"/>
      <c r="N315" s="221"/>
      <c r="O315" s="224" t="s">
        <v>502</v>
      </c>
      <c r="P315" s="224" t="s">
        <v>510</v>
      </c>
    </row>
    <row r="316" spans="1:16" ht="14">
      <c r="A316" s="219"/>
      <c r="B316" s="219"/>
      <c r="C316"/>
      <c r="E316"/>
      <c r="G316" s="231" t="s">
        <v>534</v>
      </c>
      <c r="H316" s="221"/>
      <c r="I316"/>
      <c r="J316"/>
      <c r="K316" s="221"/>
      <c r="L316"/>
      <c r="M316"/>
      <c r="N316" s="221"/>
      <c r="O316" s="224" t="s">
        <v>502</v>
      </c>
      <c r="P316" s="224" t="s">
        <v>511</v>
      </c>
    </row>
    <row r="317" spans="1:16" ht="14">
      <c r="A317" s="219"/>
      <c r="B317" s="219"/>
      <c r="C317"/>
      <c r="E317"/>
      <c r="G317" s="231" t="s">
        <v>535</v>
      </c>
      <c r="H317" s="221"/>
      <c r="I317"/>
      <c r="J317"/>
      <c r="K317" s="221"/>
      <c r="L317"/>
      <c r="M317"/>
      <c r="N317" s="221"/>
      <c r="O317" s="224" t="s">
        <v>502</v>
      </c>
      <c r="P317" s="224" t="s">
        <v>512</v>
      </c>
    </row>
    <row r="318" spans="1:16" ht="14">
      <c r="A318" s="219"/>
      <c r="B318" s="219"/>
      <c r="C318"/>
      <c r="E318"/>
      <c r="G318" s="231" t="s">
        <v>536</v>
      </c>
      <c r="H318" s="221"/>
      <c r="I318"/>
      <c r="J318"/>
      <c r="K318" s="221"/>
      <c r="L318"/>
      <c r="M318"/>
      <c r="N318" s="221"/>
      <c r="O318" s="224" t="s">
        <v>502</v>
      </c>
      <c r="P318" s="224" t="s">
        <v>513</v>
      </c>
    </row>
    <row r="319" spans="1:16" ht="14">
      <c r="A319" s="219"/>
      <c r="B319" s="219"/>
      <c r="C319"/>
      <c r="E319"/>
      <c r="G319" s="231" t="s">
        <v>537</v>
      </c>
      <c r="H319" s="221"/>
      <c r="I319"/>
      <c r="J319"/>
      <c r="K319" s="221"/>
      <c r="L319"/>
      <c r="M319"/>
      <c r="N319" s="221"/>
      <c r="O319" s="224" t="s">
        <v>502</v>
      </c>
      <c r="P319" s="224" t="s">
        <v>514</v>
      </c>
    </row>
    <row r="320" spans="1:16" ht="14">
      <c r="A320" s="219"/>
      <c r="B320" s="219"/>
      <c r="C320"/>
      <c r="E320"/>
      <c r="G320" s="231" t="s">
        <v>538</v>
      </c>
      <c r="H320" s="221"/>
      <c r="I320"/>
      <c r="J320"/>
      <c r="K320" s="221"/>
      <c r="L320"/>
      <c r="M320"/>
      <c r="N320" s="221"/>
      <c r="O320" s="224" t="s">
        <v>502</v>
      </c>
      <c r="P320" s="224" t="s">
        <v>515</v>
      </c>
    </row>
    <row r="321" spans="1:16" ht="14">
      <c r="A321" s="219"/>
      <c r="B321" s="219"/>
      <c r="C321"/>
      <c r="E321"/>
      <c r="G321" s="231" t="s">
        <v>539</v>
      </c>
      <c r="H321" s="221"/>
      <c r="I321"/>
      <c r="J321"/>
      <c r="K321" s="221"/>
      <c r="L321"/>
      <c r="M321"/>
      <c r="N321" s="221"/>
      <c r="O321" s="224" t="s">
        <v>502</v>
      </c>
      <c r="P321" s="224" t="s">
        <v>516</v>
      </c>
    </row>
    <row r="322" spans="1:16" ht="14">
      <c r="A322" s="219"/>
      <c r="B322" s="219"/>
      <c r="C322"/>
      <c r="E322"/>
      <c r="G322" s="231" t="s">
        <v>540</v>
      </c>
      <c r="H322" s="221"/>
      <c r="I322"/>
      <c r="J322"/>
      <c r="K322" s="221"/>
      <c r="L322"/>
      <c r="M322"/>
      <c r="N322" s="221"/>
      <c r="O322" s="224" t="s">
        <v>502</v>
      </c>
      <c r="P322" s="224" t="s">
        <v>312</v>
      </c>
    </row>
    <row r="323" spans="1:16" ht="14">
      <c r="A323" s="219"/>
      <c r="B323" s="219"/>
      <c r="C323"/>
      <c r="E323"/>
      <c r="G323" s="231" t="s">
        <v>543</v>
      </c>
      <c r="H323" s="221"/>
      <c r="I323"/>
      <c r="J323"/>
      <c r="K323" s="221"/>
      <c r="L323"/>
      <c r="M323"/>
      <c r="N323" s="221"/>
      <c r="O323" s="224" t="s">
        <v>502</v>
      </c>
      <c r="P323" s="224" t="s">
        <v>517</v>
      </c>
    </row>
    <row r="324" spans="1:16" ht="14">
      <c r="A324" s="219"/>
      <c r="B324" s="219"/>
      <c r="C324"/>
      <c r="E324"/>
      <c r="G324" s="231" t="s">
        <v>544</v>
      </c>
      <c r="H324" s="221"/>
      <c r="I324"/>
      <c r="J324"/>
      <c r="K324" s="221"/>
      <c r="L324"/>
      <c r="M324"/>
      <c r="N324" s="221"/>
      <c r="O324" s="224" t="s">
        <v>502</v>
      </c>
      <c r="P324" s="224" t="s">
        <v>518</v>
      </c>
    </row>
    <row r="325" spans="1:16" ht="14">
      <c r="A325" s="219"/>
      <c r="B325" s="219"/>
      <c r="C325"/>
      <c r="E325"/>
      <c r="G325" s="231" t="s">
        <v>545</v>
      </c>
      <c r="H325" s="221"/>
      <c r="I325"/>
      <c r="J325"/>
      <c r="K325" s="221"/>
      <c r="L325"/>
      <c r="M325"/>
      <c r="N325" s="221"/>
      <c r="O325" s="224" t="s">
        <v>502</v>
      </c>
      <c r="P325" s="224" t="s">
        <v>519</v>
      </c>
    </row>
    <row r="326" spans="1:16" ht="14">
      <c r="A326" s="219"/>
      <c r="B326" s="219"/>
      <c r="C326"/>
      <c r="E326"/>
      <c r="G326" s="231" t="s">
        <v>546</v>
      </c>
      <c r="H326" s="221"/>
      <c r="I326"/>
      <c r="J326"/>
      <c r="K326" s="221"/>
      <c r="L326"/>
      <c r="M326"/>
      <c r="N326" s="221"/>
      <c r="O326" s="224" t="s">
        <v>502</v>
      </c>
      <c r="P326" s="224" t="s">
        <v>520</v>
      </c>
    </row>
    <row r="327" spans="1:16" ht="14">
      <c r="A327" s="219"/>
      <c r="B327" s="219"/>
      <c r="C327"/>
      <c r="E327"/>
      <c r="G327" s="231" t="s">
        <v>547</v>
      </c>
      <c r="H327" s="221"/>
      <c r="I327"/>
      <c r="J327"/>
      <c r="K327" s="221"/>
      <c r="L327"/>
      <c r="M327"/>
      <c r="N327" s="221"/>
      <c r="O327" s="224" t="s">
        <v>521</v>
      </c>
      <c r="P327" s="224" t="s">
        <v>522</v>
      </c>
    </row>
    <row r="328" spans="1:16" ht="14">
      <c r="A328" s="219"/>
      <c r="B328" s="219"/>
      <c r="C328"/>
      <c r="E328"/>
      <c r="G328" s="231" t="s">
        <v>548</v>
      </c>
      <c r="H328" s="221"/>
      <c r="I328"/>
      <c r="J328"/>
      <c r="K328" s="221"/>
      <c r="L328"/>
      <c r="M328"/>
      <c r="N328" s="221"/>
      <c r="O328" s="224" t="s">
        <v>521</v>
      </c>
      <c r="P328" s="224" t="s">
        <v>523</v>
      </c>
    </row>
    <row r="329" spans="1:16" ht="14">
      <c r="A329" s="219"/>
      <c r="B329" s="219"/>
      <c r="C329"/>
      <c r="E329"/>
      <c r="G329" s="231" t="s">
        <v>549</v>
      </c>
      <c r="H329" s="221"/>
      <c r="I329"/>
      <c r="J329"/>
      <c r="K329" s="221"/>
      <c r="L329"/>
      <c r="M329"/>
      <c r="N329" s="221"/>
      <c r="O329" s="224" t="s">
        <v>521</v>
      </c>
      <c r="P329" s="224" t="s">
        <v>524</v>
      </c>
    </row>
    <row r="330" spans="1:16" ht="14">
      <c r="A330" s="219"/>
      <c r="B330" s="219"/>
      <c r="C330"/>
      <c r="E330"/>
      <c r="G330" s="231" t="s">
        <v>550</v>
      </c>
      <c r="H330" s="221"/>
      <c r="I330"/>
      <c r="J330"/>
      <c r="K330" s="221"/>
      <c r="L330"/>
      <c r="M330"/>
      <c r="N330" s="221"/>
      <c r="O330" s="224" t="s">
        <v>521</v>
      </c>
      <c r="P330" s="224" t="s">
        <v>525</v>
      </c>
    </row>
    <row r="331" spans="1:16" ht="14">
      <c r="A331" s="219"/>
      <c r="B331" s="219"/>
      <c r="C331"/>
      <c r="E331"/>
      <c r="G331" s="231" t="s">
        <v>551</v>
      </c>
      <c r="H331" s="221"/>
      <c r="I331"/>
      <c r="J331"/>
      <c r="K331" s="221"/>
      <c r="L331"/>
      <c r="M331"/>
      <c r="N331" s="221"/>
      <c r="O331" s="224" t="s">
        <v>521</v>
      </c>
      <c r="P331" s="224" t="s">
        <v>526</v>
      </c>
    </row>
    <row r="332" spans="1:16" ht="14">
      <c r="A332" s="219"/>
      <c r="B332" s="219"/>
      <c r="C332"/>
      <c r="E332"/>
      <c r="G332" s="231" t="s">
        <v>552</v>
      </c>
      <c r="H332" s="221"/>
      <c r="I332"/>
      <c r="J332"/>
      <c r="K332" s="221"/>
      <c r="L332"/>
      <c r="M332"/>
      <c r="N332" s="221"/>
      <c r="O332" s="224" t="s">
        <v>521</v>
      </c>
      <c r="P332" s="224" t="s">
        <v>527</v>
      </c>
    </row>
    <row r="333" spans="1:16" ht="14">
      <c r="A333" s="219"/>
      <c r="B333" s="219"/>
      <c r="C333"/>
      <c r="E333"/>
      <c r="G333" s="231" t="s">
        <v>553</v>
      </c>
      <c r="H333" s="221"/>
      <c r="I333"/>
      <c r="J333"/>
      <c r="K333" s="221"/>
      <c r="L333"/>
      <c r="M333"/>
      <c r="N333" s="221"/>
      <c r="O333" s="224" t="s">
        <v>521</v>
      </c>
      <c r="P333" s="224" t="s">
        <v>528</v>
      </c>
    </row>
    <row r="334" spans="1:16" ht="14">
      <c r="A334" s="219"/>
      <c r="B334" s="219"/>
      <c r="C334"/>
      <c r="E334"/>
      <c r="G334" s="231" t="s">
        <v>554</v>
      </c>
      <c r="H334" s="221"/>
      <c r="I334"/>
      <c r="J334"/>
      <c r="K334" s="221"/>
      <c r="L334"/>
      <c r="M334"/>
      <c r="N334" s="221"/>
      <c r="O334" s="224" t="s">
        <v>521</v>
      </c>
      <c r="P334" s="224" t="s">
        <v>529</v>
      </c>
    </row>
    <row r="335" spans="1:16" ht="14">
      <c r="A335" s="219"/>
      <c r="B335" s="219"/>
      <c r="C335"/>
      <c r="E335"/>
      <c r="G335" s="231" t="s">
        <v>555</v>
      </c>
      <c r="H335" s="221"/>
      <c r="I335"/>
      <c r="J335"/>
      <c r="K335" s="221"/>
      <c r="L335"/>
      <c r="M335"/>
      <c r="N335" s="221"/>
      <c r="O335" s="224" t="s">
        <v>521</v>
      </c>
      <c r="P335" s="224" t="s">
        <v>476</v>
      </c>
    </row>
    <row r="336" spans="1:16" ht="14">
      <c r="A336" s="219"/>
      <c r="B336" s="219"/>
      <c r="C336"/>
      <c r="E336"/>
      <c r="G336" s="231" t="s">
        <v>556</v>
      </c>
      <c r="H336" s="221"/>
      <c r="I336"/>
      <c r="J336"/>
      <c r="K336" s="221"/>
      <c r="L336"/>
      <c r="M336"/>
      <c r="N336" s="221"/>
      <c r="O336" s="224" t="s">
        <v>521</v>
      </c>
      <c r="P336" s="224" t="s">
        <v>530</v>
      </c>
    </row>
    <row r="337" spans="1:16" ht="14">
      <c r="A337" s="219"/>
      <c r="B337" s="219"/>
      <c r="C337"/>
      <c r="E337"/>
      <c r="G337" s="231" t="s">
        <v>557</v>
      </c>
      <c r="H337" s="221"/>
      <c r="I337"/>
      <c r="J337"/>
      <c r="K337" s="221"/>
      <c r="L337"/>
      <c r="M337"/>
      <c r="N337" s="221"/>
      <c r="O337" s="224" t="s">
        <v>521</v>
      </c>
      <c r="P337" s="224" t="s">
        <v>531</v>
      </c>
    </row>
    <row r="338" spans="1:16" ht="14">
      <c r="A338" s="219"/>
      <c r="B338" s="219"/>
      <c r="C338"/>
      <c r="E338"/>
      <c r="G338" s="231" t="s">
        <v>558</v>
      </c>
      <c r="H338" s="221"/>
      <c r="I338"/>
      <c r="J338"/>
      <c r="K338" s="221"/>
      <c r="L338"/>
      <c r="M338"/>
      <c r="N338" s="221"/>
      <c r="O338" s="224" t="s">
        <v>521</v>
      </c>
      <c r="P338" s="224" t="s">
        <v>532</v>
      </c>
    </row>
    <row r="339" spans="1:16" ht="14">
      <c r="A339" s="219"/>
      <c r="B339" s="219"/>
      <c r="C339"/>
      <c r="E339"/>
      <c r="G339" s="231" t="s">
        <v>559</v>
      </c>
      <c r="H339" s="221"/>
      <c r="I339"/>
      <c r="J339"/>
      <c r="K339" s="221"/>
      <c r="L339"/>
      <c r="M339"/>
      <c r="N339" s="221"/>
      <c r="O339" s="224" t="s">
        <v>521</v>
      </c>
      <c r="P339" s="224" t="s">
        <v>245</v>
      </c>
    </row>
    <row r="340" spans="1:16" ht="14">
      <c r="A340" s="219"/>
      <c r="B340" s="219"/>
      <c r="C340"/>
      <c r="E340"/>
      <c r="G340" s="231" t="s">
        <v>560</v>
      </c>
      <c r="H340" s="221"/>
      <c r="I340"/>
      <c r="J340"/>
      <c r="K340" s="221"/>
      <c r="L340"/>
      <c r="M340"/>
      <c r="N340" s="221"/>
      <c r="O340" s="224" t="s">
        <v>521</v>
      </c>
      <c r="P340" s="224" t="s">
        <v>533</v>
      </c>
    </row>
    <row r="341" spans="1:16" ht="14">
      <c r="A341" s="219"/>
      <c r="B341" s="219"/>
      <c r="C341"/>
      <c r="E341"/>
      <c r="G341" s="231" t="s">
        <v>561</v>
      </c>
      <c r="H341" s="221"/>
      <c r="I341"/>
      <c r="J341"/>
      <c r="K341" s="221"/>
      <c r="L341"/>
      <c r="M341"/>
      <c r="N341" s="221"/>
      <c r="O341" s="224" t="s">
        <v>365</v>
      </c>
      <c r="P341" s="224" t="s">
        <v>534</v>
      </c>
    </row>
    <row r="342" spans="1:16" ht="14">
      <c r="A342" s="219"/>
      <c r="B342" s="219"/>
      <c r="C342"/>
      <c r="E342"/>
      <c r="G342" s="231" t="s">
        <v>562</v>
      </c>
      <c r="H342" s="221"/>
      <c r="I342"/>
      <c r="J342"/>
      <c r="K342" s="221"/>
      <c r="L342"/>
      <c r="M342"/>
      <c r="N342" s="221"/>
      <c r="O342" s="224" t="s">
        <v>365</v>
      </c>
      <c r="P342" s="224" t="s">
        <v>535</v>
      </c>
    </row>
    <row r="343" spans="1:16" ht="14">
      <c r="A343" s="219"/>
      <c r="B343" s="219"/>
      <c r="C343"/>
      <c r="E343"/>
      <c r="G343" s="231" t="s">
        <v>564</v>
      </c>
      <c r="H343" s="221"/>
      <c r="I343"/>
      <c r="J343"/>
      <c r="K343" s="221"/>
      <c r="L343"/>
      <c r="M343"/>
      <c r="N343" s="221"/>
      <c r="O343" s="224" t="s">
        <v>365</v>
      </c>
      <c r="P343" s="224" t="s">
        <v>536</v>
      </c>
    </row>
    <row r="344" spans="1:16" ht="14">
      <c r="A344" s="219"/>
      <c r="B344" s="219"/>
      <c r="C344"/>
      <c r="E344"/>
      <c r="G344" s="231" t="s">
        <v>565</v>
      </c>
      <c r="H344" s="221"/>
      <c r="I344"/>
      <c r="J344"/>
      <c r="K344" s="221"/>
      <c r="L344"/>
      <c r="M344"/>
      <c r="N344" s="221"/>
      <c r="O344" s="224" t="s">
        <v>365</v>
      </c>
      <c r="P344" s="224" t="s">
        <v>537</v>
      </c>
    </row>
    <row r="345" spans="1:16" ht="14">
      <c r="A345" s="219"/>
      <c r="B345" s="219"/>
      <c r="C345"/>
      <c r="E345"/>
      <c r="G345" s="231" t="s">
        <v>566</v>
      </c>
      <c r="H345" s="221"/>
      <c r="I345"/>
      <c r="J345"/>
      <c r="K345" s="221"/>
      <c r="L345"/>
      <c r="M345"/>
      <c r="N345" s="221"/>
      <c r="O345" s="224" t="s">
        <v>365</v>
      </c>
      <c r="P345" s="224" t="s">
        <v>538</v>
      </c>
    </row>
    <row r="346" spans="1:16" ht="14">
      <c r="A346" s="219"/>
      <c r="B346" s="219"/>
      <c r="C346"/>
      <c r="E346"/>
      <c r="G346" s="231" t="s">
        <v>567</v>
      </c>
      <c r="H346" s="221"/>
      <c r="I346"/>
      <c r="J346"/>
      <c r="K346" s="221"/>
      <c r="L346"/>
      <c r="M346"/>
      <c r="N346" s="221"/>
      <c r="O346" s="224" t="s">
        <v>365</v>
      </c>
      <c r="P346" s="224" t="s">
        <v>539</v>
      </c>
    </row>
    <row r="347" spans="1:16" ht="14">
      <c r="A347" s="219"/>
      <c r="B347" s="219"/>
      <c r="C347"/>
      <c r="E347"/>
      <c r="G347" s="231" t="s">
        <v>568</v>
      </c>
      <c r="H347" s="221"/>
      <c r="I347"/>
      <c r="J347"/>
      <c r="K347" s="221"/>
      <c r="L347"/>
      <c r="M347"/>
      <c r="N347" s="221"/>
      <c r="O347" s="224" t="s">
        <v>365</v>
      </c>
      <c r="P347" s="224" t="s">
        <v>540</v>
      </c>
    </row>
    <row r="348" spans="1:16" ht="14">
      <c r="A348" s="219"/>
      <c r="B348" s="219"/>
      <c r="C348"/>
      <c r="E348"/>
      <c r="G348" s="231" t="s">
        <v>569</v>
      </c>
      <c r="H348" s="221"/>
      <c r="I348"/>
      <c r="J348"/>
      <c r="K348" s="221"/>
      <c r="L348"/>
      <c r="M348"/>
      <c r="N348" s="221"/>
      <c r="O348" s="224" t="s">
        <v>365</v>
      </c>
      <c r="P348" s="224" t="s">
        <v>498</v>
      </c>
    </row>
    <row r="349" spans="1:16" ht="14">
      <c r="A349" s="219"/>
      <c r="B349" s="219"/>
      <c r="C349"/>
      <c r="E349"/>
      <c r="G349" s="231" t="s">
        <v>572</v>
      </c>
      <c r="H349" s="221"/>
      <c r="I349"/>
      <c r="J349"/>
      <c r="K349" s="221"/>
      <c r="L349"/>
      <c r="M349"/>
      <c r="N349" s="221"/>
      <c r="O349" s="224" t="s">
        <v>542</v>
      </c>
      <c r="P349" s="224" t="s">
        <v>543</v>
      </c>
    </row>
    <row r="350" spans="1:16" ht="14">
      <c r="A350" s="219"/>
      <c r="B350" s="219"/>
      <c r="C350"/>
      <c r="E350"/>
      <c r="G350" s="231" t="s">
        <v>573</v>
      </c>
      <c r="H350" s="221"/>
      <c r="I350"/>
      <c r="J350"/>
      <c r="K350" s="221"/>
      <c r="L350"/>
      <c r="M350"/>
      <c r="N350" s="221"/>
      <c r="O350" s="224" t="s">
        <v>542</v>
      </c>
      <c r="P350" s="224" t="s">
        <v>544</v>
      </c>
    </row>
    <row r="351" spans="1:16" ht="14">
      <c r="A351" s="219"/>
      <c r="B351" s="219"/>
      <c r="C351"/>
      <c r="E351"/>
      <c r="G351" s="231" t="s">
        <v>574</v>
      </c>
      <c r="H351" s="221"/>
      <c r="I351"/>
      <c r="J351"/>
      <c r="K351" s="221"/>
      <c r="L351"/>
      <c r="M351"/>
      <c r="N351" s="221"/>
      <c r="O351" s="224" t="s">
        <v>542</v>
      </c>
      <c r="P351" s="224" t="s">
        <v>545</v>
      </c>
    </row>
    <row r="352" spans="1:16" ht="14">
      <c r="A352" s="219"/>
      <c r="B352" s="219"/>
      <c r="C352"/>
      <c r="E352"/>
      <c r="G352" s="231" t="s">
        <v>575</v>
      </c>
      <c r="H352" s="221"/>
      <c r="I352"/>
      <c r="J352"/>
      <c r="K352" s="221"/>
      <c r="L352"/>
      <c r="M352"/>
      <c r="N352" s="221"/>
      <c r="O352" s="224" t="s">
        <v>542</v>
      </c>
      <c r="P352" s="224" t="s">
        <v>546</v>
      </c>
    </row>
    <row r="353" spans="1:16" ht="14">
      <c r="A353" s="219"/>
      <c r="B353" s="219"/>
      <c r="C353"/>
      <c r="E353"/>
      <c r="G353" s="231" t="s">
        <v>577</v>
      </c>
      <c r="H353" s="221"/>
      <c r="I353"/>
      <c r="J353"/>
      <c r="K353" s="221"/>
      <c r="L353"/>
      <c r="M353"/>
      <c r="N353" s="221"/>
      <c r="O353" s="224" t="s">
        <v>542</v>
      </c>
      <c r="P353" s="224" t="s">
        <v>547</v>
      </c>
    </row>
    <row r="354" spans="1:16" ht="14">
      <c r="A354" s="219"/>
      <c r="B354" s="219"/>
      <c r="C354"/>
      <c r="E354"/>
      <c r="G354" s="231" t="s">
        <v>578</v>
      </c>
      <c r="H354" s="221"/>
      <c r="I354"/>
      <c r="J354"/>
      <c r="K354" s="221"/>
      <c r="L354"/>
      <c r="M354"/>
      <c r="N354" s="221"/>
      <c r="O354" s="224" t="s">
        <v>542</v>
      </c>
      <c r="P354" s="224" t="s">
        <v>548</v>
      </c>
    </row>
    <row r="355" spans="1:16" ht="14">
      <c r="A355" s="219"/>
      <c r="B355" s="219"/>
      <c r="C355"/>
      <c r="E355"/>
      <c r="G355" s="231" t="s">
        <v>579</v>
      </c>
      <c r="H355" s="221"/>
      <c r="I355"/>
      <c r="J355"/>
      <c r="K355" s="221"/>
      <c r="L355"/>
      <c r="M355"/>
      <c r="N355" s="221"/>
      <c r="O355" s="224" t="s">
        <v>542</v>
      </c>
      <c r="P355" s="224" t="s">
        <v>549</v>
      </c>
    </row>
    <row r="356" spans="1:16" ht="14">
      <c r="A356" s="219"/>
      <c r="B356" s="219"/>
      <c r="C356"/>
      <c r="E356"/>
      <c r="G356" s="231" t="s">
        <v>580</v>
      </c>
      <c r="H356" s="221"/>
      <c r="I356"/>
      <c r="J356"/>
      <c r="K356" s="221"/>
      <c r="L356"/>
      <c r="M356"/>
      <c r="N356" s="221"/>
      <c r="O356" s="224" t="s">
        <v>542</v>
      </c>
      <c r="P356" s="224" t="s">
        <v>550</v>
      </c>
    </row>
    <row r="357" spans="1:16" ht="14">
      <c r="A357" s="219"/>
      <c r="B357" s="219"/>
      <c r="C357"/>
      <c r="E357"/>
      <c r="G357" s="231" t="s">
        <v>581</v>
      </c>
      <c r="H357" s="221"/>
      <c r="I357"/>
      <c r="J357"/>
      <c r="K357" s="221"/>
      <c r="L357"/>
      <c r="M357"/>
      <c r="N357" s="221"/>
      <c r="O357" s="224" t="s">
        <v>542</v>
      </c>
      <c r="P357" s="224" t="s">
        <v>551</v>
      </c>
    </row>
    <row r="358" spans="1:16" ht="14">
      <c r="A358" s="219"/>
      <c r="B358" s="219"/>
      <c r="C358"/>
      <c r="E358"/>
      <c r="G358" s="231" t="s">
        <v>582</v>
      </c>
      <c r="H358" s="221"/>
      <c r="I358"/>
      <c r="J358"/>
      <c r="K358" s="221"/>
      <c r="L358"/>
      <c r="M358"/>
      <c r="N358" s="221"/>
      <c r="O358" s="224" t="s">
        <v>542</v>
      </c>
      <c r="P358" s="224" t="s">
        <v>552</v>
      </c>
    </row>
    <row r="359" spans="1:16" ht="14">
      <c r="A359" s="219"/>
      <c r="B359" s="219"/>
      <c r="C359"/>
      <c r="E359"/>
      <c r="G359" s="231" t="s">
        <v>583</v>
      </c>
      <c r="H359" s="221"/>
      <c r="I359"/>
      <c r="J359"/>
      <c r="K359" s="221"/>
      <c r="L359"/>
      <c r="M359"/>
      <c r="N359" s="221"/>
      <c r="O359" s="224" t="s">
        <v>542</v>
      </c>
      <c r="P359" s="224" t="s">
        <v>553</v>
      </c>
    </row>
    <row r="360" spans="1:16" ht="14">
      <c r="A360" s="219"/>
      <c r="B360" s="219"/>
      <c r="C360"/>
      <c r="E360"/>
      <c r="G360" s="231" t="s">
        <v>584</v>
      </c>
      <c r="H360" s="221"/>
      <c r="I360"/>
      <c r="J360"/>
      <c r="K360" s="221"/>
      <c r="L360"/>
      <c r="M360"/>
      <c r="N360" s="221"/>
      <c r="O360" s="224" t="s">
        <v>542</v>
      </c>
      <c r="P360" s="224" t="s">
        <v>554</v>
      </c>
    </row>
    <row r="361" spans="1:16" ht="14">
      <c r="A361" s="219"/>
      <c r="B361" s="219"/>
      <c r="C361"/>
      <c r="E361"/>
      <c r="G361" s="231" t="s">
        <v>585</v>
      </c>
      <c r="H361" s="221"/>
      <c r="I361"/>
      <c r="J361"/>
      <c r="K361" s="221"/>
      <c r="L361"/>
      <c r="M361"/>
      <c r="N361" s="221"/>
      <c r="O361" s="224" t="s">
        <v>542</v>
      </c>
      <c r="P361" s="224" t="s">
        <v>555</v>
      </c>
    </row>
    <row r="362" spans="1:16" ht="14">
      <c r="A362" s="219"/>
      <c r="B362" s="219"/>
      <c r="C362"/>
      <c r="E362"/>
      <c r="G362" s="231" t="s">
        <v>586</v>
      </c>
      <c r="H362" s="221"/>
      <c r="I362"/>
      <c r="J362"/>
      <c r="K362" s="221"/>
      <c r="L362"/>
      <c r="M362"/>
      <c r="N362" s="221"/>
      <c r="O362" s="224" t="s">
        <v>542</v>
      </c>
      <c r="P362" s="224" t="s">
        <v>556</v>
      </c>
    </row>
    <row r="363" spans="1:16" ht="14">
      <c r="A363" s="219"/>
      <c r="B363" s="219"/>
      <c r="C363"/>
      <c r="E363"/>
      <c r="G363" s="231" t="s">
        <v>588</v>
      </c>
      <c r="H363" s="221"/>
      <c r="I363"/>
      <c r="J363"/>
      <c r="K363" s="221"/>
      <c r="L363"/>
      <c r="M363"/>
      <c r="N363" s="221"/>
      <c r="O363" s="224" t="s">
        <v>542</v>
      </c>
      <c r="P363" s="224" t="s">
        <v>557</v>
      </c>
    </row>
    <row r="364" spans="1:16" ht="14">
      <c r="A364" s="219"/>
      <c r="B364" s="219"/>
      <c r="C364"/>
      <c r="E364"/>
      <c r="G364" s="231" t="s">
        <v>589</v>
      </c>
      <c r="H364" s="221"/>
      <c r="I364"/>
      <c r="J364"/>
      <c r="K364" s="221"/>
      <c r="L364"/>
      <c r="M364"/>
      <c r="N364" s="221"/>
      <c r="O364" s="224" t="s">
        <v>542</v>
      </c>
      <c r="P364" s="224" t="s">
        <v>300</v>
      </c>
    </row>
    <row r="365" spans="1:16" ht="14">
      <c r="A365" s="219"/>
      <c r="B365" s="219"/>
      <c r="C365"/>
      <c r="E365"/>
      <c r="G365" s="231" t="s">
        <v>590</v>
      </c>
      <c r="H365" s="221"/>
      <c r="I365"/>
      <c r="J365"/>
      <c r="K365" s="221"/>
      <c r="L365"/>
      <c r="M365"/>
      <c r="N365" s="221"/>
      <c r="O365" s="224" t="s">
        <v>542</v>
      </c>
      <c r="P365" s="224" t="s">
        <v>558</v>
      </c>
    </row>
    <row r="366" spans="1:16" ht="14">
      <c r="A366" s="219"/>
      <c r="B366" s="219"/>
      <c r="C366"/>
      <c r="E366"/>
      <c r="G366" s="231" t="s">
        <v>591</v>
      </c>
      <c r="H366" s="221"/>
      <c r="I366"/>
      <c r="J366"/>
      <c r="K366" s="221"/>
      <c r="L366"/>
      <c r="M366"/>
      <c r="N366" s="221"/>
      <c r="O366" s="224" t="s">
        <v>542</v>
      </c>
      <c r="P366" s="224" t="s">
        <v>559</v>
      </c>
    </row>
    <row r="367" spans="1:16" ht="14">
      <c r="A367" s="219"/>
      <c r="B367" s="219"/>
      <c r="C367"/>
      <c r="E367"/>
      <c r="G367" s="231" t="s">
        <v>592</v>
      </c>
      <c r="H367" s="221"/>
      <c r="I367"/>
      <c r="J367"/>
      <c r="K367" s="221"/>
      <c r="L367"/>
      <c r="M367"/>
      <c r="N367" s="221"/>
      <c r="O367" s="224" t="s">
        <v>542</v>
      </c>
      <c r="P367" s="224" t="s">
        <v>560</v>
      </c>
    </row>
    <row r="368" spans="1:16" ht="14">
      <c r="A368" s="219"/>
      <c r="B368" s="219"/>
      <c r="C368"/>
      <c r="E368"/>
      <c r="G368" s="231" t="s">
        <v>593</v>
      </c>
      <c r="H368" s="221"/>
      <c r="I368"/>
      <c r="J368"/>
      <c r="K368" s="221"/>
      <c r="L368"/>
      <c r="M368"/>
      <c r="N368" s="221"/>
      <c r="O368" s="224" t="s">
        <v>542</v>
      </c>
      <c r="P368" s="224" t="s">
        <v>561</v>
      </c>
    </row>
    <row r="369" spans="1:16" ht="14">
      <c r="A369" s="219"/>
      <c r="B369" s="219"/>
      <c r="C369"/>
      <c r="E369"/>
      <c r="G369" s="231" t="s">
        <v>594</v>
      </c>
      <c r="H369" s="221"/>
      <c r="I369"/>
      <c r="J369"/>
      <c r="K369" s="221"/>
      <c r="L369"/>
      <c r="M369"/>
      <c r="N369" s="221"/>
      <c r="O369" s="224" t="s">
        <v>542</v>
      </c>
      <c r="P369" s="224" t="s">
        <v>269</v>
      </c>
    </row>
    <row r="370" spans="1:16" ht="14">
      <c r="A370" s="219"/>
      <c r="B370" s="219"/>
      <c r="C370"/>
      <c r="E370"/>
      <c r="G370" s="231" t="s">
        <v>595</v>
      </c>
      <c r="H370" s="221"/>
      <c r="I370"/>
      <c r="J370"/>
      <c r="K370" s="221"/>
      <c r="L370"/>
      <c r="M370"/>
      <c r="N370" s="221"/>
      <c r="O370" s="224" t="s">
        <v>542</v>
      </c>
      <c r="P370" s="224" t="s">
        <v>520</v>
      </c>
    </row>
    <row r="371" spans="1:16" ht="14">
      <c r="A371" s="219"/>
      <c r="B371" s="219"/>
      <c r="C371"/>
      <c r="E371"/>
      <c r="G371" s="231" t="s">
        <v>597</v>
      </c>
      <c r="H371" s="221"/>
      <c r="I371"/>
      <c r="J371"/>
      <c r="K371" s="221"/>
      <c r="L371"/>
      <c r="M371"/>
      <c r="N371" s="221"/>
      <c r="O371" s="224" t="s">
        <v>542</v>
      </c>
      <c r="P371" s="224" t="s">
        <v>272</v>
      </c>
    </row>
    <row r="372" spans="1:16" ht="14">
      <c r="A372" s="219"/>
      <c r="B372" s="219"/>
      <c r="C372"/>
      <c r="E372"/>
      <c r="G372" s="231" t="s">
        <v>598</v>
      </c>
      <c r="H372" s="221"/>
      <c r="I372"/>
      <c r="J372"/>
      <c r="K372" s="221"/>
      <c r="L372"/>
      <c r="M372"/>
      <c r="N372" s="221"/>
      <c r="O372" s="224" t="s">
        <v>542</v>
      </c>
      <c r="P372" s="224" t="s">
        <v>498</v>
      </c>
    </row>
    <row r="373" spans="1:16" ht="14">
      <c r="A373" s="219"/>
      <c r="B373" s="219"/>
      <c r="C373"/>
      <c r="E373"/>
      <c r="G373" s="231" t="s">
        <v>599</v>
      </c>
      <c r="H373" s="221"/>
      <c r="I373"/>
      <c r="J373"/>
      <c r="K373" s="221"/>
      <c r="L373"/>
      <c r="M373"/>
      <c r="N373" s="221"/>
      <c r="O373" s="224" t="s">
        <v>542</v>
      </c>
      <c r="P373" s="224" t="s">
        <v>217</v>
      </c>
    </row>
    <row r="374" spans="1:16" ht="14">
      <c r="A374" s="219"/>
      <c r="B374" s="219"/>
      <c r="C374"/>
      <c r="E374"/>
      <c r="G374" s="231" t="s">
        <v>600</v>
      </c>
      <c r="H374" s="221"/>
      <c r="I374"/>
      <c r="J374"/>
      <c r="K374" s="221"/>
      <c r="L374"/>
      <c r="M374"/>
      <c r="N374" s="221"/>
      <c r="O374" s="224" t="s">
        <v>542</v>
      </c>
      <c r="P374" s="224" t="s">
        <v>562</v>
      </c>
    </row>
    <row r="375" spans="1:16" ht="14">
      <c r="A375" s="219"/>
      <c r="B375" s="219"/>
      <c r="C375"/>
      <c r="E375"/>
      <c r="G375" s="231" t="s">
        <v>601</v>
      </c>
      <c r="H375" s="221"/>
      <c r="I375"/>
      <c r="J375"/>
      <c r="K375" s="221"/>
      <c r="L375"/>
      <c r="M375"/>
      <c r="N375" s="221"/>
      <c r="O375" s="224" t="s">
        <v>542</v>
      </c>
      <c r="P375" s="224" t="s">
        <v>357</v>
      </c>
    </row>
    <row r="376" spans="1:16" ht="14">
      <c r="A376" s="219"/>
      <c r="B376" s="219"/>
      <c r="C376"/>
      <c r="E376"/>
      <c r="G376" s="231" t="s">
        <v>602</v>
      </c>
      <c r="H376" s="221"/>
      <c r="I376"/>
      <c r="J376"/>
      <c r="K376" s="221"/>
      <c r="L376"/>
      <c r="M376"/>
      <c r="N376" s="221"/>
      <c r="O376" s="224" t="s">
        <v>542</v>
      </c>
      <c r="P376" s="224" t="s">
        <v>273</v>
      </c>
    </row>
    <row r="377" spans="1:16" ht="14">
      <c r="A377" s="219"/>
      <c r="B377" s="219"/>
      <c r="C377"/>
      <c r="E377"/>
      <c r="G377" s="231" t="s">
        <v>604</v>
      </c>
      <c r="H377" s="221"/>
      <c r="I377"/>
      <c r="J377"/>
      <c r="K377" s="221"/>
      <c r="L377"/>
      <c r="M377"/>
      <c r="N377" s="221"/>
      <c r="O377" s="224" t="s">
        <v>542</v>
      </c>
      <c r="P377" s="224" t="s">
        <v>564</v>
      </c>
    </row>
    <row r="378" spans="1:16" ht="14">
      <c r="A378" s="219"/>
      <c r="B378" s="219"/>
      <c r="C378"/>
      <c r="E378"/>
      <c r="G378" s="231" t="s">
        <v>605</v>
      </c>
      <c r="H378" s="221"/>
      <c r="I378"/>
      <c r="J378"/>
      <c r="K378" s="221"/>
      <c r="L378"/>
      <c r="M378"/>
      <c r="N378" s="221"/>
      <c r="O378" s="224" t="s">
        <v>542</v>
      </c>
      <c r="P378" s="224" t="s">
        <v>565</v>
      </c>
    </row>
    <row r="379" spans="1:16" ht="14">
      <c r="A379" s="219"/>
      <c r="B379" s="219"/>
      <c r="C379"/>
      <c r="E379"/>
      <c r="G379" s="231" t="s">
        <v>606</v>
      </c>
      <c r="H379" s="221"/>
      <c r="I379"/>
      <c r="J379"/>
      <c r="K379" s="221"/>
      <c r="L379"/>
      <c r="M379"/>
      <c r="N379" s="221"/>
      <c r="O379" s="224" t="s">
        <v>542</v>
      </c>
      <c r="P379" s="224" t="s">
        <v>566</v>
      </c>
    </row>
    <row r="380" spans="1:16" ht="14">
      <c r="A380" s="219"/>
      <c r="B380" s="219"/>
      <c r="C380"/>
      <c r="E380"/>
      <c r="G380" s="231" t="s">
        <v>607</v>
      </c>
      <c r="H380" s="221"/>
      <c r="I380"/>
      <c r="J380"/>
      <c r="K380" s="221"/>
      <c r="L380"/>
      <c r="M380"/>
      <c r="N380" s="221"/>
      <c r="O380" s="224" t="s">
        <v>542</v>
      </c>
      <c r="P380" s="224" t="s">
        <v>567</v>
      </c>
    </row>
    <row r="381" spans="1:16" ht="14">
      <c r="A381" s="219"/>
      <c r="B381" s="219"/>
      <c r="C381"/>
      <c r="E381"/>
      <c r="G381" s="231" t="s">
        <v>608</v>
      </c>
      <c r="H381" s="221"/>
      <c r="I381"/>
      <c r="J381"/>
      <c r="K381" s="221"/>
      <c r="L381"/>
      <c r="M381"/>
      <c r="N381" s="221"/>
      <c r="O381" s="224" t="s">
        <v>542</v>
      </c>
      <c r="P381" s="224" t="s">
        <v>568</v>
      </c>
    </row>
    <row r="382" spans="1:16" ht="14">
      <c r="A382" s="219"/>
      <c r="B382" s="219"/>
      <c r="C382"/>
      <c r="E382"/>
      <c r="G382" s="231" t="s">
        <v>609</v>
      </c>
      <c r="H382" s="221"/>
      <c r="I382"/>
      <c r="J382"/>
      <c r="K382" s="221"/>
      <c r="L382"/>
      <c r="M382"/>
      <c r="N382" s="221"/>
      <c r="O382" s="224" t="s">
        <v>542</v>
      </c>
      <c r="P382" s="224" t="s">
        <v>569</v>
      </c>
    </row>
    <row r="383" spans="1:16" ht="14">
      <c r="A383" s="219"/>
      <c r="B383" s="219"/>
      <c r="C383"/>
      <c r="E383"/>
      <c r="G383" s="231" t="s">
        <v>610</v>
      </c>
      <c r="H383" s="221"/>
      <c r="I383"/>
      <c r="J383"/>
      <c r="K383" s="221"/>
      <c r="L383"/>
      <c r="M383"/>
      <c r="N383" s="221"/>
      <c r="O383" s="224" t="s">
        <v>571</v>
      </c>
      <c r="P383" s="224" t="s">
        <v>572</v>
      </c>
    </row>
    <row r="384" spans="1:16" ht="14">
      <c r="A384" s="219"/>
      <c r="B384" s="219"/>
      <c r="C384"/>
      <c r="E384"/>
      <c r="G384" s="231" t="s">
        <v>612</v>
      </c>
      <c r="H384" s="221"/>
      <c r="I384"/>
      <c r="J384"/>
      <c r="K384" s="221"/>
      <c r="L384"/>
      <c r="M384"/>
      <c r="N384" s="221"/>
      <c r="O384" s="224" t="s">
        <v>571</v>
      </c>
      <c r="P384" s="224" t="s">
        <v>573</v>
      </c>
    </row>
    <row r="385" spans="1:16" ht="14">
      <c r="A385" s="219"/>
      <c r="B385" s="219"/>
      <c r="C385"/>
      <c r="E385"/>
      <c r="G385" s="231" t="s">
        <v>613</v>
      </c>
      <c r="H385" s="221"/>
      <c r="I385"/>
      <c r="J385"/>
      <c r="K385" s="221"/>
      <c r="L385"/>
      <c r="M385"/>
      <c r="N385" s="221"/>
      <c r="O385" s="224" t="s">
        <v>571</v>
      </c>
      <c r="P385" s="224" t="s">
        <v>574</v>
      </c>
    </row>
    <row r="386" spans="1:16" ht="14">
      <c r="A386" s="219"/>
      <c r="B386" s="219"/>
      <c r="C386"/>
      <c r="E386"/>
      <c r="G386" s="231" t="s">
        <v>614</v>
      </c>
      <c r="H386" s="221"/>
      <c r="I386"/>
      <c r="J386"/>
      <c r="K386" s="221"/>
      <c r="L386"/>
      <c r="M386"/>
      <c r="N386" s="221"/>
      <c r="O386" s="224" t="s">
        <v>571</v>
      </c>
      <c r="P386" s="224" t="s">
        <v>575</v>
      </c>
    </row>
    <row r="387" spans="1:16" ht="14">
      <c r="A387" s="219"/>
      <c r="B387" s="219"/>
      <c r="C387"/>
      <c r="E387"/>
      <c r="G387" s="231" t="s">
        <v>615</v>
      </c>
      <c r="H387" s="221"/>
      <c r="I387"/>
      <c r="J387"/>
      <c r="K387" s="221"/>
      <c r="L387"/>
      <c r="M387"/>
      <c r="N387" s="221"/>
      <c r="O387" s="224" t="s">
        <v>571</v>
      </c>
      <c r="P387" s="224" t="s">
        <v>577</v>
      </c>
    </row>
    <row r="388" spans="1:16" ht="14">
      <c r="A388" s="219"/>
      <c r="B388" s="219"/>
      <c r="C388"/>
      <c r="E388"/>
      <c r="G388" s="231" t="s">
        <v>616</v>
      </c>
      <c r="H388" s="221"/>
      <c r="I388"/>
      <c r="J388"/>
      <c r="K388" s="221"/>
      <c r="L388"/>
      <c r="M388"/>
      <c r="N388" s="221"/>
      <c r="O388" s="224" t="s">
        <v>571</v>
      </c>
      <c r="P388" s="224" t="s">
        <v>578</v>
      </c>
    </row>
    <row r="389" spans="1:16" ht="14">
      <c r="A389" s="219"/>
      <c r="B389" s="219"/>
      <c r="C389"/>
      <c r="E389"/>
      <c r="G389" s="231" t="s">
        <v>617</v>
      </c>
      <c r="H389" s="221"/>
      <c r="I389"/>
      <c r="J389"/>
      <c r="K389" s="221"/>
      <c r="L389"/>
      <c r="M389"/>
      <c r="N389" s="221"/>
      <c r="O389" s="224" t="s">
        <v>571</v>
      </c>
      <c r="P389" s="224" t="s">
        <v>579</v>
      </c>
    </row>
    <row r="390" spans="1:16" ht="14">
      <c r="A390" s="219"/>
      <c r="B390" s="219"/>
      <c r="C390"/>
      <c r="E390"/>
      <c r="G390" s="231" t="s">
        <v>618</v>
      </c>
      <c r="H390" s="221"/>
      <c r="I390"/>
      <c r="J390"/>
      <c r="K390" s="221"/>
      <c r="L390"/>
      <c r="M390"/>
      <c r="N390" s="221"/>
      <c r="O390" s="224" t="s">
        <v>571</v>
      </c>
      <c r="P390" s="224" t="s">
        <v>580</v>
      </c>
    </row>
    <row r="391" spans="1:16" ht="14">
      <c r="A391" s="219"/>
      <c r="B391" s="219"/>
      <c r="C391"/>
      <c r="E391"/>
      <c r="G391" s="231" t="s">
        <v>619</v>
      </c>
      <c r="H391" s="221"/>
      <c r="I391"/>
      <c r="J391"/>
      <c r="K391" s="221"/>
      <c r="L391"/>
      <c r="M391"/>
      <c r="N391" s="221"/>
      <c r="O391" s="224" t="s">
        <v>571</v>
      </c>
      <c r="P391" s="224" t="s">
        <v>581</v>
      </c>
    </row>
    <row r="392" spans="1:16" ht="14">
      <c r="A392" s="219"/>
      <c r="B392" s="219"/>
      <c r="C392"/>
      <c r="E392"/>
      <c r="G392" s="231" t="s">
        <v>620</v>
      </c>
      <c r="H392" s="221"/>
      <c r="I392"/>
      <c r="J392"/>
      <c r="K392" s="221"/>
      <c r="L392"/>
      <c r="M392"/>
      <c r="N392" s="221"/>
      <c r="O392" s="224" t="s">
        <v>571</v>
      </c>
      <c r="P392" s="224" t="s">
        <v>582</v>
      </c>
    </row>
    <row r="393" spans="1:16" ht="14">
      <c r="A393" s="219"/>
      <c r="B393" s="219"/>
      <c r="C393"/>
      <c r="E393"/>
      <c r="G393" s="231" t="s">
        <v>621</v>
      </c>
      <c r="H393" s="221"/>
      <c r="I393"/>
      <c r="J393"/>
      <c r="K393" s="221"/>
      <c r="L393"/>
      <c r="M393"/>
      <c r="N393" s="221"/>
      <c r="O393" s="224" t="s">
        <v>571</v>
      </c>
      <c r="P393" s="224" t="s">
        <v>583</v>
      </c>
    </row>
    <row r="394" spans="1:16" ht="14">
      <c r="A394" s="219"/>
      <c r="B394" s="219"/>
      <c r="C394"/>
      <c r="E394"/>
      <c r="G394" s="231" t="s">
        <v>622</v>
      </c>
      <c r="H394" s="221"/>
      <c r="I394"/>
      <c r="J394"/>
      <c r="K394" s="221"/>
      <c r="L394"/>
      <c r="M394"/>
      <c r="N394" s="221"/>
      <c r="O394" s="224" t="s">
        <v>571</v>
      </c>
      <c r="P394" s="224" t="s">
        <v>584</v>
      </c>
    </row>
    <row r="395" spans="1:16" ht="14">
      <c r="A395" s="219"/>
      <c r="B395" s="219"/>
      <c r="C395"/>
      <c r="E395"/>
      <c r="G395" s="231" t="s">
        <v>623</v>
      </c>
      <c r="H395" s="221"/>
      <c r="I395"/>
      <c r="J395"/>
      <c r="K395" s="221"/>
      <c r="L395"/>
      <c r="M395"/>
      <c r="N395" s="221"/>
      <c r="O395" s="224" t="s">
        <v>571</v>
      </c>
      <c r="P395" s="224" t="s">
        <v>585</v>
      </c>
    </row>
    <row r="396" spans="1:16" ht="14">
      <c r="A396" s="219"/>
      <c r="B396" s="219"/>
      <c r="C396"/>
      <c r="E396"/>
      <c r="G396" s="231" t="s">
        <v>624</v>
      </c>
      <c r="H396" s="221"/>
      <c r="I396"/>
      <c r="J396"/>
      <c r="K396" s="221"/>
      <c r="L396"/>
      <c r="M396"/>
      <c r="N396" s="221"/>
      <c r="O396" s="224" t="s">
        <v>571</v>
      </c>
      <c r="P396" s="224" t="s">
        <v>586</v>
      </c>
    </row>
    <row r="397" spans="1:16" ht="14">
      <c r="A397" s="219"/>
      <c r="B397" s="219"/>
      <c r="C397"/>
      <c r="E397"/>
      <c r="G397" s="231" t="s">
        <v>625</v>
      </c>
      <c r="H397" s="221"/>
      <c r="I397"/>
      <c r="J397"/>
      <c r="K397" s="221"/>
      <c r="L397"/>
      <c r="M397"/>
      <c r="N397" s="221"/>
      <c r="O397" s="224" t="s">
        <v>571</v>
      </c>
      <c r="P397" s="224" t="s">
        <v>588</v>
      </c>
    </row>
    <row r="398" spans="1:16" ht="14">
      <c r="A398" s="219"/>
      <c r="B398" s="219"/>
      <c r="C398"/>
      <c r="E398"/>
      <c r="G398" s="231" t="s">
        <v>626</v>
      </c>
      <c r="H398" s="221"/>
      <c r="I398"/>
      <c r="J398"/>
      <c r="K398" s="221"/>
      <c r="L398"/>
      <c r="M398"/>
      <c r="N398" s="221"/>
      <c r="O398" s="224" t="s">
        <v>571</v>
      </c>
      <c r="P398" s="224" t="s">
        <v>589</v>
      </c>
    </row>
    <row r="399" spans="1:16" ht="14">
      <c r="A399" s="219"/>
      <c r="B399" s="219"/>
      <c r="C399"/>
      <c r="E399"/>
      <c r="G399" s="231" t="s">
        <v>627</v>
      </c>
      <c r="H399" s="221"/>
      <c r="I399"/>
      <c r="J399"/>
      <c r="K399" s="221"/>
      <c r="L399"/>
      <c r="M399"/>
      <c r="N399" s="221"/>
      <c r="O399" s="224" t="s">
        <v>571</v>
      </c>
      <c r="P399" s="224" t="s">
        <v>269</v>
      </c>
    </row>
    <row r="400" spans="1:16" ht="14">
      <c r="A400" s="219"/>
      <c r="B400" s="219"/>
      <c r="C400"/>
      <c r="E400"/>
      <c r="G400" s="231" t="s">
        <v>628</v>
      </c>
      <c r="H400" s="221"/>
      <c r="I400"/>
      <c r="J400"/>
      <c r="K400" s="221"/>
      <c r="L400"/>
      <c r="M400"/>
      <c r="N400" s="221"/>
      <c r="O400" s="224" t="s">
        <v>571</v>
      </c>
      <c r="P400" s="224" t="s">
        <v>590</v>
      </c>
    </row>
    <row r="401" spans="1:16" ht="14">
      <c r="A401" s="219"/>
      <c r="B401" s="219"/>
      <c r="C401"/>
      <c r="E401"/>
      <c r="G401" s="231" t="s">
        <v>629</v>
      </c>
      <c r="H401" s="221"/>
      <c r="I401"/>
      <c r="J401"/>
      <c r="K401" s="221"/>
      <c r="L401"/>
      <c r="M401"/>
      <c r="N401" s="221"/>
      <c r="O401" s="224" t="s">
        <v>571</v>
      </c>
      <c r="P401" s="224" t="s">
        <v>591</v>
      </c>
    </row>
    <row r="402" spans="1:16" ht="14">
      <c r="A402" s="219"/>
      <c r="B402" s="219"/>
      <c r="C402"/>
      <c r="E402"/>
      <c r="G402" s="231" t="s">
        <v>630</v>
      </c>
      <c r="H402" s="221"/>
      <c r="I402"/>
      <c r="J402"/>
      <c r="K402" s="221"/>
      <c r="L402"/>
      <c r="M402"/>
      <c r="N402" s="221"/>
      <c r="O402" s="224" t="s">
        <v>571</v>
      </c>
      <c r="P402" s="224" t="s">
        <v>592</v>
      </c>
    </row>
    <row r="403" spans="1:16" ht="14">
      <c r="A403" s="219"/>
      <c r="B403" s="219"/>
      <c r="C403"/>
      <c r="E403"/>
      <c r="G403" s="231" t="s">
        <v>631</v>
      </c>
      <c r="H403" s="221"/>
      <c r="I403"/>
      <c r="J403"/>
      <c r="K403" s="221"/>
      <c r="L403"/>
      <c r="M403"/>
      <c r="N403" s="221"/>
      <c r="O403" s="224" t="s">
        <v>571</v>
      </c>
      <c r="P403" s="224" t="s">
        <v>593</v>
      </c>
    </row>
    <row r="404" spans="1:16" ht="14">
      <c r="A404" s="219"/>
      <c r="B404" s="219"/>
      <c r="C404"/>
      <c r="E404"/>
      <c r="G404" s="231" t="s">
        <v>632</v>
      </c>
      <c r="H404" s="221"/>
      <c r="I404"/>
      <c r="J404"/>
      <c r="K404" s="221"/>
      <c r="L404"/>
      <c r="M404"/>
      <c r="N404" s="221"/>
      <c r="O404" s="224" t="s">
        <v>571</v>
      </c>
      <c r="P404" s="224" t="s">
        <v>594</v>
      </c>
    </row>
    <row r="405" spans="1:16" ht="14">
      <c r="A405" s="219"/>
      <c r="B405" s="219"/>
      <c r="C405"/>
      <c r="E405"/>
      <c r="G405" s="231" t="s">
        <v>633</v>
      </c>
      <c r="H405" s="221"/>
      <c r="I405"/>
      <c r="J405"/>
      <c r="K405" s="221"/>
      <c r="L405"/>
      <c r="M405"/>
      <c r="N405" s="221"/>
      <c r="O405" s="224" t="s">
        <v>571</v>
      </c>
      <c r="P405" s="224" t="s">
        <v>595</v>
      </c>
    </row>
    <row r="406" spans="1:16" ht="14">
      <c r="A406" s="219"/>
      <c r="B406" s="219"/>
      <c r="C406"/>
      <c r="E406"/>
      <c r="G406" s="231" t="s">
        <v>634</v>
      </c>
      <c r="H406" s="221"/>
      <c r="I406"/>
      <c r="J406"/>
      <c r="K406" s="221"/>
      <c r="L406"/>
      <c r="M406"/>
      <c r="N406" s="221"/>
      <c r="O406" s="224" t="s">
        <v>596</v>
      </c>
      <c r="P406" s="224" t="s">
        <v>597</v>
      </c>
    </row>
    <row r="407" spans="1:16" ht="14">
      <c r="A407" s="219"/>
      <c r="B407" s="219"/>
      <c r="C407"/>
      <c r="E407"/>
      <c r="G407" s="231" t="s">
        <v>635</v>
      </c>
      <c r="H407" s="221"/>
      <c r="I407"/>
      <c r="J407"/>
      <c r="K407" s="221"/>
      <c r="L407"/>
      <c r="M407"/>
      <c r="N407" s="221"/>
      <c r="O407" s="224" t="s">
        <v>596</v>
      </c>
      <c r="P407" s="224" t="s">
        <v>598</v>
      </c>
    </row>
    <row r="408" spans="1:16" ht="14">
      <c r="A408" s="219"/>
      <c r="B408" s="219"/>
      <c r="C408"/>
      <c r="E408"/>
      <c r="G408" s="231" t="s">
        <v>636</v>
      </c>
      <c r="H408" s="221"/>
      <c r="I408"/>
      <c r="J408"/>
      <c r="K408" s="221"/>
      <c r="L408"/>
      <c r="M408"/>
      <c r="N408" s="221"/>
      <c r="O408" s="224" t="s">
        <v>596</v>
      </c>
      <c r="P408" s="224" t="s">
        <v>599</v>
      </c>
    </row>
    <row r="409" spans="1:16" ht="14">
      <c r="A409" s="219"/>
      <c r="B409" s="219"/>
      <c r="C409"/>
      <c r="E409"/>
      <c r="G409" s="231" t="s">
        <v>637</v>
      </c>
      <c r="H409" s="221"/>
      <c r="I409"/>
      <c r="J409"/>
      <c r="K409" s="221"/>
      <c r="L409"/>
      <c r="M409"/>
      <c r="N409" s="221"/>
      <c r="O409" s="224" t="s">
        <v>596</v>
      </c>
      <c r="P409" s="224" t="s">
        <v>600</v>
      </c>
    </row>
    <row r="410" spans="1:16" ht="14">
      <c r="A410" s="219"/>
      <c r="B410" s="219"/>
      <c r="C410"/>
      <c r="E410"/>
      <c r="G410" s="231" t="s">
        <v>638</v>
      </c>
      <c r="H410" s="221"/>
      <c r="I410"/>
      <c r="J410"/>
      <c r="K410" s="221"/>
      <c r="L410"/>
      <c r="M410"/>
      <c r="N410" s="221"/>
      <c r="O410" s="224" t="s">
        <v>596</v>
      </c>
      <c r="P410" s="224" t="s">
        <v>601</v>
      </c>
    </row>
    <row r="411" spans="1:16" ht="14">
      <c r="A411" s="219"/>
      <c r="B411" s="219"/>
      <c r="C411"/>
      <c r="E411"/>
      <c r="G411" s="231" t="s">
        <v>639</v>
      </c>
      <c r="H411" s="221"/>
      <c r="I411"/>
      <c r="J411"/>
      <c r="K411" s="221"/>
      <c r="L411"/>
      <c r="M411"/>
      <c r="N411" s="221"/>
      <c r="O411" s="224" t="s">
        <v>596</v>
      </c>
      <c r="P411" s="224" t="s">
        <v>602</v>
      </c>
    </row>
    <row r="412" spans="1:16" ht="14">
      <c r="A412" s="219"/>
      <c r="B412" s="219"/>
      <c r="C412"/>
      <c r="E412"/>
      <c r="G412" s="231" t="s">
        <v>640</v>
      </c>
      <c r="H412" s="221"/>
      <c r="I412"/>
      <c r="J412"/>
      <c r="K412" s="221"/>
      <c r="L412"/>
      <c r="M412"/>
      <c r="N412" s="221"/>
      <c r="O412" s="224" t="s">
        <v>596</v>
      </c>
      <c r="P412" s="224" t="s">
        <v>604</v>
      </c>
    </row>
    <row r="413" spans="1:16" ht="14">
      <c r="A413" s="219"/>
      <c r="B413" s="219"/>
      <c r="C413"/>
      <c r="E413"/>
      <c r="G413" s="231" t="s">
        <v>641</v>
      </c>
      <c r="H413" s="221"/>
      <c r="I413"/>
      <c r="J413"/>
      <c r="K413" s="221"/>
      <c r="L413"/>
      <c r="M413"/>
      <c r="N413" s="221"/>
      <c r="O413" s="224" t="s">
        <v>596</v>
      </c>
      <c r="P413" s="224" t="s">
        <v>605</v>
      </c>
    </row>
    <row r="414" spans="1:16" ht="14">
      <c r="A414" s="219"/>
      <c r="B414" s="219"/>
      <c r="C414"/>
      <c r="E414"/>
      <c r="G414" s="231" t="s">
        <v>642</v>
      </c>
      <c r="H414" s="221"/>
      <c r="I414"/>
      <c r="J414"/>
      <c r="K414" s="221"/>
      <c r="L414"/>
      <c r="M414"/>
      <c r="N414" s="221"/>
      <c r="O414" s="224" t="s">
        <v>596</v>
      </c>
      <c r="P414" s="224" t="s">
        <v>606</v>
      </c>
    </row>
    <row r="415" spans="1:16" ht="14">
      <c r="A415" s="219"/>
      <c r="B415" s="219"/>
      <c r="C415"/>
      <c r="E415"/>
      <c r="G415" s="231" t="s">
        <v>643</v>
      </c>
      <c r="H415" s="221"/>
      <c r="I415"/>
      <c r="J415"/>
      <c r="K415" s="221"/>
      <c r="L415"/>
      <c r="M415"/>
      <c r="N415" s="221"/>
      <c r="O415" s="224" t="s">
        <v>596</v>
      </c>
      <c r="P415" s="224" t="s">
        <v>607</v>
      </c>
    </row>
    <row r="416" spans="1:16" ht="14">
      <c r="A416" s="219"/>
      <c r="B416" s="219"/>
      <c r="C416"/>
      <c r="E416"/>
      <c r="G416" s="231" t="s">
        <v>644</v>
      </c>
      <c r="H416" s="221"/>
      <c r="I416"/>
      <c r="J416"/>
      <c r="K416" s="221"/>
      <c r="L416"/>
      <c r="M416"/>
      <c r="N416" s="221"/>
      <c r="O416" s="224" t="s">
        <v>596</v>
      </c>
      <c r="P416" s="224" t="s">
        <v>608</v>
      </c>
    </row>
    <row r="417" spans="1:16" ht="14">
      <c r="A417" s="219"/>
      <c r="B417" s="219"/>
      <c r="C417"/>
      <c r="E417"/>
      <c r="G417" s="231" t="s">
        <v>645</v>
      </c>
      <c r="H417" s="221"/>
      <c r="I417"/>
      <c r="J417"/>
      <c r="K417" s="221"/>
      <c r="L417"/>
      <c r="M417"/>
      <c r="N417" s="221"/>
      <c r="O417" s="224" t="s">
        <v>596</v>
      </c>
      <c r="P417" s="224" t="s">
        <v>609</v>
      </c>
    </row>
    <row r="418" spans="1:16" ht="14">
      <c r="A418" s="219"/>
      <c r="B418" s="219"/>
      <c r="C418"/>
      <c r="E418"/>
      <c r="G418" s="231" t="s">
        <v>646</v>
      </c>
      <c r="H418" s="221"/>
      <c r="I418"/>
      <c r="J418"/>
      <c r="K418" s="221"/>
      <c r="L418"/>
      <c r="M418"/>
      <c r="N418" s="221"/>
      <c r="O418" s="224" t="s">
        <v>596</v>
      </c>
      <c r="P418" s="224" t="s">
        <v>610</v>
      </c>
    </row>
    <row r="419" spans="1:16" ht="14">
      <c r="A419" s="219"/>
      <c r="B419" s="219"/>
      <c r="C419"/>
      <c r="E419"/>
      <c r="G419" s="231" t="s">
        <v>647</v>
      </c>
      <c r="H419" s="221"/>
      <c r="I419"/>
      <c r="J419"/>
      <c r="K419" s="221"/>
      <c r="L419"/>
      <c r="M419"/>
      <c r="N419" s="221"/>
      <c r="O419" s="224" t="s">
        <v>596</v>
      </c>
      <c r="P419" s="224" t="s">
        <v>612</v>
      </c>
    </row>
    <row r="420" spans="1:16" ht="14">
      <c r="A420" s="219"/>
      <c r="B420" s="219"/>
      <c r="C420"/>
      <c r="E420"/>
      <c r="G420" s="231" t="s">
        <v>648</v>
      </c>
      <c r="H420" s="221"/>
      <c r="I420"/>
      <c r="J420"/>
      <c r="K420" s="221"/>
      <c r="L420"/>
      <c r="M420"/>
      <c r="N420" s="221"/>
      <c r="O420" s="224" t="s">
        <v>596</v>
      </c>
      <c r="P420" s="224" t="s">
        <v>613</v>
      </c>
    </row>
    <row r="421" spans="1:16" ht="14">
      <c r="A421" s="219"/>
      <c r="B421" s="219"/>
      <c r="C421"/>
      <c r="E421"/>
      <c r="G421" s="231" t="s">
        <v>649</v>
      </c>
      <c r="H421" s="221"/>
      <c r="I421"/>
      <c r="J421"/>
      <c r="K421" s="221"/>
      <c r="L421"/>
      <c r="M421"/>
      <c r="N421" s="221"/>
      <c r="O421" s="224" t="s">
        <v>596</v>
      </c>
      <c r="P421" s="224" t="s">
        <v>614</v>
      </c>
    </row>
    <row r="422" spans="1:16" ht="14">
      <c r="A422" s="219"/>
      <c r="B422" s="219"/>
      <c r="C422"/>
      <c r="E422"/>
      <c r="G422" s="231" t="s">
        <v>651</v>
      </c>
      <c r="H422" s="221"/>
      <c r="I422"/>
      <c r="J422"/>
      <c r="K422" s="221"/>
      <c r="L422"/>
      <c r="M422"/>
      <c r="N422" s="221"/>
      <c r="O422" s="224" t="s">
        <v>596</v>
      </c>
      <c r="P422" s="224" t="s">
        <v>615</v>
      </c>
    </row>
    <row r="423" spans="1:16" ht="14">
      <c r="A423" s="219"/>
      <c r="B423" s="219"/>
      <c r="C423"/>
      <c r="E423"/>
      <c r="G423" s="231" t="s">
        <v>652</v>
      </c>
      <c r="H423" s="221"/>
      <c r="I423"/>
      <c r="J423"/>
      <c r="K423" s="221"/>
      <c r="L423"/>
      <c r="M423"/>
      <c r="N423" s="221"/>
      <c r="O423" s="224" t="s">
        <v>596</v>
      </c>
      <c r="P423" s="224" t="s">
        <v>616</v>
      </c>
    </row>
    <row r="424" spans="1:16" ht="14">
      <c r="A424" s="219"/>
      <c r="B424" s="219"/>
      <c r="C424"/>
      <c r="E424"/>
      <c r="G424" s="231" t="s">
        <v>653</v>
      </c>
      <c r="H424" s="221"/>
      <c r="I424"/>
      <c r="J424"/>
      <c r="K424" s="221"/>
      <c r="L424"/>
      <c r="M424"/>
      <c r="N424" s="221"/>
      <c r="O424" s="224" t="s">
        <v>596</v>
      </c>
      <c r="P424" s="224" t="s">
        <v>617</v>
      </c>
    </row>
    <row r="425" spans="1:16" ht="14">
      <c r="A425" s="219"/>
      <c r="B425" s="219"/>
      <c r="C425"/>
      <c r="E425"/>
      <c r="G425" s="231" t="s">
        <v>654</v>
      </c>
      <c r="H425" s="221"/>
      <c r="I425"/>
      <c r="J425"/>
      <c r="K425" s="221"/>
      <c r="L425"/>
      <c r="M425"/>
      <c r="N425" s="221"/>
      <c r="O425" s="224" t="s">
        <v>596</v>
      </c>
      <c r="P425" s="224" t="s">
        <v>618</v>
      </c>
    </row>
    <row r="426" spans="1:16" ht="14">
      <c r="A426" s="219"/>
      <c r="B426" s="219"/>
      <c r="C426"/>
      <c r="E426"/>
      <c r="G426" s="231" t="s">
        <v>655</v>
      </c>
      <c r="H426" s="221"/>
      <c r="I426"/>
      <c r="J426"/>
      <c r="K426" s="221"/>
      <c r="L426"/>
      <c r="M426"/>
      <c r="N426" s="221"/>
      <c r="O426" s="224" t="s">
        <v>596</v>
      </c>
      <c r="P426" s="224" t="s">
        <v>619</v>
      </c>
    </row>
    <row r="427" spans="1:16" ht="14">
      <c r="A427" s="219"/>
      <c r="B427" s="219"/>
      <c r="C427"/>
      <c r="E427"/>
      <c r="G427" s="231" t="s">
        <v>657</v>
      </c>
      <c r="H427" s="221"/>
      <c r="I427"/>
      <c r="J427"/>
      <c r="K427" s="221"/>
      <c r="L427"/>
      <c r="M427"/>
      <c r="N427" s="221"/>
      <c r="O427" s="224" t="s">
        <v>596</v>
      </c>
      <c r="P427" s="224" t="s">
        <v>620</v>
      </c>
    </row>
    <row r="428" spans="1:16" ht="14">
      <c r="A428" s="219"/>
      <c r="B428" s="219"/>
      <c r="C428"/>
      <c r="E428"/>
      <c r="G428" s="231" t="s">
        <v>658</v>
      </c>
      <c r="H428" s="221"/>
      <c r="I428"/>
      <c r="J428"/>
      <c r="K428" s="221"/>
      <c r="L428"/>
      <c r="M428"/>
      <c r="N428" s="221"/>
      <c r="O428" s="224" t="s">
        <v>596</v>
      </c>
      <c r="P428" s="224" t="s">
        <v>352</v>
      </c>
    </row>
    <row r="429" spans="1:16" ht="14">
      <c r="A429" s="219"/>
      <c r="B429" s="219"/>
      <c r="C429"/>
      <c r="E429"/>
      <c r="G429" s="231" t="s">
        <v>659</v>
      </c>
      <c r="H429" s="221"/>
      <c r="I429"/>
      <c r="J429"/>
      <c r="K429" s="221"/>
      <c r="L429"/>
      <c r="M429"/>
      <c r="N429" s="221"/>
      <c r="O429" s="224" t="s">
        <v>596</v>
      </c>
      <c r="P429" s="224" t="s">
        <v>621</v>
      </c>
    </row>
    <row r="430" spans="1:16" ht="14">
      <c r="A430" s="219"/>
      <c r="B430" s="219"/>
      <c r="C430"/>
      <c r="E430"/>
      <c r="G430" s="231" t="s">
        <v>660</v>
      </c>
      <c r="H430" s="221"/>
      <c r="I430"/>
      <c r="J430"/>
      <c r="K430" s="221"/>
      <c r="L430"/>
      <c r="M430"/>
      <c r="N430" s="221"/>
      <c r="O430" s="224" t="s">
        <v>596</v>
      </c>
      <c r="P430" s="224" t="s">
        <v>622</v>
      </c>
    </row>
    <row r="431" spans="1:16" ht="14">
      <c r="A431" s="219"/>
      <c r="B431" s="219"/>
      <c r="C431"/>
      <c r="E431"/>
      <c r="G431" s="231" t="s">
        <v>661</v>
      </c>
      <c r="H431" s="221"/>
      <c r="I431"/>
      <c r="J431"/>
      <c r="K431" s="221"/>
      <c r="L431"/>
      <c r="M431"/>
      <c r="N431" s="221"/>
      <c r="O431" s="224" t="s">
        <v>596</v>
      </c>
      <c r="P431" s="224" t="s">
        <v>623</v>
      </c>
    </row>
    <row r="432" spans="1:16" ht="14">
      <c r="A432" s="219"/>
      <c r="B432" s="219"/>
      <c r="C432"/>
      <c r="E432"/>
      <c r="G432" s="231" t="s">
        <v>662</v>
      </c>
      <c r="H432" s="221"/>
      <c r="I432"/>
      <c r="J432"/>
      <c r="K432" s="221"/>
      <c r="L432"/>
      <c r="M432"/>
      <c r="N432" s="221"/>
      <c r="O432" s="224" t="s">
        <v>596</v>
      </c>
      <c r="P432" s="224" t="s">
        <v>247</v>
      </c>
    </row>
    <row r="433" spans="1:16" ht="14">
      <c r="A433" s="219"/>
      <c r="B433" s="219"/>
      <c r="C433"/>
      <c r="E433"/>
      <c r="G433" s="231" t="s">
        <v>663</v>
      </c>
      <c r="H433" s="221"/>
      <c r="I433"/>
      <c r="J433"/>
      <c r="K433" s="221"/>
      <c r="L433"/>
      <c r="M433"/>
      <c r="N433" s="221"/>
      <c r="O433" s="224" t="s">
        <v>596</v>
      </c>
      <c r="P433" s="224" t="s">
        <v>624</v>
      </c>
    </row>
    <row r="434" spans="1:16" ht="14">
      <c r="A434" s="219"/>
      <c r="B434" s="219"/>
      <c r="C434"/>
      <c r="E434"/>
      <c r="G434" s="231" t="s">
        <v>664</v>
      </c>
      <c r="H434" s="221"/>
      <c r="I434"/>
      <c r="J434"/>
      <c r="K434" s="221"/>
      <c r="L434"/>
      <c r="M434"/>
      <c r="N434" s="221"/>
      <c r="O434" s="224" t="s">
        <v>596</v>
      </c>
      <c r="P434" s="224" t="s">
        <v>625</v>
      </c>
    </row>
    <row r="435" spans="1:16" ht="14">
      <c r="A435" s="219"/>
      <c r="B435" s="219"/>
      <c r="C435"/>
      <c r="E435"/>
      <c r="G435" s="231" t="s">
        <v>665</v>
      </c>
      <c r="H435" s="221"/>
      <c r="I435"/>
      <c r="J435"/>
      <c r="K435" s="221"/>
      <c r="L435"/>
      <c r="M435"/>
      <c r="N435" s="221"/>
      <c r="O435" s="224" t="s">
        <v>596</v>
      </c>
      <c r="P435" s="224" t="s">
        <v>519</v>
      </c>
    </row>
    <row r="436" spans="1:16" ht="14">
      <c r="A436" s="219"/>
      <c r="B436" s="219"/>
      <c r="C436"/>
      <c r="E436"/>
      <c r="G436" s="231" t="s">
        <v>666</v>
      </c>
      <c r="H436" s="221"/>
      <c r="I436"/>
      <c r="J436"/>
      <c r="K436" s="221"/>
      <c r="L436"/>
      <c r="M436"/>
      <c r="N436" s="221"/>
      <c r="O436" s="224" t="s">
        <v>381</v>
      </c>
      <c r="P436" s="224" t="s">
        <v>626</v>
      </c>
    </row>
    <row r="437" spans="1:16" ht="14">
      <c r="A437" s="219"/>
      <c r="B437" s="219"/>
      <c r="C437"/>
      <c r="E437"/>
      <c r="G437" s="231" t="s">
        <v>667</v>
      </c>
      <c r="H437" s="221"/>
      <c r="I437"/>
      <c r="J437"/>
      <c r="K437" s="221"/>
      <c r="L437"/>
      <c r="M437"/>
      <c r="N437" s="221"/>
      <c r="O437" s="224" t="s">
        <v>381</v>
      </c>
      <c r="P437" s="224" t="s">
        <v>627</v>
      </c>
    </row>
    <row r="438" spans="1:16" ht="14">
      <c r="A438" s="219"/>
      <c r="B438" s="219"/>
      <c r="C438"/>
      <c r="E438"/>
      <c r="G438" s="231" t="s">
        <v>668</v>
      </c>
      <c r="H438" s="221"/>
      <c r="I438"/>
      <c r="J438"/>
      <c r="K438" s="221"/>
      <c r="L438"/>
      <c r="M438"/>
      <c r="N438" s="221"/>
      <c r="O438" s="224" t="s">
        <v>381</v>
      </c>
      <c r="P438" s="224" t="s">
        <v>628</v>
      </c>
    </row>
    <row r="439" spans="1:16" ht="14">
      <c r="A439" s="219"/>
      <c r="B439" s="219"/>
      <c r="C439"/>
      <c r="E439"/>
      <c r="G439" s="231" t="s">
        <v>669</v>
      </c>
      <c r="H439" s="221"/>
      <c r="I439"/>
      <c r="J439"/>
      <c r="K439" s="221"/>
      <c r="L439"/>
      <c r="M439"/>
      <c r="N439" s="221"/>
      <c r="O439" s="224" t="s">
        <v>381</v>
      </c>
      <c r="P439" s="224" t="s">
        <v>629</v>
      </c>
    </row>
    <row r="440" spans="1:16" ht="14">
      <c r="A440" s="219"/>
      <c r="B440" s="219"/>
      <c r="C440"/>
      <c r="E440"/>
      <c r="G440" s="231" t="s">
        <v>670</v>
      </c>
      <c r="H440" s="221"/>
      <c r="I440"/>
      <c r="J440"/>
      <c r="K440" s="221"/>
      <c r="L440"/>
      <c r="M440"/>
      <c r="N440" s="221"/>
      <c r="O440" s="224" t="s">
        <v>381</v>
      </c>
      <c r="P440" s="224" t="s">
        <v>630</v>
      </c>
    </row>
    <row r="441" spans="1:16" ht="14">
      <c r="A441" s="219"/>
      <c r="B441" s="219"/>
      <c r="C441"/>
      <c r="E441"/>
      <c r="G441" s="231" t="s">
        <v>671</v>
      </c>
      <c r="H441" s="221"/>
      <c r="I441"/>
      <c r="J441"/>
      <c r="K441" s="221"/>
      <c r="L441"/>
      <c r="M441"/>
      <c r="N441" s="221"/>
      <c r="O441" s="224" t="s">
        <v>381</v>
      </c>
      <c r="P441" s="224" t="s">
        <v>631</v>
      </c>
    </row>
    <row r="442" spans="1:16" ht="14">
      <c r="A442" s="219"/>
      <c r="B442" s="219"/>
      <c r="C442"/>
      <c r="E442"/>
      <c r="G442" s="231" t="s">
        <v>672</v>
      </c>
      <c r="H442" s="221"/>
      <c r="I442"/>
      <c r="J442"/>
      <c r="K442" s="221"/>
      <c r="L442"/>
      <c r="M442"/>
      <c r="N442" s="221"/>
      <c r="O442" s="224" t="s">
        <v>381</v>
      </c>
      <c r="P442" s="224" t="s">
        <v>524</v>
      </c>
    </row>
    <row r="443" spans="1:16" ht="14">
      <c r="A443" s="219"/>
      <c r="B443" s="219"/>
      <c r="C443"/>
      <c r="E443"/>
      <c r="G443" s="231" t="s">
        <v>673</v>
      </c>
      <c r="H443" s="221"/>
      <c r="I443"/>
      <c r="J443"/>
      <c r="K443" s="221"/>
      <c r="L443"/>
      <c r="M443"/>
      <c r="N443" s="221"/>
      <c r="O443" s="224" t="s">
        <v>381</v>
      </c>
      <c r="P443" s="224" t="s">
        <v>632</v>
      </c>
    </row>
    <row r="444" spans="1:16" ht="14">
      <c r="A444" s="219"/>
      <c r="B444" s="219"/>
      <c r="C444"/>
      <c r="E444"/>
      <c r="G444" s="231" t="s">
        <v>674</v>
      </c>
      <c r="H444" s="221"/>
      <c r="I444"/>
      <c r="J444"/>
      <c r="K444" s="221"/>
      <c r="L444"/>
      <c r="M444"/>
      <c r="N444" s="221"/>
      <c r="O444" s="224" t="s">
        <v>381</v>
      </c>
      <c r="P444" s="224" t="s">
        <v>633</v>
      </c>
    </row>
    <row r="445" spans="1:16" ht="14">
      <c r="A445" s="219"/>
      <c r="B445" s="219"/>
      <c r="C445"/>
      <c r="E445"/>
      <c r="G445" s="231" t="s">
        <v>677</v>
      </c>
      <c r="H445" s="221"/>
      <c r="I445"/>
      <c r="J445"/>
      <c r="K445" s="221"/>
      <c r="L445"/>
      <c r="M445"/>
      <c r="N445" s="221"/>
      <c r="O445" s="224" t="s">
        <v>381</v>
      </c>
      <c r="P445" s="224" t="s">
        <v>634</v>
      </c>
    </row>
    <row r="446" spans="1:16" ht="14">
      <c r="A446" s="219"/>
      <c r="B446" s="219"/>
      <c r="C446"/>
      <c r="E446"/>
      <c r="G446" s="231" t="s">
        <v>678</v>
      </c>
      <c r="H446" s="221"/>
      <c r="I446"/>
      <c r="J446"/>
      <c r="K446" s="221"/>
      <c r="L446"/>
      <c r="M446"/>
      <c r="N446" s="221"/>
      <c r="O446" s="224" t="s">
        <v>381</v>
      </c>
      <c r="P446" s="224" t="s">
        <v>635</v>
      </c>
    </row>
    <row r="447" spans="1:16" ht="14">
      <c r="A447" s="219"/>
      <c r="B447" s="219"/>
      <c r="C447"/>
      <c r="E447"/>
      <c r="G447" s="231" t="s">
        <v>679</v>
      </c>
      <c r="H447" s="221"/>
      <c r="I447"/>
      <c r="J447"/>
      <c r="K447" s="221"/>
      <c r="L447"/>
      <c r="M447"/>
      <c r="N447" s="221"/>
      <c r="O447" s="224" t="s">
        <v>381</v>
      </c>
      <c r="P447" s="224" t="s">
        <v>636</v>
      </c>
    </row>
    <row r="448" spans="1:16" ht="14">
      <c r="A448" s="219"/>
      <c r="B448" s="219"/>
      <c r="C448"/>
      <c r="E448"/>
      <c r="G448" s="231" t="s">
        <v>680</v>
      </c>
      <c r="H448" s="221"/>
      <c r="I448"/>
      <c r="J448"/>
      <c r="K448" s="221"/>
      <c r="L448"/>
      <c r="M448"/>
      <c r="N448" s="221"/>
      <c r="O448" s="224" t="s">
        <v>381</v>
      </c>
      <c r="P448" s="224" t="s">
        <v>637</v>
      </c>
    </row>
    <row r="449" spans="1:16" ht="14">
      <c r="A449" s="219"/>
      <c r="B449" s="219"/>
      <c r="C449"/>
      <c r="E449"/>
      <c r="G449" s="231" t="s">
        <v>681</v>
      </c>
      <c r="H449" s="221"/>
      <c r="I449"/>
      <c r="J449"/>
      <c r="K449" s="221"/>
      <c r="L449"/>
      <c r="M449"/>
      <c r="N449" s="221"/>
      <c r="O449" s="224" t="s">
        <v>381</v>
      </c>
      <c r="P449" s="224" t="s">
        <v>297</v>
      </c>
    </row>
    <row r="450" spans="1:16" ht="14">
      <c r="A450" s="219"/>
      <c r="B450" s="219"/>
      <c r="C450"/>
      <c r="E450"/>
      <c r="G450" s="231" t="s">
        <v>682</v>
      </c>
      <c r="H450" s="221"/>
      <c r="I450"/>
      <c r="J450"/>
      <c r="K450" s="221"/>
      <c r="L450"/>
      <c r="M450"/>
      <c r="N450" s="221"/>
      <c r="O450" s="224" t="s">
        <v>381</v>
      </c>
      <c r="P450" s="224" t="s">
        <v>638</v>
      </c>
    </row>
    <row r="451" spans="1:16" ht="14">
      <c r="A451" s="219"/>
      <c r="B451" s="219"/>
      <c r="C451"/>
      <c r="E451"/>
      <c r="G451" s="231" t="s">
        <v>683</v>
      </c>
      <c r="H451" s="221"/>
      <c r="I451"/>
      <c r="J451"/>
      <c r="K451" s="221"/>
      <c r="L451"/>
      <c r="M451"/>
      <c r="N451" s="221"/>
      <c r="O451" s="224" t="s">
        <v>381</v>
      </c>
      <c r="P451" s="224" t="s">
        <v>639</v>
      </c>
    </row>
    <row r="452" spans="1:16" ht="14">
      <c r="A452" s="219"/>
      <c r="B452" s="219"/>
      <c r="C452"/>
      <c r="E452"/>
      <c r="G452" s="231" t="s">
        <v>684</v>
      </c>
      <c r="H452" s="221"/>
      <c r="I452"/>
      <c r="J452"/>
      <c r="K452" s="221"/>
      <c r="L452"/>
      <c r="M452"/>
      <c r="N452" s="221"/>
      <c r="O452" s="224" t="s">
        <v>381</v>
      </c>
      <c r="P452" s="224" t="s">
        <v>640</v>
      </c>
    </row>
    <row r="453" spans="1:16" ht="14">
      <c r="A453" s="219"/>
      <c r="B453" s="219"/>
      <c r="C453"/>
      <c r="E453"/>
      <c r="G453" s="231" t="s">
        <v>685</v>
      </c>
      <c r="H453" s="221"/>
      <c r="I453"/>
      <c r="J453"/>
      <c r="K453" s="221"/>
      <c r="L453"/>
      <c r="M453"/>
      <c r="N453" s="221"/>
      <c r="O453" s="224" t="s">
        <v>381</v>
      </c>
      <c r="P453" s="224" t="s">
        <v>641</v>
      </c>
    </row>
    <row r="454" spans="1:16" ht="14">
      <c r="A454" s="219"/>
      <c r="B454" s="219"/>
      <c r="C454"/>
      <c r="E454"/>
      <c r="G454" s="231" t="s">
        <v>686</v>
      </c>
      <c r="H454" s="221"/>
      <c r="I454"/>
      <c r="J454"/>
      <c r="K454" s="221"/>
      <c r="L454"/>
      <c r="M454"/>
      <c r="N454" s="221"/>
      <c r="O454" s="224" t="s">
        <v>381</v>
      </c>
      <c r="P454" s="224" t="s">
        <v>642</v>
      </c>
    </row>
    <row r="455" spans="1:16" ht="14">
      <c r="A455" s="219"/>
      <c r="B455" s="219"/>
      <c r="C455"/>
      <c r="E455"/>
      <c r="G455" s="231" t="s">
        <v>687</v>
      </c>
      <c r="H455" s="221"/>
      <c r="I455"/>
      <c r="J455"/>
      <c r="K455" s="221"/>
      <c r="L455"/>
      <c r="M455"/>
      <c r="N455" s="221"/>
      <c r="O455" s="224" t="s">
        <v>381</v>
      </c>
      <c r="P455" s="224" t="s">
        <v>643</v>
      </c>
    </row>
    <row r="456" spans="1:16" ht="14">
      <c r="A456" s="219"/>
      <c r="B456" s="219"/>
      <c r="C456"/>
      <c r="E456"/>
      <c r="G456" s="231" t="s">
        <v>688</v>
      </c>
      <c r="H456" s="221"/>
      <c r="I456"/>
      <c r="J456"/>
      <c r="K456" s="221"/>
      <c r="L456"/>
      <c r="M456"/>
      <c r="N456" s="221"/>
      <c r="O456" s="224" t="s">
        <v>381</v>
      </c>
      <c r="P456" s="224" t="s">
        <v>644</v>
      </c>
    </row>
    <row r="457" spans="1:16" ht="14">
      <c r="A457" s="219"/>
      <c r="B457" s="219"/>
      <c r="C457"/>
      <c r="E457"/>
      <c r="G457" s="231" t="s">
        <v>689</v>
      </c>
      <c r="H457" s="221"/>
      <c r="I457"/>
      <c r="J457"/>
      <c r="K457" s="221"/>
      <c r="L457"/>
      <c r="M457"/>
      <c r="N457" s="221"/>
      <c r="O457" s="224" t="s">
        <v>381</v>
      </c>
      <c r="P457" s="224" t="s">
        <v>645</v>
      </c>
    </row>
    <row r="458" spans="1:16" ht="14">
      <c r="A458" s="219"/>
      <c r="B458" s="219"/>
      <c r="C458"/>
      <c r="E458"/>
      <c r="G458" s="231" t="s">
        <v>690</v>
      </c>
      <c r="H458" s="221"/>
      <c r="I458"/>
      <c r="J458"/>
      <c r="K458" s="221"/>
      <c r="L458"/>
      <c r="M458"/>
      <c r="N458" s="221"/>
      <c r="O458" s="224" t="s">
        <v>381</v>
      </c>
      <c r="P458" s="224" t="s">
        <v>646</v>
      </c>
    </row>
    <row r="459" spans="1:16" ht="14">
      <c r="A459" s="219"/>
      <c r="B459" s="219"/>
      <c r="C459"/>
      <c r="E459"/>
      <c r="G459" s="231" t="s">
        <v>691</v>
      </c>
      <c r="H459" s="221"/>
      <c r="I459"/>
      <c r="J459"/>
      <c r="K459" s="221"/>
      <c r="L459"/>
      <c r="M459"/>
      <c r="N459" s="221"/>
      <c r="O459" s="224" t="s">
        <v>381</v>
      </c>
      <c r="P459" s="224" t="s">
        <v>647</v>
      </c>
    </row>
    <row r="460" spans="1:16" ht="14">
      <c r="A460" s="219"/>
      <c r="B460" s="219"/>
      <c r="C460"/>
      <c r="E460"/>
      <c r="G460" s="231" t="s">
        <v>692</v>
      </c>
      <c r="H460" s="221"/>
      <c r="I460"/>
      <c r="J460"/>
      <c r="K460" s="221"/>
      <c r="L460"/>
      <c r="M460"/>
      <c r="N460" s="221"/>
      <c r="O460" s="224" t="s">
        <v>381</v>
      </c>
      <c r="P460" s="224" t="s">
        <v>648</v>
      </c>
    </row>
    <row r="461" spans="1:16" ht="14">
      <c r="A461" s="219"/>
      <c r="B461" s="219"/>
      <c r="C461"/>
      <c r="E461"/>
      <c r="G461" s="231" t="s">
        <v>693</v>
      </c>
      <c r="H461" s="221"/>
      <c r="I461"/>
      <c r="J461"/>
      <c r="K461" s="221"/>
      <c r="L461"/>
      <c r="M461"/>
      <c r="N461" s="221"/>
      <c r="O461" s="224" t="s">
        <v>381</v>
      </c>
      <c r="P461" s="224" t="s">
        <v>649</v>
      </c>
    </row>
    <row r="462" spans="1:16" ht="14">
      <c r="A462" s="219"/>
      <c r="B462" s="219"/>
      <c r="C462"/>
      <c r="E462"/>
      <c r="G462" s="231" t="s">
        <v>695</v>
      </c>
      <c r="H462" s="221"/>
      <c r="I462"/>
      <c r="J462"/>
      <c r="K462" s="221"/>
      <c r="L462"/>
      <c r="M462"/>
      <c r="N462" s="221"/>
      <c r="O462" s="224" t="s">
        <v>381</v>
      </c>
      <c r="P462" s="224" t="s">
        <v>651</v>
      </c>
    </row>
    <row r="463" spans="1:16" ht="14">
      <c r="A463" s="219"/>
      <c r="B463" s="219"/>
      <c r="C463"/>
      <c r="E463"/>
      <c r="G463" s="231" t="s">
        <v>697</v>
      </c>
      <c r="H463" s="221"/>
      <c r="I463"/>
      <c r="J463"/>
      <c r="K463" s="221"/>
      <c r="L463"/>
      <c r="M463"/>
      <c r="N463" s="221"/>
      <c r="O463" s="224" t="s">
        <v>381</v>
      </c>
      <c r="P463" s="224" t="s">
        <v>447</v>
      </c>
    </row>
    <row r="464" spans="1:16" ht="14">
      <c r="A464" s="219"/>
      <c r="B464" s="219"/>
      <c r="C464"/>
      <c r="E464"/>
      <c r="G464" s="231" t="s">
        <v>698</v>
      </c>
      <c r="H464" s="221"/>
      <c r="I464"/>
      <c r="J464"/>
      <c r="K464" s="221"/>
      <c r="L464"/>
      <c r="M464"/>
      <c r="N464" s="221"/>
      <c r="O464" s="224" t="s">
        <v>381</v>
      </c>
      <c r="P464" s="224" t="s">
        <v>652</v>
      </c>
    </row>
    <row r="465" spans="1:16" ht="14">
      <c r="A465" s="219"/>
      <c r="B465" s="219"/>
      <c r="C465"/>
      <c r="E465"/>
      <c r="G465" s="231" t="s">
        <v>699</v>
      </c>
      <c r="H465" s="221"/>
      <c r="I465"/>
      <c r="J465"/>
      <c r="K465" s="221"/>
      <c r="L465"/>
      <c r="M465"/>
      <c r="N465" s="221"/>
      <c r="O465" s="224" t="s">
        <v>381</v>
      </c>
      <c r="P465" s="224" t="s">
        <v>381</v>
      </c>
    </row>
    <row r="466" spans="1:16" ht="14">
      <c r="A466" s="219"/>
      <c r="B466" s="219"/>
      <c r="C466"/>
      <c r="E466"/>
      <c r="G466" s="231" t="s">
        <v>700</v>
      </c>
      <c r="H466" s="221"/>
      <c r="I466"/>
      <c r="J466"/>
      <c r="K466" s="221"/>
      <c r="L466"/>
      <c r="M466"/>
      <c r="N466" s="221"/>
      <c r="O466" s="224" t="s">
        <v>381</v>
      </c>
      <c r="P466" s="224" t="s">
        <v>653</v>
      </c>
    </row>
    <row r="467" spans="1:16" ht="14">
      <c r="A467" s="219"/>
      <c r="B467" s="219"/>
      <c r="C467"/>
      <c r="E467"/>
      <c r="G467" s="231" t="s">
        <v>701</v>
      </c>
      <c r="H467" s="221"/>
      <c r="I467"/>
      <c r="J467"/>
      <c r="K467" s="221"/>
      <c r="L467"/>
      <c r="M467"/>
      <c r="N467" s="221"/>
      <c r="O467" s="224" t="s">
        <v>381</v>
      </c>
      <c r="P467" s="224" t="s">
        <v>654</v>
      </c>
    </row>
    <row r="468" spans="1:16" ht="14">
      <c r="A468" s="219"/>
      <c r="B468" s="219"/>
      <c r="C468"/>
      <c r="E468"/>
      <c r="G468" s="231" t="s">
        <v>702</v>
      </c>
      <c r="H468" s="221"/>
      <c r="I468"/>
      <c r="J468"/>
      <c r="K468" s="221"/>
      <c r="L468"/>
      <c r="M468"/>
      <c r="N468" s="221"/>
      <c r="O468" s="224" t="s">
        <v>381</v>
      </c>
      <c r="P468" s="224" t="s">
        <v>655</v>
      </c>
    </row>
    <row r="469" spans="1:16" ht="14">
      <c r="A469" s="219"/>
      <c r="B469" s="219"/>
      <c r="C469"/>
      <c r="E469"/>
      <c r="G469" s="231" t="s">
        <v>704</v>
      </c>
      <c r="H469" s="221"/>
      <c r="I469"/>
      <c r="J469"/>
      <c r="K469" s="221"/>
      <c r="L469"/>
      <c r="M469"/>
      <c r="N469" s="221"/>
      <c r="O469" s="224" t="s">
        <v>381</v>
      </c>
      <c r="P469" s="224" t="s">
        <v>476</v>
      </c>
    </row>
    <row r="470" spans="1:16" ht="14">
      <c r="A470" s="219"/>
      <c r="B470" s="219"/>
      <c r="C470"/>
      <c r="E470"/>
      <c r="G470" s="231" t="s">
        <v>705</v>
      </c>
      <c r="H470" s="221"/>
      <c r="I470"/>
      <c r="J470"/>
      <c r="K470" s="221"/>
      <c r="L470"/>
      <c r="M470"/>
      <c r="N470" s="221"/>
      <c r="O470" s="224" t="s">
        <v>381</v>
      </c>
      <c r="P470" s="224" t="s">
        <v>657</v>
      </c>
    </row>
    <row r="471" spans="1:16" ht="14">
      <c r="A471" s="219"/>
      <c r="B471" s="219"/>
      <c r="C471"/>
      <c r="E471"/>
      <c r="G471" s="231" t="s">
        <v>706</v>
      </c>
      <c r="H471" s="221"/>
      <c r="I471"/>
      <c r="J471"/>
      <c r="K471" s="221"/>
      <c r="L471"/>
      <c r="M471"/>
      <c r="N471" s="221"/>
      <c r="O471" s="224" t="s">
        <v>381</v>
      </c>
      <c r="P471" s="224" t="s">
        <v>532</v>
      </c>
    </row>
    <row r="472" spans="1:16" ht="14">
      <c r="A472" s="219"/>
      <c r="B472" s="219"/>
      <c r="C472"/>
      <c r="E472"/>
      <c r="G472" s="231" t="s">
        <v>707</v>
      </c>
      <c r="H472" s="221"/>
      <c r="I472"/>
      <c r="J472"/>
      <c r="K472" s="221"/>
      <c r="L472"/>
      <c r="M472"/>
      <c r="N472" s="221"/>
      <c r="O472" s="224" t="s">
        <v>381</v>
      </c>
      <c r="P472" s="224" t="s">
        <v>658</v>
      </c>
    </row>
    <row r="473" spans="1:16" ht="14">
      <c r="A473" s="219"/>
      <c r="B473" s="219"/>
      <c r="C473"/>
      <c r="E473"/>
      <c r="G473" s="231" t="s">
        <v>709</v>
      </c>
      <c r="H473" s="221"/>
      <c r="I473"/>
      <c r="J473"/>
      <c r="K473" s="221"/>
      <c r="L473"/>
      <c r="M473"/>
      <c r="N473" s="221"/>
      <c r="O473" s="224" t="s">
        <v>381</v>
      </c>
      <c r="P473" s="224" t="s">
        <v>659</v>
      </c>
    </row>
    <row r="474" spans="1:16" ht="14">
      <c r="A474" s="219"/>
      <c r="B474" s="219"/>
      <c r="C474"/>
      <c r="E474"/>
      <c r="G474" s="231" t="s">
        <v>710</v>
      </c>
      <c r="H474" s="221"/>
      <c r="I474"/>
      <c r="J474"/>
      <c r="K474" s="221"/>
      <c r="L474"/>
      <c r="M474"/>
      <c r="N474" s="221"/>
      <c r="O474" s="224" t="s">
        <v>381</v>
      </c>
      <c r="P474" s="224" t="s">
        <v>660</v>
      </c>
    </row>
    <row r="475" spans="1:16" ht="14">
      <c r="A475" s="219"/>
      <c r="B475" s="219"/>
      <c r="C475"/>
      <c r="E475"/>
      <c r="G475" s="231" t="s">
        <v>711</v>
      </c>
      <c r="H475" s="221"/>
      <c r="I475"/>
      <c r="J475"/>
      <c r="K475" s="221"/>
      <c r="L475"/>
      <c r="M475"/>
      <c r="N475" s="221"/>
      <c r="O475" s="224" t="s">
        <v>381</v>
      </c>
      <c r="P475" s="224" t="s">
        <v>661</v>
      </c>
    </row>
    <row r="476" spans="1:16" ht="14">
      <c r="A476" s="219"/>
      <c r="B476" s="219"/>
      <c r="C476"/>
      <c r="E476"/>
      <c r="G476" s="231" t="s">
        <v>712</v>
      </c>
      <c r="H476" s="221"/>
      <c r="I476"/>
      <c r="J476"/>
      <c r="K476" s="221"/>
      <c r="L476"/>
      <c r="M476"/>
      <c r="N476" s="221"/>
      <c r="O476" s="224" t="s">
        <v>381</v>
      </c>
      <c r="P476" s="224" t="s">
        <v>662</v>
      </c>
    </row>
    <row r="477" spans="1:16" ht="14">
      <c r="A477" s="219"/>
      <c r="B477" s="219"/>
      <c r="C477"/>
      <c r="E477"/>
      <c r="G477" s="231" t="s">
        <v>713</v>
      </c>
      <c r="H477" s="221"/>
      <c r="I477"/>
      <c r="J477"/>
      <c r="K477" s="221"/>
      <c r="L477"/>
      <c r="M477"/>
      <c r="N477" s="221"/>
      <c r="O477" s="224" t="s">
        <v>352</v>
      </c>
      <c r="P477" s="224" t="s">
        <v>663</v>
      </c>
    </row>
    <row r="478" spans="1:16" ht="14">
      <c r="A478" s="219"/>
      <c r="B478" s="219"/>
      <c r="C478"/>
      <c r="E478"/>
      <c r="G478" s="231" t="s">
        <v>714</v>
      </c>
      <c r="H478" s="221"/>
      <c r="I478"/>
      <c r="J478"/>
      <c r="K478" s="221"/>
      <c r="L478"/>
      <c r="M478"/>
      <c r="N478" s="221"/>
      <c r="O478" s="224" t="s">
        <v>352</v>
      </c>
      <c r="P478" s="224" t="s">
        <v>664</v>
      </c>
    </row>
    <row r="479" spans="1:16" ht="14">
      <c r="A479" s="219"/>
      <c r="B479" s="219"/>
      <c r="C479"/>
      <c r="E479"/>
      <c r="G479" s="231" t="s">
        <v>715</v>
      </c>
      <c r="H479" s="221"/>
      <c r="I479"/>
      <c r="J479"/>
      <c r="K479" s="221"/>
      <c r="L479"/>
      <c r="M479"/>
      <c r="N479" s="221"/>
      <c r="O479" s="224" t="s">
        <v>352</v>
      </c>
      <c r="P479" s="224" t="s">
        <v>665</v>
      </c>
    </row>
    <row r="480" spans="1:16" ht="14">
      <c r="A480" s="219"/>
      <c r="B480" s="219"/>
      <c r="C480"/>
      <c r="E480"/>
      <c r="G480" s="231" t="s">
        <v>716</v>
      </c>
      <c r="H480" s="221"/>
      <c r="I480"/>
      <c r="J480"/>
      <c r="K480" s="221"/>
      <c r="L480"/>
      <c r="M480"/>
      <c r="N480" s="221"/>
      <c r="O480" s="224" t="s">
        <v>352</v>
      </c>
      <c r="P480" s="224" t="s">
        <v>666</v>
      </c>
    </row>
    <row r="481" spans="1:16" ht="14">
      <c r="A481" s="219"/>
      <c r="B481" s="219"/>
      <c r="C481"/>
      <c r="E481"/>
      <c r="G481" s="231" t="s">
        <v>717</v>
      </c>
      <c r="H481" s="221"/>
      <c r="I481"/>
      <c r="J481"/>
      <c r="K481" s="221"/>
      <c r="L481"/>
      <c r="M481"/>
      <c r="N481" s="221"/>
      <c r="O481" s="224" t="s">
        <v>352</v>
      </c>
      <c r="P481" s="224" t="s">
        <v>667</v>
      </c>
    </row>
    <row r="482" spans="1:16" ht="14">
      <c r="A482" s="219"/>
      <c r="B482" s="219"/>
      <c r="C482"/>
      <c r="E482"/>
      <c r="G482" s="231" t="s">
        <v>718</v>
      </c>
      <c r="H482" s="221"/>
      <c r="I482"/>
      <c r="J482"/>
      <c r="K482" s="221"/>
      <c r="L482"/>
      <c r="M482"/>
      <c r="N482" s="221"/>
      <c r="O482" s="224" t="s">
        <v>352</v>
      </c>
      <c r="P482" s="224" t="s">
        <v>668</v>
      </c>
    </row>
    <row r="483" spans="1:16" ht="14">
      <c r="A483" s="219"/>
      <c r="B483" s="219"/>
      <c r="C483"/>
      <c r="E483"/>
      <c r="G483" s="231" t="s">
        <v>719</v>
      </c>
      <c r="H483" s="221"/>
      <c r="I483"/>
      <c r="J483"/>
      <c r="K483" s="221"/>
      <c r="L483"/>
      <c r="M483"/>
      <c r="N483" s="221"/>
      <c r="O483" s="224" t="s">
        <v>352</v>
      </c>
      <c r="P483" s="224" t="s">
        <v>669</v>
      </c>
    </row>
    <row r="484" spans="1:16" ht="14">
      <c r="A484" s="219"/>
      <c r="B484" s="219"/>
      <c r="C484"/>
      <c r="E484"/>
      <c r="G484" s="231" t="s">
        <v>720</v>
      </c>
      <c r="H484" s="221"/>
      <c r="I484"/>
      <c r="J484"/>
      <c r="K484" s="221"/>
      <c r="L484"/>
      <c r="M484"/>
      <c r="N484" s="221"/>
      <c r="O484" s="224" t="s">
        <v>352</v>
      </c>
      <c r="P484" s="224" t="s">
        <v>670</v>
      </c>
    </row>
    <row r="485" spans="1:16" ht="14">
      <c r="A485" s="219"/>
      <c r="B485" s="219"/>
      <c r="C485"/>
      <c r="E485"/>
      <c r="G485" s="231" t="s">
        <v>721</v>
      </c>
      <c r="H485" s="221"/>
      <c r="I485"/>
      <c r="J485"/>
      <c r="K485" s="221"/>
      <c r="L485"/>
      <c r="M485"/>
      <c r="N485" s="221"/>
      <c r="O485" s="224" t="s">
        <v>352</v>
      </c>
      <c r="P485" s="224" t="s">
        <v>425</v>
      </c>
    </row>
    <row r="486" spans="1:16" ht="14">
      <c r="A486" s="219"/>
      <c r="B486" s="219"/>
      <c r="C486"/>
      <c r="E486"/>
      <c r="G486" s="231" t="s">
        <v>722</v>
      </c>
      <c r="H486" s="221"/>
      <c r="I486"/>
      <c r="J486"/>
      <c r="K486" s="221"/>
      <c r="L486"/>
      <c r="M486"/>
      <c r="N486" s="221"/>
      <c r="O486" s="224" t="s">
        <v>352</v>
      </c>
      <c r="P486" s="224" t="s">
        <v>671</v>
      </c>
    </row>
    <row r="487" spans="1:16" ht="14">
      <c r="A487" s="219"/>
      <c r="B487" s="219"/>
      <c r="C487"/>
      <c r="E487"/>
      <c r="G487" s="231" t="s">
        <v>723</v>
      </c>
      <c r="H487" s="221"/>
      <c r="I487"/>
      <c r="J487"/>
      <c r="K487" s="221"/>
      <c r="L487"/>
      <c r="M487"/>
      <c r="N487" s="221"/>
      <c r="O487" s="224" t="s">
        <v>352</v>
      </c>
      <c r="P487" s="224" t="s">
        <v>391</v>
      </c>
    </row>
    <row r="488" spans="1:16" ht="14">
      <c r="A488" s="219"/>
      <c r="B488" s="219"/>
      <c r="C488"/>
      <c r="E488"/>
      <c r="G488" s="231" t="s">
        <v>724</v>
      </c>
      <c r="H488" s="221"/>
      <c r="I488"/>
      <c r="J488"/>
      <c r="K488" s="221"/>
      <c r="L488"/>
      <c r="M488"/>
      <c r="N488" s="221"/>
      <c r="O488" s="224" t="s">
        <v>352</v>
      </c>
      <c r="P488" s="224" t="s">
        <v>672</v>
      </c>
    </row>
    <row r="489" spans="1:16" ht="14">
      <c r="A489" s="219"/>
      <c r="B489" s="219"/>
      <c r="C489"/>
      <c r="E489"/>
      <c r="G489" s="231" t="s">
        <v>725</v>
      </c>
      <c r="H489" s="221"/>
      <c r="I489"/>
      <c r="J489"/>
      <c r="K489" s="221"/>
      <c r="L489"/>
      <c r="M489"/>
      <c r="N489" s="221"/>
      <c r="O489" s="224" t="s">
        <v>352</v>
      </c>
      <c r="P489" s="224" t="s">
        <v>673</v>
      </c>
    </row>
    <row r="490" spans="1:16" ht="14">
      <c r="A490" s="219"/>
      <c r="B490" s="219"/>
      <c r="C490"/>
      <c r="E490"/>
      <c r="G490" s="231" t="s">
        <v>726</v>
      </c>
      <c r="H490" s="221"/>
      <c r="I490"/>
      <c r="J490"/>
      <c r="K490" s="221"/>
      <c r="L490"/>
      <c r="M490"/>
      <c r="N490" s="221"/>
      <c r="O490" s="224" t="s">
        <v>352</v>
      </c>
      <c r="P490" s="224" t="s">
        <v>674</v>
      </c>
    </row>
    <row r="491" spans="1:16" ht="14">
      <c r="A491" s="219"/>
      <c r="B491" s="219"/>
      <c r="C491"/>
      <c r="E491"/>
      <c r="G491" s="231" t="s">
        <v>728</v>
      </c>
      <c r="H491" s="221"/>
      <c r="I491"/>
      <c r="J491"/>
      <c r="K491" s="221"/>
      <c r="L491"/>
      <c r="M491"/>
      <c r="N491" s="221"/>
      <c r="O491" s="224" t="s">
        <v>676</v>
      </c>
      <c r="P491" s="224" t="s">
        <v>677</v>
      </c>
    </row>
    <row r="492" spans="1:16" ht="14">
      <c r="A492" s="219"/>
      <c r="B492" s="219"/>
      <c r="C492"/>
      <c r="E492"/>
      <c r="G492" s="231" t="s">
        <v>729</v>
      </c>
      <c r="H492" s="221"/>
      <c r="I492"/>
      <c r="J492"/>
      <c r="K492" s="221"/>
      <c r="L492"/>
      <c r="M492"/>
      <c r="N492" s="221"/>
      <c r="O492" s="224" t="s">
        <v>676</v>
      </c>
      <c r="P492" s="224" t="s">
        <v>678</v>
      </c>
    </row>
    <row r="493" spans="1:16" ht="14">
      <c r="A493" s="219"/>
      <c r="B493" s="219"/>
      <c r="C493"/>
      <c r="E493"/>
      <c r="G493" s="231" t="s">
        <v>731</v>
      </c>
      <c r="H493" s="221"/>
      <c r="I493"/>
      <c r="J493"/>
      <c r="K493" s="221"/>
      <c r="L493"/>
      <c r="M493"/>
      <c r="N493" s="221"/>
      <c r="O493" s="224" t="s">
        <v>676</v>
      </c>
      <c r="P493" s="224" t="s">
        <v>679</v>
      </c>
    </row>
    <row r="494" spans="1:16" ht="14">
      <c r="A494" s="219"/>
      <c r="B494" s="219"/>
      <c r="C494"/>
      <c r="E494"/>
      <c r="G494" s="231" t="s">
        <v>732</v>
      </c>
      <c r="H494" s="221"/>
      <c r="I494"/>
      <c r="J494"/>
      <c r="K494" s="221"/>
      <c r="L494"/>
      <c r="M494"/>
      <c r="N494" s="221"/>
      <c r="O494" s="224" t="s">
        <v>676</v>
      </c>
      <c r="P494" s="224" t="s">
        <v>680</v>
      </c>
    </row>
    <row r="495" spans="1:16" ht="14">
      <c r="A495" s="219"/>
      <c r="B495" s="219"/>
      <c r="C495"/>
      <c r="E495"/>
      <c r="G495" s="231" t="s">
        <v>733</v>
      </c>
      <c r="H495" s="221"/>
      <c r="I495"/>
      <c r="J495"/>
      <c r="K495" s="221"/>
      <c r="L495"/>
      <c r="M495"/>
      <c r="N495" s="221"/>
      <c r="O495" s="224" t="s">
        <v>676</v>
      </c>
      <c r="P495" s="224" t="s">
        <v>681</v>
      </c>
    </row>
    <row r="496" spans="1:16" ht="14">
      <c r="A496" s="219"/>
      <c r="B496" s="219"/>
      <c r="C496"/>
      <c r="E496"/>
      <c r="G496" s="231" t="s">
        <v>734</v>
      </c>
      <c r="H496" s="221"/>
      <c r="I496"/>
      <c r="J496"/>
      <c r="K496" s="221"/>
      <c r="L496"/>
      <c r="M496"/>
      <c r="N496" s="221"/>
      <c r="O496" s="224" t="s">
        <v>676</v>
      </c>
      <c r="P496" s="224" t="s">
        <v>682</v>
      </c>
    </row>
    <row r="497" spans="1:16" ht="14">
      <c r="A497" s="219"/>
      <c r="B497" s="219"/>
      <c r="C497"/>
      <c r="E497"/>
      <c r="G497" s="231" t="s">
        <v>735</v>
      </c>
      <c r="H497" s="221"/>
      <c r="I497"/>
      <c r="J497"/>
      <c r="K497" s="221"/>
      <c r="L497"/>
      <c r="M497"/>
      <c r="N497" s="221"/>
      <c r="O497" s="224" t="s">
        <v>676</v>
      </c>
      <c r="P497" s="224" t="s">
        <v>683</v>
      </c>
    </row>
    <row r="498" spans="1:16" ht="14">
      <c r="A498" s="219"/>
      <c r="B498" s="219"/>
      <c r="C498"/>
      <c r="E498"/>
      <c r="G498" s="231" t="s">
        <v>736</v>
      </c>
      <c r="H498" s="221"/>
      <c r="I498"/>
      <c r="J498"/>
      <c r="K498" s="221"/>
      <c r="L498"/>
      <c r="M498"/>
      <c r="N498" s="221"/>
      <c r="O498" s="224" t="s">
        <v>676</v>
      </c>
      <c r="P498" s="224" t="s">
        <v>684</v>
      </c>
    </row>
    <row r="499" spans="1:16" ht="14">
      <c r="A499" s="219"/>
      <c r="B499" s="219"/>
      <c r="C499"/>
      <c r="E499"/>
      <c r="G499" s="231" t="s">
        <v>737</v>
      </c>
      <c r="H499" s="221"/>
      <c r="I499"/>
      <c r="J499"/>
      <c r="K499" s="221"/>
      <c r="L499"/>
      <c r="M499"/>
      <c r="N499" s="221"/>
      <c r="O499" s="224" t="s">
        <v>676</v>
      </c>
      <c r="P499" s="224" t="s">
        <v>685</v>
      </c>
    </row>
    <row r="500" spans="1:16" ht="14">
      <c r="A500" s="219"/>
      <c r="B500" s="219"/>
      <c r="C500"/>
      <c r="E500"/>
      <c r="G500" s="231" t="s">
        <v>738</v>
      </c>
      <c r="H500" s="221"/>
      <c r="I500"/>
      <c r="J500"/>
      <c r="K500" s="221"/>
      <c r="L500"/>
      <c r="M500"/>
      <c r="N500" s="221"/>
      <c r="O500" s="224" t="s">
        <v>676</v>
      </c>
      <c r="P500" s="224" t="s">
        <v>686</v>
      </c>
    </row>
    <row r="501" spans="1:16" ht="14">
      <c r="A501" s="219"/>
      <c r="B501" s="219"/>
      <c r="C501"/>
      <c r="E501"/>
      <c r="G501" s="231" t="s">
        <v>739</v>
      </c>
      <c r="H501" s="221"/>
      <c r="I501"/>
      <c r="J501"/>
      <c r="K501" s="221"/>
      <c r="L501"/>
      <c r="M501"/>
      <c r="N501" s="221"/>
      <c r="O501" s="224" t="s">
        <v>676</v>
      </c>
      <c r="P501" s="224" t="s">
        <v>687</v>
      </c>
    </row>
    <row r="502" spans="1:16" ht="14">
      <c r="A502" s="219"/>
      <c r="B502" s="219"/>
      <c r="C502"/>
      <c r="E502"/>
      <c r="G502" s="231" t="s">
        <v>740</v>
      </c>
      <c r="H502" s="221"/>
      <c r="I502"/>
      <c r="J502"/>
      <c r="K502" s="221"/>
      <c r="L502"/>
      <c r="M502"/>
      <c r="N502" s="221"/>
      <c r="O502" s="224" t="s">
        <v>676</v>
      </c>
      <c r="P502" s="224" t="s">
        <v>688</v>
      </c>
    </row>
    <row r="503" spans="1:16" ht="14">
      <c r="A503" s="219"/>
      <c r="B503" s="219"/>
      <c r="C503"/>
      <c r="E503"/>
      <c r="G503" s="231" t="s">
        <v>741</v>
      </c>
      <c r="H503" s="221"/>
      <c r="I503"/>
      <c r="J503"/>
      <c r="K503" s="221"/>
      <c r="L503"/>
      <c r="M503"/>
      <c r="N503" s="221"/>
      <c r="O503" s="224" t="s">
        <v>676</v>
      </c>
      <c r="P503" s="224" t="s">
        <v>689</v>
      </c>
    </row>
    <row r="504" spans="1:16" ht="14">
      <c r="A504" s="219"/>
      <c r="B504" s="219"/>
      <c r="C504"/>
      <c r="E504"/>
      <c r="G504" s="231" t="s">
        <v>742</v>
      </c>
      <c r="H504" s="221"/>
      <c r="I504"/>
      <c r="J504"/>
      <c r="K504" s="221"/>
      <c r="L504"/>
      <c r="M504"/>
      <c r="N504" s="221"/>
      <c r="O504" s="224" t="s">
        <v>676</v>
      </c>
      <c r="P504" s="224" t="s">
        <v>690</v>
      </c>
    </row>
    <row r="505" spans="1:16" ht="14">
      <c r="A505" s="219"/>
      <c r="B505" s="219"/>
      <c r="C505"/>
      <c r="E505"/>
      <c r="G505" s="231" t="s">
        <v>743</v>
      </c>
      <c r="H505" s="221"/>
      <c r="I505"/>
      <c r="J505"/>
      <c r="K505" s="221"/>
      <c r="L505"/>
      <c r="M505"/>
      <c r="N505" s="221"/>
      <c r="O505" s="224" t="s">
        <v>676</v>
      </c>
      <c r="P505" s="224" t="s">
        <v>691</v>
      </c>
    </row>
    <row r="506" spans="1:16" ht="14">
      <c r="A506" s="219"/>
      <c r="B506" s="219"/>
      <c r="C506"/>
      <c r="E506"/>
      <c r="G506" s="231" t="s">
        <v>744</v>
      </c>
      <c r="H506" s="221"/>
      <c r="I506"/>
      <c r="J506"/>
      <c r="K506" s="221"/>
      <c r="L506"/>
      <c r="M506"/>
      <c r="N506" s="221"/>
      <c r="O506" s="224" t="s">
        <v>676</v>
      </c>
      <c r="P506" s="224" t="s">
        <v>692</v>
      </c>
    </row>
    <row r="507" spans="1:16" ht="14">
      <c r="A507" s="219"/>
      <c r="B507" s="219"/>
      <c r="C507"/>
      <c r="E507"/>
      <c r="G507" s="231" t="s">
        <v>745</v>
      </c>
      <c r="H507" s="221"/>
      <c r="I507"/>
      <c r="J507"/>
      <c r="K507" s="221"/>
      <c r="L507"/>
      <c r="M507"/>
      <c r="N507" s="221"/>
      <c r="O507" s="224" t="s">
        <v>676</v>
      </c>
      <c r="P507" s="224" t="s">
        <v>693</v>
      </c>
    </row>
    <row r="508" spans="1:16" ht="14">
      <c r="A508" s="219"/>
      <c r="B508" s="219"/>
      <c r="C508"/>
      <c r="E508"/>
      <c r="G508" s="231" t="s">
        <v>747</v>
      </c>
      <c r="H508" s="221"/>
      <c r="I508"/>
      <c r="J508"/>
      <c r="K508" s="221"/>
      <c r="L508"/>
      <c r="M508"/>
      <c r="N508" s="221"/>
      <c r="O508" s="224" t="s">
        <v>676</v>
      </c>
      <c r="P508" s="224" t="s">
        <v>695</v>
      </c>
    </row>
    <row r="509" spans="1:16" ht="14">
      <c r="A509" s="219"/>
      <c r="B509" s="219"/>
      <c r="C509"/>
      <c r="E509"/>
      <c r="G509" s="231" t="s">
        <v>749</v>
      </c>
      <c r="H509" s="221"/>
      <c r="I509"/>
      <c r="J509"/>
      <c r="K509" s="221"/>
      <c r="L509"/>
      <c r="M509"/>
      <c r="N509" s="221"/>
      <c r="O509" s="224" t="s">
        <v>696</v>
      </c>
      <c r="P509" s="224" t="s">
        <v>697</v>
      </c>
    </row>
    <row r="510" spans="1:16" ht="14">
      <c r="A510" s="219"/>
      <c r="B510" s="219"/>
      <c r="C510"/>
      <c r="E510"/>
      <c r="G510" s="231" t="s">
        <v>750</v>
      </c>
      <c r="H510" s="221"/>
      <c r="I510"/>
      <c r="J510"/>
      <c r="K510" s="221"/>
      <c r="L510"/>
      <c r="M510"/>
      <c r="N510" s="221"/>
      <c r="O510" s="224" t="s">
        <v>696</v>
      </c>
      <c r="P510" s="224" t="s">
        <v>698</v>
      </c>
    </row>
    <row r="511" spans="1:16" ht="14">
      <c r="A511" s="219"/>
      <c r="B511" s="219"/>
      <c r="C511"/>
      <c r="E511"/>
      <c r="G511" s="231" t="s">
        <v>752</v>
      </c>
      <c r="H511" s="221"/>
      <c r="I511"/>
      <c r="J511"/>
      <c r="K511" s="221"/>
      <c r="L511"/>
      <c r="M511"/>
      <c r="N511" s="221"/>
      <c r="O511" s="224" t="s">
        <v>696</v>
      </c>
      <c r="P511" s="224" t="s">
        <v>699</v>
      </c>
    </row>
    <row r="512" spans="1:16" ht="14">
      <c r="A512" s="219"/>
      <c r="B512" s="219"/>
      <c r="C512"/>
      <c r="E512"/>
      <c r="G512" s="231" t="s">
        <v>753</v>
      </c>
      <c r="H512" s="221"/>
      <c r="I512"/>
      <c r="J512"/>
      <c r="K512" s="221"/>
      <c r="L512"/>
      <c r="M512"/>
      <c r="N512" s="221"/>
      <c r="O512" s="224" t="s">
        <v>696</v>
      </c>
      <c r="P512" s="224" t="s">
        <v>700</v>
      </c>
    </row>
    <row r="513" spans="1:16" ht="14">
      <c r="A513" s="219"/>
      <c r="B513" s="219"/>
      <c r="C513"/>
      <c r="E513"/>
      <c r="G513" s="231" t="s">
        <v>754</v>
      </c>
      <c r="H513" s="221"/>
      <c r="I513"/>
      <c r="J513"/>
      <c r="K513" s="221"/>
      <c r="L513"/>
      <c r="M513"/>
      <c r="N513" s="221"/>
      <c r="O513" s="224" t="s">
        <v>696</v>
      </c>
      <c r="P513" s="224" t="s">
        <v>701</v>
      </c>
    </row>
    <row r="514" spans="1:16" ht="14">
      <c r="A514" s="219"/>
      <c r="B514" s="219"/>
      <c r="C514"/>
      <c r="E514"/>
      <c r="G514" s="231" t="s">
        <v>755</v>
      </c>
      <c r="H514" s="221"/>
      <c r="I514"/>
      <c r="J514"/>
      <c r="K514" s="221"/>
      <c r="L514"/>
      <c r="M514"/>
      <c r="N514" s="221"/>
      <c r="O514" s="224" t="s">
        <v>696</v>
      </c>
      <c r="P514" s="224" t="s">
        <v>702</v>
      </c>
    </row>
    <row r="515" spans="1:16" ht="14">
      <c r="A515" s="219"/>
      <c r="B515" s="219"/>
      <c r="C515"/>
      <c r="E515"/>
      <c r="G515" s="231" t="s">
        <v>756</v>
      </c>
      <c r="H515" s="221"/>
      <c r="I515"/>
      <c r="J515"/>
      <c r="K515" s="221"/>
      <c r="L515"/>
      <c r="M515"/>
      <c r="N515" s="221"/>
      <c r="O515" s="224" t="s">
        <v>696</v>
      </c>
      <c r="P515" s="224" t="s">
        <v>704</v>
      </c>
    </row>
    <row r="516" spans="1:16" ht="14">
      <c r="A516" s="219"/>
      <c r="B516" s="219"/>
      <c r="C516"/>
      <c r="E516"/>
      <c r="G516" s="231" t="s">
        <v>758</v>
      </c>
      <c r="H516" s="221"/>
      <c r="I516"/>
      <c r="J516"/>
      <c r="K516" s="221"/>
      <c r="L516"/>
      <c r="M516"/>
      <c r="N516" s="221"/>
      <c r="O516" s="224" t="s">
        <v>696</v>
      </c>
      <c r="P516" s="224" t="s">
        <v>705</v>
      </c>
    </row>
    <row r="517" spans="1:16" ht="14">
      <c r="A517" s="219"/>
      <c r="B517" s="219"/>
      <c r="C517"/>
      <c r="E517"/>
      <c r="G517" s="231" t="s">
        <v>759</v>
      </c>
      <c r="H517" s="221"/>
      <c r="I517"/>
      <c r="J517"/>
      <c r="K517" s="221"/>
      <c r="L517"/>
      <c r="M517"/>
      <c r="N517" s="221"/>
      <c r="O517" s="224" t="s">
        <v>696</v>
      </c>
      <c r="P517" s="224" t="s">
        <v>242</v>
      </c>
    </row>
    <row r="518" spans="1:16" ht="14">
      <c r="A518" s="219"/>
      <c r="B518" s="219"/>
      <c r="C518"/>
      <c r="E518"/>
      <c r="G518" s="231" t="s">
        <v>760</v>
      </c>
      <c r="H518" s="221"/>
      <c r="I518"/>
      <c r="J518"/>
      <c r="K518" s="221"/>
      <c r="L518"/>
      <c r="M518"/>
      <c r="N518" s="221"/>
      <c r="O518" s="224" t="s">
        <v>696</v>
      </c>
      <c r="P518" s="224" t="s">
        <v>706</v>
      </c>
    </row>
    <row r="519" spans="1:16" ht="14">
      <c r="A519" s="219"/>
      <c r="B519" s="219"/>
      <c r="C519"/>
      <c r="E519"/>
      <c r="G519" s="231" t="s">
        <v>761</v>
      </c>
      <c r="H519" s="221"/>
      <c r="I519"/>
      <c r="J519"/>
      <c r="K519" s="221"/>
      <c r="L519"/>
      <c r="M519"/>
      <c r="N519" s="221"/>
      <c r="O519" s="224" t="s">
        <v>696</v>
      </c>
      <c r="P519" s="224" t="s">
        <v>565</v>
      </c>
    </row>
    <row r="520" spans="1:16" ht="14">
      <c r="A520" s="219"/>
      <c r="B520" s="219"/>
      <c r="C520"/>
      <c r="E520"/>
      <c r="G520" s="231" t="s">
        <v>762</v>
      </c>
      <c r="H520" s="221"/>
      <c r="I520"/>
      <c r="J520"/>
      <c r="K520" s="221"/>
      <c r="L520"/>
      <c r="M520"/>
      <c r="N520" s="221"/>
      <c r="O520" s="224" t="s">
        <v>696</v>
      </c>
      <c r="P520" s="224" t="s">
        <v>707</v>
      </c>
    </row>
    <row r="521" spans="1:16" ht="14">
      <c r="A521" s="219"/>
      <c r="B521" s="219"/>
      <c r="C521"/>
      <c r="E521"/>
      <c r="G521" s="231" t="s">
        <v>763</v>
      </c>
      <c r="H521" s="221"/>
      <c r="I521"/>
      <c r="J521"/>
      <c r="K521" s="221"/>
      <c r="L521"/>
      <c r="M521"/>
      <c r="N521" s="221"/>
      <c r="O521" s="224" t="s">
        <v>708</v>
      </c>
      <c r="P521" s="224" t="s">
        <v>709</v>
      </c>
    </row>
    <row r="522" spans="1:16" ht="14">
      <c r="A522" s="219"/>
      <c r="B522" s="219"/>
      <c r="C522"/>
      <c r="E522"/>
      <c r="G522" s="231" t="s">
        <v>764</v>
      </c>
      <c r="H522" s="221"/>
      <c r="I522"/>
      <c r="J522"/>
      <c r="K522" s="221"/>
      <c r="L522"/>
      <c r="M522"/>
      <c r="N522" s="221"/>
      <c r="O522" s="224" t="s">
        <v>708</v>
      </c>
      <c r="P522" s="224" t="s">
        <v>710</v>
      </c>
    </row>
    <row r="523" spans="1:16" ht="14">
      <c r="A523" s="219"/>
      <c r="B523" s="219"/>
      <c r="C523"/>
      <c r="E523"/>
      <c r="G523" s="231" t="s">
        <v>765</v>
      </c>
      <c r="H523" s="221"/>
      <c r="I523"/>
      <c r="J523"/>
      <c r="K523" s="221"/>
      <c r="L523"/>
      <c r="M523"/>
      <c r="N523" s="221"/>
      <c r="O523" s="224" t="s">
        <v>708</v>
      </c>
      <c r="P523" s="224" t="s">
        <v>711</v>
      </c>
    </row>
    <row r="524" spans="1:16" ht="14">
      <c r="A524" s="219"/>
      <c r="B524" s="219"/>
      <c r="C524"/>
      <c r="E524"/>
      <c r="G524" s="231" t="s">
        <v>766</v>
      </c>
      <c r="H524" s="221"/>
      <c r="I524"/>
      <c r="J524"/>
      <c r="K524" s="221"/>
      <c r="L524"/>
      <c r="M524"/>
      <c r="N524" s="221"/>
      <c r="O524" s="224" t="s">
        <v>708</v>
      </c>
      <c r="P524" s="224" t="s">
        <v>712</v>
      </c>
    </row>
    <row r="525" spans="1:16" ht="14">
      <c r="A525" s="219"/>
      <c r="B525" s="219"/>
      <c r="C525"/>
      <c r="E525"/>
      <c r="G525" s="231" t="s">
        <v>767</v>
      </c>
      <c r="H525" s="221"/>
      <c r="I525"/>
      <c r="J525"/>
      <c r="K525" s="221"/>
      <c r="L525"/>
      <c r="M525"/>
      <c r="N525" s="221"/>
      <c r="O525" s="224" t="s">
        <v>708</v>
      </c>
      <c r="P525" s="224" t="s">
        <v>713</v>
      </c>
    </row>
    <row r="526" spans="1:16" ht="14">
      <c r="A526" s="219"/>
      <c r="B526" s="219"/>
      <c r="C526"/>
      <c r="E526"/>
      <c r="G526" s="231" t="s">
        <v>768</v>
      </c>
      <c r="H526" s="221"/>
      <c r="I526"/>
      <c r="J526"/>
      <c r="K526" s="221"/>
      <c r="L526"/>
      <c r="M526"/>
      <c r="N526" s="221"/>
      <c r="O526" s="224" t="s">
        <v>708</v>
      </c>
      <c r="P526" s="224" t="s">
        <v>714</v>
      </c>
    </row>
    <row r="527" spans="1:16" ht="14">
      <c r="A527" s="219"/>
      <c r="B527" s="219"/>
      <c r="C527"/>
      <c r="E527"/>
      <c r="G527" s="231" t="s">
        <v>769</v>
      </c>
      <c r="H527" s="221"/>
      <c r="I527"/>
      <c r="J527"/>
      <c r="K527" s="221"/>
      <c r="L527"/>
      <c r="M527"/>
      <c r="N527" s="221"/>
      <c r="O527" s="224" t="s">
        <v>708</v>
      </c>
      <c r="P527" s="224" t="s">
        <v>715</v>
      </c>
    </row>
    <row r="528" spans="1:16" ht="14">
      <c r="A528" s="219"/>
      <c r="B528" s="219"/>
      <c r="C528"/>
      <c r="E528"/>
      <c r="G528" s="231" t="s">
        <v>770</v>
      </c>
      <c r="H528" s="221"/>
      <c r="I528"/>
      <c r="J528"/>
      <c r="K528" s="221"/>
      <c r="L528"/>
      <c r="M528"/>
      <c r="N528" s="221"/>
      <c r="O528" s="224" t="s">
        <v>708</v>
      </c>
      <c r="P528" s="224" t="s">
        <v>716</v>
      </c>
    </row>
    <row r="529" spans="1:16" ht="14">
      <c r="A529" s="219"/>
      <c r="B529" s="219"/>
      <c r="C529"/>
      <c r="E529"/>
      <c r="G529" s="231" t="s">
        <v>772</v>
      </c>
      <c r="H529" s="221"/>
      <c r="I529"/>
      <c r="J529"/>
      <c r="K529" s="221"/>
      <c r="L529"/>
      <c r="M529"/>
      <c r="N529" s="221"/>
      <c r="O529" s="224" t="s">
        <v>708</v>
      </c>
      <c r="P529" s="224" t="s">
        <v>717</v>
      </c>
    </row>
    <row r="530" spans="1:16" ht="14">
      <c r="A530" s="219"/>
      <c r="B530" s="219"/>
      <c r="C530"/>
      <c r="E530"/>
      <c r="G530" s="231" t="s">
        <v>773</v>
      </c>
      <c r="H530" s="221"/>
      <c r="I530"/>
      <c r="J530"/>
      <c r="K530" s="221"/>
      <c r="L530"/>
      <c r="M530"/>
      <c r="N530" s="221"/>
      <c r="O530" s="224" t="s">
        <v>708</v>
      </c>
      <c r="P530" s="224" t="s">
        <v>718</v>
      </c>
    </row>
    <row r="531" spans="1:16" ht="14">
      <c r="A531" s="219"/>
      <c r="B531" s="219"/>
      <c r="C531"/>
      <c r="E531"/>
      <c r="G531" s="231" t="s">
        <v>774</v>
      </c>
      <c r="H531" s="221"/>
      <c r="I531"/>
      <c r="J531"/>
      <c r="K531" s="221"/>
      <c r="L531"/>
      <c r="M531"/>
      <c r="N531" s="221"/>
      <c r="O531" s="224" t="s">
        <v>708</v>
      </c>
      <c r="P531" s="224" t="s">
        <v>719</v>
      </c>
    </row>
    <row r="532" spans="1:16" ht="14">
      <c r="A532" s="219"/>
      <c r="B532" s="219"/>
      <c r="C532"/>
      <c r="E532"/>
      <c r="G532" s="231" t="s">
        <v>776</v>
      </c>
      <c r="H532" s="221"/>
      <c r="I532"/>
      <c r="J532"/>
      <c r="K532" s="221"/>
      <c r="L532"/>
      <c r="M532"/>
      <c r="N532" s="221"/>
      <c r="O532" s="224" t="s">
        <v>708</v>
      </c>
      <c r="P532" s="224" t="s">
        <v>720</v>
      </c>
    </row>
    <row r="533" spans="1:16" ht="14">
      <c r="A533" s="219"/>
      <c r="B533" s="219"/>
      <c r="C533"/>
      <c r="E533"/>
      <c r="G533" s="231" t="s">
        <v>778</v>
      </c>
      <c r="H533" s="221"/>
      <c r="I533"/>
      <c r="J533"/>
      <c r="K533" s="221"/>
      <c r="L533"/>
      <c r="M533"/>
      <c r="N533" s="221"/>
      <c r="O533" s="224" t="s">
        <v>708</v>
      </c>
      <c r="P533" s="224" t="s">
        <v>721</v>
      </c>
    </row>
    <row r="534" spans="1:16" ht="14">
      <c r="A534" s="219"/>
      <c r="B534" s="219"/>
      <c r="C534"/>
      <c r="E534"/>
      <c r="G534" s="231" t="s">
        <v>779</v>
      </c>
      <c r="H534" s="221"/>
      <c r="I534"/>
      <c r="J534"/>
      <c r="K534" s="221"/>
      <c r="L534"/>
      <c r="M534"/>
      <c r="N534" s="221"/>
      <c r="O534" s="224" t="s">
        <v>708</v>
      </c>
      <c r="P534" s="224" t="s">
        <v>722</v>
      </c>
    </row>
    <row r="535" spans="1:16" ht="14">
      <c r="A535" s="219"/>
      <c r="B535" s="219"/>
      <c r="C535"/>
      <c r="E535"/>
      <c r="G535" s="231" t="s">
        <v>780</v>
      </c>
      <c r="H535" s="221"/>
      <c r="I535"/>
      <c r="J535"/>
      <c r="K535" s="221"/>
      <c r="L535"/>
      <c r="M535"/>
      <c r="N535" s="221"/>
      <c r="O535" s="224" t="s">
        <v>708</v>
      </c>
      <c r="P535" s="224" t="s">
        <v>723</v>
      </c>
    </row>
    <row r="536" spans="1:16" ht="14">
      <c r="A536" s="219"/>
      <c r="B536" s="219"/>
      <c r="C536"/>
      <c r="E536"/>
      <c r="G536" s="231" t="s">
        <v>781</v>
      </c>
      <c r="H536" s="221"/>
      <c r="I536"/>
      <c r="J536"/>
      <c r="K536" s="221"/>
      <c r="L536"/>
      <c r="M536"/>
      <c r="N536" s="221"/>
      <c r="O536" s="224" t="s">
        <v>708</v>
      </c>
      <c r="P536" s="224" t="s">
        <v>724</v>
      </c>
    </row>
    <row r="537" spans="1:16" ht="14">
      <c r="A537" s="219"/>
      <c r="B537" s="219"/>
      <c r="C537"/>
      <c r="E537"/>
      <c r="G537" s="231" t="s">
        <v>782</v>
      </c>
      <c r="H537" s="221"/>
      <c r="I537"/>
      <c r="J537"/>
      <c r="K537" s="221"/>
      <c r="L537"/>
      <c r="M537"/>
      <c r="N537" s="221"/>
      <c r="O537" s="224" t="s">
        <v>708</v>
      </c>
      <c r="P537" s="224" t="s">
        <v>725</v>
      </c>
    </row>
    <row r="538" spans="1:16" ht="14">
      <c r="A538" s="219"/>
      <c r="B538" s="219"/>
      <c r="C538"/>
      <c r="E538"/>
      <c r="G538" s="231" t="s">
        <v>783</v>
      </c>
      <c r="H538" s="221"/>
      <c r="I538"/>
      <c r="J538"/>
      <c r="K538" s="221"/>
      <c r="L538"/>
      <c r="M538"/>
      <c r="N538" s="221"/>
      <c r="O538" s="224" t="s">
        <v>708</v>
      </c>
      <c r="P538" s="224" t="s">
        <v>726</v>
      </c>
    </row>
    <row r="539" spans="1:16" ht="14">
      <c r="A539" s="219"/>
      <c r="B539" s="219"/>
      <c r="C539"/>
      <c r="E539"/>
      <c r="G539" s="231" t="s">
        <v>784</v>
      </c>
      <c r="H539" s="221"/>
      <c r="I539"/>
      <c r="J539"/>
      <c r="K539" s="221"/>
      <c r="L539"/>
      <c r="M539"/>
      <c r="N539" s="221"/>
      <c r="O539" s="224" t="s">
        <v>708</v>
      </c>
      <c r="P539" s="224" t="s">
        <v>728</v>
      </c>
    </row>
    <row r="540" spans="1:16" ht="14">
      <c r="A540" s="219"/>
      <c r="B540" s="219"/>
      <c r="C540"/>
      <c r="E540"/>
      <c r="G540" s="231" t="s">
        <v>785</v>
      </c>
      <c r="H540" s="221"/>
      <c r="I540"/>
      <c r="J540"/>
      <c r="K540" s="221"/>
      <c r="L540"/>
      <c r="M540"/>
      <c r="N540" s="221"/>
      <c r="O540" s="224" t="s">
        <v>708</v>
      </c>
      <c r="P540" s="224" t="s">
        <v>729</v>
      </c>
    </row>
    <row r="541" spans="1:16" ht="14">
      <c r="A541" s="219"/>
      <c r="B541" s="219"/>
      <c r="C541"/>
      <c r="E541"/>
      <c r="G541" s="231" t="s">
        <v>786</v>
      </c>
      <c r="H541" s="221"/>
      <c r="I541"/>
      <c r="J541"/>
      <c r="K541" s="221"/>
      <c r="L541"/>
      <c r="M541"/>
      <c r="N541" s="221"/>
      <c r="O541" s="224" t="s">
        <v>708</v>
      </c>
      <c r="P541" s="224" t="s">
        <v>731</v>
      </c>
    </row>
    <row r="542" spans="1:16" ht="14">
      <c r="A542" s="219"/>
      <c r="B542" s="219"/>
      <c r="C542"/>
      <c r="E542"/>
      <c r="G542" s="231" t="s">
        <v>787</v>
      </c>
      <c r="H542" s="221"/>
      <c r="I542"/>
      <c r="J542"/>
      <c r="K542" s="221"/>
      <c r="L542"/>
      <c r="M542"/>
      <c r="N542" s="221"/>
      <c r="O542" s="224" t="s">
        <v>708</v>
      </c>
      <c r="P542" s="224" t="s">
        <v>732</v>
      </c>
    </row>
    <row r="543" spans="1:16" ht="14">
      <c r="A543" s="219"/>
      <c r="B543" s="219"/>
      <c r="C543"/>
      <c r="E543"/>
      <c r="G543" s="231" t="s">
        <v>788</v>
      </c>
      <c r="H543" s="221"/>
      <c r="I543"/>
      <c r="J543"/>
      <c r="K543" s="221"/>
      <c r="L543"/>
      <c r="M543"/>
      <c r="N543" s="221"/>
      <c r="O543" s="224" t="s">
        <v>708</v>
      </c>
      <c r="P543" s="224" t="s">
        <v>733</v>
      </c>
    </row>
    <row r="544" spans="1:16" ht="14">
      <c r="A544" s="219"/>
      <c r="B544" s="219"/>
      <c r="C544"/>
      <c r="E544"/>
      <c r="G544" s="231" t="s">
        <v>789</v>
      </c>
      <c r="H544" s="221"/>
      <c r="I544"/>
      <c r="J544"/>
      <c r="K544" s="221"/>
      <c r="L544"/>
      <c r="M544"/>
      <c r="N544" s="221"/>
      <c r="O544" s="224" t="s">
        <v>708</v>
      </c>
      <c r="P544" s="224" t="s">
        <v>734</v>
      </c>
    </row>
    <row r="545" spans="1:16" ht="14">
      <c r="A545" s="219"/>
      <c r="B545" s="219"/>
      <c r="C545"/>
      <c r="E545"/>
      <c r="G545" s="231" t="s">
        <v>793</v>
      </c>
      <c r="H545" s="221"/>
      <c r="I545"/>
      <c r="J545"/>
      <c r="K545" s="221"/>
      <c r="L545"/>
      <c r="M545"/>
      <c r="N545" s="221"/>
      <c r="O545" s="224" t="s">
        <v>708</v>
      </c>
      <c r="P545" s="224" t="s">
        <v>735</v>
      </c>
    </row>
    <row r="546" spans="1:16" ht="14">
      <c r="A546" s="219"/>
      <c r="B546" s="219"/>
      <c r="C546"/>
      <c r="E546"/>
      <c r="G546" s="231" t="s">
        <v>794</v>
      </c>
      <c r="H546" s="221"/>
      <c r="I546"/>
      <c r="J546"/>
      <c r="K546" s="221"/>
      <c r="L546"/>
      <c r="M546"/>
      <c r="N546" s="221"/>
      <c r="O546" s="224" t="s">
        <v>708</v>
      </c>
      <c r="P546" s="224" t="s">
        <v>349</v>
      </c>
    </row>
    <row r="547" spans="1:16" ht="14">
      <c r="A547" s="219"/>
      <c r="B547" s="219"/>
      <c r="C547"/>
      <c r="E547"/>
      <c r="G547" s="231" t="s">
        <v>795</v>
      </c>
      <c r="H547" s="221"/>
      <c r="I547"/>
      <c r="J547"/>
      <c r="K547" s="221"/>
      <c r="L547"/>
      <c r="M547"/>
      <c r="N547" s="221"/>
      <c r="O547" s="224" t="s">
        <v>708</v>
      </c>
      <c r="P547" s="224" t="s">
        <v>736</v>
      </c>
    </row>
    <row r="548" spans="1:16" ht="14">
      <c r="A548" s="219"/>
      <c r="B548" s="219"/>
      <c r="C548"/>
      <c r="E548"/>
      <c r="G548" s="231" t="s">
        <v>797</v>
      </c>
      <c r="H548" s="221"/>
      <c r="I548"/>
      <c r="J548"/>
      <c r="K548" s="221"/>
      <c r="L548"/>
      <c r="M548"/>
      <c r="N548" s="221"/>
      <c r="O548" s="224" t="s">
        <v>708</v>
      </c>
      <c r="P548" s="224" t="s">
        <v>737</v>
      </c>
    </row>
    <row r="549" spans="1:16" ht="14">
      <c r="A549" s="219"/>
      <c r="B549" s="219"/>
      <c r="C549"/>
      <c r="E549"/>
      <c r="G549" s="231" t="s">
        <v>798</v>
      </c>
      <c r="H549" s="221"/>
      <c r="I549"/>
      <c r="J549"/>
      <c r="K549" s="221"/>
      <c r="L549"/>
      <c r="M549"/>
      <c r="N549" s="221"/>
      <c r="O549" s="224" t="s">
        <v>708</v>
      </c>
      <c r="P549" s="224" t="s">
        <v>738</v>
      </c>
    </row>
    <row r="550" spans="1:16" ht="14">
      <c r="A550" s="219"/>
      <c r="B550" s="219"/>
      <c r="C550"/>
      <c r="E550"/>
      <c r="G550" s="231" t="s">
        <v>799</v>
      </c>
      <c r="H550" s="221"/>
      <c r="I550"/>
      <c r="J550"/>
      <c r="K550" s="221"/>
      <c r="L550"/>
      <c r="M550"/>
      <c r="N550" s="221"/>
      <c r="O550" s="224" t="s">
        <v>708</v>
      </c>
      <c r="P550" s="224" t="s">
        <v>739</v>
      </c>
    </row>
    <row r="551" spans="1:16" ht="14">
      <c r="A551" s="219"/>
      <c r="B551" s="219"/>
      <c r="C551"/>
      <c r="E551"/>
      <c r="G551" s="231" t="s">
        <v>800</v>
      </c>
      <c r="H551" s="221"/>
      <c r="I551"/>
      <c r="J551"/>
      <c r="K551" s="221"/>
      <c r="L551"/>
      <c r="M551"/>
      <c r="N551" s="221"/>
      <c r="O551" s="224" t="s">
        <v>708</v>
      </c>
      <c r="P551" s="224" t="s">
        <v>740</v>
      </c>
    </row>
    <row r="552" spans="1:16" ht="14">
      <c r="A552" s="219"/>
      <c r="B552" s="219"/>
      <c r="C552"/>
      <c r="E552"/>
      <c r="G552" s="231" t="s">
        <v>801</v>
      </c>
      <c r="H552" s="221"/>
      <c r="I552"/>
      <c r="J552"/>
      <c r="K552" s="221"/>
      <c r="L552"/>
      <c r="M552"/>
      <c r="N552" s="221"/>
      <c r="O552" s="224" t="s">
        <v>708</v>
      </c>
      <c r="P552" s="224" t="s">
        <v>741</v>
      </c>
    </row>
    <row r="553" spans="1:16" ht="14">
      <c r="A553" s="219"/>
      <c r="B553" s="219"/>
      <c r="C553"/>
      <c r="E553"/>
      <c r="G553" s="231" t="s">
        <v>802</v>
      </c>
      <c r="H553" s="221"/>
      <c r="I553"/>
      <c r="J553"/>
      <c r="K553" s="221"/>
      <c r="L553"/>
      <c r="M553"/>
      <c r="N553" s="221"/>
      <c r="O553" s="224" t="s">
        <v>708</v>
      </c>
      <c r="P553" s="224" t="s">
        <v>520</v>
      </c>
    </row>
    <row r="554" spans="1:16" ht="14">
      <c r="A554" s="219"/>
      <c r="B554" s="219"/>
      <c r="C554"/>
      <c r="E554"/>
      <c r="G554" s="231" t="s">
        <v>803</v>
      </c>
      <c r="H554" s="221"/>
      <c r="I554"/>
      <c r="J554"/>
      <c r="K554" s="221"/>
      <c r="L554"/>
      <c r="M554"/>
      <c r="N554" s="221"/>
      <c r="O554" s="224" t="s">
        <v>708</v>
      </c>
      <c r="P554" s="224" t="s">
        <v>742</v>
      </c>
    </row>
    <row r="555" spans="1:16" ht="14">
      <c r="A555" s="219"/>
      <c r="B555" s="219"/>
      <c r="C555"/>
      <c r="E555"/>
      <c r="G555" s="231" t="s">
        <v>804</v>
      </c>
      <c r="H555" s="221"/>
      <c r="I555"/>
      <c r="J555"/>
      <c r="K555" s="221"/>
      <c r="L555"/>
      <c r="M555"/>
      <c r="N555" s="221"/>
      <c r="O555" s="224" t="s">
        <v>708</v>
      </c>
      <c r="P555" s="224" t="s">
        <v>743</v>
      </c>
    </row>
    <row r="556" spans="1:16" ht="14">
      <c r="A556" s="219"/>
      <c r="B556" s="219"/>
      <c r="C556"/>
      <c r="E556"/>
      <c r="G556" s="231" t="s">
        <v>805</v>
      </c>
      <c r="H556" s="221"/>
      <c r="I556"/>
      <c r="J556"/>
      <c r="K556" s="221"/>
      <c r="L556"/>
      <c r="M556"/>
      <c r="N556" s="221"/>
      <c r="O556" s="224" t="s">
        <v>708</v>
      </c>
      <c r="P556" s="224" t="s">
        <v>744</v>
      </c>
    </row>
    <row r="557" spans="1:16" ht="14">
      <c r="A557" s="219"/>
      <c r="B557" s="219"/>
      <c r="C557"/>
      <c r="E557"/>
      <c r="G557" s="231" t="s">
        <v>806</v>
      </c>
      <c r="H557" s="221"/>
      <c r="I557"/>
      <c r="J557"/>
      <c r="K557" s="221"/>
      <c r="L557"/>
      <c r="M557"/>
      <c r="N557" s="221"/>
      <c r="O557" s="224" t="s">
        <v>708</v>
      </c>
      <c r="P557" s="224" t="s">
        <v>745</v>
      </c>
    </row>
    <row r="558" spans="1:16" ht="14">
      <c r="A558" s="219"/>
      <c r="B558" s="219"/>
      <c r="C558"/>
      <c r="E558"/>
      <c r="G558" s="231" t="s">
        <v>807</v>
      </c>
      <c r="H558" s="221"/>
      <c r="I558"/>
      <c r="J558"/>
      <c r="K558" s="221"/>
      <c r="L558"/>
      <c r="M558"/>
      <c r="N558" s="221"/>
      <c r="O558" s="224" t="s">
        <v>746</v>
      </c>
      <c r="P558" s="224" t="s">
        <v>747</v>
      </c>
    </row>
    <row r="559" spans="1:16" ht="14">
      <c r="A559" s="219"/>
      <c r="B559" s="219"/>
      <c r="C559"/>
      <c r="E559"/>
      <c r="G559" s="231" t="s">
        <v>808</v>
      </c>
      <c r="H559" s="221"/>
      <c r="I559"/>
      <c r="J559"/>
      <c r="K559" s="221"/>
      <c r="L559"/>
      <c r="M559"/>
      <c r="N559" s="221"/>
      <c r="O559" s="224" t="s">
        <v>746</v>
      </c>
      <c r="P559" s="224" t="s">
        <v>665</v>
      </c>
    </row>
    <row r="560" spans="1:16" ht="14">
      <c r="A560" s="219"/>
      <c r="B560" s="219"/>
      <c r="C560"/>
      <c r="E560"/>
      <c r="G560" s="231" t="s">
        <v>810</v>
      </c>
      <c r="H560" s="221"/>
      <c r="I560"/>
      <c r="J560"/>
      <c r="K560" s="221"/>
      <c r="L560"/>
      <c r="M560"/>
      <c r="N560" s="221"/>
      <c r="O560" s="224" t="s">
        <v>746</v>
      </c>
      <c r="P560" s="224" t="s">
        <v>711</v>
      </c>
    </row>
    <row r="561" spans="1:16" ht="14">
      <c r="A561" s="219"/>
      <c r="B561" s="219"/>
      <c r="C561"/>
      <c r="E561"/>
      <c r="G561" s="231" t="s">
        <v>811</v>
      </c>
      <c r="H561" s="221"/>
      <c r="I561"/>
      <c r="J561"/>
      <c r="K561" s="221"/>
      <c r="L561"/>
      <c r="M561"/>
      <c r="N561" s="221"/>
      <c r="O561" s="224" t="s">
        <v>746</v>
      </c>
      <c r="P561" s="224" t="s">
        <v>749</v>
      </c>
    </row>
    <row r="562" spans="1:16" ht="14">
      <c r="A562" s="219"/>
      <c r="B562" s="219"/>
      <c r="C562"/>
      <c r="E562"/>
      <c r="G562" s="231" t="s">
        <v>812</v>
      </c>
      <c r="H562" s="221"/>
      <c r="I562"/>
      <c r="J562"/>
      <c r="K562" s="221"/>
      <c r="L562"/>
      <c r="M562"/>
      <c r="N562" s="221"/>
      <c r="O562" s="224" t="s">
        <v>746</v>
      </c>
      <c r="P562" s="224" t="s">
        <v>750</v>
      </c>
    </row>
    <row r="563" spans="1:16" ht="14">
      <c r="A563" s="219"/>
      <c r="B563" s="219"/>
      <c r="C563"/>
      <c r="E563"/>
      <c r="G563" s="231" t="s">
        <v>813</v>
      </c>
      <c r="H563" s="221"/>
      <c r="I563"/>
      <c r="J563"/>
      <c r="K563" s="221"/>
      <c r="L563"/>
      <c r="M563"/>
      <c r="N563" s="221"/>
      <c r="O563" s="224" t="s">
        <v>746</v>
      </c>
      <c r="P563" s="224" t="s">
        <v>752</v>
      </c>
    </row>
    <row r="564" spans="1:16" ht="14">
      <c r="A564" s="219"/>
      <c r="B564" s="219"/>
      <c r="C564"/>
      <c r="E564"/>
      <c r="G564" s="231" t="s">
        <v>814</v>
      </c>
      <c r="H564" s="221"/>
      <c r="I564"/>
      <c r="J564"/>
      <c r="K564" s="221"/>
      <c r="L564"/>
      <c r="M564"/>
      <c r="N564" s="221"/>
      <c r="O564" s="224" t="s">
        <v>746</v>
      </c>
      <c r="P564" s="224" t="s">
        <v>753</v>
      </c>
    </row>
    <row r="565" spans="1:16" ht="14">
      <c r="A565" s="219"/>
      <c r="B565" s="219"/>
      <c r="C565"/>
      <c r="E565"/>
      <c r="G565" s="231" t="s">
        <v>815</v>
      </c>
      <c r="H565" s="221"/>
      <c r="I565"/>
      <c r="J565"/>
      <c r="K565" s="221"/>
      <c r="L565"/>
      <c r="M565"/>
      <c r="N565" s="221"/>
      <c r="O565" s="224" t="s">
        <v>746</v>
      </c>
      <c r="P565" s="224" t="s">
        <v>754</v>
      </c>
    </row>
    <row r="566" spans="1:16" ht="14">
      <c r="A566" s="219"/>
      <c r="B566" s="219"/>
      <c r="C566"/>
      <c r="E566"/>
      <c r="G566" s="231" t="s">
        <v>816</v>
      </c>
      <c r="H566" s="221"/>
      <c r="I566"/>
      <c r="J566"/>
      <c r="K566" s="221"/>
      <c r="L566"/>
      <c r="M566"/>
      <c r="N566" s="221"/>
      <c r="O566" s="224" t="s">
        <v>746</v>
      </c>
      <c r="P566" s="224" t="s">
        <v>450</v>
      </c>
    </row>
    <row r="567" spans="1:16" ht="14">
      <c r="A567" s="219"/>
      <c r="B567" s="219"/>
      <c r="C567"/>
      <c r="E567"/>
      <c r="G567" s="231" t="s">
        <v>817</v>
      </c>
      <c r="H567" s="221"/>
      <c r="I567"/>
      <c r="J567"/>
      <c r="K567" s="221"/>
      <c r="L567"/>
      <c r="M567"/>
      <c r="N567" s="221"/>
      <c r="O567" s="224" t="s">
        <v>746</v>
      </c>
      <c r="P567" s="224" t="s">
        <v>755</v>
      </c>
    </row>
    <row r="568" spans="1:16" ht="14">
      <c r="A568" s="219"/>
      <c r="B568" s="219"/>
      <c r="C568"/>
      <c r="E568"/>
      <c r="G568" s="231" t="s">
        <v>818</v>
      </c>
      <c r="H568" s="221"/>
      <c r="I568"/>
      <c r="J568"/>
      <c r="K568" s="221"/>
      <c r="L568"/>
      <c r="M568"/>
      <c r="N568" s="221"/>
      <c r="O568" s="224" t="s">
        <v>746</v>
      </c>
      <c r="P568" s="224" t="s">
        <v>756</v>
      </c>
    </row>
    <row r="569" spans="1:16" ht="14">
      <c r="A569" s="219"/>
      <c r="B569" s="219"/>
      <c r="C569"/>
      <c r="E569"/>
      <c r="G569" s="231" t="s">
        <v>819</v>
      </c>
      <c r="H569" s="221"/>
      <c r="I569"/>
      <c r="J569"/>
      <c r="K569" s="221"/>
      <c r="L569"/>
      <c r="M569"/>
      <c r="N569" s="221"/>
      <c r="O569" s="224" t="s">
        <v>757</v>
      </c>
      <c r="P569" s="224" t="s">
        <v>758</v>
      </c>
    </row>
    <row r="570" spans="1:16" ht="14">
      <c r="A570" s="219"/>
      <c r="B570" s="219"/>
      <c r="C570"/>
      <c r="E570"/>
      <c r="G570" s="231" t="s">
        <v>820</v>
      </c>
      <c r="H570" s="221"/>
      <c r="I570"/>
      <c r="J570"/>
      <c r="K570" s="221"/>
      <c r="L570"/>
      <c r="M570"/>
      <c r="N570" s="221"/>
      <c r="O570" s="224" t="s">
        <v>757</v>
      </c>
      <c r="P570" s="224" t="s">
        <v>759</v>
      </c>
    </row>
    <row r="571" spans="1:16" ht="14">
      <c r="A571" s="219"/>
      <c r="B571" s="219"/>
      <c r="C571"/>
      <c r="E571"/>
      <c r="G571" s="231" t="s">
        <v>821</v>
      </c>
      <c r="H571" s="221"/>
      <c r="I571"/>
      <c r="J571"/>
      <c r="K571" s="221"/>
      <c r="L571"/>
      <c r="M571"/>
      <c r="N571" s="221"/>
      <c r="O571" s="224" t="s">
        <v>757</v>
      </c>
      <c r="P571" s="224" t="s">
        <v>760</v>
      </c>
    </row>
    <row r="572" spans="1:16" ht="14">
      <c r="A572" s="219"/>
      <c r="B572" s="219"/>
      <c r="C572"/>
      <c r="E572"/>
      <c r="G572" s="231" t="s">
        <v>822</v>
      </c>
      <c r="H572" s="221"/>
      <c r="I572"/>
      <c r="J572"/>
      <c r="K572" s="221"/>
      <c r="L572"/>
      <c r="M572"/>
      <c r="N572" s="221"/>
      <c r="O572" s="224" t="s">
        <v>757</v>
      </c>
      <c r="P572" s="224" t="s">
        <v>761</v>
      </c>
    </row>
    <row r="573" spans="1:16" ht="14">
      <c r="A573" s="219"/>
      <c r="B573" s="219"/>
      <c r="C573"/>
      <c r="E573"/>
      <c r="G573" s="231" t="s">
        <v>824</v>
      </c>
      <c r="H573" s="221"/>
      <c r="I573"/>
      <c r="J573"/>
      <c r="K573" s="221"/>
      <c r="L573"/>
      <c r="M573"/>
      <c r="N573" s="221"/>
      <c r="O573" s="224" t="s">
        <v>757</v>
      </c>
      <c r="P573" s="224" t="s">
        <v>762</v>
      </c>
    </row>
    <row r="574" spans="1:16" ht="14">
      <c r="A574" s="219"/>
      <c r="B574" s="219"/>
      <c r="C574"/>
      <c r="E574"/>
      <c r="G574" s="231" t="s">
        <v>825</v>
      </c>
      <c r="H574" s="221"/>
      <c r="I574"/>
      <c r="J574"/>
      <c r="K574" s="221"/>
      <c r="L574"/>
      <c r="M574"/>
      <c r="N574" s="221"/>
      <c r="O574" s="224" t="s">
        <v>757</v>
      </c>
      <c r="P574" s="224" t="s">
        <v>763</v>
      </c>
    </row>
    <row r="575" spans="1:16" ht="14">
      <c r="A575" s="219"/>
      <c r="B575" s="219"/>
      <c r="C575"/>
      <c r="E575"/>
      <c r="G575" s="231" t="s">
        <v>826</v>
      </c>
      <c r="H575" s="221"/>
      <c r="I575"/>
      <c r="J575"/>
      <c r="K575" s="221"/>
      <c r="L575"/>
      <c r="M575"/>
      <c r="N575" s="221"/>
      <c r="O575" s="224" t="s">
        <v>757</v>
      </c>
      <c r="P575" s="224" t="s">
        <v>342</v>
      </c>
    </row>
    <row r="576" spans="1:16" ht="14">
      <c r="A576" s="219"/>
      <c r="B576" s="219"/>
      <c r="C576"/>
      <c r="E576"/>
      <c r="G576" s="231" t="s">
        <v>827</v>
      </c>
      <c r="H576" s="221"/>
      <c r="I576"/>
      <c r="J576"/>
      <c r="K576" s="221"/>
      <c r="L576"/>
      <c r="M576"/>
      <c r="N576" s="221"/>
      <c r="O576" s="224" t="s">
        <v>757</v>
      </c>
      <c r="P576" s="224" t="s">
        <v>764</v>
      </c>
    </row>
    <row r="577" spans="1:16" ht="14">
      <c r="A577" s="219"/>
      <c r="B577" s="219"/>
      <c r="C577"/>
      <c r="E577"/>
      <c r="G577" s="231" t="s">
        <v>829</v>
      </c>
      <c r="H577" s="221"/>
      <c r="I577"/>
      <c r="J577"/>
      <c r="K577" s="221"/>
      <c r="L577"/>
      <c r="M577"/>
      <c r="N577" s="221"/>
      <c r="O577" s="224" t="s">
        <v>757</v>
      </c>
      <c r="P577" s="224" t="s">
        <v>765</v>
      </c>
    </row>
    <row r="578" spans="1:16" ht="14">
      <c r="A578" s="219"/>
      <c r="B578" s="219"/>
      <c r="C578"/>
      <c r="E578"/>
      <c r="G578" s="231" t="s">
        <v>830</v>
      </c>
      <c r="H578" s="221"/>
      <c r="I578"/>
      <c r="J578"/>
      <c r="K578" s="221"/>
      <c r="L578"/>
      <c r="M578"/>
      <c r="N578" s="221"/>
      <c r="O578" s="224" t="s">
        <v>757</v>
      </c>
      <c r="P578" s="224" t="s">
        <v>766</v>
      </c>
    </row>
    <row r="579" spans="1:16" ht="14">
      <c r="A579" s="219"/>
      <c r="B579" s="219"/>
      <c r="C579"/>
      <c r="E579"/>
      <c r="G579" s="231" t="s">
        <v>831</v>
      </c>
      <c r="H579" s="221"/>
      <c r="I579"/>
      <c r="J579"/>
      <c r="K579" s="221"/>
      <c r="L579"/>
      <c r="M579"/>
      <c r="N579" s="221"/>
      <c r="O579" s="224" t="s">
        <v>757</v>
      </c>
      <c r="P579" s="224" t="s">
        <v>767</v>
      </c>
    </row>
    <row r="580" spans="1:16" ht="14">
      <c r="A580" s="219"/>
      <c r="B580" s="219"/>
      <c r="C580"/>
      <c r="E580"/>
      <c r="G580" s="231" t="s">
        <v>833</v>
      </c>
      <c r="H580" s="221"/>
      <c r="I580"/>
      <c r="J580"/>
      <c r="K580" s="221"/>
      <c r="L580"/>
      <c r="M580"/>
      <c r="N580" s="221"/>
      <c r="O580" s="224" t="s">
        <v>757</v>
      </c>
      <c r="P580" s="224" t="s">
        <v>768</v>
      </c>
    </row>
    <row r="581" spans="1:16" ht="14">
      <c r="A581" s="219"/>
      <c r="B581" s="219"/>
      <c r="C581"/>
      <c r="E581"/>
      <c r="G581" s="231" t="s">
        <v>834</v>
      </c>
      <c r="H581" s="221"/>
      <c r="I581"/>
      <c r="J581"/>
      <c r="K581" s="221"/>
      <c r="L581"/>
      <c r="M581"/>
      <c r="N581" s="221"/>
      <c r="O581" s="224" t="s">
        <v>757</v>
      </c>
      <c r="P581" s="224" t="s">
        <v>769</v>
      </c>
    </row>
    <row r="582" spans="1:16" ht="14">
      <c r="A582" s="219"/>
      <c r="B582" s="219"/>
      <c r="C582"/>
      <c r="E582"/>
      <c r="G582" s="231" t="s">
        <v>835</v>
      </c>
      <c r="H582" s="221"/>
      <c r="I582"/>
      <c r="J582"/>
      <c r="K582" s="221"/>
      <c r="L582"/>
      <c r="M582"/>
      <c r="N582" s="221"/>
      <c r="O582" s="224" t="s">
        <v>757</v>
      </c>
      <c r="P582" s="224" t="s">
        <v>770</v>
      </c>
    </row>
    <row r="583" spans="1:16" ht="14">
      <c r="A583" s="219"/>
      <c r="B583" s="219"/>
      <c r="C583"/>
      <c r="E583"/>
      <c r="G583" s="231" t="s">
        <v>836</v>
      </c>
      <c r="H583" s="221"/>
      <c r="I583"/>
      <c r="J583"/>
      <c r="K583" s="221"/>
      <c r="L583"/>
      <c r="M583"/>
      <c r="N583" s="221"/>
      <c r="O583" s="224" t="s">
        <v>757</v>
      </c>
      <c r="P583" s="224" t="s">
        <v>772</v>
      </c>
    </row>
    <row r="584" spans="1:16" ht="14">
      <c r="A584" s="219"/>
      <c r="B584" s="219"/>
      <c r="C584"/>
      <c r="E584"/>
      <c r="G584" s="231" t="s">
        <v>837</v>
      </c>
      <c r="H584" s="221"/>
      <c r="I584"/>
      <c r="J584"/>
      <c r="K584" s="221"/>
      <c r="L584"/>
      <c r="M584"/>
      <c r="N584" s="221"/>
      <c r="O584" s="224" t="s">
        <v>757</v>
      </c>
      <c r="P584" s="224" t="s">
        <v>773</v>
      </c>
    </row>
    <row r="585" spans="1:16" ht="14">
      <c r="A585" s="219"/>
      <c r="B585" s="219"/>
      <c r="C585"/>
      <c r="E585"/>
      <c r="G585" s="231" t="s">
        <v>838</v>
      </c>
      <c r="H585" s="221"/>
      <c r="I585"/>
      <c r="J585"/>
      <c r="K585" s="221"/>
      <c r="L585"/>
      <c r="M585"/>
      <c r="N585" s="221"/>
      <c r="O585" s="224" t="s">
        <v>757</v>
      </c>
      <c r="P585" s="224" t="s">
        <v>774</v>
      </c>
    </row>
    <row r="586" spans="1:16" ht="14">
      <c r="A586" s="219"/>
      <c r="B586" s="219"/>
      <c r="C586"/>
      <c r="E586"/>
      <c r="G586" s="231" t="s">
        <v>839</v>
      </c>
      <c r="H586" s="221"/>
      <c r="I586"/>
      <c r="J586"/>
      <c r="K586" s="221"/>
      <c r="L586"/>
      <c r="M586"/>
      <c r="N586" s="221"/>
      <c r="O586" s="224" t="s">
        <v>757</v>
      </c>
      <c r="P586" s="224" t="s">
        <v>741</v>
      </c>
    </row>
    <row r="587" spans="1:16" ht="14">
      <c r="A587" s="219"/>
      <c r="B587" s="219"/>
      <c r="C587"/>
      <c r="E587"/>
      <c r="G587" s="231" t="s">
        <v>840</v>
      </c>
      <c r="H587" s="221"/>
      <c r="I587"/>
      <c r="J587"/>
      <c r="K587" s="221"/>
      <c r="L587"/>
      <c r="M587"/>
      <c r="N587" s="221"/>
      <c r="O587" s="224" t="s">
        <v>757</v>
      </c>
      <c r="P587" s="224" t="s">
        <v>311</v>
      </c>
    </row>
    <row r="588" spans="1:16" ht="14">
      <c r="A588" s="219"/>
      <c r="B588" s="219"/>
      <c r="C588"/>
      <c r="E588"/>
      <c r="G588" s="231" t="s">
        <v>841</v>
      </c>
      <c r="H588" s="221"/>
      <c r="I588"/>
      <c r="J588"/>
      <c r="K588" s="221"/>
      <c r="L588"/>
      <c r="M588"/>
      <c r="N588" s="221"/>
      <c r="O588" s="224" t="s">
        <v>757</v>
      </c>
      <c r="P588" s="224" t="s">
        <v>562</v>
      </c>
    </row>
    <row r="589" spans="1:16" ht="14">
      <c r="A589" s="219"/>
      <c r="B589" s="219"/>
      <c r="C589"/>
      <c r="E589"/>
      <c r="G589" s="231" t="s">
        <v>842</v>
      </c>
      <c r="H589" s="221"/>
      <c r="I589"/>
      <c r="J589"/>
      <c r="K589" s="221"/>
      <c r="L589"/>
      <c r="M589"/>
      <c r="N589" s="221"/>
      <c r="O589" s="224" t="s">
        <v>757</v>
      </c>
      <c r="P589" s="224" t="s">
        <v>776</v>
      </c>
    </row>
    <row r="590" spans="1:16" ht="14">
      <c r="A590" s="219"/>
      <c r="B590" s="219"/>
      <c r="C590"/>
      <c r="E590"/>
      <c r="G590" s="231" t="s">
        <v>843</v>
      </c>
      <c r="H590" s="221"/>
      <c r="I590"/>
      <c r="J590"/>
      <c r="K590" s="221"/>
      <c r="L590"/>
      <c r="M590"/>
      <c r="N590" s="221"/>
      <c r="O590" s="224" t="s">
        <v>777</v>
      </c>
      <c r="P590" s="224" t="s">
        <v>778</v>
      </c>
    </row>
    <row r="591" spans="1:16" ht="14">
      <c r="A591" s="219"/>
      <c r="B591" s="219"/>
      <c r="C591"/>
      <c r="E591"/>
      <c r="G591" s="231" t="s">
        <v>844</v>
      </c>
      <c r="H591" s="221"/>
      <c r="I591"/>
      <c r="J591"/>
      <c r="K591" s="221"/>
      <c r="L591"/>
      <c r="M591"/>
      <c r="N591" s="221"/>
      <c r="O591" s="224" t="s">
        <v>777</v>
      </c>
      <c r="P591" s="224" t="s">
        <v>779</v>
      </c>
    </row>
    <row r="592" spans="1:16" ht="14">
      <c r="A592" s="219"/>
      <c r="B592" s="219"/>
      <c r="C592"/>
      <c r="E592"/>
      <c r="G592" s="231" t="s">
        <v>845</v>
      </c>
      <c r="H592" s="221"/>
      <c r="I592"/>
      <c r="J592"/>
      <c r="K592" s="221"/>
      <c r="L592"/>
      <c r="M592"/>
      <c r="N592" s="221"/>
      <c r="O592" s="224" t="s">
        <v>777</v>
      </c>
      <c r="P592" s="224" t="s">
        <v>780</v>
      </c>
    </row>
    <row r="593" spans="1:16" ht="14">
      <c r="A593" s="219"/>
      <c r="B593" s="219"/>
      <c r="C593"/>
      <c r="E593"/>
      <c r="G593" s="231" t="s">
        <v>847</v>
      </c>
      <c r="H593" s="221"/>
      <c r="I593"/>
      <c r="J593"/>
      <c r="K593" s="221"/>
      <c r="L593"/>
      <c r="M593"/>
      <c r="N593" s="221"/>
      <c r="O593" s="224" t="s">
        <v>777</v>
      </c>
      <c r="P593" s="224" t="s">
        <v>535</v>
      </c>
    </row>
    <row r="594" spans="1:16" ht="14">
      <c r="A594" s="219"/>
      <c r="B594" s="219"/>
      <c r="C594"/>
      <c r="E594"/>
      <c r="G594" s="231" t="s">
        <v>848</v>
      </c>
      <c r="H594" s="221"/>
      <c r="I594"/>
      <c r="J594"/>
      <c r="K594" s="221"/>
      <c r="L594"/>
      <c r="M594"/>
      <c r="N594" s="221"/>
      <c r="O594" s="224" t="s">
        <v>777</v>
      </c>
      <c r="P594" s="224" t="s">
        <v>781</v>
      </c>
    </row>
    <row r="595" spans="1:16" ht="14">
      <c r="A595" s="219"/>
      <c r="B595" s="219"/>
      <c r="C595"/>
      <c r="E595"/>
      <c r="G595" s="231" t="s">
        <v>849</v>
      </c>
      <c r="H595" s="221"/>
      <c r="I595"/>
      <c r="J595"/>
      <c r="K595" s="221"/>
      <c r="L595"/>
      <c r="M595"/>
      <c r="N595" s="221"/>
      <c r="O595" s="224" t="s">
        <v>777</v>
      </c>
      <c r="P595" s="224" t="s">
        <v>782</v>
      </c>
    </row>
    <row r="596" spans="1:16" ht="14">
      <c r="A596" s="219"/>
      <c r="B596" s="219"/>
      <c r="C596"/>
      <c r="E596"/>
      <c r="G596" s="231" t="s">
        <v>850</v>
      </c>
      <c r="H596" s="221"/>
      <c r="I596"/>
      <c r="J596"/>
      <c r="K596" s="221"/>
      <c r="L596"/>
      <c r="M596"/>
      <c r="N596" s="221"/>
      <c r="O596" s="224" t="s">
        <v>777</v>
      </c>
      <c r="P596" s="224" t="s">
        <v>783</v>
      </c>
    </row>
    <row r="597" spans="1:16" ht="14">
      <c r="A597" s="219"/>
      <c r="B597" s="219"/>
      <c r="C597"/>
      <c r="E597"/>
      <c r="G597" s="231" t="s">
        <v>851</v>
      </c>
      <c r="H597" s="221"/>
      <c r="I597"/>
      <c r="J597"/>
      <c r="K597" s="221"/>
      <c r="L597"/>
      <c r="M597"/>
      <c r="N597" s="221"/>
      <c r="O597" s="224" t="s">
        <v>777</v>
      </c>
      <c r="P597" s="224" t="s">
        <v>784</v>
      </c>
    </row>
    <row r="598" spans="1:16" ht="14">
      <c r="A598" s="219"/>
      <c r="B598" s="219"/>
      <c r="C598"/>
      <c r="E598"/>
      <c r="G598" s="231" t="s">
        <v>852</v>
      </c>
      <c r="H598" s="221"/>
      <c r="I598"/>
      <c r="J598"/>
      <c r="K598" s="221"/>
      <c r="L598"/>
      <c r="M598"/>
      <c r="N598" s="221"/>
      <c r="O598" s="224" t="s">
        <v>777</v>
      </c>
      <c r="P598" s="224" t="s">
        <v>785</v>
      </c>
    </row>
    <row r="599" spans="1:16" ht="14">
      <c r="A599" s="219"/>
      <c r="B599" s="219"/>
      <c r="C599"/>
      <c r="E599"/>
      <c r="G599" s="231" t="s">
        <v>853</v>
      </c>
      <c r="H599" s="221"/>
      <c r="I599"/>
      <c r="J599"/>
      <c r="K599" s="221"/>
      <c r="L599"/>
      <c r="M599"/>
      <c r="N599" s="221"/>
      <c r="O599" s="224" t="s">
        <v>777</v>
      </c>
      <c r="P599" s="224" t="s">
        <v>584</v>
      </c>
    </row>
    <row r="600" spans="1:16" ht="14">
      <c r="A600" s="219"/>
      <c r="B600" s="219"/>
      <c r="C600"/>
      <c r="E600"/>
      <c r="G600" s="231" t="s">
        <v>854</v>
      </c>
      <c r="H600" s="221"/>
      <c r="I600"/>
      <c r="J600"/>
      <c r="K600" s="221"/>
      <c r="L600"/>
      <c r="M600"/>
      <c r="N600" s="221"/>
      <c r="O600" s="224" t="s">
        <v>777</v>
      </c>
      <c r="P600" s="224" t="s">
        <v>786</v>
      </c>
    </row>
    <row r="601" spans="1:16" ht="14">
      <c r="A601" s="219"/>
      <c r="B601" s="219"/>
      <c r="C601"/>
      <c r="E601"/>
      <c r="G601" s="231" t="s">
        <v>855</v>
      </c>
      <c r="H601" s="221"/>
      <c r="I601"/>
      <c r="J601"/>
      <c r="K601" s="221"/>
      <c r="L601"/>
      <c r="M601"/>
      <c r="N601" s="221"/>
      <c r="O601" s="224" t="s">
        <v>777</v>
      </c>
      <c r="P601" s="224" t="s">
        <v>429</v>
      </c>
    </row>
    <row r="602" spans="1:16" ht="14">
      <c r="A602" s="219"/>
      <c r="B602" s="219"/>
      <c r="C602"/>
      <c r="E602"/>
      <c r="G602" s="231" t="s">
        <v>856</v>
      </c>
      <c r="H602" s="221"/>
      <c r="I602"/>
      <c r="J602"/>
      <c r="K602" s="221"/>
      <c r="L602"/>
      <c r="M602"/>
      <c r="N602" s="221"/>
      <c r="O602" s="224" t="s">
        <v>777</v>
      </c>
      <c r="P602" s="224" t="s">
        <v>787</v>
      </c>
    </row>
    <row r="603" spans="1:16" ht="14">
      <c r="A603" s="219"/>
      <c r="B603" s="219"/>
      <c r="C603"/>
      <c r="E603"/>
      <c r="G603" s="231" t="s">
        <v>857</v>
      </c>
      <c r="H603" s="221"/>
      <c r="I603"/>
      <c r="J603"/>
      <c r="K603" s="221"/>
      <c r="L603"/>
      <c r="M603"/>
      <c r="N603" s="221"/>
      <c r="O603" s="224" t="s">
        <v>777</v>
      </c>
      <c r="P603" s="224" t="s">
        <v>788</v>
      </c>
    </row>
    <row r="604" spans="1:16" ht="14">
      <c r="A604" s="219"/>
      <c r="B604" s="219"/>
      <c r="C604"/>
      <c r="E604"/>
      <c r="G604" s="231" t="s">
        <v>858</v>
      </c>
      <c r="H604" s="221"/>
      <c r="I604"/>
      <c r="J604"/>
      <c r="K604" s="221"/>
      <c r="L604"/>
      <c r="M604"/>
      <c r="N604" s="221"/>
      <c r="O604" s="224" t="s">
        <v>777</v>
      </c>
      <c r="P604" s="224" t="s">
        <v>789</v>
      </c>
    </row>
    <row r="605" spans="1:16" ht="14">
      <c r="A605" s="219"/>
      <c r="B605" s="219"/>
      <c r="C605"/>
      <c r="E605"/>
      <c r="G605" s="231" t="s">
        <v>859</v>
      </c>
      <c r="H605" s="221"/>
      <c r="I605"/>
      <c r="J605"/>
      <c r="K605" s="221"/>
      <c r="L605"/>
      <c r="M605"/>
      <c r="N605" s="221"/>
      <c r="O605" s="224" t="s">
        <v>791</v>
      </c>
      <c r="P605" s="224" t="s">
        <v>793</v>
      </c>
    </row>
    <row r="606" spans="1:16" ht="14">
      <c r="A606" s="219"/>
      <c r="B606" s="219"/>
      <c r="C606"/>
      <c r="E606"/>
      <c r="G606" s="231" t="s">
        <v>860</v>
      </c>
      <c r="H606" s="221"/>
      <c r="I606"/>
      <c r="J606"/>
      <c r="K606" s="221"/>
      <c r="L606"/>
      <c r="M606"/>
      <c r="N606" s="221"/>
      <c r="O606" s="224" t="s">
        <v>791</v>
      </c>
      <c r="P606" s="224" t="s">
        <v>546</v>
      </c>
    </row>
    <row r="607" spans="1:16" ht="14">
      <c r="A607" s="219"/>
      <c r="B607" s="219"/>
      <c r="C607"/>
      <c r="E607"/>
      <c r="G607" s="231" t="s">
        <v>861</v>
      </c>
      <c r="H607" s="221"/>
      <c r="I607"/>
      <c r="J607"/>
      <c r="K607" s="221"/>
      <c r="L607"/>
      <c r="M607"/>
      <c r="N607" s="221"/>
      <c r="O607" s="224" t="s">
        <v>791</v>
      </c>
      <c r="P607" s="224" t="s">
        <v>794</v>
      </c>
    </row>
    <row r="608" spans="1:16" ht="14">
      <c r="A608" s="219"/>
      <c r="B608" s="219"/>
      <c r="C608"/>
      <c r="E608"/>
      <c r="G608" s="231" t="s">
        <v>862</v>
      </c>
      <c r="H608" s="221"/>
      <c r="I608"/>
      <c r="J608"/>
      <c r="K608" s="221"/>
      <c r="L608"/>
      <c r="M608"/>
      <c r="N608" s="221"/>
      <c r="O608" s="224" t="s">
        <v>791</v>
      </c>
      <c r="P608" s="224" t="s">
        <v>795</v>
      </c>
    </row>
    <row r="609" spans="1:16" ht="14">
      <c r="A609" s="219"/>
      <c r="B609" s="219"/>
      <c r="C609"/>
      <c r="E609"/>
      <c r="G609" s="231" t="s">
        <v>864</v>
      </c>
      <c r="H609" s="221"/>
      <c r="I609"/>
      <c r="J609"/>
      <c r="K609" s="221"/>
      <c r="L609"/>
      <c r="M609"/>
      <c r="N609" s="221"/>
      <c r="O609" s="224" t="s">
        <v>791</v>
      </c>
      <c r="P609" s="224" t="s">
        <v>797</v>
      </c>
    </row>
    <row r="610" spans="1:16" ht="14">
      <c r="A610" s="219"/>
      <c r="B610" s="219"/>
      <c r="C610"/>
      <c r="E610"/>
      <c r="G610" s="231" t="s">
        <v>865</v>
      </c>
      <c r="H610" s="221"/>
      <c r="I610"/>
      <c r="J610"/>
      <c r="K610" s="221"/>
      <c r="L610"/>
      <c r="M610"/>
      <c r="N610" s="221"/>
      <c r="O610" s="224" t="s">
        <v>791</v>
      </c>
      <c r="P610" s="224" t="s">
        <v>798</v>
      </c>
    </row>
    <row r="611" spans="1:16" ht="14">
      <c r="A611" s="219"/>
      <c r="B611" s="219"/>
      <c r="C611"/>
      <c r="E611"/>
      <c r="G611" s="231" t="s">
        <v>866</v>
      </c>
      <c r="H611" s="221"/>
      <c r="I611"/>
      <c r="J611"/>
      <c r="K611" s="221"/>
      <c r="L611"/>
      <c r="M611"/>
      <c r="N611" s="221"/>
      <c r="O611" s="224" t="s">
        <v>791</v>
      </c>
      <c r="P611" s="224" t="s">
        <v>799</v>
      </c>
    </row>
    <row r="612" spans="1:16" ht="14">
      <c r="A612" s="219"/>
      <c r="B612" s="219"/>
      <c r="C612"/>
      <c r="E612"/>
      <c r="G612" s="231" t="s">
        <v>868</v>
      </c>
      <c r="H612" s="221"/>
      <c r="I612"/>
      <c r="J612"/>
      <c r="K612" s="221"/>
      <c r="L612"/>
      <c r="M612"/>
      <c r="N612" s="221"/>
      <c r="O612" s="224" t="s">
        <v>791</v>
      </c>
      <c r="P612" s="224" t="s">
        <v>800</v>
      </c>
    </row>
    <row r="613" spans="1:16" ht="14">
      <c r="A613" s="219"/>
      <c r="B613" s="219"/>
      <c r="C613"/>
      <c r="E613"/>
      <c r="G613" s="231" t="s">
        <v>869</v>
      </c>
      <c r="H613" s="221"/>
      <c r="I613"/>
      <c r="J613"/>
      <c r="K613" s="221"/>
      <c r="L613"/>
      <c r="M613"/>
      <c r="N613" s="221"/>
      <c r="O613" s="224" t="s">
        <v>791</v>
      </c>
      <c r="P613" s="224" t="s">
        <v>801</v>
      </c>
    </row>
    <row r="614" spans="1:16" ht="14">
      <c r="A614" s="219"/>
      <c r="B614" s="219"/>
      <c r="C614"/>
      <c r="E614"/>
      <c r="G614" s="231" t="s">
        <v>870</v>
      </c>
      <c r="H614" s="221"/>
      <c r="I614"/>
      <c r="J614"/>
      <c r="K614" s="221"/>
      <c r="L614"/>
      <c r="M614"/>
      <c r="N614" s="221"/>
      <c r="O614" s="224" t="s">
        <v>791</v>
      </c>
      <c r="P614" s="224" t="s">
        <v>802</v>
      </c>
    </row>
    <row r="615" spans="1:16" ht="14">
      <c r="A615" s="219"/>
      <c r="B615" s="219"/>
      <c r="C615"/>
      <c r="E615"/>
      <c r="G615" s="231" t="s">
        <v>871</v>
      </c>
      <c r="H615" s="221"/>
      <c r="I615"/>
      <c r="J615"/>
      <c r="K615" s="221"/>
      <c r="L615"/>
      <c r="M615"/>
      <c r="N615" s="221"/>
      <c r="O615" s="224" t="s">
        <v>791</v>
      </c>
      <c r="P615" s="224" t="s">
        <v>803</v>
      </c>
    </row>
    <row r="616" spans="1:16" ht="14">
      <c r="A616" s="219"/>
      <c r="B616" s="219"/>
      <c r="C616"/>
      <c r="E616"/>
      <c r="G616" s="231" t="s">
        <v>872</v>
      </c>
      <c r="H616" s="221"/>
      <c r="I616"/>
      <c r="J616"/>
      <c r="K616" s="221"/>
      <c r="L616"/>
      <c r="M616"/>
      <c r="N616" s="221"/>
      <c r="O616" s="224" t="s">
        <v>791</v>
      </c>
      <c r="P616" s="224" t="s">
        <v>804</v>
      </c>
    </row>
    <row r="617" spans="1:16" ht="14">
      <c r="A617" s="219"/>
      <c r="B617" s="219"/>
      <c r="C617"/>
      <c r="E617"/>
      <c r="G617" s="231" t="s">
        <v>873</v>
      </c>
      <c r="H617" s="221"/>
      <c r="I617"/>
      <c r="J617"/>
      <c r="K617" s="221"/>
      <c r="L617"/>
      <c r="M617"/>
      <c r="N617" s="221"/>
      <c r="O617" s="224" t="s">
        <v>791</v>
      </c>
      <c r="P617" s="224" t="s">
        <v>686</v>
      </c>
    </row>
    <row r="618" spans="1:16" ht="14">
      <c r="A618" s="219"/>
      <c r="B618" s="219"/>
      <c r="C618"/>
      <c r="E618"/>
      <c r="G618" s="231" t="s">
        <v>874</v>
      </c>
      <c r="H618" s="221"/>
      <c r="I618"/>
      <c r="J618"/>
      <c r="K618" s="221"/>
      <c r="L618"/>
      <c r="M618"/>
      <c r="N618" s="221"/>
      <c r="O618" s="224" t="s">
        <v>791</v>
      </c>
      <c r="P618" s="224" t="s">
        <v>805</v>
      </c>
    </row>
    <row r="619" spans="1:16" ht="14">
      <c r="A619" s="219"/>
      <c r="B619" s="219"/>
      <c r="C619"/>
      <c r="E619"/>
      <c r="G619" s="231" t="s">
        <v>875</v>
      </c>
      <c r="H619" s="221"/>
      <c r="I619"/>
      <c r="J619"/>
      <c r="K619" s="221"/>
      <c r="L619"/>
      <c r="M619"/>
      <c r="N619" s="221"/>
      <c r="O619" s="224" t="s">
        <v>791</v>
      </c>
      <c r="P619" s="224" t="s">
        <v>806</v>
      </c>
    </row>
    <row r="620" spans="1:16" ht="14">
      <c r="A620" s="219"/>
      <c r="B620" s="219"/>
      <c r="C620"/>
      <c r="E620"/>
      <c r="G620" s="231" t="s">
        <v>876</v>
      </c>
      <c r="H620" s="221"/>
      <c r="I620"/>
      <c r="J620"/>
      <c r="K620" s="221"/>
      <c r="L620"/>
      <c r="M620"/>
      <c r="N620" s="221"/>
      <c r="O620" s="224" t="s">
        <v>791</v>
      </c>
      <c r="P620" s="224" t="s">
        <v>807</v>
      </c>
    </row>
    <row r="621" spans="1:16" ht="14">
      <c r="A621" s="219"/>
      <c r="B621" s="219"/>
      <c r="C621"/>
      <c r="E621"/>
      <c r="G621" s="231" t="s">
        <v>877</v>
      </c>
      <c r="H621" s="221"/>
      <c r="I621"/>
      <c r="J621"/>
      <c r="K621" s="221"/>
      <c r="L621"/>
      <c r="M621"/>
      <c r="N621" s="221"/>
      <c r="O621" s="224" t="s">
        <v>791</v>
      </c>
      <c r="P621" s="224" t="s">
        <v>808</v>
      </c>
    </row>
    <row r="622" spans="1:16" ht="14">
      <c r="A622" s="219"/>
      <c r="B622" s="219"/>
      <c r="C622"/>
      <c r="E622"/>
      <c r="G622" s="231" t="s">
        <v>878</v>
      </c>
      <c r="H622" s="221"/>
      <c r="I622"/>
      <c r="J622"/>
      <c r="K622" s="221"/>
      <c r="L622"/>
      <c r="M622"/>
      <c r="N622" s="221"/>
      <c r="O622" s="224" t="s">
        <v>809</v>
      </c>
      <c r="P622" s="224" t="s">
        <v>810</v>
      </c>
    </row>
    <row r="623" spans="1:16" ht="14">
      <c r="A623" s="219"/>
      <c r="B623" s="219"/>
      <c r="C623"/>
      <c r="E623"/>
      <c r="G623" s="231" t="s">
        <v>879</v>
      </c>
      <c r="H623" s="221"/>
      <c r="I623"/>
      <c r="J623"/>
      <c r="K623" s="221"/>
      <c r="L623"/>
      <c r="M623"/>
      <c r="N623" s="221"/>
      <c r="O623" s="224" t="s">
        <v>809</v>
      </c>
      <c r="P623" s="224" t="s">
        <v>811</v>
      </c>
    </row>
    <row r="624" spans="1:16" ht="14">
      <c r="A624" s="219"/>
      <c r="B624" s="219"/>
      <c r="C624"/>
      <c r="E624"/>
      <c r="G624" s="231" t="s">
        <v>880</v>
      </c>
      <c r="H624" s="221"/>
      <c r="I624"/>
      <c r="J624"/>
      <c r="K624" s="221"/>
      <c r="L624"/>
      <c r="M624"/>
      <c r="N624" s="221"/>
      <c r="O624" s="224" t="s">
        <v>809</v>
      </c>
      <c r="P624" s="224" t="s">
        <v>812</v>
      </c>
    </row>
    <row r="625" spans="1:16" ht="14">
      <c r="A625" s="219"/>
      <c r="B625" s="219"/>
      <c r="C625"/>
      <c r="E625"/>
      <c r="G625" s="231" t="s">
        <v>881</v>
      </c>
      <c r="H625" s="221"/>
      <c r="I625"/>
      <c r="J625"/>
      <c r="K625" s="221"/>
      <c r="L625"/>
      <c r="M625"/>
      <c r="N625" s="221"/>
      <c r="O625" s="224" t="s">
        <v>809</v>
      </c>
      <c r="P625" s="224" t="s">
        <v>813</v>
      </c>
    </row>
    <row r="626" spans="1:16" ht="14">
      <c r="A626" s="219"/>
      <c r="B626" s="219"/>
      <c r="C626"/>
      <c r="E626"/>
      <c r="G626" s="231" t="s">
        <v>882</v>
      </c>
      <c r="H626" s="221"/>
      <c r="I626"/>
      <c r="J626"/>
      <c r="K626" s="221"/>
      <c r="L626"/>
      <c r="M626"/>
      <c r="N626" s="221"/>
      <c r="O626" s="224" t="s">
        <v>809</v>
      </c>
      <c r="P626" s="224" t="s">
        <v>814</v>
      </c>
    </row>
    <row r="627" spans="1:16" ht="14">
      <c r="A627" s="219"/>
      <c r="B627" s="219"/>
      <c r="C627"/>
      <c r="E627"/>
      <c r="G627" s="231" t="s">
        <v>883</v>
      </c>
      <c r="H627" s="221"/>
      <c r="I627"/>
      <c r="J627"/>
      <c r="K627" s="221"/>
      <c r="L627"/>
      <c r="M627"/>
      <c r="N627" s="221"/>
      <c r="O627" s="224" t="s">
        <v>809</v>
      </c>
      <c r="P627" s="224" t="s">
        <v>815</v>
      </c>
    </row>
    <row r="628" spans="1:16" ht="14">
      <c r="A628" s="219"/>
      <c r="B628" s="219"/>
      <c r="C628"/>
      <c r="E628"/>
      <c r="G628" s="231" t="s">
        <v>884</v>
      </c>
      <c r="H628" s="221"/>
      <c r="I628"/>
      <c r="J628"/>
      <c r="K628" s="221"/>
      <c r="L628"/>
      <c r="M628"/>
      <c r="N628" s="221"/>
      <c r="O628" s="224" t="s">
        <v>809</v>
      </c>
      <c r="P628" s="224" t="s">
        <v>816</v>
      </c>
    </row>
    <row r="629" spans="1:16" ht="14">
      <c r="A629" s="219"/>
      <c r="B629" s="219"/>
      <c r="C629"/>
      <c r="E629"/>
      <c r="G629" s="231" t="s">
        <v>886</v>
      </c>
      <c r="H629" s="221"/>
      <c r="I629"/>
      <c r="J629"/>
      <c r="K629" s="221"/>
      <c r="L629"/>
      <c r="M629"/>
      <c r="N629" s="221"/>
      <c r="O629" s="224" t="s">
        <v>809</v>
      </c>
      <c r="P629" s="224" t="s">
        <v>817</v>
      </c>
    </row>
    <row r="630" spans="1:16" ht="14">
      <c r="A630" s="219"/>
      <c r="B630" s="219"/>
      <c r="C630"/>
      <c r="E630"/>
      <c r="G630" s="231" t="s">
        <v>887</v>
      </c>
      <c r="H630" s="221"/>
      <c r="I630"/>
      <c r="J630"/>
      <c r="K630" s="221"/>
      <c r="L630"/>
      <c r="M630"/>
      <c r="N630" s="221"/>
      <c r="O630" s="224" t="s">
        <v>809</v>
      </c>
      <c r="P630" s="224" t="s">
        <v>818</v>
      </c>
    </row>
    <row r="631" spans="1:16" ht="14">
      <c r="A631" s="219"/>
      <c r="B631" s="219"/>
      <c r="C631"/>
      <c r="E631"/>
      <c r="G631" s="231" t="s">
        <v>890</v>
      </c>
      <c r="H631" s="221"/>
      <c r="I631"/>
      <c r="J631"/>
      <c r="K631" s="221"/>
      <c r="L631"/>
      <c r="M631"/>
      <c r="N631" s="221"/>
      <c r="O631" s="224" t="s">
        <v>809</v>
      </c>
      <c r="P631" s="224" t="s">
        <v>819</v>
      </c>
    </row>
    <row r="632" spans="1:16" ht="14">
      <c r="A632" s="219"/>
      <c r="B632" s="219"/>
      <c r="C632"/>
      <c r="E632"/>
      <c r="G632" s="231" t="s">
        <v>891</v>
      </c>
      <c r="H632" s="221"/>
      <c r="I632"/>
      <c r="J632"/>
      <c r="K632" s="221"/>
      <c r="L632"/>
      <c r="M632"/>
      <c r="N632" s="221"/>
      <c r="O632" s="224" t="s">
        <v>809</v>
      </c>
      <c r="P632" s="224" t="s">
        <v>752</v>
      </c>
    </row>
    <row r="633" spans="1:16" ht="14">
      <c r="A633" s="219"/>
      <c r="B633" s="219"/>
      <c r="C633"/>
      <c r="E633"/>
      <c r="G633" s="231" t="s">
        <v>892</v>
      </c>
      <c r="H633" s="221"/>
      <c r="I633"/>
      <c r="J633"/>
      <c r="K633" s="221"/>
      <c r="L633"/>
      <c r="M633"/>
      <c r="N633" s="221"/>
      <c r="O633" s="224" t="s">
        <v>809</v>
      </c>
      <c r="P633" s="224" t="s">
        <v>820</v>
      </c>
    </row>
    <row r="634" spans="1:16" ht="14">
      <c r="A634" s="219"/>
      <c r="B634" s="219"/>
      <c r="C634"/>
      <c r="E634"/>
      <c r="G634" s="231" t="s">
        <v>893</v>
      </c>
      <c r="H634" s="221"/>
      <c r="I634"/>
      <c r="J634"/>
      <c r="K634" s="221"/>
      <c r="L634"/>
      <c r="M634"/>
      <c r="N634" s="221"/>
      <c r="O634" s="224" t="s">
        <v>809</v>
      </c>
      <c r="P634" s="224" t="s">
        <v>821</v>
      </c>
    </row>
    <row r="635" spans="1:16" ht="14">
      <c r="A635" s="219"/>
      <c r="B635" s="219"/>
      <c r="C635"/>
      <c r="E635"/>
      <c r="G635" s="231" t="s">
        <v>896</v>
      </c>
      <c r="H635" s="221"/>
      <c r="I635"/>
      <c r="J635"/>
      <c r="K635" s="221"/>
      <c r="L635"/>
      <c r="M635"/>
      <c r="N635" s="221"/>
      <c r="O635" s="224" t="s">
        <v>809</v>
      </c>
      <c r="P635" s="224" t="s">
        <v>822</v>
      </c>
    </row>
    <row r="636" spans="1:16" ht="14">
      <c r="A636" s="219"/>
      <c r="B636" s="219"/>
      <c r="C636"/>
      <c r="E636"/>
      <c r="G636" s="231" t="s">
        <v>897</v>
      </c>
      <c r="H636" s="221"/>
      <c r="I636"/>
      <c r="J636"/>
      <c r="K636" s="221"/>
      <c r="L636"/>
      <c r="M636"/>
      <c r="N636" s="221"/>
      <c r="O636" s="224" t="s">
        <v>809</v>
      </c>
      <c r="P636" s="224" t="s">
        <v>824</v>
      </c>
    </row>
    <row r="637" spans="1:16" ht="14">
      <c r="A637" s="219"/>
      <c r="B637" s="219"/>
      <c r="C637"/>
      <c r="E637"/>
      <c r="G637" s="231" t="s">
        <v>898</v>
      </c>
      <c r="H637" s="221"/>
      <c r="I637"/>
      <c r="J637"/>
      <c r="K637" s="221"/>
      <c r="L637"/>
      <c r="M637"/>
      <c r="N637" s="221"/>
      <c r="O637" s="224" t="s">
        <v>809</v>
      </c>
      <c r="P637" s="224" t="s">
        <v>825</v>
      </c>
    </row>
    <row r="638" spans="1:16" ht="14">
      <c r="A638" s="219"/>
      <c r="B638" s="219"/>
      <c r="C638"/>
      <c r="E638"/>
      <c r="G638" s="231" t="s">
        <v>899</v>
      </c>
      <c r="H638" s="221"/>
      <c r="I638"/>
      <c r="J638"/>
      <c r="K638" s="221"/>
      <c r="L638"/>
      <c r="M638"/>
      <c r="N638" s="221"/>
      <c r="O638" s="224" t="s">
        <v>809</v>
      </c>
      <c r="P638" s="224" t="s">
        <v>826</v>
      </c>
    </row>
    <row r="639" spans="1:16" ht="14">
      <c r="A639" s="219"/>
      <c r="B639" s="219"/>
      <c r="C639"/>
      <c r="E639"/>
      <c r="G639" s="231" t="s">
        <v>900</v>
      </c>
      <c r="H639" s="221"/>
      <c r="I639"/>
      <c r="J639"/>
      <c r="K639" s="221"/>
      <c r="L639"/>
      <c r="M639"/>
      <c r="N639" s="221"/>
      <c r="O639" s="224" t="s">
        <v>809</v>
      </c>
      <c r="P639" s="224" t="s">
        <v>827</v>
      </c>
    </row>
    <row r="640" spans="1:16" ht="14">
      <c r="A640" s="219"/>
      <c r="B640" s="219"/>
      <c r="C640"/>
      <c r="E640"/>
      <c r="G640" s="231" t="s">
        <v>901</v>
      </c>
      <c r="H640" s="221"/>
      <c r="I640"/>
      <c r="J640"/>
      <c r="K640" s="221"/>
      <c r="L640"/>
      <c r="M640"/>
      <c r="N640" s="221"/>
      <c r="O640" s="224" t="s">
        <v>828</v>
      </c>
      <c r="P640" s="224" t="s">
        <v>829</v>
      </c>
    </row>
    <row r="641" spans="1:16" ht="14">
      <c r="A641" s="219"/>
      <c r="B641" s="219"/>
      <c r="C641"/>
      <c r="E641"/>
      <c r="G641" s="231" t="s">
        <v>902</v>
      </c>
      <c r="H641" s="221"/>
      <c r="I641"/>
      <c r="J641"/>
      <c r="K641" s="221"/>
      <c r="L641"/>
      <c r="M641"/>
      <c r="N641" s="221"/>
      <c r="O641" s="224" t="s">
        <v>828</v>
      </c>
      <c r="P641" s="224" t="s">
        <v>830</v>
      </c>
    </row>
    <row r="642" spans="1:16" ht="14">
      <c r="A642" s="219"/>
      <c r="B642" s="219"/>
      <c r="C642"/>
      <c r="E642"/>
      <c r="G642" s="231" t="s">
        <v>903</v>
      </c>
      <c r="H642" s="221"/>
      <c r="I642"/>
      <c r="J642"/>
      <c r="K642" s="221"/>
      <c r="L642"/>
      <c r="M642"/>
      <c r="N642" s="221"/>
      <c r="O642" s="224" t="s">
        <v>828</v>
      </c>
      <c r="P642" s="224" t="s">
        <v>831</v>
      </c>
    </row>
    <row r="643" spans="1:16" ht="14">
      <c r="A643" s="219"/>
      <c r="B643" s="219"/>
      <c r="C643"/>
      <c r="E643"/>
      <c r="G643" s="231" t="s">
        <v>904</v>
      </c>
      <c r="H643" s="221"/>
      <c r="I643"/>
      <c r="J643"/>
      <c r="K643" s="221"/>
      <c r="L643"/>
      <c r="M643"/>
      <c r="N643" s="221"/>
      <c r="O643" s="224" t="s">
        <v>828</v>
      </c>
      <c r="P643" s="224" t="s">
        <v>833</v>
      </c>
    </row>
    <row r="644" spans="1:16" ht="14">
      <c r="A644" s="219"/>
      <c r="B644" s="219"/>
      <c r="C644"/>
      <c r="E644"/>
      <c r="G644" s="231" t="s">
        <v>905</v>
      </c>
      <c r="H644" s="221"/>
      <c r="I644"/>
      <c r="J644"/>
      <c r="K644" s="221"/>
      <c r="L644"/>
      <c r="M644"/>
      <c r="N644" s="221"/>
      <c r="O644" s="224" t="s">
        <v>828</v>
      </c>
      <c r="P644" s="224" t="s">
        <v>834</v>
      </c>
    </row>
    <row r="645" spans="1:16" ht="14">
      <c r="A645" s="219"/>
      <c r="B645" s="219"/>
      <c r="C645"/>
      <c r="E645"/>
      <c r="G645" s="231" t="s">
        <v>906</v>
      </c>
      <c r="H645" s="221"/>
      <c r="I645"/>
      <c r="J645"/>
      <c r="K645" s="221"/>
      <c r="L645"/>
      <c r="M645"/>
      <c r="N645" s="221"/>
      <c r="O645" s="224" t="s">
        <v>828</v>
      </c>
      <c r="P645" s="224" t="s">
        <v>835</v>
      </c>
    </row>
    <row r="646" spans="1:16" ht="14">
      <c r="A646" s="219"/>
      <c r="B646" s="219"/>
      <c r="C646"/>
      <c r="E646"/>
      <c r="G646" s="231" t="s">
        <v>907</v>
      </c>
      <c r="H646" s="221"/>
      <c r="I646"/>
      <c r="J646"/>
      <c r="K646" s="221"/>
      <c r="L646"/>
      <c r="M646"/>
      <c r="N646" s="221"/>
      <c r="O646" s="224" t="s">
        <v>828</v>
      </c>
      <c r="P646" s="224" t="s">
        <v>836</v>
      </c>
    </row>
    <row r="647" spans="1:16" ht="14">
      <c r="A647" s="219"/>
      <c r="B647" s="219"/>
      <c r="C647"/>
      <c r="E647"/>
      <c r="G647" s="231" t="s">
        <v>908</v>
      </c>
      <c r="H647" s="221"/>
      <c r="I647"/>
      <c r="J647"/>
      <c r="K647" s="221"/>
      <c r="L647"/>
      <c r="M647"/>
      <c r="N647" s="221"/>
      <c r="O647" s="224" t="s">
        <v>828</v>
      </c>
      <c r="P647" s="224" t="s">
        <v>837</v>
      </c>
    </row>
    <row r="648" spans="1:16" ht="14">
      <c r="A648" s="219"/>
      <c r="B648" s="219"/>
      <c r="C648"/>
      <c r="E648"/>
      <c r="G648" s="231" t="s">
        <v>909</v>
      </c>
      <c r="H648" s="221"/>
      <c r="I648"/>
      <c r="J648"/>
      <c r="K648" s="221"/>
      <c r="L648"/>
      <c r="M648"/>
      <c r="N648" s="221"/>
      <c r="O648" s="224" t="s">
        <v>828</v>
      </c>
      <c r="P648" s="224" t="s">
        <v>838</v>
      </c>
    </row>
    <row r="649" spans="1:16" ht="14">
      <c r="A649" s="219"/>
      <c r="B649" s="219"/>
      <c r="C649"/>
      <c r="E649"/>
      <c r="G649" s="231" t="s">
        <v>910</v>
      </c>
      <c r="H649" s="221"/>
      <c r="I649"/>
      <c r="J649"/>
      <c r="K649" s="221"/>
      <c r="L649"/>
      <c r="M649"/>
      <c r="N649" s="221"/>
      <c r="O649" s="224" t="s">
        <v>828</v>
      </c>
      <c r="P649" s="224" t="s">
        <v>839</v>
      </c>
    </row>
    <row r="650" spans="1:16" ht="14">
      <c r="A650" s="219"/>
      <c r="B650" s="219"/>
      <c r="C650"/>
      <c r="E650"/>
      <c r="G650" s="231" t="s">
        <v>911</v>
      </c>
      <c r="H650" s="221"/>
      <c r="I650"/>
      <c r="J650"/>
      <c r="K650" s="221"/>
      <c r="L650"/>
      <c r="M650"/>
      <c r="N650" s="221"/>
      <c r="O650" s="224" t="s">
        <v>828</v>
      </c>
      <c r="P650" s="224" t="s">
        <v>429</v>
      </c>
    </row>
    <row r="651" spans="1:16" ht="14">
      <c r="A651" s="219"/>
      <c r="B651" s="219"/>
      <c r="C651"/>
      <c r="E651"/>
      <c r="G651" s="231" t="s">
        <v>912</v>
      </c>
      <c r="H651" s="221"/>
      <c r="I651"/>
      <c r="J651"/>
      <c r="K651" s="221"/>
      <c r="L651"/>
      <c r="M651"/>
      <c r="N651" s="221"/>
      <c r="O651" s="224" t="s">
        <v>828</v>
      </c>
      <c r="P651" s="224" t="s">
        <v>840</v>
      </c>
    </row>
    <row r="652" spans="1:16" ht="14">
      <c r="A652" s="219"/>
      <c r="B652" s="219"/>
      <c r="C652"/>
      <c r="E652"/>
      <c r="G652" s="231" t="s">
        <v>913</v>
      </c>
      <c r="H652" s="221"/>
      <c r="I652"/>
      <c r="J652"/>
      <c r="K652" s="221"/>
      <c r="L652"/>
      <c r="M652"/>
      <c r="N652" s="221"/>
      <c r="O652" s="224" t="s">
        <v>828</v>
      </c>
      <c r="P652" s="224" t="s">
        <v>841</v>
      </c>
    </row>
    <row r="653" spans="1:16" ht="14">
      <c r="A653" s="219"/>
      <c r="B653" s="219"/>
      <c r="C653"/>
      <c r="E653"/>
      <c r="G653" s="231" t="s">
        <v>914</v>
      </c>
      <c r="H653" s="221"/>
      <c r="I653"/>
      <c r="J653"/>
      <c r="K653" s="221"/>
      <c r="L653"/>
      <c r="M653"/>
      <c r="N653" s="221"/>
      <c r="O653" s="224" t="s">
        <v>828</v>
      </c>
      <c r="P653" s="224" t="s">
        <v>842</v>
      </c>
    </row>
    <row r="654" spans="1:16" ht="14">
      <c r="A654" s="219"/>
      <c r="B654" s="219"/>
      <c r="C654"/>
      <c r="E654"/>
      <c r="G654" s="231" t="s">
        <v>915</v>
      </c>
      <c r="H654" s="221"/>
      <c r="I654"/>
      <c r="J654"/>
      <c r="K654" s="221"/>
      <c r="L654"/>
      <c r="M654"/>
      <c r="N654" s="221"/>
      <c r="O654" s="224" t="s">
        <v>828</v>
      </c>
      <c r="P654" s="224" t="s">
        <v>843</v>
      </c>
    </row>
    <row r="655" spans="1:16" ht="14">
      <c r="A655" s="219"/>
      <c r="B655" s="219"/>
      <c r="C655"/>
      <c r="E655"/>
      <c r="G655" s="231" t="s">
        <v>916</v>
      </c>
      <c r="H655" s="221"/>
      <c r="I655"/>
      <c r="J655"/>
      <c r="K655" s="221"/>
      <c r="L655"/>
      <c r="M655"/>
      <c r="N655" s="221"/>
      <c r="O655" s="224" t="s">
        <v>828</v>
      </c>
      <c r="P655" s="224" t="s">
        <v>844</v>
      </c>
    </row>
    <row r="656" spans="1:16" ht="14">
      <c r="A656" s="219"/>
      <c r="B656" s="219"/>
      <c r="C656"/>
      <c r="E656"/>
      <c r="G656" s="231" t="s">
        <v>917</v>
      </c>
      <c r="H656" s="221"/>
      <c r="I656"/>
      <c r="J656"/>
      <c r="K656" s="221"/>
      <c r="L656"/>
      <c r="M656"/>
      <c r="N656" s="221"/>
      <c r="O656" s="224" t="s">
        <v>828</v>
      </c>
      <c r="P656" s="224" t="s">
        <v>845</v>
      </c>
    </row>
    <row r="657" spans="1:16" ht="14">
      <c r="A657" s="219"/>
      <c r="B657" s="219"/>
      <c r="C657"/>
      <c r="E657"/>
      <c r="G657" s="231" t="s">
        <v>918</v>
      </c>
      <c r="H657" s="221"/>
      <c r="I657"/>
      <c r="J657"/>
      <c r="K657" s="221"/>
      <c r="L657"/>
      <c r="M657"/>
      <c r="N657" s="221"/>
      <c r="O657" s="224" t="s">
        <v>846</v>
      </c>
      <c r="P657" s="224" t="s">
        <v>847</v>
      </c>
    </row>
    <row r="658" spans="1:16" ht="14">
      <c r="A658" s="219"/>
      <c r="B658" s="219"/>
      <c r="C658"/>
      <c r="E658"/>
      <c r="G658" s="231" t="s">
        <v>919</v>
      </c>
      <c r="H658" s="221"/>
      <c r="I658"/>
      <c r="J658"/>
      <c r="K658" s="221"/>
      <c r="L658"/>
      <c r="M658"/>
      <c r="N658" s="221"/>
      <c r="O658" s="224" t="s">
        <v>846</v>
      </c>
      <c r="P658" s="224" t="s">
        <v>848</v>
      </c>
    </row>
    <row r="659" spans="1:16" ht="14">
      <c r="A659" s="219"/>
      <c r="B659" s="219"/>
      <c r="C659"/>
      <c r="E659"/>
      <c r="G659" s="231" t="s">
        <v>920</v>
      </c>
      <c r="H659" s="221"/>
      <c r="I659"/>
      <c r="J659"/>
      <c r="K659" s="221"/>
      <c r="L659"/>
      <c r="M659"/>
      <c r="N659" s="221"/>
      <c r="O659" s="224" t="s">
        <v>846</v>
      </c>
      <c r="P659" s="224" t="s">
        <v>849</v>
      </c>
    </row>
    <row r="660" spans="1:16" ht="14">
      <c r="A660" s="219"/>
      <c r="B660" s="219"/>
      <c r="C660"/>
      <c r="E660"/>
      <c r="G660" s="231" t="s">
        <v>921</v>
      </c>
      <c r="H660" s="221"/>
      <c r="I660"/>
      <c r="J660"/>
      <c r="K660" s="221"/>
      <c r="L660"/>
      <c r="M660"/>
      <c r="N660" s="221"/>
      <c r="O660" s="224" t="s">
        <v>846</v>
      </c>
      <c r="P660" s="224" t="s">
        <v>850</v>
      </c>
    </row>
    <row r="661" spans="1:16" ht="14">
      <c r="A661" s="219"/>
      <c r="B661" s="219"/>
      <c r="C661"/>
      <c r="E661"/>
      <c r="G661" s="231" t="s">
        <v>922</v>
      </c>
      <c r="H661" s="221"/>
      <c r="I661"/>
      <c r="J661"/>
      <c r="K661" s="221"/>
      <c r="L661"/>
      <c r="M661"/>
      <c r="N661" s="221"/>
      <c r="O661" s="224" t="s">
        <v>846</v>
      </c>
      <c r="P661" s="224" t="s">
        <v>851</v>
      </c>
    </row>
    <row r="662" spans="1:16" ht="14">
      <c r="A662" s="219"/>
      <c r="B662" s="219"/>
      <c r="C662"/>
      <c r="E662"/>
      <c r="G662" s="231" t="s">
        <v>923</v>
      </c>
      <c r="H662" s="221"/>
      <c r="I662"/>
      <c r="J662"/>
      <c r="K662" s="221"/>
      <c r="L662"/>
      <c r="M662"/>
      <c r="N662" s="221"/>
      <c r="O662" s="224" t="s">
        <v>846</v>
      </c>
      <c r="P662" s="224" t="s">
        <v>852</v>
      </c>
    </row>
    <row r="663" spans="1:16" ht="14">
      <c r="A663" s="219"/>
      <c r="B663" s="219"/>
      <c r="C663"/>
      <c r="E663"/>
      <c r="G663" s="231" t="s">
        <v>925</v>
      </c>
      <c r="H663" s="221"/>
      <c r="I663"/>
      <c r="J663"/>
      <c r="K663" s="221"/>
      <c r="L663"/>
      <c r="M663"/>
      <c r="N663" s="221"/>
      <c r="O663" s="224" t="s">
        <v>846</v>
      </c>
      <c r="P663" s="224" t="s">
        <v>853</v>
      </c>
    </row>
    <row r="664" spans="1:16" ht="14">
      <c r="A664" s="219"/>
      <c r="B664" s="219"/>
      <c r="C664"/>
      <c r="E664"/>
      <c r="G664" s="231" t="s">
        <v>926</v>
      </c>
      <c r="H664" s="221"/>
      <c r="I664"/>
      <c r="J664"/>
      <c r="K664" s="221"/>
      <c r="L664"/>
      <c r="M664"/>
      <c r="N664" s="221"/>
      <c r="O664" s="224" t="s">
        <v>846</v>
      </c>
      <c r="P664" s="224" t="s">
        <v>854</v>
      </c>
    </row>
    <row r="665" spans="1:16" ht="14">
      <c r="A665" s="219"/>
      <c r="B665" s="219"/>
      <c r="C665"/>
      <c r="E665"/>
      <c r="G665" s="231" t="s">
        <v>927</v>
      </c>
      <c r="H665" s="221"/>
      <c r="I665"/>
      <c r="J665"/>
      <c r="K665" s="221"/>
      <c r="L665"/>
      <c r="M665"/>
      <c r="N665" s="221"/>
      <c r="O665" s="224" t="s">
        <v>846</v>
      </c>
      <c r="P665" s="224" t="s">
        <v>855</v>
      </c>
    </row>
    <row r="666" spans="1:16" ht="14">
      <c r="A666" s="219"/>
      <c r="B666" s="219"/>
      <c r="C666"/>
      <c r="E666"/>
      <c r="G666" s="231" t="s">
        <v>928</v>
      </c>
      <c r="H666" s="221"/>
      <c r="I666"/>
      <c r="J666"/>
      <c r="K666" s="221"/>
      <c r="L666"/>
      <c r="M666"/>
      <c r="N666" s="221"/>
      <c r="O666" s="224" t="s">
        <v>846</v>
      </c>
      <c r="P666" s="224" t="s">
        <v>856</v>
      </c>
    </row>
    <row r="667" spans="1:16" ht="14">
      <c r="A667" s="219"/>
      <c r="B667" s="219"/>
      <c r="C667"/>
      <c r="E667"/>
      <c r="G667" s="231" t="s">
        <v>929</v>
      </c>
      <c r="H667" s="221"/>
      <c r="I667"/>
      <c r="J667"/>
      <c r="K667" s="221"/>
      <c r="L667"/>
      <c r="M667"/>
      <c r="N667" s="221"/>
      <c r="O667" s="224" t="s">
        <v>846</v>
      </c>
      <c r="P667" s="224" t="s">
        <v>368</v>
      </c>
    </row>
    <row r="668" spans="1:16" ht="14">
      <c r="A668" s="219"/>
      <c r="B668" s="219"/>
      <c r="C668"/>
      <c r="E668"/>
      <c r="G668" s="231" t="s">
        <v>930</v>
      </c>
      <c r="H668" s="221"/>
      <c r="I668"/>
      <c r="J668"/>
      <c r="K668" s="221"/>
      <c r="L668"/>
      <c r="M668"/>
      <c r="N668" s="221"/>
      <c r="O668" s="224" t="s">
        <v>846</v>
      </c>
      <c r="P668" s="224" t="s">
        <v>857</v>
      </c>
    </row>
    <row r="669" spans="1:16" ht="14">
      <c r="A669" s="219"/>
      <c r="B669" s="219"/>
      <c r="C669"/>
      <c r="E669"/>
      <c r="G669" s="231" t="s">
        <v>931</v>
      </c>
      <c r="H669" s="221"/>
      <c r="I669"/>
      <c r="J669"/>
      <c r="K669" s="221"/>
      <c r="L669"/>
      <c r="M669"/>
      <c r="N669" s="221"/>
      <c r="O669" s="224" t="s">
        <v>846</v>
      </c>
      <c r="P669" s="224" t="s">
        <v>858</v>
      </c>
    </row>
    <row r="670" spans="1:16" ht="14">
      <c r="A670" s="219"/>
      <c r="B670" s="219"/>
      <c r="C670"/>
      <c r="E670"/>
      <c r="G670" s="231" t="s">
        <v>932</v>
      </c>
      <c r="H670" s="221"/>
      <c r="I670"/>
      <c r="J670"/>
      <c r="K670" s="221"/>
      <c r="L670"/>
      <c r="M670"/>
      <c r="N670" s="221"/>
      <c r="O670" s="224" t="s">
        <v>846</v>
      </c>
      <c r="P670" s="224" t="s">
        <v>508</v>
      </c>
    </row>
    <row r="671" spans="1:16" ht="14">
      <c r="A671" s="219"/>
      <c r="B671" s="219"/>
      <c r="C671"/>
      <c r="E671"/>
      <c r="G671" s="231" t="s">
        <v>933</v>
      </c>
      <c r="H671" s="221"/>
      <c r="I671"/>
      <c r="J671"/>
      <c r="K671" s="221"/>
      <c r="L671"/>
      <c r="M671"/>
      <c r="N671" s="221"/>
      <c r="O671" s="224" t="s">
        <v>846</v>
      </c>
      <c r="P671" s="224" t="s">
        <v>859</v>
      </c>
    </row>
    <row r="672" spans="1:16" ht="14">
      <c r="A672" s="219"/>
      <c r="B672" s="219"/>
      <c r="C672"/>
      <c r="E672"/>
      <c r="G672" s="231" t="s">
        <v>934</v>
      </c>
      <c r="H672" s="221"/>
      <c r="I672"/>
      <c r="J672"/>
      <c r="K672" s="221"/>
      <c r="L672"/>
      <c r="M672"/>
      <c r="N672" s="221"/>
      <c r="O672" s="224" t="s">
        <v>846</v>
      </c>
      <c r="P672" s="224" t="s">
        <v>860</v>
      </c>
    </row>
    <row r="673" spans="1:16" ht="14">
      <c r="A673" s="219"/>
      <c r="B673" s="219"/>
      <c r="C673"/>
      <c r="E673"/>
      <c r="G673" s="231" t="s">
        <v>935</v>
      </c>
      <c r="H673" s="221"/>
      <c r="I673"/>
      <c r="J673"/>
      <c r="K673" s="221"/>
      <c r="L673"/>
      <c r="M673"/>
      <c r="N673" s="221"/>
      <c r="O673" s="224" t="s">
        <v>846</v>
      </c>
      <c r="P673" s="224" t="s">
        <v>861</v>
      </c>
    </row>
    <row r="674" spans="1:16" ht="14">
      <c r="A674" s="219"/>
      <c r="B674" s="219"/>
      <c r="C674"/>
      <c r="E674"/>
      <c r="G674" s="231" t="s">
        <v>936</v>
      </c>
      <c r="H674" s="221"/>
      <c r="I674"/>
      <c r="J674"/>
      <c r="K674" s="221"/>
      <c r="L674"/>
      <c r="M674"/>
      <c r="N674" s="221"/>
      <c r="O674" s="224" t="s">
        <v>846</v>
      </c>
      <c r="P674" s="224" t="s">
        <v>862</v>
      </c>
    </row>
    <row r="675" spans="1:16" ht="14">
      <c r="A675" s="219"/>
      <c r="B675" s="219"/>
      <c r="C675"/>
      <c r="E675"/>
      <c r="G675" s="231" t="s">
        <v>938</v>
      </c>
      <c r="H675" s="221"/>
      <c r="I675"/>
      <c r="J675"/>
      <c r="K675" s="221"/>
      <c r="L675"/>
      <c r="M675"/>
      <c r="N675" s="221"/>
      <c r="O675" s="224" t="s">
        <v>846</v>
      </c>
      <c r="P675" s="224" t="s">
        <v>864</v>
      </c>
    </row>
    <row r="676" spans="1:16" ht="14">
      <c r="A676" s="219"/>
      <c r="B676" s="219"/>
      <c r="C676"/>
      <c r="E676"/>
      <c r="G676" s="231" t="s">
        <v>939</v>
      </c>
      <c r="H676" s="221"/>
      <c r="I676"/>
      <c r="J676"/>
      <c r="K676" s="221"/>
      <c r="L676"/>
      <c r="M676"/>
      <c r="N676" s="221"/>
      <c r="O676" s="224" t="s">
        <v>846</v>
      </c>
      <c r="P676" s="224" t="s">
        <v>865</v>
      </c>
    </row>
    <row r="677" spans="1:16" ht="14">
      <c r="A677" s="219"/>
      <c r="B677" s="219"/>
      <c r="C677"/>
      <c r="E677"/>
      <c r="G677" s="231" t="s">
        <v>940</v>
      </c>
      <c r="H677" s="221"/>
      <c r="I677"/>
      <c r="J677"/>
      <c r="K677" s="221"/>
      <c r="L677"/>
      <c r="M677"/>
      <c r="N677" s="221"/>
      <c r="O677" s="224" t="s">
        <v>846</v>
      </c>
      <c r="P677" s="224" t="s">
        <v>866</v>
      </c>
    </row>
    <row r="678" spans="1:16" ht="14">
      <c r="A678" s="219"/>
      <c r="B678" s="219"/>
      <c r="C678"/>
      <c r="E678"/>
      <c r="G678" s="231" t="s">
        <v>941</v>
      </c>
      <c r="H678" s="221"/>
      <c r="I678"/>
      <c r="J678"/>
      <c r="K678" s="221"/>
      <c r="L678"/>
      <c r="M678"/>
      <c r="N678" s="221"/>
      <c r="O678" s="224" t="s">
        <v>846</v>
      </c>
      <c r="P678" s="224" t="s">
        <v>868</v>
      </c>
    </row>
    <row r="679" spans="1:16" ht="14">
      <c r="A679" s="219"/>
      <c r="B679" s="219"/>
      <c r="C679"/>
      <c r="E679"/>
      <c r="G679" s="231" t="s">
        <v>942</v>
      </c>
      <c r="H679" s="221"/>
      <c r="I679"/>
      <c r="J679"/>
      <c r="K679" s="221"/>
      <c r="L679"/>
      <c r="M679"/>
      <c r="N679" s="221"/>
      <c r="O679" s="224" t="s">
        <v>846</v>
      </c>
      <c r="P679" s="224" t="s">
        <v>869</v>
      </c>
    </row>
    <row r="680" spans="1:16" ht="14">
      <c r="A680" s="219"/>
      <c r="B680" s="219"/>
      <c r="C680"/>
      <c r="E680"/>
      <c r="G680" s="231" t="s">
        <v>943</v>
      </c>
      <c r="H680" s="221"/>
      <c r="I680"/>
      <c r="J680"/>
      <c r="K680" s="221"/>
      <c r="L680"/>
      <c r="M680"/>
      <c r="N680" s="221"/>
      <c r="O680" s="224" t="s">
        <v>846</v>
      </c>
      <c r="P680" s="224" t="s">
        <v>870</v>
      </c>
    </row>
    <row r="681" spans="1:16" ht="14">
      <c r="A681" s="219"/>
      <c r="B681" s="219"/>
      <c r="C681"/>
      <c r="E681"/>
      <c r="G681" s="231" t="s">
        <v>944</v>
      </c>
      <c r="H681" s="221"/>
      <c r="I681"/>
      <c r="J681"/>
      <c r="K681" s="221"/>
      <c r="L681"/>
      <c r="M681"/>
      <c r="N681" s="221"/>
      <c r="O681" s="224" t="s">
        <v>846</v>
      </c>
      <c r="P681" s="224" t="s">
        <v>554</v>
      </c>
    </row>
    <row r="682" spans="1:16" ht="14">
      <c r="A682" s="219"/>
      <c r="B682" s="219"/>
      <c r="C682"/>
      <c r="E682"/>
      <c r="G682" s="231" t="s">
        <v>945</v>
      </c>
      <c r="H682" s="221"/>
      <c r="I682"/>
      <c r="J682"/>
      <c r="K682" s="221"/>
      <c r="L682"/>
      <c r="M682"/>
      <c r="N682" s="221"/>
      <c r="O682" s="224" t="s">
        <v>846</v>
      </c>
      <c r="P682" s="224" t="s">
        <v>871</v>
      </c>
    </row>
    <row r="683" spans="1:16" ht="14">
      <c r="A683" s="219"/>
      <c r="B683" s="219"/>
      <c r="C683"/>
      <c r="E683"/>
      <c r="G683" s="231" t="s">
        <v>946</v>
      </c>
      <c r="H683" s="221"/>
      <c r="I683"/>
      <c r="J683"/>
      <c r="K683" s="221"/>
      <c r="L683"/>
      <c r="M683"/>
      <c r="N683" s="221"/>
      <c r="O683" s="224" t="s">
        <v>846</v>
      </c>
      <c r="P683" s="224" t="s">
        <v>872</v>
      </c>
    </row>
    <row r="684" spans="1:16" ht="14">
      <c r="A684" s="219"/>
      <c r="B684" s="219"/>
      <c r="C684"/>
      <c r="E684"/>
      <c r="G684" s="231" t="s">
        <v>947</v>
      </c>
      <c r="H684" s="221"/>
      <c r="I684"/>
      <c r="J684"/>
      <c r="K684" s="221"/>
      <c r="L684"/>
      <c r="M684"/>
      <c r="N684" s="221"/>
      <c r="O684" s="224" t="s">
        <v>846</v>
      </c>
      <c r="P684" s="224" t="s">
        <v>873</v>
      </c>
    </row>
    <row r="685" spans="1:16" ht="14">
      <c r="A685" s="219"/>
      <c r="B685" s="219"/>
      <c r="C685"/>
      <c r="E685"/>
      <c r="G685" s="231" t="s">
        <v>948</v>
      </c>
      <c r="H685" s="221"/>
      <c r="I685"/>
      <c r="J685"/>
      <c r="K685" s="221"/>
      <c r="L685"/>
      <c r="M685"/>
      <c r="N685" s="221"/>
      <c r="O685" s="224" t="s">
        <v>846</v>
      </c>
      <c r="P685" s="224" t="s">
        <v>874</v>
      </c>
    </row>
    <row r="686" spans="1:16" ht="14">
      <c r="A686" s="219"/>
      <c r="B686" s="219"/>
      <c r="C686"/>
      <c r="E686"/>
      <c r="G686" s="231" t="s">
        <v>949</v>
      </c>
      <c r="H686" s="221"/>
      <c r="I686"/>
      <c r="J686"/>
      <c r="K686" s="221"/>
      <c r="L686"/>
      <c r="M686"/>
      <c r="N686" s="221"/>
      <c r="O686" s="224" t="s">
        <v>846</v>
      </c>
      <c r="P686" s="224" t="s">
        <v>875</v>
      </c>
    </row>
    <row r="687" spans="1:16" ht="14">
      <c r="A687" s="219"/>
      <c r="B687" s="219"/>
      <c r="C687"/>
      <c r="E687"/>
      <c r="G687" s="231" t="s">
        <v>951</v>
      </c>
      <c r="H687" s="221"/>
      <c r="I687"/>
      <c r="J687"/>
      <c r="K687" s="221"/>
      <c r="L687"/>
      <c r="M687"/>
      <c r="N687" s="221"/>
      <c r="O687" s="224" t="s">
        <v>846</v>
      </c>
      <c r="P687" s="224" t="s">
        <v>876</v>
      </c>
    </row>
    <row r="688" spans="1:16" ht="14">
      <c r="A688" s="219"/>
      <c r="B688" s="219"/>
      <c r="C688"/>
      <c r="E688"/>
      <c r="G688" s="231" t="s">
        <v>952</v>
      </c>
      <c r="H688" s="221"/>
      <c r="I688"/>
      <c r="J688"/>
      <c r="K688" s="221"/>
      <c r="L688"/>
      <c r="M688"/>
      <c r="N688" s="221"/>
      <c r="O688" s="224" t="s">
        <v>846</v>
      </c>
      <c r="P688" s="224" t="s">
        <v>877</v>
      </c>
    </row>
    <row r="689" spans="1:16" ht="14">
      <c r="A689" s="219"/>
      <c r="B689" s="219"/>
      <c r="C689"/>
      <c r="E689"/>
      <c r="G689" s="231" t="s">
        <v>953</v>
      </c>
      <c r="H689" s="221"/>
      <c r="I689"/>
      <c r="J689"/>
      <c r="K689" s="221"/>
      <c r="L689"/>
      <c r="M689"/>
      <c r="N689" s="221"/>
      <c r="O689" s="224" t="s">
        <v>846</v>
      </c>
      <c r="P689" s="224" t="s">
        <v>878</v>
      </c>
    </row>
    <row r="690" spans="1:16" ht="14">
      <c r="A690" s="219"/>
      <c r="B690" s="219"/>
      <c r="C690"/>
      <c r="E690"/>
      <c r="G690" s="231" t="s">
        <v>954</v>
      </c>
      <c r="H690" s="221"/>
      <c r="I690"/>
      <c r="J690"/>
      <c r="K690" s="221"/>
      <c r="L690"/>
      <c r="M690"/>
      <c r="N690" s="221"/>
      <c r="O690" s="224" t="s">
        <v>846</v>
      </c>
      <c r="P690" s="224" t="s">
        <v>879</v>
      </c>
    </row>
    <row r="691" spans="1:16" ht="14">
      <c r="A691" s="219"/>
      <c r="B691" s="219"/>
      <c r="C691"/>
      <c r="E691"/>
      <c r="G691" s="231" t="s">
        <v>955</v>
      </c>
      <c r="H691" s="221"/>
      <c r="I691"/>
      <c r="J691"/>
      <c r="K691" s="221"/>
      <c r="L691"/>
      <c r="M691"/>
      <c r="N691" s="221"/>
      <c r="O691" s="224" t="s">
        <v>846</v>
      </c>
      <c r="P691" s="224" t="s">
        <v>880</v>
      </c>
    </row>
    <row r="692" spans="1:16" ht="14">
      <c r="A692" s="219"/>
      <c r="B692" s="219"/>
      <c r="C692"/>
      <c r="E692"/>
      <c r="G692" s="231" t="s">
        <v>956</v>
      </c>
      <c r="H692" s="221"/>
      <c r="I692"/>
      <c r="J692"/>
      <c r="K692" s="221"/>
      <c r="L692"/>
      <c r="M692"/>
      <c r="N692" s="221"/>
      <c r="O692" s="224" t="s">
        <v>846</v>
      </c>
      <c r="P692" s="224" t="s">
        <v>881</v>
      </c>
    </row>
    <row r="693" spans="1:16" ht="14">
      <c r="A693" s="219"/>
      <c r="B693" s="219"/>
      <c r="C693"/>
      <c r="E693"/>
      <c r="G693" s="231" t="s">
        <v>957</v>
      </c>
      <c r="H693" s="221"/>
      <c r="I693"/>
      <c r="J693"/>
      <c r="K693" s="221"/>
      <c r="L693"/>
      <c r="M693"/>
      <c r="N693" s="221"/>
      <c r="O693" s="224" t="s">
        <v>846</v>
      </c>
      <c r="P693" s="224" t="s">
        <v>882</v>
      </c>
    </row>
    <row r="694" spans="1:16" ht="14">
      <c r="A694" s="219"/>
      <c r="B694" s="219"/>
      <c r="C694"/>
      <c r="E694"/>
      <c r="G694" s="231" t="s">
        <v>958</v>
      </c>
      <c r="H694" s="221"/>
      <c r="I694"/>
      <c r="J694"/>
      <c r="K694" s="221"/>
      <c r="L694"/>
      <c r="M694"/>
      <c r="N694" s="221"/>
      <c r="O694" s="224" t="s">
        <v>846</v>
      </c>
      <c r="P694" s="224" t="s">
        <v>450</v>
      </c>
    </row>
    <row r="695" spans="1:16" ht="14">
      <c r="A695" s="219"/>
      <c r="B695" s="219"/>
      <c r="C695"/>
      <c r="E695"/>
      <c r="G695" s="231" t="s">
        <v>959</v>
      </c>
      <c r="H695" s="221"/>
      <c r="I695"/>
      <c r="J695"/>
      <c r="K695" s="221"/>
      <c r="L695"/>
      <c r="M695"/>
      <c r="N695" s="221"/>
      <c r="O695" s="224" t="s">
        <v>846</v>
      </c>
      <c r="P695" s="224" t="s">
        <v>451</v>
      </c>
    </row>
    <row r="696" spans="1:16" ht="14">
      <c r="A696" s="219"/>
      <c r="B696" s="219"/>
      <c r="C696"/>
      <c r="E696"/>
      <c r="G696" s="231" t="s">
        <v>960</v>
      </c>
      <c r="H696" s="221"/>
      <c r="I696"/>
      <c r="J696"/>
      <c r="K696" s="221"/>
      <c r="L696"/>
      <c r="M696"/>
      <c r="N696" s="221"/>
      <c r="O696" s="224" t="s">
        <v>846</v>
      </c>
      <c r="P696" s="224" t="s">
        <v>314</v>
      </c>
    </row>
    <row r="697" spans="1:16" ht="14">
      <c r="A697" s="219"/>
      <c r="B697" s="219"/>
      <c r="C697"/>
      <c r="E697"/>
      <c r="G697" s="231" t="s">
        <v>961</v>
      </c>
      <c r="H697" s="221"/>
      <c r="I697"/>
      <c r="J697"/>
      <c r="K697" s="221"/>
      <c r="L697"/>
      <c r="M697"/>
      <c r="N697" s="221"/>
      <c r="O697" s="224" t="s">
        <v>846</v>
      </c>
      <c r="P697" s="224" t="s">
        <v>883</v>
      </c>
    </row>
    <row r="698" spans="1:16" ht="14">
      <c r="A698" s="219"/>
      <c r="B698" s="219"/>
      <c r="C698"/>
      <c r="E698"/>
      <c r="G698" s="231" t="s">
        <v>962</v>
      </c>
      <c r="H698" s="221"/>
      <c r="I698"/>
      <c r="J698"/>
      <c r="K698" s="221"/>
      <c r="L698"/>
      <c r="M698"/>
      <c r="N698" s="221"/>
      <c r="O698" s="224" t="s">
        <v>846</v>
      </c>
      <c r="P698" s="224" t="s">
        <v>884</v>
      </c>
    </row>
    <row r="699" spans="1:16" ht="14">
      <c r="A699" s="219"/>
      <c r="B699" s="219"/>
      <c r="C699"/>
      <c r="E699"/>
      <c r="G699" s="231" t="s">
        <v>963</v>
      </c>
      <c r="H699" s="221"/>
      <c r="I699"/>
      <c r="J699"/>
      <c r="K699" s="221"/>
      <c r="L699"/>
      <c r="M699"/>
      <c r="N699" s="221"/>
      <c r="O699" s="224" t="s">
        <v>846</v>
      </c>
      <c r="P699" s="224" t="s">
        <v>886</v>
      </c>
    </row>
    <row r="700" spans="1:16" ht="14">
      <c r="A700" s="219"/>
      <c r="B700" s="219"/>
      <c r="C700"/>
      <c r="E700"/>
      <c r="G700" s="231" t="s">
        <v>964</v>
      </c>
      <c r="H700" s="221"/>
      <c r="I700"/>
      <c r="J700"/>
      <c r="K700" s="221"/>
      <c r="L700"/>
      <c r="M700"/>
      <c r="N700" s="221"/>
      <c r="O700" s="224" t="s">
        <v>846</v>
      </c>
      <c r="P700" s="224" t="s">
        <v>887</v>
      </c>
    </row>
    <row r="701" spans="1:16" ht="14">
      <c r="A701" s="219"/>
      <c r="B701" s="219"/>
      <c r="C701"/>
      <c r="E701"/>
      <c r="G701" s="231" t="s">
        <v>965</v>
      </c>
      <c r="H701" s="221"/>
      <c r="I701"/>
      <c r="J701"/>
      <c r="K701" s="221"/>
      <c r="L701"/>
      <c r="M701"/>
      <c r="N701" s="221"/>
      <c r="O701" s="224" t="s">
        <v>889</v>
      </c>
      <c r="P701" s="224" t="s">
        <v>629</v>
      </c>
    </row>
    <row r="702" spans="1:16" ht="14">
      <c r="A702" s="219"/>
      <c r="B702" s="219"/>
      <c r="C702"/>
      <c r="E702"/>
      <c r="G702" s="231" t="s">
        <v>966</v>
      </c>
      <c r="H702" s="221"/>
      <c r="I702"/>
      <c r="J702"/>
      <c r="K702" s="221"/>
      <c r="L702"/>
      <c r="M702"/>
      <c r="N702" s="221"/>
      <c r="O702" s="224" t="s">
        <v>889</v>
      </c>
      <c r="P702" s="224" t="s">
        <v>890</v>
      </c>
    </row>
    <row r="703" spans="1:16" ht="14">
      <c r="A703" s="219"/>
      <c r="B703" s="219"/>
      <c r="C703"/>
      <c r="E703"/>
      <c r="G703" s="231" t="s">
        <v>967</v>
      </c>
      <c r="H703" s="221"/>
      <c r="I703"/>
      <c r="J703"/>
      <c r="K703" s="221"/>
      <c r="L703"/>
      <c r="M703"/>
      <c r="N703" s="221"/>
      <c r="O703" s="224" t="s">
        <v>889</v>
      </c>
      <c r="P703" s="224" t="s">
        <v>891</v>
      </c>
    </row>
    <row r="704" spans="1:16" ht="14">
      <c r="A704" s="219"/>
      <c r="B704" s="219"/>
      <c r="C704"/>
      <c r="E704"/>
      <c r="G704" s="231" t="s">
        <v>968</v>
      </c>
      <c r="H704" s="221"/>
      <c r="I704"/>
      <c r="J704"/>
      <c r="K704" s="221"/>
      <c r="L704"/>
      <c r="M704"/>
      <c r="N704" s="221"/>
      <c r="O704" s="224" t="s">
        <v>889</v>
      </c>
      <c r="P704" s="224" t="s">
        <v>892</v>
      </c>
    </row>
    <row r="705" spans="1:16" ht="14">
      <c r="A705" s="219"/>
      <c r="B705" s="219"/>
      <c r="C705"/>
      <c r="E705"/>
      <c r="G705" s="231" t="s">
        <v>969</v>
      </c>
      <c r="H705" s="221"/>
      <c r="I705"/>
      <c r="J705"/>
      <c r="K705" s="221"/>
      <c r="L705"/>
      <c r="M705"/>
      <c r="N705" s="221"/>
      <c r="O705" s="224" t="s">
        <v>889</v>
      </c>
      <c r="P705" s="224" t="s">
        <v>893</v>
      </c>
    </row>
    <row r="706" spans="1:16" ht="14">
      <c r="A706" s="219"/>
      <c r="B706" s="219"/>
      <c r="C706"/>
      <c r="E706"/>
      <c r="G706" s="231" t="s">
        <v>970</v>
      </c>
      <c r="H706" s="221"/>
      <c r="I706"/>
      <c r="J706"/>
      <c r="K706" s="221"/>
      <c r="L706"/>
      <c r="M706"/>
      <c r="N706" s="221"/>
      <c r="O706" s="224" t="s">
        <v>895</v>
      </c>
      <c r="P706" s="224" t="s">
        <v>896</v>
      </c>
    </row>
    <row r="707" spans="1:16" ht="14">
      <c r="A707" s="219"/>
      <c r="B707" s="219"/>
      <c r="C707"/>
      <c r="E707"/>
      <c r="G707" s="231" t="s">
        <v>971</v>
      </c>
      <c r="H707" s="221"/>
      <c r="I707"/>
      <c r="J707"/>
      <c r="K707" s="221"/>
      <c r="L707"/>
      <c r="M707"/>
      <c r="N707" s="221"/>
      <c r="O707" s="224" t="s">
        <v>895</v>
      </c>
      <c r="P707" s="224" t="s">
        <v>363</v>
      </c>
    </row>
    <row r="708" spans="1:16" ht="14">
      <c r="A708" s="219"/>
      <c r="B708" s="219"/>
      <c r="C708"/>
      <c r="E708"/>
      <c r="G708" s="231" t="s">
        <v>972</v>
      </c>
      <c r="H708" s="221"/>
      <c r="I708"/>
      <c r="J708"/>
      <c r="K708" s="221"/>
      <c r="L708"/>
      <c r="M708"/>
      <c r="N708" s="221"/>
      <c r="O708" s="224" t="s">
        <v>895</v>
      </c>
      <c r="P708" s="224" t="s">
        <v>282</v>
      </c>
    </row>
    <row r="709" spans="1:16" ht="14">
      <c r="A709" s="219"/>
      <c r="B709" s="219"/>
      <c r="C709"/>
      <c r="E709"/>
      <c r="G709" s="231" t="s">
        <v>973</v>
      </c>
      <c r="H709" s="221"/>
      <c r="I709"/>
      <c r="J709"/>
      <c r="K709" s="221"/>
      <c r="L709"/>
      <c r="M709"/>
      <c r="N709" s="221"/>
      <c r="O709" s="224" t="s">
        <v>895</v>
      </c>
      <c r="P709" s="224" t="s">
        <v>897</v>
      </c>
    </row>
    <row r="710" spans="1:16" ht="14">
      <c r="A710" s="219"/>
      <c r="B710" s="219"/>
      <c r="C710"/>
      <c r="E710"/>
      <c r="G710" s="231" t="s">
        <v>974</v>
      </c>
      <c r="H710" s="221"/>
      <c r="I710"/>
      <c r="J710"/>
      <c r="K710" s="221"/>
      <c r="L710"/>
      <c r="M710"/>
      <c r="N710" s="221"/>
      <c r="O710" s="224" t="s">
        <v>895</v>
      </c>
      <c r="P710" s="224" t="s">
        <v>898</v>
      </c>
    </row>
    <row r="711" spans="1:16" ht="14">
      <c r="A711" s="219"/>
      <c r="B711" s="219"/>
      <c r="C711"/>
      <c r="E711"/>
      <c r="G711" s="231" t="s">
        <v>975</v>
      </c>
      <c r="H711" s="221"/>
      <c r="I711"/>
      <c r="J711"/>
      <c r="K711" s="221"/>
      <c r="L711"/>
      <c r="M711"/>
      <c r="N711" s="221"/>
      <c r="O711" s="224" t="s">
        <v>895</v>
      </c>
      <c r="P711" s="224" t="s">
        <v>899</v>
      </c>
    </row>
    <row r="712" spans="1:16" ht="14">
      <c r="A712" s="219"/>
      <c r="B712" s="219"/>
      <c r="C712"/>
      <c r="E712"/>
      <c r="G712" s="231" t="s">
        <v>976</v>
      </c>
      <c r="H712" s="221"/>
      <c r="I712"/>
      <c r="J712"/>
      <c r="K712" s="221"/>
      <c r="L712"/>
      <c r="M712"/>
      <c r="N712" s="221"/>
      <c r="O712" s="224" t="s">
        <v>895</v>
      </c>
      <c r="P712" s="224" t="s">
        <v>761</v>
      </c>
    </row>
    <row r="713" spans="1:16" ht="14">
      <c r="A713" s="219"/>
      <c r="B713" s="219"/>
      <c r="C713"/>
      <c r="E713"/>
      <c r="G713" s="231" t="s">
        <v>977</v>
      </c>
      <c r="H713" s="221"/>
      <c r="I713"/>
      <c r="J713"/>
      <c r="K713" s="221"/>
      <c r="L713"/>
      <c r="M713"/>
      <c r="N713" s="221"/>
      <c r="O713" s="224" t="s">
        <v>895</v>
      </c>
      <c r="P713" s="224" t="s">
        <v>900</v>
      </c>
    </row>
    <row r="714" spans="1:16" ht="14">
      <c r="A714" s="219"/>
      <c r="B714" s="219"/>
      <c r="C714"/>
      <c r="E714"/>
      <c r="G714" s="231" t="s">
        <v>978</v>
      </c>
      <c r="H714" s="221"/>
      <c r="I714"/>
      <c r="J714"/>
      <c r="K714" s="221"/>
      <c r="L714"/>
      <c r="M714"/>
      <c r="N714" s="221"/>
      <c r="O714" s="224" t="s">
        <v>895</v>
      </c>
      <c r="P714" s="224" t="s">
        <v>629</v>
      </c>
    </row>
    <row r="715" spans="1:16" ht="14">
      <c r="A715" s="219"/>
      <c r="B715" s="219"/>
      <c r="C715"/>
      <c r="E715"/>
      <c r="G715" s="231" t="s">
        <v>979</v>
      </c>
      <c r="H715" s="221"/>
      <c r="I715"/>
      <c r="J715"/>
      <c r="K715" s="221"/>
      <c r="L715"/>
      <c r="M715"/>
      <c r="N715" s="221"/>
      <c r="O715" s="224" t="s">
        <v>895</v>
      </c>
      <c r="P715" s="224" t="s">
        <v>901</v>
      </c>
    </row>
    <row r="716" spans="1:16" ht="14">
      <c r="A716" s="219"/>
      <c r="B716" s="219"/>
      <c r="C716"/>
      <c r="E716"/>
      <c r="G716" s="231" t="s">
        <v>980</v>
      </c>
      <c r="H716" s="221"/>
      <c r="I716"/>
      <c r="J716"/>
      <c r="K716" s="221"/>
      <c r="L716"/>
      <c r="M716"/>
      <c r="N716" s="221"/>
      <c r="O716" s="224" t="s">
        <v>895</v>
      </c>
      <c r="P716" s="224" t="s">
        <v>902</v>
      </c>
    </row>
    <row r="717" spans="1:16" ht="14">
      <c r="A717" s="219"/>
      <c r="B717" s="219"/>
      <c r="C717"/>
      <c r="E717"/>
      <c r="G717" s="231" t="s">
        <v>981</v>
      </c>
      <c r="H717" s="221"/>
      <c r="I717"/>
      <c r="J717"/>
      <c r="K717" s="221"/>
      <c r="L717"/>
      <c r="M717"/>
      <c r="N717" s="221"/>
      <c r="O717" s="224" t="s">
        <v>895</v>
      </c>
      <c r="P717" s="224" t="s">
        <v>903</v>
      </c>
    </row>
    <row r="718" spans="1:16" ht="14">
      <c r="A718" s="219"/>
      <c r="B718" s="219"/>
      <c r="C718"/>
      <c r="E718"/>
      <c r="G718" s="231" t="s">
        <v>982</v>
      </c>
      <c r="H718" s="221"/>
      <c r="I718"/>
      <c r="J718"/>
      <c r="K718" s="221"/>
      <c r="L718"/>
      <c r="M718"/>
      <c r="N718" s="221"/>
      <c r="O718" s="224" t="s">
        <v>895</v>
      </c>
      <c r="P718" s="224" t="s">
        <v>904</v>
      </c>
    </row>
    <row r="719" spans="1:16" ht="14">
      <c r="A719" s="219"/>
      <c r="B719" s="219"/>
      <c r="C719"/>
      <c r="E719"/>
      <c r="G719" s="231" t="s">
        <v>983</v>
      </c>
      <c r="H719" s="221"/>
      <c r="I719"/>
      <c r="J719"/>
      <c r="K719" s="221"/>
      <c r="L719"/>
      <c r="M719"/>
      <c r="N719" s="221"/>
      <c r="O719" s="224" t="s">
        <v>895</v>
      </c>
      <c r="P719" s="224" t="s">
        <v>905</v>
      </c>
    </row>
    <row r="720" spans="1:16" ht="14">
      <c r="A720" s="219"/>
      <c r="B720" s="219"/>
      <c r="C720"/>
      <c r="E720"/>
      <c r="G720" s="231" t="s">
        <v>984</v>
      </c>
      <c r="H720" s="221"/>
      <c r="I720"/>
      <c r="J720"/>
      <c r="K720" s="221"/>
      <c r="L720"/>
      <c r="M720"/>
      <c r="N720" s="221"/>
      <c r="O720" s="224" t="s">
        <v>895</v>
      </c>
      <c r="P720" s="224" t="s">
        <v>906</v>
      </c>
    </row>
    <row r="721" spans="1:16" ht="14">
      <c r="A721" s="219"/>
      <c r="B721" s="219"/>
      <c r="C721"/>
      <c r="E721"/>
      <c r="G721" s="231" t="s">
        <v>985</v>
      </c>
      <c r="H721" s="221"/>
      <c r="I721"/>
      <c r="J721"/>
      <c r="K721" s="221"/>
      <c r="L721"/>
      <c r="M721"/>
      <c r="N721" s="221"/>
      <c r="O721" s="224" t="s">
        <v>895</v>
      </c>
      <c r="P721" s="224" t="s">
        <v>907</v>
      </c>
    </row>
    <row r="722" spans="1:16" ht="14">
      <c r="A722" s="219"/>
      <c r="B722" s="219"/>
      <c r="C722"/>
      <c r="E722"/>
      <c r="G722" s="231" t="s">
        <v>986</v>
      </c>
      <c r="H722" s="221"/>
      <c r="I722"/>
      <c r="J722"/>
      <c r="K722" s="221"/>
      <c r="L722"/>
      <c r="M722"/>
      <c r="N722" s="221"/>
      <c r="O722" s="224" t="s">
        <v>895</v>
      </c>
      <c r="P722" s="224" t="s">
        <v>908</v>
      </c>
    </row>
    <row r="723" spans="1:16" ht="14">
      <c r="A723" s="219"/>
      <c r="B723" s="219"/>
      <c r="C723"/>
      <c r="E723"/>
      <c r="G723" s="231" t="s">
        <v>988</v>
      </c>
      <c r="H723" s="221"/>
      <c r="I723"/>
      <c r="J723"/>
      <c r="K723" s="221"/>
      <c r="L723"/>
      <c r="M723"/>
      <c r="N723" s="221"/>
      <c r="O723" s="224" t="s">
        <v>895</v>
      </c>
      <c r="P723" s="224" t="s">
        <v>909</v>
      </c>
    </row>
    <row r="724" spans="1:16" ht="14">
      <c r="A724" s="219"/>
      <c r="B724" s="219"/>
      <c r="C724"/>
      <c r="E724"/>
      <c r="G724" s="231" t="s">
        <v>989</v>
      </c>
      <c r="H724" s="221"/>
      <c r="I724"/>
      <c r="J724"/>
      <c r="K724" s="221"/>
      <c r="L724"/>
      <c r="M724"/>
      <c r="N724" s="221"/>
      <c r="O724" s="224" t="s">
        <v>895</v>
      </c>
      <c r="P724" s="224" t="s">
        <v>910</v>
      </c>
    </row>
    <row r="725" spans="1:16" ht="14">
      <c r="A725" s="219"/>
      <c r="B725" s="219"/>
      <c r="C725"/>
      <c r="E725"/>
      <c r="G725" s="231" t="s">
        <v>990</v>
      </c>
      <c r="H725" s="221"/>
      <c r="I725"/>
      <c r="J725"/>
      <c r="K725" s="221"/>
      <c r="L725"/>
      <c r="M725"/>
      <c r="N725" s="221"/>
      <c r="O725" s="224" t="s">
        <v>895</v>
      </c>
      <c r="P725" s="224" t="s">
        <v>911</v>
      </c>
    </row>
    <row r="726" spans="1:16" ht="14">
      <c r="A726" s="219"/>
      <c r="B726" s="219"/>
      <c r="C726"/>
      <c r="E726"/>
      <c r="G726" s="231" t="s">
        <v>991</v>
      </c>
      <c r="H726" s="221"/>
      <c r="I726"/>
      <c r="J726"/>
      <c r="K726" s="221"/>
      <c r="L726"/>
      <c r="M726"/>
      <c r="N726" s="221"/>
      <c r="O726" s="224" t="s">
        <v>895</v>
      </c>
      <c r="P726" s="224" t="s">
        <v>912</v>
      </c>
    </row>
    <row r="727" spans="1:16" ht="14">
      <c r="A727" s="219"/>
      <c r="B727" s="219"/>
      <c r="C727"/>
      <c r="E727"/>
      <c r="G727" s="231" t="s">
        <v>992</v>
      </c>
      <c r="H727" s="221"/>
      <c r="I727"/>
      <c r="J727"/>
      <c r="K727" s="221"/>
      <c r="L727"/>
      <c r="M727"/>
      <c r="N727" s="221"/>
      <c r="O727" s="224" t="s">
        <v>895</v>
      </c>
      <c r="P727" s="224" t="s">
        <v>913</v>
      </c>
    </row>
    <row r="728" spans="1:16" ht="14">
      <c r="A728" s="219"/>
      <c r="B728" s="219"/>
      <c r="C728"/>
      <c r="E728"/>
      <c r="G728" s="231" t="s">
        <v>995</v>
      </c>
      <c r="H728" s="221"/>
      <c r="I728"/>
      <c r="J728"/>
      <c r="K728" s="221"/>
      <c r="L728"/>
      <c r="M728"/>
      <c r="N728" s="221"/>
      <c r="O728" s="224" t="s">
        <v>895</v>
      </c>
      <c r="P728" s="224" t="s">
        <v>914</v>
      </c>
    </row>
    <row r="729" spans="1:16" ht="14">
      <c r="A729" s="219"/>
      <c r="B729" s="219"/>
      <c r="C729"/>
      <c r="E729"/>
      <c r="G729" s="231" t="s">
        <v>996</v>
      </c>
      <c r="H729" s="221"/>
      <c r="I729"/>
      <c r="J729"/>
      <c r="K729" s="221"/>
      <c r="L729"/>
      <c r="M729"/>
      <c r="N729" s="221"/>
      <c r="O729" s="224" t="s">
        <v>895</v>
      </c>
      <c r="P729" s="224" t="s">
        <v>915</v>
      </c>
    </row>
    <row r="730" spans="1:16" ht="14">
      <c r="A730" s="219"/>
      <c r="B730" s="219"/>
      <c r="C730"/>
      <c r="E730"/>
      <c r="G730" s="231" t="s">
        <v>997</v>
      </c>
      <c r="H730" s="221"/>
      <c r="I730"/>
      <c r="J730"/>
      <c r="K730" s="221"/>
      <c r="L730"/>
      <c r="M730"/>
      <c r="N730" s="221"/>
      <c r="O730" s="224" t="s">
        <v>895</v>
      </c>
      <c r="P730" s="224" t="s">
        <v>916</v>
      </c>
    </row>
    <row r="731" spans="1:16" ht="14">
      <c r="A731" s="219"/>
      <c r="B731" s="219"/>
      <c r="C731"/>
      <c r="E731"/>
      <c r="G731" s="231" t="s">
        <v>998</v>
      </c>
      <c r="H731" s="221"/>
      <c r="I731"/>
      <c r="J731"/>
      <c r="K731" s="221"/>
      <c r="L731"/>
      <c r="M731"/>
      <c r="N731" s="221"/>
      <c r="O731" s="224" t="s">
        <v>895</v>
      </c>
      <c r="P731" s="224" t="s">
        <v>917</v>
      </c>
    </row>
    <row r="732" spans="1:16" ht="14">
      <c r="A732" s="219"/>
      <c r="B732" s="219"/>
      <c r="C732"/>
      <c r="E732"/>
      <c r="G732" s="231" t="s">
        <v>999</v>
      </c>
      <c r="H732" s="221"/>
      <c r="I732"/>
      <c r="J732"/>
      <c r="K732" s="221"/>
      <c r="L732"/>
      <c r="M732"/>
      <c r="N732" s="221"/>
      <c r="O732" s="224" t="s">
        <v>895</v>
      </c>
      <c r="P732" s="224" t="s">
        <v>918</v>
      </c>
    </row>
    <row r="733" spans="1:16" ht="14">
      <c r="A733" s="219"/>
      <c r="B733" s="219"/>
      <c r="C733"/>
      <c r="E733"/>
      <c r="G733" s="231" t="s">
        <v>1000</v>
      </c>
      <c r="H733" s="221"/>
      <c r="I733"/>
      <c r="J733"/>
      <c r="K733" s="221"/>
      <c r="L733"/>
      <c r="M733"/>
      <c r="N733" s="221"/>
      <c r="O733" s="224" t="s">
        <v>895</v>
      </c>
      <c r="P733" s="224" t="s">
        <v>919</v>
      </c>
    </row>
    <row r="734" spans="1:16" ht="14">
      <c r="A734" s="219"/>
      <c r="B734" s="219"/>
      <c r="C734"/>
      <c r="E734"/>
      <c r="G734" s="231" t="s">
        <v>1001</v>
      </c>
      <c r="H734" s="221"/>
      <c r="I734"/>
      <c r="J734"/>
      <c r="K734" s="221"/>
      <c r="L734"/>
      <c r="M734"/>
      <c r="N734" s="221"/>
      <c r="O734" s="224" t="s">
        <v>895</v>
      </c>
      <c r="P734" s="224" t="s">
        <v>920</v>
      </c>
    </row>
    <row r="735" spans="1:16" ht="14">
      <c r="A735" s="219"/>
      <c r="B735" s="219"/>
      <c r="C735"/>
      <c r="E735"/>
      <c r="G735" s="231" t="s">
        <v>1002</v>
      </c>
      <c r="H735" s="221"/>
      <c r="I735"/>
      <c r="J735"/>
      <c r="K735" s="221"/>
      <c r="L735"/>
      <c r="M735"/>
      <c r="N735" s="221"/>
      <c r="O735" s="224" t="s">
        <v>895</v>
      </c>
      <c r="P735" s="224" t="s">
        <v>921</v>
      </c>
    </row>
    <row r="736" spans="1:16" ht="14">
      <c r="A736" s="219"/>
      <c r="B736" s="219"/>
      <c r="C736"/>
      <c r="E736"/>
      <c r="G736" s="231" t="s">
        <v>1003</v>
      </c>
      <c r="H736" s="221"/>
      <c r="I736"/>
      <c r="J736"/>
      <c r="K736" s="221"/>
      <c r="L736"/>
      <c r="M736"/>
      <c r="N736" s="221"/>
      <c r="O736" s="224" t="s">
        <v>895</v>
      </c>
      <c r="P736" s="224" t="s">
        <v>300</v>
      </c>
    </row>
    <row r="737" spans="1:16" ht="14">
      <c r="A737" s="219"/>
      <c r="B737" s="219"/>
      <c r="C737"/>
      <c r="E737"/>
      <c r="G737" s="231" t="s">
        <v>1004</v>
      </c>
      <c r="H737" s="221"/>
      <c r="I737"/>
      <c r="J737"/>
      <c r="K737" s="221"/>
      <c r="L737"/>
      <c r="M737"/>
      <c r="N737" s="221"/>
      <c r="O737" s="224" t="s">
        <v>895</v>
      </c>
      <c r="P737" s="224" t="s">
        <v>922</v>
      </c>
    </row>
    <row r="738" spans="1:16" ht="14">
      <c r="A738" s="219"/>
      <c r="B738" s="219"/>
      <c r="C738"/>
      <c r="E738"/>
      <c r="G738" s="231" t="s">
        <v>1006</v>
      </c>
      <c r="H738" s="221"/>
      <c r="I738"/>
      <c r="J738"/>
      <c r="K738" s="221"/>
      <c r="L738"/>
      <c r="M738"/>
      <c r="N738" s="221"/>
      <c r="O738" s="224" t="s">
        <v>895</v>
      </c>
      <c r="P738" s="224" t="s">
        <v>923</v>
      </c>
    </row>
    <row r="739" spans="1:16" ht="14">
      <c r="A739" s="219"/>
      <c r="B739" s="219"/>
      <c r="C739"/>
      <c r="E739"/>
      <c r="G739" s="231" t="s">
        <v>1007</v>
      </c>
      <c r="H739" s="221"/>
      <c r="I739"/>
      <c r="J739"/>
      <c r="K739" s="221"/>
      <c r="L739"/>
      <c r="M739"/>
      <c r="N739" s="221"/>
      <c r="O739" s="224" t="s">
        <v>895</v>
      </c>
      <c r="P739" s="224" t="s">
        <v>429</v>
      </c>
    </row>
    <row r="740" spans="1:16" ht="14">
      <c r="A740" s="219"/>
      <c r="B740" s="219"/>
      <c r="C740"/>
      <c r="E740"/>
      <c r="G740" s="231" t="s">
        <v>1008</v>
      </c>
      <c r="H740" s="221"/>
      <c r="I740"/>
      <c r="J740"/>
      <c r="K740" s="221"/>
      <c r="L740"/>
      <c r="M740"/>
      <c r="N740" s="221"/>
      <c r="O740" s="224" t="s">
        <v>895</v>
      </c>
      <c r="P740" s="224" t="s">
        <v>925</v>
      </c>
    </row>
    <row r="741" spans="1:16" ht="14">
      <c r="A741" s="219"/>
      <c r="B741" s="219"/>
      <c r="C741"/>
      <c r="E741"/>
      <c r="G741" s="231" t="s">
        <v>1009</v>
      </c>
      <c r="H741" s="221"/>
      <c r="I741"/>
      <c r="J741"/>
      <c r="K741" s="221"/>
      <c r="L741"/>
      <c r="M741"/>
      <c r="N741" s="221"/>
      <c r="O741" s="224" t="s">
        <v>895</v>
      </c>
      <c r="P741" s="224" t="s">
        <v>926</v>
      </c>
    </row>
    <row r="742" spans="1:16" ht="14">
      <c r="A742" s="219"/>
      <c r="B742" s="219"/>
      <c r="C742"/>
      <c r="E742"/>
      <c r="G742" s="231" t="s">
        <v>1011</v>
      </c>
      <c r="H742" s="221"/>
      <c r="I742"/>
      <c r="J742"/>
      <c r="K742" s="221"/>
      <c r="L742"/>
      <c r="M742"/>
      <c r="N742" s="221"/>
      <c r="O742" s="224" t="s">
        <v>895</v>
      </c>
      <c r="P742" s="224" t="s">
        <v>389</v>
      </c>
    </row>
    <row r="743" spans="1:16" ht="14">
      <c r="A743" s="219"/>
      <c r="B743" s="219"/>
      <c r="C743"/>
      <c r="E743"/>
      <c r="G743" s="231" t="s">
        <v>1012</v>
      </c>
      <c r="H743" s="221"/>
      <c r="I743"/>
      <c r="J743"/>
      <c r="K743" s="221"/>
      <c r="L743"/>
      <c r="M743"/>
      <c r="N743" s="221"/>
      <c r="O743" s="224" t="s">
        <v>895</v>
      </c>
      <c r="P743" s="224" t="s">
        <v>450</v>
      </c>
    </row>
    <row r="744" spans="1:16" ht="14">
      <c r="A744" s="219"/>
      <c r="B744" s="219"/>
      <c r="C744"/>
      <c r="E744"/>
      <c r="G744" s="231" t="s">
        <v>1013</v>
      </c>
      <c r="H744" s="221"/>
      <c r="I744"/>
      <c r="J744"/>
      <c r="K744" s="221"/>
      <c r="L744"/>
      <c r="M744"/>
      <c r="N744" s="221"/>
      <c r="O744" s="224" t="s">
        <v>895</v>
      </c>
      <c r="P744" s="224" t="s">
        <v>927</v>
      </c>
    </row>
    <row r="745" spans="1:16" ht="14">
      <c r="A745" s="219"/>
      <c r="B745" s="219"/>
      <c r="C745"/>
      <c r="E745"/>
      <c r="G745" s="231" t="s">
        <v>1014</v>
      </c>
      <c r="H745" s="221"/>
      <c r="I745"/>
      <c r="J745"/>
      <c r="K745" s="221"/>
      <c r="L745"/>
      <c r="M745"/>
      <c r="N745" s="221"/>
      <c r="O745" s="224" t="s">
        <v>895</v>
      </c>
      <c r="P745" s="224" t="s">
        <v>928</v>
      </c>
    </row>
    <row r="746" spans="1:16" ht="14">
      <c r="A746" s="219"/>
      <c r="B746" s="219"/>
      <c r="C746"/>
      <c r="E746"/>
      <c r="G746" s="231" t="s">
        <v>1015</v>
      </c>
      <c r="H746" s="221"/>
      <c r="I746"/>
      <c r="J746"/>
      <c r="K746" s="221"/>
      <c r="L746"/>
      <c r="M746"/>
      <c r="N746" s="221"/>
      <c r="O746" s="224" t="s">
        <v>895</v>
      </c>
      <c r="P746" s="224" t="s">
        <v>929</v>
      </c>
    </row>
    <row r="747" spans="1:16" ht="14">
      <c r="A747" s="219"/>
      <c r="B747" s="219"/>
      <c r="C747"/>
      <c r="E747"/>
      <c r="G747" s="231" t="s">
        <v>1016</v>
      </c>
      <c r="H747" s="221"/>
      <c r="I747"/>
      <c r="J747"/>
      <c r="K747" s="221"/>
      <c r="L747"/>
      <c r="M747"/>
      <c r="N747" s="221"/>
      <c r="O747" s="224" t="s">
        <v>895</v>
      </c>
      <c r="P747" s="224" t="s">
        <v>930</v>
      </c>
    </row>
    <row r="748" spans="1:16" ht="14">
      <c r="A748" s="219"/>
      <c r="B748" s="219"/>
      <c r="C748"/>
      <c r="E748"/>
      <c r="G748" s="231" t="s">
        <v>1017</v>
      </c>
      <c r="H748" s="221"/>
      <c r="I748"/>
      <c r="J748"/>
      <c r="K748" s="221"/>
      <c r="L748"/>
      <c r="M748"/>
      <c r="N748" s="221"/>
      <c r="O748" s="224" t="s">
        <v>895</v>
      </c>
      <c r="P748" s="224" t="s">
        <v>931</v>
      </c>
    </row>
    <row r="749" spans="1:16" ht="14">
      <c r="A749" s="219"/>
      <c r="B749" s="219"/>
      <c r="C749"/>
      <c r="E749"/>
      <c r="G749" s="231" t="s">
        <v>1020</v>
      </c>
      <c r="H749" s="221"/>
      <c r="I749"/>
      <c r="J749"/>
      <c r="K749" s="221"/>
      <c r="L749"/>
      <c r="M749"/>
      <c r="N749" s="221"/>
      <c r="O749" s="224" t="s">
        <v>895</v>
      </c>
      <c r="P749" s="224" t="s">
        <v>932</v>
      </c>
    </row>
    <row r="750" spans="1:16" ht="14">
      <c r="A750" s="219"/>
      <c r="B750" s="219"/>
      <c r="C750"/>
      <c r="E750"/>
      <c r="G750" s="231" t="s">
        <v>1021</v>
      </c>
      <c r="H750" s="221"/>
      <c r="I750"/>
      <c r="J750"/>
      <c r="K750" s="221"/>
      <c r="L750"/>
      <c r="M750"/>
      <c r="N750" s="221"/>
      <c r="O750" s="224" t="s">
        <v>895</v>
      </c>
      <c r="P750" s="224" t="s">
        <v>933</v>
      </c>
    </row>
    <row r="751" spans="1:16" ht="14">
      <c r="A751" s="219"/>
      <c r="B751" s="219"/>
      <c r="C751"/>
      <c r="E751"/>
      <c r="G751" s="231" t="s">
        <v>1022</v>
      </c>
      <c r="H751" s="221"/>
      <c r="I751"/>
      <c r="J751"/>
      <c r="K751" s="221"/>
      <c r="L751"/>
      <c r="M751"/>
      <c r="N751" s="221"/>
      <c r="O751" s="224" t="s">
        <v>895</v>
      </c>
      <c r="P751" s="224" t="s">
        <v>934</v>
      </c>
    </row>
    <row r="752" spans="1:16" ht="14">
      <c r="A752" s="219"/>
      <c r="B752" s="219"/>
      <c r="C752"/>
      <c r="E752"/>
      <c r="G752" s="231" t="s">
        <v>1023</v>
      </c>
      <c r="H752" s="221"/>
      <c r="I752"/>
      <c r="J752"/>
      <c r="K752" s="221"/>
      <c r="L752"/>
      <c r="M752"/>
      <c r="N752" s="221"/>
      <c r="O752" s="224" t="s">
        <v>895</v>
      </c>
      <c r="P752" s="224" t="s">
        <v>935</v>
      </c>
    </row>
    <row r="753" spans="1:16" ht="14">
      <c r="A753" s="219"/>
      <c r="B753" s="219"/>
      <c r="C753"/>
      <c r="E753"/>
      <c r="G753" s="231" t="s">
        <v>1024</v>
      </c>
      <c r="H753" s="221"/>
      <c r="I753"/>
      <c r="J753"/>
      <c r="K753" s="221"/>
      <c r="L753"/>
      <c r="M753"/>
      <c r="N753" s="221"/>
      <c r="O753" s="224" t="s">
        <v>895</v>
      </c>
      <c r="P753" s="224" t="s">
        <v>936</v>
      </c>
    </row>
    <row r="754" spans="1:16" ht="14">
      <c r="A754" s="219"/>
      <c r="B754" s="219"/>
      <c r="C754"/>
      <c r="E754"/>
      <c r="G754" s="231" t="s">
        <v>1025</v>
      </c>
      <c r="H754" s="221"/>
      <c r="I754"/>
      <c r="J754"/>
      <c r="K754" s="221"/>
      <c r="L754"/>
      <c r="M754"/>
      <c r="N754" s="221"/>
      <c r="O754" s="224" t="s">
        <v>937</v>
      </c>
      <c r="P754" s="224" t="s">
        <v>938</v>
      </c>
    </row>
    <row r="755" spans="1:16" ht="14">
      <c r="A755" s="219"/>
      <c r="B755" s="219"/>
      <c r="C755"/>
      <c r="E755"/>
      <c r="G755" s="231" t="s">
        <v>1026</v>
      </c>
      <c r="H755" s="221"/>
      <c r="I755"/>
      <c r="J755"/>
      <c r="K755" s="221"/>
      <c r="L755"/>
      <c r="M755"/>
      <c r="N755" s="221"/>
      <c r="O755" s="224" t="s">
        <v>937</v>
      </c>
      <c r="P755" s="224" t="s">
        <v>939</v>
      </c>
    </row>
    <row r="756" spans="1:16" ht="14">
      <c r="A756" s="219"/>
      <c r="B756" s="219"/>
      <c r="C756"/>
      <c r="E756"/>
      <c r="G756" s="231" t="s">
        <v>1027</v>
      </c>
      <c r="H756" s="221"/>
      <c r="I756"/>
      <c r="J756"/>
      <c r="K756" s="221"/>
      <c r="L756"/>
      <c r="M756"/>
      <c r="N756" s="221"/>
      <c r="O756" s="224" t="s">
        <v>937</v>
      </c>
      <c r="P756" s="224" t="s">
        <v>940</v>
      </c>
    </row>
    <row r="757" spans="1:16" ht="14">
      <c r="A757" s="219"/>
      <c r="B757" s="219"/>
      <c r="C757"/>
      <c r="E757"/>
      <c r="G757" s="231" t="s">
        <v>1028</v>
      </c>
      <c r="H757" s="221"/>
      <c r="I757"/>
      <c r="J757"/>
      <c r="K757" s="221"/>
      <c r="L757"/>
      <c r="M757"/>
      <c r="N757" s="221"/>
      <c r="O757" s="224" t="s">
        <v>937</v>
      </c>
      <c r="P757" s="224" t="s">
        <v>941</v>
      </c>
    </row>
    <row r="758" spans="1:16" ht="14">
      <c r="A758" s="219"/>
      <c r="B758" s="219"/>
      <c r="C758"/>
      <c r="E758"/>
      <c r="G758" s="231" t="s">
        <v>1029</v>
      </c>
      <c r="H758" s="221"/>
      <c r="I758"/>
      <c r="J758"/>
      <c r="K758" s="221"/>
      <c r="L758"/>
      <c r="M758"/>
      <c r="N758" s="221"/>
      <c r="O758" s="224" t="s">
        <v>937</v>
      </c>
      <c r="P758" s="224" t="s">
        <v>942</v>
      </c>
    </row>
    <row r="759" spans="1:16" ht="14">
      <c r="A759" s="219"/>
      <c r="B759" s="219"/>
      <c r="C759"/>
      <c r="E759"/>
      <c r="G759" s="231" t="s">
        <v>1030</v>
      </c>
      <c r="H759" s="221"/>
      <c r="I759"/>
      <c r="J759"/>
      <c r="K759" s="221"/>
      <c r="L759"/>
      <c r="M759"/>
      <c r="N759" s="221"/>
      <c r="O759" s="224" t="s">
        <v>937</v>
      </c>
      <c r="P759" s="224" t="s">
        <v>943</v>
      </c>
    </row>
    <row r="760" spans="1:16" ht="14">
      <c r="A760" s="219"/>
      <c r="B760" s="219"/>
      <c r="C760"/>
      <c r="E760"/>
      <c r="G760" s="231" t="s">
        <v>1031</v>
      </c>
      <c r="H760" s="221"/>
      <c r="I760"/>
      <c r="J760"/>
      <c r="K760" s="221"/>
      <c r="L760"/>
      <c r="M760"/>
      <c r="N760" s="221"/>
      <c r="O760" s="224" t="s">
        <v>937</v>
      </c>
      <c r="P760" s="224" t="s">
        <v>944</v>
      </c>
    </row>
    <row r="761" spans="1:16" ht="14">
      <c r="A761" s="219"/>
      <c r="B761" s="219"/>
      <c r="C761"/>
      <c r="E761"/>
      <c r="G761" s="231" t="s">
        <v>1032</v>
      </c>
      <c r="H761" s="221"/>
      <c r="I761"/>
      <c r="J761"/>
      <c r="K761" s="221"/>
      <c r="L761"/>
      <c r="M761"/>
      <c r="N761" s="221"/>
      <c r="O761" s="224" t="s">
        <v>937</v>
      </c>
      <c r="P761" s="224" t="s">
        <v>945</v>
      </c>
    </row>
    <row r="762" spans="1:16" ht="14">
      <c r="A762" s="219"/>
      <c r="B762" s="219"/>
      <c r="C762"/>
      <c r="E762"/>
      <c r="G762" s="231" t="s">
        <v>1033</v>
      </c>
      <c r="H762" s="221"/>
      <c r="I762"/>
      <c r="J762"/>
      <c r="K762" s="221"/>
      <c r="L762"/>
      <c r="M762"/>
      <c r="N762" s="221"/>
      <c r="O762" s="224" t="s">
        <v>937</v>
      </c>
      <c r="P762" s="224" t="s">
        <v>946</v>
      </c>
    </row>
    <row r="763" spans="1:16" ht="14">
      <c r="A763" s="219"/>
      <c r="B763" s="219"/>
      <c r="C763"/>
      <c r="E763"/>
      <c r="G763" s="231" t="s">
        <v>1034</v>
      </c>
      <c r="H763" s="221"/>
      <c r="I763"/>
      <c r="J763"/>
      <c r="K763" s="221"/>
      <c r="L763"/>
      <c r="M763"/>
      <c r="N763" s="221"/>
      <c r="O763" s="224" t="s">
        <v>937</v>
      </c>
      <c r="P763" s="224" t="s">
        <v>947</v>
      </c>
    </row>
    <row r="764" spans="1:16" ht="14">
      <c r="A764" s="219"/>
      <c r="B764" s="219"/>
      <c r="C764"/>
      <c r="E764"/>
      <c r="G764" s="231" t="s">
        <v>1035</v>
      </c>
      <c r="H764" s="221"/>
      <c r="I764"/>
      <c r="J764"/>
      <c r="K764" s="221"/>
      <c r="L764"/>
      <c r="M764"/>
      <c r="N764" s="221"/>
      <c r="O764" s="224" t="s">
        <v>937</v>
      </c>
      <c r="P764" s="224" t="s">
        <v>948</v>
      </c>
    </row>
    <row r="765" spans="1:16" ht="14">
      <c r="A765" s="219"/>
      <c r="B765" s="219"/>
      <c r="C765"/>
      <c r="E765"/>
      <c r="G765" s="231" t="s">
        <v>1036</v>
      </c>
      <c r="H765" s="221"/>
      <c r="I765"/>
      <c r="J765"/>
      <c r="K765" s="221"/>
      <c r="L765"/>
      <c r="M765"/>
      <c r="N765" s="221"/>
      <c r="O765" s="224" t="s">
        <v>937</v>
      </c>
      <c r="P765" s="224" t="s">
        <v>949</v>
      </c>
    </row>
    <row r="766" spans="1:16" ht="14">
      <c r="A766" s="219"/>
      <c r="B766" s="219"/>
      <c r="C766"/>
      <c r="E766"/>
      <c r="G766" s="231" t="s">
        <v>1037</v>
      </c>
      <c r="H766" s="221"/>
      <c r="I766"/>
      <c r="J766"/>
      <c r="K766" s="221"/>
      <c r="L766"/>
      <c r="M766"/>
      <c r="N766" s="221"/>
      <c r="O766" s="224" t="s">
        <v>937</v>
      </c>
      <c r="P766" s="224" t="s">
        <v>951</v>
      </c>
    </row>
    <row r="767" spans="1:16" ht="14">
      <c r="A767" s="219"/>
      <c r="B767" s="219"/>
      <c r="C767"/>
      <c r="E767"/>
      <c r="G767" s="231" t="s">
        <v>1038</v>
      </c>
      <c r="H767" s="221"/>
      <c r="I767"/>
      <c r="J767"/>
      <c r="K767" s="221"/>
      <c r="L767"/>
      <c r="M767"/>
      <c r="N767" s="221"/>
      <c r="O767" s="224" t="s">
        <v>937</v>
      </c>
      <c r="P767" s="224" t="s">
        <v>952</v>
      </c>
    </row>
    <row r="768" spans="1:16" ht="14">
      <c r="A768" s="219"/>
      <c r="B768" s="219"/>
      <c r="C768"/>
      <c r="E768"/>
      <c r="G768" s="231" t="s">
        <v>1039</v>
      </c>
      <c r="H768" s="221"/>
      <c r="I768"/>
      <c r="J768"/>
      <c r="K768" s="221"/>
      <c r="L768"/>
      <c r="M768"/>
      <c r="N768" s="221"/>
      <c r="O768" s="224" t="s">
        <v>937</v>
      </c>
      <c r="P768" s="224" t="s">
        <v>903</v>
      </c>
    </row>
    <row r="769" spans="1:16" ht="14">
      <c r="A769" s="219"/>
      <c r="B769" s="219"/>
      <c r="C769"/>
      <c r="E769"/>
      <c r="G769" s="231" t="s">
        <v>1019</v>
      </c>
      <c r="H769" s="221"/>
      <c r="I769"/>
      <c r="J769"/>
      <c r="K769" s="221"/>
      <c r="L769"/>
      <c r="M769"/>
      <c r="N769" s="221"/>
      <c r="O769" s="224" t="s">
        <v>937</v>
      </c>
      <c r="P769" s="224" t="s">
        <v>953</v>
      </c>
    </row>
    <row r="770" spans="1:16" ht="14">
      <c r="A770" s="219"/>
      <c r="B770" s="219"/>
      <c r="C770"/>
      <c r="E770"/>
      <c r="G770" s="231" t="s">
        <v>1040</v>
      </c>
      <c r="H770" s="221"/>
      <c r="I770"/>
      <c r="J770"/>
      <c r="K770" s="221"/>
      <c r="L770"/>
      <c r="M770"/>
      <c r="N770" s="221"/>
      <c r="O770" s="224" t="s">
        <v>937</v>
      </c>
      <c r="P770" s="224" t="s">
        <v>954</v>
      </c>
    </row>
    <row r="771" spans="1:16" ht="14">
      <c r="A771" s="219"/>
      <c r="B771" s="219"/>
      <c r="C771"/>
      <c r="E771"/>
      <c r="G771" s="231" t="s">
        <v>1041</v>
      </c>
      <c r="H771" s="221"/>
      <c r="I771"/>
      <c r="J771"/>
      <c r="K771" s="221"/>
      <c r="L771"/>
      <c r="M771"/>
      <c r="N771" s="221"/>
      <c r="O771" s="224" t="s">
        <v>937</v>
      </c>
      <c r="P771" s="224" t="s">
        <v>955</v>
      </c>
    </row>
    <row r="772" spans="1:16" ht="14">
      <c r="A772" s="219"/>
      <c r="B772" s="219"/>
      <c r="C772"/>
      <c r="E772"/>
      <c r="G772" s="231" t="s">
        <v>1042</v>
      </c>
      <c r="H772" s="221"/>
      <c r="I772"/>
      <c r="J772"/>
      <c r="K772" s="221"/>
      <c r="L772"/>
      <c r="M772"/>
      <c r="N772" s="221"/>
      <c r="O772" s="224" t="s">
        <v>937</v>
      </c>
      <c r="P772" s="224" t="s">
        <v>956</v>
      </c>
    </row>
    <row r="773" spans="1:16" ht="14">
      <c r="A773" s="219"/>
      <c r="B773" s="219"/>
      <c r="C773"/>
      <c r="E773"/>
      <c r="G773" s="231" t="s">
        <v>1043</v>
      </c>
      <c r="H773" s="221"/>
      <c r="I773"/>
      <c r="J773"/>
      <c r="K773" s="221"/>
      <c r="L773"/>
      <c r="M773"/>
      <c r="N773" s="221"/>
      <c r="O773" s="224" t="s">
        <v>937</v>
      </c>
      <c r="P773" s="224" t="s">
        <v>957</v>
      </c>
    </row>
    <row r="774" spans="1:16" ht="14">
      <c r="A774" s="219"/>
      <c r="B774" s="219"/>
      <c r="C774"/>
      <c r="E774"/>
      <c r="G774" s="231" t="s">
        <v>1044</v>
      </c>
      <c r="H774" s="221"/>
      <c r="I774"/>
      <c r="J774"/>
      <c r="K774" s="221"/>
      <c r="L774"/>
      <c r="M774"/>
      <c r="N774" s="221"/>
      <c r="O774" s="224" t="s">
        <v>937</v>
      </c>
      <c r="P774" s="224" t="s">
        <v>958</v>
      </c>
    </row>
    <row r="775" spans="1:16" ht="14">
      <c r="A775" s="219"/>
      <c r="B775" s="219"/>
      <c r="C775"/>
      <c r="E775"/>
      <c r="G775" s="231" t="s">
        <v>1045</v>
      </c>
      <c r="H775" s="221"/>
      <c r="I775"/>
      <c r="J775"/>
      <c r="K775" s="221"/>
      <c r="L775"/>
      <c r="M775"/>
      <c r="N775" s="221"/>
      <c r="O775" s="224" t="s">
        <v>937</v>
      </c>
      <c r="P775" s="224" t="s">
        <v>959</v>
      </c>
    </row>
    <row r="776" spans="1:16" ht="14">
      <c r="A776" s="219"/>
      <c r="B776" s="219"/>
      <c r="C776"/>
      <c r="E776"/>
      <c r="G776" s="231" t="s">
        <v>1046</v>
      </c>
      <c r="H776" s="221"/>
      <c r="I776"/>
      <c r="J776"/>
      <c r="K776" s="221"/>
      <c r="L776"/>
      <c r="M776"/>
      <c r="N776" s="221"/>
      <c r="O776" s="224" t="s">
        <v>937</v>
      </c>
      <c r="P776" s="224" t="s">
        <v>960</v>
      </c>
    </row>
    <row r="777" spans="1:16" ht="14">
      <c r="A777" s="219"/>
      <c r="B777" s="219"/>
      <c r="C777"/>
      <c r="E777"/>
      <c r="G777" s="231" t="s">
        <v>1047</v>
      </c>
      <c r="H777" s="221"/>
      <c r="I777"/>
      <c r="J777"/>
      <c r="K777" s="221"/>
      <c r="L777"/>
      <c r="M777"/>
      <c r="N777" s="221"/>
      <c r="O777" s="224" t="s">
        <v>937</v>
      </c>
      <c r="P777" s="224" t="s">
        <v>961</v>
      </c>
    </row>
    <row r="778" spans="1:16" ht="14">
      <c r="A778" s="219"/>
      <c r="B778" s="219"/>
      <c r="C778"/>
      <c r="E778"/>
      <c r="G778" s="231" t="s">
        <v>1048</v>
      </c>
      <c r="H778" s="221"/>
      <c r="I778"/>
      <c r="J778"/>
      <c r="K778" s="221"/>
      <c r="L778"/>
      <c r="M778"/>
      <c r="N778" s="221"/>
      <c r="O778" s="224" t="s">
        <v>937</v>
      </c>
      <c r="P778" s="224" t="s">
        <v>962</v>
      </c>
    </row>
    <row r="779" spans="1:16" ht="14">
      <c r="A779" s="219"/>
      <c r="B779" s="219"/>
      <c r="C779"/>
      <c r="E779"/>
      <c r="G779" s="231" t="s">
        <v>1049</v>
      </c>
      <c r="H779" s="221"/>
      <c r="I779"/>
      <c r="J779"/>
      <c r="K779" s="221"/>
      <c r="L779"/>
      <c r="M779"/>
      <c r="N779" s="221"/>
      <c r="O779" s="224" t="s">
        <v>937</v>
      </c>
      <c r="P779" s="224" t="s">
        <v>963</v>
      </c>
    </row>
    <row r="780" spans="1:16" ht="14">
      <c r="A780" s="219"/>
      <c r="B780" s="219"/>
      <c r="C780"/>
      <c r="E780"/>
      <c r="G780" s="231" t="s">
        <v>1050</v>
      </c>
      <c r="H780" s="221"/>
      <c r="I780"/>
      <c r="J780"/>
      <c r="K780" s="221"/>
      <c r="L780"/>
      <c r="M780"/>
      <c r="N780" s="221"/>
      <c r="O780" s="224" t="s">
        <v>937</v>
      </c>
      <c r="P780" s="224" t="s">
        <v>964</v>
      </c>
    </row>
    <row r="781" spans="1:16" ht="14">
      <c r="A781" s="219"/>
      <c r="B781" s="219"/>
      <c r="C781"/>
      <c r="E781"/>
      <c r="G781" s="231" t="s">
        <v>1051</v>
      </c>
      <c r="H781" s="221"/>
      <c r="I781"/>
      <c r="J781"/>
      <c r="K781" s="221"/>
      <c r="L781"/>
      <c r="M781"/>
      <c r="N781" s="221"/>
      <c r="O781" s="224" t="s">
        <v>937</v>
      </c>
      <c r="P781" s="224" t="s">
        <v>965</v>
      </c>
    </row>
    <row r="782" spans="1:16" ht="14">
      <c r="A782" s="219"/>
      <c r="B782" s="219"/>
      <c r="C782"/>
      <c r="E782"/>
      <c r="G782" s="231" t="s">
        <v>1052</v>
      </c>
      <c r="H782" s="221"/>
      <c r="I782"/>
      <c r="J782"/>
      <c r="K782" s="221"/>
      <c r="L782"/>
      <c r="M782"/>
      <c r="N782" s="221"/>
      <c r="O782" s="224" t="s">
        <v>937</v>
      </c>
      <c r="P782" s="224" t="s">
        <v>966</v>
      </c>
    </row>
    <row r="783" spans="1:16" ht="14">
      <c r="A783" s="219"/>
      <c r="B783" s="219"/>
      <c r="C783"/>
      <c r="E783"/>
      <c r="G783" s="231" t="s">
        <v>1053</v>
      </c>
      <c r="H783" s="221"/>
      <c r="I783"/>
      <c r="J783"/>
      <c r="K783" s="221"/>
      <c r="L783"/>
      <c r="M783"/>
      <c r="N783" s="221"/>
      <c r="O783" s="224" t="s">
        <v>937</v>
      </c>
      <c r="P783" s="224" t="s">
        <v>967</v>
      </c>
    </row>
    <row r="784" spans="1:16" ht="14">
      <c r="A784" s="219"/>
      <c r="B784" s="219"/>
      <c r="C784"/>
      <c r="E784"/>
      <c r="G784" s="231" t="s">
        <v>1054</v>
      </c>
      <c r="H784" s="221"/>
      <c r="I784"/>
      <c r="J784"/>
      <c r="K784" s="221"/>
      <c r="L784"/>
      <c r="M784"/>
      <c r="N784" s="221"/>
      <c r="O784" s="224" t="s">
        <v>937</v>
      </c>
      <c r="P784" s="224" t="s">
        <v>968</v>
      </c>
    </row>
    <row r="785" spans="1:16" ht="14">
      <c r="A785" s="219"/>
      <c r="B785" s="219"/>
      <c r="C785"/>
      <c r="E785"/>
      <c r="G785" s="231" t="s">
        <v>1055</v>
      </c>
      <c r="H785" s="221"/>
      <c r="I785"/>
      <c r="J785"/>
      <c r="K785" s="221"/>
      <c r="L785"/>
      <c r="M785"/>
      <c r="N785" s="221"/>
      <c r="O785" s="224" t="s">
        <v>937</v>
      </c>
      <c r="P785" s="224" t="s">
        <v>969</v>
      </c>
    </row>
    <row r="786" spans="1:16" ht="14">
      <c r="A786" s="219"/>
      <c r="B786" s="219"/>
      <c r="C786"/>
      <c r="E786"/>
      <c r="G786" s="231" t="s">
        <v>1056</v>
      </c>
      <c r="H786" s="221"/>
      <c r="I786"/>
      <c r="J786"/>
      <c r="K786" s="221"/>
      <c r="L786"/>
      <c r="M786"/>
      <c r="N786" s="221"/>
      <c r="O786" s="224" t="s">
        <v>937</v>
      </c>
      <c r="P786" s="224" t="s">
        <v>970</v>
      </c>
    </row>
    <row r="787" spans="1:16" ht="14">
      <c r="A787" s="219"/>
      <c r="B787" s="219"/>
      <c r="C787"/>
      <c r="E787"/>
      <c r="G787" s="231" t="s">
        <v>1058</v>
      </c>
      <c r="H787" s="221"/>
      <c r="I787"/>
      <c r="J787"/>
      <c r="K787" s="221"/>
      <c r="L787"/>
      <c r="M787"/>
      <c r="N787" s="221"/>
      <c r="O787" s="224" t="s">
        <v>937</v>
      </c>
      <c r="P787" s="224" t="s">
        <v>971</v>
      </c>
    </row>
    <row r="788" spans="1:16" ht="14">
      <c r="A788" s="219"/>
      <c r="B788" s="219"/>
      <c r="C788"/>
      <c r="E788"/>
      <c r="G788" s="231" t="s">
        <v>1059</v>
      </c>
      <c r="H788" s="221"/>
      <c r="I788"/>
      <c r="J788"/>
      <c r="K788" s="221"/>
      <c r="L788"/>
      <c r="M788"/>
      <c r="N788" s="221"/>
      <c r="O788" s="224" t="s">
        <v>937</v>
      </c>
      <c r="P788" s="224" t="s">
        <v>972</v>
      </c>
    </row>
    <row r="789" spans="1:16" ht="14">
      <c r="A789" s="219"/>
      <c r="B789" s="219"/>
      <c r="C789"/>
      <c r="E789"/>
      <c r="G789" s="231" t="s">
        <v>1060</v>
      </c>
      <c r="H789" s="221"/>
      <c r="I789"/>
      <c r="J789"/>
      <c r="K789" s="221"/>
      <c r="L789"/>
      <c r="M789"/>
      <c r="N789" s="221"/>
      <c r="O789" s="224" t="s">
        <v>937</v>
      </c>
      <c r="P789" s="224" t="s">
        <v>429</v>
      </c>
    </row>
    <row r="790" spans="1:16" ht="14">
      <c r="A790" s="219"/>
      <c r="B790" s="219"/>
      <c r="C790"/>
      <c r="E790"/>
      <c r="G790" s="231" t="s">
        <v>1061</v>
      </c>
      <c r="H790" s="221"/>
      <c r="I790"/>
      <c r="J790"/>
      <c r="K790" s="221"/>
      <c r="L790"/>
      <c r="M790"/>
      <c r="N790" s="221"/>
      <c r="O790" s="224" t="s">
        <v>937</v>
      </c>
      <c r="P790" s="224" t="s">
        <v>973</v>
      </c>
    </row>
    <row r="791" spans="1:16" ht="14">
      <c r="A791" s="219"/>
      <c r="B791" s="219"/>
      <c r="C791"/>
      <c r="E791"/>
      <c r="G791" s="231" t="s">
        <v>1062</v>
      </c>
      <c r="H791" s="221"/>
      <c r="I791"/>
      <c r="J791"/>
      <c r="K791" s="221"/>
      <c r="L791"/>
      <c r="M791"/>
      <c r="N791" s="221"/>
      <c r="O791" s="224" t="s">
        <v>937</v>
      </c>
      <c r="P791" s="224" t="s">
        <v>974</v>
      </c>
    </row>
    <row r="792" spans="1:16" ht="14">
      <c r="A792" s="219"/>
      <c r="B792" s="219"/>
      <c r="C792"/>
      <c r="E792"/>
      <c r="G792" s="231" t="s">
        <v>1063</v>
      </c>
      <c r="H792" s="221"/>
      <c r="I792"/>
      <c r="J792"/>
      <c r="K792" s="221"/>
      <c r="L792"/>
      <c r="M792"/>
      <c r="N792" s="221"/>
      <c r="O792" s="224" t="s">
        <v>937</v>
      </c>
      <c r="P792" s="224" t="s">
        <v>975</v>
      </c>
    </row>
    <row r="793" spans="1:16" ht="14">
      <c r="A793" s="219"/>
      <c r="B793" s="219"/>
      <c r="C793"/>
      <c r="E793"/>
      <c r="G793" s="231" t="s">
        <v>1064</v>
      </c>
      <c r="H793" s="221"/>
      <c r="I793"/>
      <c r="J793"/>
      <c r="K793" s="221"/>
      <c r="L793"/>
      <c r="M793"/>
      <c r="N793" s="221"/>
      <c r="O793" s="224" t="s">
        <v>937</v>
      </c>
      <c r="P793" s="224" t="s">
        <v>976</v>
      </c>
    </row>
    <row r="794" spans="1:16" ht="14">
      <c r="A794" s="219"/>
      <c r="B794" s="219"/>
      <c r="C794"/>
      <c r="E794"/>
      <c r="G794" s="231" t="s">
        <v>1065</v>
      </c>
      <c r="H794" s="221"/>
      <c r="I794"/>
      <c r="J794"/>
      <c r="K794" s="221"/>
      <c r="L794"/>
      <c r="M794"/>
      <c r="N794" s="221"/>
      <c r="O794" s="224" t="s">
        <v>937</v>
      </c>
      <c r="P794" s="224" t="s">
        <v>741</v>
      </c>
    </row>
    <row r="795" spans="1:16" ht="14">
      <c r="A795" s="219"/>
      <c r="B795" s="219"/>
      <c r="C795"/>
      <c r="E795"/>
      <c r="G795" s="231" t="s">
        <v>1066</v>
      </c>
      <c r="H795" s="221"/>
      <c r="I795"/>
      <c r="J795"/>
      <c r="K795" s="221"/>
      <c r="L795"/>
      <c r="M795"/>
      <c r="N795" s="221"/>
      <c r="O795" s="224" t="s">
        <v>937</v>
      </c>
      <c r="P795" s="224" t="s">
        <v>977</v>
      </c>
    </row>
    <row r="796" spans="1:16" ht="14">
      <c r="A796" s="219"/>
      <c r="B796" s="219"/>
      <c r="C796"/>
      <c r="E796"/>
      <c r="G796" s="231" t="s">
        <v>1068</v>
      </c>
      <c r="H796" s="221"/>
      <c r="I796"/>
      <c r="J796"/>
      <c r="K796" s="221"/>
      <c r="L796"/>
      <c r="M796"/>
      <c r="N796" s="221"/>
      <c r="O796" s="224" t="s">
        <v>937</v>
      </c>
      <c r="P796" s="224" t="s">
        <v>822</v>
      </c>
    </row>
    <row r="797" spans="1:16" ht="14">
      <c r="A797" s="219"/>
      <c r="B797" s="219"/>
      <c r="C797"/>
      <c r="E797"/>
      <c r="G797" s="231" t="s">
        <v>1069</v>
      </c>
      <c r="H797" s="221"/>
      <c r="I797"/>
      <c r="J797"/>
      <c r="K797" s="221"/>
      <c r="L797"/>
      <c r="M797"/>
      <c r="N797" s="221"/>
      <c r="O797" s="224" t="s">
        <v>937</v>
      </c>
      <c r="P797" s="224" t="s">
        <v>406</v>
      </c>
    </row>
    <row r="798" spans="1:16" ht="14">
      <c r="A798" s="219"/>
      <c r="B798" s="219"/>
      <c r="C798"/>
      <c r="E798"/>
      <c r="G798" s="231" t="s">
        <v>1070</v>
      </c>
      <c r="H798" s="221"/>
      <c r="I798"/>
      <c r="J798"/>
      <c r="K798" s="221"/>
      <c r="L798"/>
      <c r="M798"/>
      <c r="N798" s="221"/>
      <c r="O798" s="224" t="s">
        <v>937</v>
      </c>
      <c r="P798" s="224" t="s">
        <v>978</v>
      </c>
    </row>
    <row r="799" spans="1:16" ht="14">
      <c r="A799" s="219"/>
      <c r="B799" s="219"/>
      <c r="C799"/>
      <c r="E799"/>
      <c r="G799" s="231" t="s">
        <v>1071</v>
      </c>
      <c r="H799" s="221"/>
      <c r="I799"/>
      <c r="J799"/>
      <c r="K799" s="221"/>
      <c r="L799"/>
      <c r="M799"/>
      <c r="N799" s="221"/>
      <c r="O799" s="224" t="s">
        <v>937</v>
      </c>
      <c r="P799" s="224" t="s">
        <v>979</v>
      </c>
    </row>
    <row r="800" spans="1:16" ht="14">
      <c r="A800" s="219"/>
      <c r="B800" s="219"/>
      <c r="C800"/>
      <c r="E800"/>
      <c r="G800" s="231" t="s">
        <v>1072</v>
      </c>
      <c r="H800" s="221"/>
      <c r="I800"/>
      <c r="J800"/>
      <c r="K800" s="221"/>
      <c r="L800"/>
      <c r="M800"/>
      <c r="N800" s="221"/>
      <c r="O800" s="224" t="s">
        <v>937</v>
      </c>
      <c r="P800" s="224" t="s">
        <v>980</v>
      </c>
    </row>
    <row r="801" spans="1:16" ht="14">
      <c r="A801" s="219"/>
      <c r="B801" s="219"/>
      <c r="C801"/>
      <c r="E801"/>
      <c r="G801" s="231" t="s">
        <v>1073</v>
      </c>
      <c r="H801" s="221"/>
      <c r="I801"/>
      <c r="J801"/>
      <c r="K801" s="221"/>
      <c r="L801"/>
      <c r="M801"/>
      <c r="N801" s="221"/>
      <c r="O801" s="224" t="s">
        <v>937</v>
      </c>
      <c r="P801" s="224" t="s">
        <v>981</v>
      </c>
    </row>
    <row r="802" spans="1:16" ht="14">
      <c r="A802" s="219"/>
      <c r="B802" s="219"/>
      <c r="C802"/>
      <c r="E802"/>
      <c r="G802" s="231" t="s">
        <v>1075</v>
      </c>
      <c r="H802" s="221"/>
      <c r="I802"/>
      <c r="J802"/>
      <c r="K802" s="221"/>
      <c r="L802"/>
      <c r="M802"/>
      <c r="N802" s="221"/>
      <c r="O802" s="224" t="s">
        <v>937</v>
      </c>
      <c r="P802" s="224" t="s">
        <v>982</v>
      </c>
    </row>
    <row r="803" spans="1:16" ht="14">
      <c r="A803" s="219"/>
      <c r="B803" s="219"/>
      <c r="C803"/>
      <c r="E803"/>
      <c r="G803" s="231" t="s">
        <v>1076</v>
      </c>
      <c r="H803" s="221"/>
      <c r="I803"/>
      <c r="J803"/>
      <c r="K803" s="221"/>
      <c r="L803"/>
      <c r="M803"/>
      <c r="N803" s="221"/>
      <c r="O803" s="224" t="s">
        <v>937</v>
      </c>
      <c r="P803" s="224" t="s">
        <v>983</v>
      </c>
    </row>
    <row r="804" spans="1:16" ht="14">
      <c r="A804" s="219"/>
      <c r="B804" s="219"/>
      <c r="C804"/>
      <c r="E804"/>
      <c r="G804" s="231" t="s">
        <v>1077</v>
      </c>
      <c r="H804" s="221"/>
      <c r="I804"/>
      <c r="J804"/>
      <c r="K804" s="221"/>
      <c r="L804"/>
      <c r="M804"/>
      <c r="N804" s="221"/>
      <c r="O804" s="224" t="s">
        <v>937</v>
      </c>
      <c r="P804" s="224" t="s">
        <v>984</v>
      </c>
    </row>
    <row r="805" spans="1:16" ht="14">
      <c r="A805" s="219"/>
      <c r="B805" s="219"/>
      <c r="C805"/>
      <c r="E805"/>
      <c r="G805" s="231" t="s">
        <v>1079</v>
      </c>
      <c r="H805" s="221"/>
      <c r="I805"/>
      <c r="J805"/>
      <c r="K805" s="221"/>
      <c r="L805"/>
      <c r="M805"/>
      <c r="N805" s="221"/>
      <c r="O805" s="224" t="s">
        <v>937</v>
      </c>
      <c r="P805" s="224" t="s">
        <v>985</v>
      </c>
    </row>
    <row r="806" spans="1:16" ht="14">
      <c r="A806" s="219"/>
      <c r="B806" s="219"/>
      <c r="C806"/>
      <c r="E806"/>
      <c r="G806" s="231" t="s">
        <v>1080</v>
      </c>
      <c r="H806" s="221"/>
      <c r="I806"/>
      <c r="J806"/>
      <c r="K806" s="221"/>
      <c r="L806"/>
      <c r="M806"/>
      <c r="N806" s="221"/>
      <c r="O806" s="224" t="s">
        <v>937</v>
      </c>
      <c r="P806" s="224" t="s">
        <v>986</v>
      </c>
    </row>
    <row r="807" spans="1:16" ht="14">
      <c r="A807" s="219"/>
      <c r="B807" s="219"/>
      <c r="C807"/>
      <c r="E807"/>
      <c r="G807" s="231" t="s">
        <v>1081</v>
      </c>
      <c r="H807" s="221"/>
      <c r="I807"/>
      <c r="J807"/>
      <c r="K807" s="221"/>
      <c r="L807"/>
      <c r="M807"/>
      <c r="N807" s="221"/>
      <c r="O807" s="224" t="s">
        <v>987</v>
      </c>
      <c r="P807" s="224" t="s">
        <v>988</v>
      </c>
    </row>
    <row r="808" spans="1:16" ht="14">
      <c r="A808" s="219"/>
      <c r="B808" s="219"/>
      <c r="C808"/>
      <c r="E808"/>
      <c r="G808" s="231" t="s">
        <v>1082</v>
      </c>
      <c r="H808" s="221"/>
      <c r="I808"/>
      <c r="J808"/>
      <c r="K808" s="221"/>
      <c r="L808"/>
      <c r="M808"/>
      <c r="N808" s="221"/>
      <c r="O808" s="224" t="s">
        <v>987</v>
      </c>
      <c r="P808" s="224" t="s">
        <v>989</v>
      </c>
    </row>
    <row r="809" spans="1:16" ht="14">
      <c r="A809" s="219"/>
      <c r="B809" s="219"/>
      <c r="C809"/>
      <c r="E809"/>
      <c r="G809" s="231" t="s">
        <v>1083</v>
      </c>
      <c r="H809" s="221"/>
      <c r="I809"/>
      <c r="J809"/>
      <c r="K809" s="221"/>
      <c r="L809"/>
      <c r="M809"/>
      <c r="N809" s="221"/>
      <c r="O809" s="224" t="s">
        <v>987</v>
      </c>
      <c r="P809" s="224" t="s">
        <v>990</v>
      </c>
    </row>
    <row r="810" spans="1:16" ht="14">
      <c r="A810" s="219"/>
      <c r="B810" s="219"/>
      <c r="C810"/>
      <c r="E810"/>
      <c r="G810" s="231" t="s">
        <v>1084</v>
      </c>
      <c r="H810" s="221"/>
      <c r="I810"/>
      <c r="J810"/>
      <c r="K810" s="221"/>
      <c r="L810"/>
      <c r="M810"/>
      <c r="N810" s="221"/>
      <c r="O810" s="224" t="s">
        <v>987</v>
      </c>
      <c r="P810" s="224" t="s">
        <v>991</v>
      </c>
    </row>
    <row r="811" spans="1:16" ht="14">
      <c r="A811" s="219"/>
      <c r="B811" s="219"/>
      <c r="C811"/>
      <c r="E811"/>
      <c r="G811" s="231" t="s">
        <v>1085</v>
      </c>
      <c r="H811" s="221"/>
      <c r="I811"/>
      <c r="J811"/>
      <c r="K811" s="221"/>
      <c r="L811"/>
      <c r="M811"/>
      <c r="N811" s="221"/>
      <c r="O811" s="224" t="s">
        <v>987</v>
      </c>
      <c r="P811" s="224" t="s">
        <v>272</v>
      </c>
    </row>
    <row r="812" spans="1:16" ht="14">
      <c r="A812" s="219"/>
      <c r="B812" s="219"/>
      <c r="C812"/>
      <c r="E812"/>
      <c r="G812" s="231" t="s">
        <v>1086</v>
      </c>
      <c r="H812" s="221"/>
      <c r="I812"/>
      <c r="J812"/>
      <c r="K812" s="221"/>
      <c r="L812"/>
      <c r="M812"/>
      <c r="N812" s="221"/>
      <c r="O812" s="224" t="s">
        <v>987</v>
      </c>
      <c r="P812" s="224" t="s">
        <v>992</v>
      </c>
    </row>
    <row r="813" spans="1:16" ht="14">
      <c r="A813" s="219"/>
      <c r="B813" s="219"/>
      <c r="C813"/>
      <c r="E813"/>
      <c r="G813" s="231" t="s">
        <v>1087</v>
      </c>
      <c r="H813" s="221"/>
      <c r="I813"/>
      <c r="J813"/>
      <c r="K813" s="221"/>
      <c r="L813"/>
      <c r="M813"/>
      <c r="N813" s="221"/>
      <c r="O813" s="224" t="s">
        <v>994</v>
      </c>
      <c r="P813" s="224" t="s">
        <v>995</v>
      </c>
    </row>
    <row r="814" spans="1:16" ht="14">
      <c r="A814" s="219"/>
      <c r="B814" s="219"/>
      <c r="C814"/>
      <c r="E814"/>
      <c r="G814" s="231" t="s">
        <v>1088</v>
      </c>
      <c r="H814" s="221"/>
      <c r="I814"/>
      <c r="J814"/>
      <c r="K814" s="221"/>
      <c r="L814"/>
      <c r="M814"/>
      <c r="N814" s="221"/>
      <c r="O814" s="224" t="s">
        <v>994</v>
      </c>
      <c r="P814" s="224" t="s">
        <v>996</v>
      </c>
    </row>
    <row r="815" spans="1:16" ht="14">
      <c r="A815" s="219"/>
      <c r="B815" s="219"/>
      <c r="C815"/>
      <c r="E815"/>
      <c r="G815" s="231" t="s">
        <v>1089</v>
      </c>
      <c r="H815" s="221"/>
      <c r="I815"/>
      <c r="J815"/>
      <c r="K815" s="221"/>
      <c r="L815"/>
      <c r="M815"/>
      <c r="N815" s="221"/>
      <c r="O815" s="224" t="s">
        <v>994</v>
      </c>
      <c r="P815" s="224" t="s">
        <v>997</v>
      </c>
    </row>
    <row r="816" spans="1:16" ht="14">
      <c r="A816" s="219"/>
      <c r="B816" s="219"/>
      <c r="C816"/>
      <c r="E816"/>
      <c r="G816" s="231" t="s">
        <v>1090</v>
      </c>
      <c r="H816" s="221"/>
      <c r="I816"/>
      <c r="J816"/>
      <c r="K816" s="221"/>
      <c r="L816"/>
      <c r="M816"/>
      <c r="N816" s="221"/>
      <c r="O816" s="224" t="s">
        <v>994</v>
      </c>
      <c r="P816" s="224" t="s">
        <v>998</v>
      </c>
    </row>
    <row r="817" spans="1:16" ht="14">
      <c r="A817" s="219"/>
      <c r="B817" s="219"/>
      <c r="C817"/>
      <c r="E817"/>
      <c r="G817" s="231" t="s">
        <v>1091</v>
      </c>
      <c r="H817" s="221"/>
      <c r="I817"/>
      <c r="J817"/>
      <c r="K817" s="221"/>
      <c r="L817"/>
      <c r="M817"/>
      <c r="N817" s="221"/>
      <c r="O817" s="224" t="s">
        <v>994</v>
      </c>
      <c r="P817" s="224" t="s">
        <v>999</v>
      </c>
    </row>
    <row r="818" spans="1:16" ht="14">
      <c r="A818" s="219"/>
      <c r="B818" s="219"/>
      <c r="C818"/>
      <c r="E818"/>
      <c r="G818" s="231" t="s">
        <v>1092</v>
      </c>
      <c r="H818" s="221"/>
      <c r="I818"/>
      <c r="J818"/>
      <c r="K818" s="221"/>
      <c r="L818"/>
      <c r="M818"/>
      <c r="N818" s="221"/>
      <c r="O818" s="224" t="s">
        <v>994</v>
      </c>
      <c r="P818" s="224" t="s">
        <v>633</v>
      </c>
    </row>
    <row r="819" spans="1:16" ht="14">
      <c r="A819" s="219"/>
      <c r="B819" s="219"/>
      <c r="C819"/>
      <c r="E819"/>
      <c r="G819" s="231" t="s">
        <v>1093</v>
      </c>
      <c r="H819" s="221"/>
      <c r="I819"/>
      <c r="J819"/>
      <c r="K819" s="221"/>
      <c r="L819"/>
      <c r="M819"/>
      <c r="N819" s="221"/>
      <c r="O819" s="224" t="s">
        <v>994</v>
      </c>
      <c r="P819" s="224" t="s">
        <v>1000</v>
      </c>
    </row>
    <row r="820" spans="1:16" ht="14">
      <c r="A820" s="219"/>
      <c r="B820" s="219"/>
      <c r="C820"/>
      <c r="E820"/>
      <c r="G820" s="231" t="s">
        <v>1094</v>
      </c>
      <c r="H820" s="221"/>
      <c r="I820"/>
      <c r="J820"/>
      <c r="K820" s="221"/>
      <c r="L820"/>
      <c r="M820"/>
      <c r="N820" s="221"/>
      <c r="O820" s="224" t="s">
        <v>994</v>
      </c>
      <c r="P820" s="224" t="s">
        <v>1001</v>
      </c>
    </row>
    <row r="821" spans="1:16" ht="14">
      <c r="A821" s="219"/>
      <c r="B821" s="219"/>
      <c r="C821"/>
      <c r="E821"/>
      <c r="G821" s="231" t="s">
        <v>1095</v>
      </c>
      <c r="H821" s="221"/>
      <c r="I821"/>
      <c r="J821"/>
      <c r="K821" s="221"/>
      <c r="L821"/>
      <c r="M821"/>
      <c r="N821" s="221"/>
      <c r="O821" s="224" t="s">
        <v>994</v>
      </c>
      <c r="P821" s="224" t="s">
        <v>1002</v>
      </c>
    </row>
    <row r="822" spans="1:16" ht="14">
      <c r="A822" s="219"/>
      <c r="B822" s="219"/>
      <c r="C822"/>
      <c r="E822"/>
      <c r="G822" s="231" t="s">
        <v>1096</v>
      </c>
      <c r="H822" s="221"/>
      <c r="I822"/>
      <c r="J822"/>
      <c r="K822" s="221"/>
      <c r="L822"/>
      <c r="M822"/>
      <c r="N822" s="221"/>
      <c r="O822" s="224" t="s">
        <v>994</v>
      </c>
      <c r="P822" s="224" t="s">
        <v>1003</v>
      </c>
    </row>
    <row r="823" spans="1:16" ht="14">
      <c r="A823" s="219"/>
      <c r="B823" s="219"/>
      <c r="C823"/>
      <c r="E823"/>
      <c r="G823" s="231" t="s">
        <v>1097</v>
      </c>
      <c r="H823" s="221"/>
      <c r="I823"/>
      <c r="J823"/>
      <c r="K823" s="221"/>
      <c r="L823"/>
      <c r="M823"/>
      <c r="N823" s="221"/>
      <c r="O823" s="224" t="s">
        <v>994</v>
      </c>
      <c r="P823" s="224" t="s">
        <v>1004</v>
      </c>
    </row>
    <row r="824" spans="1:16" ht="14">
      <c r="A824" s="219"/>
      <c r="B824" s="219"/>
      <c r="C824"/>
      <c r="E824"/>
      <c r="G824" s="231" t="s">
        <v>1098</v>
      </c>
      <c r="H824" s="221"/>
      <c r="I824"/>
      <c r="J824"/>
      <c r="K824" s="221"/>
      <c r="L824"/>
      <c r="M824"/>
      <c r="N824" s="221"/>
      <c r="O824" s="224" t="s">
        <v>994</v>
      </c>
      <c r="P824" s="224" t="s">
        <v>1006</v>
      </c>
    </row>
    <row r="825" spans="1:16" ht="14">
      <c r="A825" s="219"/>
      <c r="B825" s="219"/>
      <c r="C825"/>
      <c r="E825"/>
      <c r="G825" s="231" t="s">
        <v>1099</v>
      </c>
      <c r="H825" s="221"/>
      <c r="I825"/>
      <c r="J825"/>
      <c r="K825" s="221"/>
      <c r="L825"/>
      <c r="M825"/>
      <c r="N825" s="221"/>
      <c r="O825" s="224" t="s">
        <v>994</v>
      </c>
      <c r="P825" s="224" t="s">
        <v>1007</v>
      </c>
    </row>
    <row r="826" spans="1:16" ht="14">
      <c r="A826" s="219"/>
      <c r="B826" s="219"/>
      <c r="C826"/>
      <c r="E826"/>
      <c r="G826" s="231" t="s">
        <v>1100</v>
      </c>
      <c r="H826" s="221"/>
      <c r="I826"/>
      <c r="J826"/>
      <c r="K826" s="221"/>
      <c r="L826"/>
      <c r="M826"/>
      <c r="N826" s="221"/>
      <c r="O826" s="224" t="s">
        <v>994</v>
      </c>
      <c r="P826" s="224" t="s">
        <v>1008</v>
      </c>
    </row>
    <row r="827" spans="1:16" ht="14">
      <c r="A827" s="219"/>
      <c r="B827" s="219"/>
      <c r="C827"/>
      <c r="E827"/>
      <c r="G827" s="231" t="s">
        <v>1101</v>
      </c>
      <c r="H827" s="221"/>
      <c r="I827"/>
      <c r="J827"/>
      <c r="K827" s="221"/>
      <c r="L827"/>
      <c r="M827"/>
      <c r="N827" s="221"/>
      <c r="O827" s="224" t="s">
        <v>994</v>
      </c>
      <c r="P827" s="224" t="s">
        <v>1009</v>
      </c>
    </row>
    <row r="828" spans="1:16" ht="14">
      <c r="A828" s="219"/>
      <c r="B828" s="219"/>
      <c r="C828"/>
      <c r="E828"/>
      <c r="G828" s="231" t="s">
        <v>1102</v>
      </c>
      <c r="H828" s="221"/>
      <c r="I828"/>
      <c r="J828"/>
      <c r="K828" s="221"/>
      <c r="L828"/>
      <c r="M828"/>
      <c r="N828" s="221"/>
      <c r="O828" s="224" t="s">
        <v>994</v>
      </c>
      <c r="P828" s="224" t="s">
        <v>704</v>
      </c>
    </row>
    <row r="829" spans="1:16" ht="14">
      <c r="A829" s="219"/>
      <c r="B829" s="219"/>
      <c r="C829"/>
      <c r="E829"/>
      <c r="G829" s="231" t="s">
        <v>1103</v>
      </c>
      <c r="H829" s="221"/>
      <c r="I829"/>
      <c r="J829"/>
      <c r="K829" s="221"/>
      <c r="L829"/>
      <c r="M829"/>
      <c r="N829" s="221"/>
      <c r="O829" s="224" t="s">
        <v>994</v>
      </c>
      <c r="P829" s="224" t="s">
        <v>1011</v>
      </c>
    </row>
    <row r="830" spans="1:16" ht="14">
      <c r="A830" s="219"/>
      <c r="B830" s="219"/>
      <c r="C830"/>
      <c r="E830"/>
      <c r="G830" s="231" t="s">
        <v>1105</v>
      </c>
      <c r="H830" s="221"/>
      <c r="I830"/>
      <c r="J830"/>
      <c r="K830" s="221"/>
      <c r="L830"/>
      <c r="M830"/>
      <c r="N830" s="221"/>
      <c r="O830" s="224" t="s">
        <v>994</v>
      </c>
      <c r="P830" s="224" t="s">
        <v>1012</v>
      </c>
    </row>
    <row r="831" spans="1:16" ht="14">
      <c r="A831" s="219"/>
      <c r="B831" s="219"/>
      <c r="C831"/>
      <c r="E831"/>
      <c r="G831" s="231" t="s">
        <v>1106</v>
      </c>
      <c r="H831" s="221"/>
      <c r="I831"/>
      <c r="J831"/>
      <c r="K831" s="221"/>
      <c r="L831"/>
      <c r="M831"/>
      <c r="N831" s="221"/>
      <c r="O831" s="224" t="s">
        <v>994</v>
      </c>
      <c r="P831" s="224" t="s">
        <v>1013</v>
      </c>
    </row>
    <row r="832" spans="1:16" ht="14">
      <c r="A832" s="219"/>
      <c r="B832" s="219"/>
      <c r="C832"/>
      <c r="E832"/>
      <c r="G832" s="231" t="s">
        <v>1107</v>
      </c>
      <c r="H832" s="221"/>
      <c r="I832"/>
      <c r="J832"/>
      <c r="K832" s="221"/>
      <c r="L832"/>
      <c r="M832"/>
      <c r="N832" s="221"/>
      <c r="O832" s="224" t="s">
        <v>994</v>
      </c>
      <c r="P832" s="224" t="s">
        <v>1014</v>
      </c>
    </row>
    <row r="833" spans="1:16" ht="14">
      <c r="A833" s="219"/>
      <c r="B833" s="219"/>
      <c r="C833"/>
      <c r="E833"/>
      <c r="G833" s="231" t="s">
        <v>1108</v>
      </c>
      <c r="H833" s="221"/>
      <c r="I833"/>
      <c r="J833"/>
      <c r="K833" s="221"/>
      <c r="L833"/>
      <c r="M833"/>
      <c r="N833" s="221"/>
      <c r="O833" s="224" t="s">
        <v>994</v>
      </c>
      <c r="P833" s="224" t="s">
        <v>1015</v>
      </c>
    </row>
    <row r="834" spans="1:16" ht="14">
      <c r="A834" s="219"/>
      <c r="B834" s="219"/>
      <c r="C834"/>
      <c r="E834"/>
      <c r="G834" s="231" t="s">
        <v>1109</v>
      </c>
      <c r="H834" s="221"/>
      <c r="I834"/>
      <c r="J834"/>
      <c r="K834" s="221"/>
      <c r="L834"/>
      <c r="M834"/>
      <c r="N834" s="221"/>
      <c r="O834" s="224" t="s">
        <v>994</v>
      </c>
      <c r="P834" s="224" t="s">
        <v>1016</v>
      </c>
    </row>
    <row r="835" spans="1:16" ht="14">
      <c r="A835" s="219"/>
      <c r="B835" s="219"/>
      <c r="C835"/>
      <c r="E835"/>
      <c r="G835" s="231" t="s">
        <v>1110</v>
      </c>
      <c r="H835" s="221"/>
      <c r="I835"/>
      <c r="J835"/>
      <c r="K835" s="221"/>
      <c r="L835"/>
      <c r="M835"/>
      <c r="N835" s="221"/>
      <c r="O835" s="224" t="s">
        <v>994</v>
      </c>
      <c r="P835" s="224" t="s">
        <v>1017</v>
      </c>
    </row>
    <row r="836" spans="1:16" ht="14">
      <c r="A836" s="219"/>
      <c r="B836" s="219"/>
      <c r="C836"/>
      <c r="E836"/>
      <c r="G836" s="231" t="s">
        <v>1111</v>
      </c>
      <c r="H836" s="221"/>
      <c r="I836"/>
      <c r="J836"/>
      <c r="K836" s="221"/>
      <c r="L836"/>
      <c r="M836"/>
      <c r="N836" s="221"/>
      <c r="O836" s="224" t="s">
        <v>1019</v>
      </c>
      <c r="P836" s="224" t="s">
        <v>1020</v>
      </c>
    </row>
    <row r="837" spans="1:16" ht="14">
      <c r="A837" s="219"/>
      <c r="B837" s="219"/>
      <c r="C837"/>
      <c r="E837"/>
      <c r="G837" s="231" t="s">
        <v>1112</v>
      </c>
      <c r="H837" s="221"/>
      <c r="I837"/>
      <c r="J837"/>
      <c r="K837" s="221"/>
      <c r="L837"/>
      <c r="M837"/>
      <c r="N837" s="221"/>
      <c r="O837" s="224" t="s">
        <v>1019</v>
      </c>
      <c r="P837" s="224" t="s">
        <v>1021</v>
      </c>
    </row>
    <row r="838" spans="1:16" ht="14">
      <c r="A838" s="219"/>
      <c r="B838" s="219"/>
      <c r="C838"/>
      <c r="E838"/>
      <c r="G838" s="231" t="s">
        <v>1114</v>
      </c>
      <c r="H838" s="221"/>
      <c r="I838"/>
      <c r="J838"/>
      <c r="K838" s="221"/>
      <c r="L838"/>
      <c r="M838"/>
      <c r="N838" s="221"/>
      <c r="O838" s="224" t="s">
        <v>1019</v>
      </c>
      <c r="P838" s="224" t="s">
        <v>1022</v>
      </c>
    </row>
    <row r="839" spans="1:16" ht="14">
      <c r="A839" s="219"/>
      <c r="B839" s="219"/>
      <c r="C839"/>
      <c r="E839"/>
      <c r="G839" s="231" t="s">
        <v>1115</v>
      </c>
      <c r="H839" s="221"/>
      <c r="I839"/>
      <c r="J839"/>
      <c r="K839" s="221"/>
      <c r="L839"/>
      <c r="M839"/>
      <c r="N839" s="221"/>
      <c r="O839" s="224" t="s">
        <v>1019</v>
      </c>
      <c r="P839" s="224" t="s">
        <v>1023</v>
      </c>
    </row>
    <row r="840" spans="1:16" ht="14">
      <c r="A840" s="219"/>
      <c r="B840" s="219"/>
      <c r="C840"/>
      <c r="E840"/>
      <c r="G840" s="231" t="s">
        <v>1116</v>
      </c>
      <c r="H840" s="221"/>
      <c r="I840"/>
      <c r="J840"/>
      <c r="K840" s="221"/>
      <c r="L840"/>
      <c r="M840"/>
      <c r="N840" s="221"/>
      <c r="O840" s="224" t="s">
        <v>1019</v>
      </c>
      <c r="P840" s="224" t="s">
        <v>1024</v>
      </c>
    </row>
    <row r="841" spans="1:16" ht="14">
      <c r="A841" s="219"/>
      <c r="B841" s="219"/>
      <c r="C841"/>
      <c r="E841"/>
      <c r="G841" s="231" t="s">
        <v>1117</v>
      </c>
      <c r="H841" s="221"/>
      <c r="I841"/>
      <c r="J841"/>
      <c r="K841" s="221"/>
      <c r="L841"/>
      <c r="M841"/>
      <c r="N841" s="221"/>
      <c r="O841" s="224" t="s">
        <v>1019</v>
      </c>
      <c r="P841" s="224" t="s">
        <v>711</v>
      </c>
    </row>
    <row r="842" spans="1:16" ht="14">
      <c r="A842" s="219"/>
      <c r="B842" s="219"/>
      <c r="C842"/>
      <c r="E842"/>
      <c r="G842" s="231" t="s">
        <v>1119</v>
      </c>
      <c r="H842" s="221"/>
      <c r="I842"/>
      <c r="J842"/>
      <c r="K842" s="221"/>
      <c r="L842"/>
      <c r="M842"/>
      <c r="N842" s="221"/>
      <c r="O842" s="224" t="s">
        <v>1019</v>
      </c>
      <c r="P842" s="224" t="s">
        <v>1025</v>
      </c>
    </row>
    <row r="843" spans="1:16" ht="14">
      <c r="A843" s="219"/>
      <c r="B843" s="219"/>
      <c r="C843"/>
      <c r="E843"/>
      <c r="G843" s="231" t="s">
        <v>1120</v>
      </c>
      <c r="H843" s="221"/>
      <c r="I843"/>
      <c r="J843"/>
      <c r="K843" s="221"/>
      <c r="L843"/>
      <c r="M843"/>
      <c r="N843" s="221"/>
      <c r="O843" s="224" t="s">
        <v>1019</v>
      </c>
      <c r="P843" s="224" t="s">
        <v>1026</v>
      </c>
    </row>
    <row r="844" spans="1:16" ht="14">
      <c r="A844" s="219"/>
      <c r="B844" s="219"/>
      <c r="C844"/>
      <c r="E844"/>
      <c r="G844" s="231" t="s">
        <v>1121</v>
      </c>
      <c r="H844" s="221"/>
      <c r="I844"/>
      <c r="J844"/>
      <c r="K844" s="221"/>
      <c r="L844"/>
      <c r="M844"/>
      <c r="N844" s="221"/>
      <c r="O844" s="224" t="s">
        <v>1019</v>
      </c>
      <c r="P844" s="224" t="s">
        <v>1027</v>
      </c>
    </row>
    <row r="845" spans="1:16" ht="14">
      <c r="A845" s="219"/>
      <c r="B845" s="219"/>
      <c r="C845"/>
      <c r="E845"/>
      <c r="G845" s="231" t="s">
        <v>1123</v>
      </c>
      <c r="H845" s="221"/>
      <c r="I845"/>
      <c r="J845"/>
      <c r="K845" s="221"/>
      <c r="L845"/>
      <c r="M845"/>
      <c r="N845" s="221"/>
      <c r="O845" s="224" t="s">
        <v>1019</v>
      </c>
      <c r="P845" s="224" t="s">
        <v>1028</v>
      </c>
    </row>
    <row r="846" spans="1:16" ht="14">
      <c r="A846" s="219"/>
      <c r="B846" s="219"/>
      <c r="C846"/>
      <c r="E846"/>
      <c r="G846" s="231" t="s">
        <v>1122</v>
      </c>
      <c r="H846" s="221"/>
      <c r="I846"/>
      <c r="J846"/>
      <c r="K846" s="221"/>
      <c r="L846"/>
      <c r="M846"/>
      <c r="N846" s="221"/>
      <c r="O846" s="224" t="s">
        <v>1019</v>
      </c>
      <c r="P846" s="224" t="s">
        <v>1029</v>
      </c>
    </row>
    <row r="847" spans="1:16" ht="14">
      <c r="A847" s="219"/>
      <c r="B847" s="219"/>
      <c r="C847"/>
      <c r="E847"/>
      <c r="G847" s="231" t="s">
        <v>1124</v>
      </c>
      <c r="H847" s="221"/>
      <c r="I847"/>
      <c r="J847"/>
      <c r="K847" s="221"/>
      <c r="L847"/>
      <c r="M847"/>
      <c r="N847" s="221"/>
      <c r="O847" s="224" t="s">
        <v>1019</v>
      </c>
      <c r="P847" s="224" t="s">
        <v>1030</v>
      </c>
    </row>
    <row r="848" spans="1:16" ht="14">
      <c r="A848" s="219"/>
      <c r="B848" s="219"/>
      <c r="C848"/>
      <c r="E848"/>
      <c r="G848" s="231" t="s">
        <v>1125</v>
      </c>
      <c r="H848" s="221"/>
      <c r="I848"/>
      <c r="J848"/>
      <c r="K848" s="221"/>
      <c r="L848"/>
      <c r="M848"/>
      <c r="N848" s="221"/>
      <c r="O848" s="224" t="s">
        <v>1019</v>
      </c>
      <c r="P848" s="224" t="s">
        <v>1031</v>
      </c>
    </row>
    <row r="849" spans="1:16" ht="14">
      <c r="A849" s="219"/>
      <c r="B849" s="219"/>
      <c r="C849"/>
      <c r="E849"/>
      <c r="G849" s="231" t="s">
        <v>1126</v>
      </c>
      <c r="H849" s="221"/>
      <c r="I849"/>
      <c r="J849"/>
      <c r="K849" s="221"/>
      <c r="L849"/>
      <c r="M849"/>
      <c r="N849" s="221"/>
      <c r="O849" s="224" t="s">
        <v>1019</v>
      </c>
      <c r="P849" s="224" t="s">
        <v>1032</v>
      </c>
    </row>
    <row r="850" spans="1:16" ht="14">
      <c r="A850" s="219"/>
      <c r="B850" s="219"/>
      <c r="C850"/>
      <c r="E850"/>
      <c r="G850" s="231" t="s">
        <v>1127</v>
      </c>
      <c r="H850" s="221"/>
      <c r="I850"/>
      <c r="J850"/>
      <c r="K850" s="221"/>
      <c r="L850"/>
      <c r="M850"/>
      <c r="N850" s="221"/>
      <c r="O850" s="224" t="s">
        <v>1019</v>
      </c>
      <c r="P850" s="224" t="s">
        <v>1033</v>
      </c>
    </row>
    <row r="851" spans="1:16" ht="14">
      <c r="A851" s="219"/>
      <c r="B851" s="219"/>
      <c r="C851"/>
      <c r="E851"/>
      <c r="G851" s="231" t="s">
        <v>1128</v>
      </c>
      <c r="H851" s="221"/>
      <c r="I851"/>
      <c r="J851"/>
      <c r="K851" s="221"/>
      <c r="L851"/>
      <c r="M851"/>
      <c r="N851" s="221"/>
      <c r="O851" s="224" t="s">
        <v>1019</v>
      </c>
      <c r="P851" s="224" t="s">
        <v>1034</v>
      </c>
    </row>
    <row r="852" spans="1:16" ht="14">
      <c r="A852" s="219"/>
      <c r="B852" s="219"/>
      <c r="C852"/>
      <c r="E852"/>
      <c r="G852" s="231" t="s">
        <v>1129</v>
      </c>
      <c r="H852" s="221"/>
      <c r="I852"/>
      <c r="J852"/>
      <c r="K852" s="221"/>
      <c r="L852"/>
      <c r="M852"/>
      <c r="N852" s="221"/>
      <c r="O852" s="224" t="s">
        <v>1019</v>
      </c>
      <c r="P852" s="224" t="s">
        <v>1035</v>
      </c>
    </row>
    <row r="853" spans="1:16" ht="14">
      <c r="A853" s="219"/>
      <c r="B853" s="219"/>
      <c r="C853"/>
      <c r="E853"/>
      <c r="G853" s="231" t="s">
        <v>1132</v>
      </c>
      <c r="H853" s="221"/>
      <c r="I853"/>
      <c r="J853"/>
      <c r="K853" s="221"/>
      <c r="L853"/>
      <c r="M853"/>
      <c r="N853" s="221"/>
      <c r="O853" s="224" t="s">
        <v>1019</v>
      </c>
      <c r="P853" s="224" t="s">
        <v>1036</v>
      </c>
    </row>
    <row r="854" spans="1:16" ht="14">
      <c r="A854" s="219"/>
      <c r="B854" s="219"/>
      <c r="C854"/>
      <c r="E854"/>
      <c r="G854" s="231" t="s">
        <v>1133</v>
      </c>
      <c r="H854" s="221"/>
      <c r="I854"/>
      <c r="J854"/>
      <c r="K854" s="221"/>
      <c r="L854"/>
      <c r="M854"/>
      <c r="N854" s="221"/>
      <c r="O854" s="224" t="s">
        <v>1019</v>
      </c>
      <c r="P854" s="224" t="s">
        <v>1037</v>
      </c>
    </row>
    <row r="855" spans="1:16" ht="14">
      <c r="A855" s="219"/>
      <c r="B855" s="219"/>
      <c r="C855"/>
      <c r="E855"/>
      <c r="G855" s="231" t="s">
        <v>1134</v>
      </c>
      <c r="H855" s="221"/>
      <c r="I855"/>
      <c r="J855"/>
      <c r="K855" s="221"/>
      <c r="L855"/>
      <c r="M855"/>
      <c r="N855" s="221"/>
      <c r="O855" s="224" t="s">
        <v>1019</v>
      </c>
      <c r="P855" s="224" t="s">
        <v>1038</v>
      </c>
    </row>
    <row r="856" spans="1:16" ht="14">
      <c r="A856" s="219"/>
      <c r="B856" s="219"/>
      <c r="C856"/>
      <c r="E856"/>
      <c r="G856" s="231" t="s">
        <v>1135</v>
      </c>
      <c r="H856" s="221"/>
      <c r="I856"/>
      <c r="J856"/>
      <c r="K856" s="221"/>
      <c r="L856"/>
      <c r="M856"/>
      <c r="N856" s="221"/>
      <c r="O856" s="224" t="s">
        <v>1019</v>
      </c>
      <c r="P856" s="224" t="s">
        <v>1039</v>
      </c>
    </row>
    <row r="857" spans="1:16" ht="14">
      <c r="A857" s="219"/>
      <c r="B857" s="219"/>
      <c r="C857"/>
      <c r="E857"/>
      <c r="G857" s="231" t="s">
        <v>1136</v>
      </c>
      <c r="H857" s="221"/>
      <c r="I857"/>
      <c r="J857"/>
      <c r="K857" s="221"/>
      <c r="L857"/>
      <c r="M857"/>
      <c r="N857" s="221"/>
      <c r="O857" s="224" t="s">
        <v>1019</v>
      </c>
      <c r="P857" s="224" t="s">
        <v>510</v>
      </c>
    </row>
    <row r="858" spans="1:16" ht="14">
      <c r="A858" s="219"/>
      <c r="B858" s="219"/>
      <c r="C858"/>
      <c r="E858"/>
      <c r="G858" s="231" t="s">
        <v>1137</v>
      </c>
      <c r="H858" s="221"/>
      <c r="I858"/>
      <c r="J858"/>
      <c r="K858" s="221"/>
      <c r="L858"/>
      <c r="M858"/>
      <c r="N858" s="221"/>
      <c r="O858" s="224" t="s">
        <v>1019</v>
      </c>
      <c r="P858" s="224" t="s">
        <v>1019</v>
      </c>
    </row>
    <row r="859" spans="1:16" ht="14">
      <c r="A859" s="219"/>
      <c r="B859" s="219"/>
      <c r="C859"/>
      <c r="E859"/>
      <c r="G859" s="231" t="s">
        <v>1138</v>
      </c>
      <c r="H859" s="221"/>
      <c r="I859"/>
      <c r="J859"/>
      <c r="K859" s="221"/>
      <c r="L859"/>
      <c r="M859"/>
      <c r="N859" s="221"/>
      <c r="O859" s="224" t="s">
        <v>1019</v>
      </c>
      <c r="P859" s="224" t="s">
        <v>1040</v>
      </c>
    </row>
    <row r="860" spans="1:16" ht="14">
      <c r="A860" s="219"/>
      <c r="B860" s="219"/>
      <c r="C860"/>
      <c r="E860"/>
      <c r="G860" s="231" t="s">
        <v>1139</v>
      </c>
      <c r="H860" s="221"/>
      <c r="I860"/>
      <c r="J860"/>
      <c r="K860" s="221"/>
      <c r="L860"/>
      <c r="M860"/>
      <c r="N860" s="221"/>
      <c r="O860" s="224" t="s">
        <v>1019</v>
      </c>
      <c r="P860" s="224" t="s">
        <v>1041</v>
      </c>
    </row>
    <row r="861" spans="1:16" ht="14">
      <c r="A861" s="219"/>
      <c r="B861" s="219"/>
      <c r="C861"/>
      <c r="E861"/>
      <c r="G861" s="231" t="s">
        <v>1140</v>
      </c>
      <c r="H861" s="221"/>
      <c r="I861"/>
      <c r="J861"/>
      <c r="K861" s="221"/>
      <c r="L861"/>
      <c r="M861"/>
      <c r="N861" s="221"/>
      <c r="O861" s="224" t="s">
        <v>1019</v>
      </c>
      <c r="P861" s="224" t="s">
        <v>1042</v>
      </c>
    </row>
    <row r="862" spans="1:16" ht="14">
      <c r="A862" s="219"/>
      <c r="B862" s="219"/>
      <c r="C862"/>
      <c r="E862"/>
      <c r="G862" s="231" t="s">
        <v>1141</v>
      </c>
      <c r="H862" s="221"/>
      <c r="I862"/>
      <c r="J862"/>
      <c r="K862" s="221"/>
      <c r="L862"/>
      <c r="M862"/>
      <c r="N862" s="221"/>
      <c r="O862" s="224" t="s">
        <v>1019</v>
      </c>
      <c r="P862" s="224" t="s">
        <v>1043</v>
      </c>
    </row>
    <row r="863" spans="1:16" ht="14">
      <c r="A863" s="219"/>
      <c r="B863" s="219"/>
      <c r="C863"/>
      <c r="E863"/>
      <c r="G863" s="231" t="s">
        <v>1142</v>
      </c>
      <c r="H863" s="221"/>
      <c r="I863"/>
      <c r="J863"/>
      <c r="K863" s="221"/>
      <c r="L863"/>
      <c r="M863"/>
      <c r="N863" s="221"/>
      <c r="O863" s="224" t="s">
        <v>1019</v>
      </c>
      <c r="P863" s="224" t="s">
        <v>1044</v>
      </c>
    </row>
    <row r="864" spans="1:16" ht="14">
      <c r="A864" s="219"/>
      <c r="B864" s="219"/>
      <c r="C864"/>
      <c r="E864"/>
      <c r="G864" s="231" t="s">
        <v>1143</v>
      </c>
      <c r="H864" s="221"/>
      <c r="I864"/>
      <c r="J864"/>
      <c r="K864" s="221"/>
      <c r="L864"/>
      <c r="M864"/>
      <c r="N864" s="221"/>
      <c r="O864" s="224" t="s">
        <v>1019</v>
      </c>
      <c r="P864" s="224" t="s">
        <v>1045</v>
      </c>
    </row>
    <row r="865" spans="1:16" ht="14">
      <c r="A865" s="219"/>
      <c r="B865" s="219"/>
      <c r="C865"/>
      <c r="E865"/>
      <c r="G865" s="231" t="s">
        <v>1144</v>
      </c>
      <c r="H865" s="221"/>
      <c r="I865"/>
      <c r="J865"/>
      <c r="K865" s="221"/>
      <c r="L865"/>
      <c r="M865"/>
      <c r="N865" s="221"/>
      <c r="O865" s="224" t="s">
        <v>1019</v>
      </c>
      <c r="P865" s="224" t="s">
        <v>1046</v>
      </c>
    </row>
    <row r="866" spans="1:16" ht="14">
      <c r="A866" s="219"/>
      <c r="B866" s="219"/>
      <c r="C866"/>
      <c r="E866"/>
      <c r="G866" s="231" t="s">
        <v>1145</v>
      </c>
      <c r="H866" s="221"/>
      <c r="I866"/>
      <c r="J866"/>
      <c r="K866" s="221"/>
      <c r="L866"/>
      <c r="M866"/>
      <c r="N866" s="221"/>
      <c r="O866" s="224" t="s">
        <v>1019</v>
      </c>
      <c r="P866" s="224" t="s">
        <v>1047</v>
      </c>
    </row>
    <row r="867" spans="1:16" ht="14">
      <c r="A867" s="219"/>
      <c r="B867" s="219"/>
      <c r="C867"/>
      <c r="E867"/>
      <c r="G867" s="231" t="s">
        <v>1146</v>
      </c>
      <c r="H867" s="221"/>
      <c r="I867"/>
      <c r="J867"/>
      <c r="K867" s="221"/>
      <c r="L867"/>
      <c r="M867"/>
      <c r="N867" s="221"/>
      <c r="O867" s="224" t="s">
        <v>1019</v>
      </c>
      <c r="P867" s="224" t="s">
        <v>1048</v>
      </c>
    </row>
    <row r="868" spans="1:16" ht="14">
      <c r="A868" s="219"/>
      <c r="B868" s="219"/>
      <c r="C868"/>
      <c r="E868"/>
      <c r="G868" s="231" t="s">
        <v>1147</v>
      </c>
      <c r="H868" s="221"/>
      <c r="I868"/>
      <c r="J868"/>
      <c r="K868" s="221"/>
      <c r="L868"/>
      <c r="M868"/>
      <c r="N868" s="221"/>
      <c r="O868" s="224" t="s">
        <v>1019</v>
      </c>
      <c r="P868" s="224" t="s">
        <v>1049</v>
      </c>
    </row>
    <row r="869" spans="1:16" ht="14">
      <c r="A869" s="219"/>
      <c r="B869" s="219"/>
      <c r="C869"/>
      <c r="E869"/>
      <c r="G869" s="231" t="s">
        <v>1148</v>
      </c>
      <c r="H869" s="221"/>
      <c r="I869"/>
      <c r="J869"/>
      <c r="K869" s="221"/>
      <c r="L869"/>
      <c r="M869"/>
      <c r="N869" s="221"/>
      <c r="O869" s="224" t="s">
        <v>1019</v>
      </c>
      <c r="P869" s="224" t="s">
        <v>389</v>
      </c>
    </row>
    <row r="870" spans="1:16" ht="14">
      <c r="A870" s="219"/>
      <c r="B870" s="219"/>
      <c r="C870"/>
      <c r="E870"/>
      <c r="G870" s="231" t="s">
        <v>1149</v>
      </c>
      <c r="H870" s="221"/>
      <c r="I870"/>
      <c r="J870"/>
      <c r="K870" s="221"/>
      <c r="L870"/>
      <c r="M870"/>
      <c r="N870" s="221"/>
      <c r="O870" s="224" t="s">
        <v>1019</v>
      </c>
      <c r="P870" s="224" t="s">
        <v>450</v>
      </c>
    </row>
    <row r="871" spans="1:16" ht="14">
      <c r="A871" s="219"/>
      <c r="B871" s="219"/>
      <c r="C871"/>
      <c r="E871"/>
      <c r="G871" s="231" t="s">
        <v>1150</v>
      </c>
      <c r="H871" s="221"/>
      <c r="I871"/>
      <c r="J871"/>
      <c r="K871" s="221"/>
      <c r="L871"/>
      <c r="M871"/>
      <c r="N871" s="221"/>
      <c r="O871" s="224" t="s">
        <v>1019</v>
      </c>
      <c r="P871" s="224" t="s">
        <v>406</v>
      </c>
    </row>
    <row r="872" spans="1:16" ht="14">
      <c r="A872" s="219"/>
      <c r="B872" s="219"/>
      <c r="C872"/>
      <c r="E872"/>
      <c r="G872" s="231" t="s">
        <v>1151</v>
      </c>
      <c r="H872" s="221"/>
      <c r="I872"/>
      <c r="J872"/>
      <c r="K872" s="221"/>
      <c r="L872"/>
      <c r="M872"/>
      <c r="N872" s="221"/>
      <c r="O872" s="224" t="s">
        <v>1019</v>
      </c>
      <c r="P872" s="224" t="s">
        <v>1050</v>
      </c>
    </row>
    <row r="873" spans="1:16" ht="14">
      <c r="A873" s="219"/>
      <c r="B873" s="219"/>
      <c r="C873"/>
      <c r="E873"/>
      <c r="G873" s="231" t="s">
        <v>1152</v>
      </c>
      <c r="H873" s="221"/>
      <c r="I873"/>
      <c r="J873"/>
      <c r="K873" s="221"/>
      <c r="L873"/>
      <c r="M873"/>
      <c r="N873" s="221"/>
      <c r="O873" s="224" t="s">
        <v>1019</v>
      </c>
      <c r="P873" s="224" t="s">
        <v>1051</v>
      </c>
    </row>
    <row r="874" spans="1:16" ht="14">
      <c r="A874" s="219"/>
      <c r="B874" s="219"/>
      <c r="C874"/>
      <c r="E874"/>
      <c r="G874" s="231" t="s">
        <v>1153</v>
      </c>
      <c r="H874" s="221"/>
      <c r="I874"/>
      <c r="J874"/>
      <c r="K874" s="221"/>
      <c r="L874"/>
      <c r="M874"/>
      <c r="N874" s="221"/>
      <c r="O874" s="224" t="s">
        <v>1019</v>
      </c>
      <c r="P874" s="224" t="s">
        <v>1052</v>
      </c>
    </row>
    <row r="875" spans="1:16" ht="14">
      <c r="A875" s="219"/>
      <c r="B875" s="219"/>
      <c r="C875"/>
      <c r="E875"/>
      <c r="G875" s="231" t="s">
        <v>1154</v>
      </c>
      <c r="H875" s="221"/>
      <c r="I875"/>
      <c r="J875"/>
      <c r="K875" s="221"/>
      <c r="L875"/>
      <c r="M875"/>
      <c r="N875" s="221"/>
      <c r="O875" s="224" t="s">
        <v>1019</v>
      </c>
      <c r="P875" s="224" t="s">
        <v>1053</v>
      </c>
    </row>
    <row r="876" spans="1:16" ht="14">
      <c r="A876" s="219"/>
      <c r="B876" s="219"/>
      <c r="C876"/>
      <c r="E876"/>
      <c r="G876" s="231" t="s">
        <v>1155</v>
      </c>
      <c r="H876" s="221"/>
      <c r="I876"/>
      <c r="J876"/>
      <c r="K876" s="221"/>
      <c r="L876"/>
      <c r="M876"/>
      <c r="N876" s="221"/>
      <c r="O876" s="224" t="s">
        <v>1019</v>
      </c>
      <c r="P876" s="224" t="s">
        <v>1054</v>
      </c>
    </row>
    <row r="877" spans="1:16" ht="14">
      <c r="A877" s="219"/>
      <c r="B877" s="219"/>
      <c r="C877"/>
      <c r="E877"/>
      <c r="G877" s="231" t="s">
        <v>1156</v>
      </c>
      <c r="H877" s="221"/>
      <c r="I877"/>
      <c r="J877"/>
      <c r="K877" s="221"/>
      <c r="L877"/>
      <c r="M877"/>
      <c r="N877" s="221"/>
      <c r="O877" s="224" t="s">
        <v>1019</v>
      </c>
      <c r="P877" s="224" t="s">
        <v>1055</v>
      </c>
    </row>
    <row r="878" spans="1:16" ht="14">
      <c r="A878" s="219"/>
      <c r="B878" s="219"/>
      <c r="C878"/>
      <c r="E878"/>
      <c r="G878" s="231" t="s">
        <v>1157</v>
      </c>
      <c r="H878" s="221"/>
      <c r="I878"/>
      <c r="J878"/>
      <c r="K878" s="221"/>
      <c r="L878"/>
      <c r="M878"/>
      <c r="N878" s="221"/>
      <c r="O878" s="224" t="s">
        <v>1019</v>
      </c>
      <c r="P878" s="224" t="s">
        <v>1056</v>
      </c>
    </row>
    <row r="879" spans="1:16" ht="14">
      <c r="A879" s="219"/>
      <c r="B879" s="219"/>
      <c r="C879"/>
      <c r="E879"/>
      <c r="G879" s="231" t="s">
        <v>1159</v>
      </c>
      <c r="H879" s="221"/>
      <c r="I879"/>
      <c r="J879"/>
      <c r="K879" s="221"/>
      <c r="L879"/>
      <c r="M879"/>
      <c r="N879" s="221"/>
      <c r="O879" s="224" t="s">
        <v>1057</v>
      </c>
      <c r="P879" s="224" t="s">
        <v>1058</v>
      </c>
    </row>
    <row r="880" spans="1:16" ht="14">
      <c r="A880" s="219"/>
      <c r="B880" s="219"/>
      <c r="C880"/>
      <c r="E880"/>
      <c r="G880" s="231" t="s">
        <v>1160</v>
      </c>
      <c r="H880" s="221"/>
      <c r="I880"/>
      <c r="J880"/>
      <c r="K880" s="221"/>
      <c r="L880"/>
      <c r="M880"/>
      <c r="N880" s="221"/>
      <c r="O880" s="224" t="s">
        <v>1057</v>
      </c>
      <c r="P880" s="224" t="s">
        <v>1059</v>
      </c>
    </row>
    <row r="881" spans="1:16" ht="14">
      <c r="A881" s="219"/>
      <c r="B881" s="219"/>
      <c r="C881"/>
      <c r="E881"/>
      <c r="G881" s="231" t="s">
        <v>1162</v>
      </c>
      <c r="H881" s="221"/>
      <c r="I881"/>
      <c r="J881"/>
      <c r="K881" s="221"/>
      <c r="L881"/>
      <c r="M881"/>
      <c r="N881" s="221"/>
      <c r="O881" s="224" t="s">
        <v>1057</v>
      </c>
      <c r="P881" s="224" t="s">
        <v>1060</v>
      </c>
    </row>
    <row r="882" spans="1:16" ht="14">
      <c r="A882" s="219"/>
      <c r="B882" s="219"/>
      <c r="C882"/>
      <c r="E882"/>
      <c r="G882" s="231" t="s">
        <v>1163</v>
      </c>
      <c r="H882" s="221"/>
      <c r="I882"/>
      <c r="J882"/>
      <c r="K882" s="221"/>
      <c r="L882"/>
      <c r="M882"/>
      <c r="N882" s="221"/>
      <c r="O882" s="224" t="s">
        <v>1057</v>
      </c>
      <c r="P882" s="224" t="s">
        <v>1061</v>
      </c>
    </row>
    <row r="883" spans="1:16" ht="14">
      <c r="A883" s="219"/>
      <c r="B883" s="219"/>
      <c r="C883"/>
      <c r="E883"/>
      <c r="G883" s="231" t="s">
        <v>1164</v>
      </c>
      <c r="H883" s="221"/>
      <c r="I883"/>
      <c r="J883"/>
      <c r="K883" s="221"/>
      <c r="L883"/>
      <c r="M883"/>
      <c r="N883" s="221"/>
      <c r="O883" s="224" t="s">
        <v>1057</v>
      </c>
      <c r="P883" s="224" t="s">
        <v>1062</v>
      </c>
    </row>
    <row r="884" spans="1:16" ht="14">
      <c r="A884" s="219"/>
      <c r="B884" s="219"/>
      <c r="C884"/>
      <c r="E884"/>
      <c r="G884" s="231" t="s">
        <v>1166</v>
      </c>
      <c r="H884" s="221"/>
      <c r="I884"/>
      <c r="J884"/>
      <c r="K884" s="221"/>
      <c r="L884"/>
      <c r="M884"/>
      <c r="N884" s="221"/>
      <c r="O884" s="224" t="s">
        <v>1057</v>
      </c>
      <c r="P884" s="224" t="s">
        <v>1063</v>
      </c>
    </row>
    <row r="885" spans="1:16" ht="14">
      <c r="A885" s="219"/>
      <c r="B885" s="219"/>
      <c r="C885"/>
      <c r="E885"/>
      <c r="G885" s="231" t="s">
        <v>1167</v>
      </c>
      <c r="H885" s="221"/>
      <c r="I885"/>
      <c r="J885"/>
      <c r="K885" s="221"/>
      <c r="L885"/>
      <c r="M885"/>
      <c r="N885" s="221"/>
      <c r="O885" s="224" t="s">
        <v>1057</v>
      </c>
      <c r="P885" s="224" t="s">
        <v>1064</v>
      </c>
    </row>
    <row r="886" spans="1:16" ht="14">
      <c r="A886" s="219"/>
      <c r="B886" s="219"/>
      <c r="C886"/>
      <c r="E886"/>
      <c r="G886" s="231" t="s">
        <v>1168</v>
      </c>
      <c r="H886" s="221"/>
      <c r="I886"/>
      <c r="J886"/>
      <c r="K886" s="221"/>
      <c r="L886"/>
      <c r="M886"/>
      <c r="N886" s="221"/>
      <c r="O886" s="224" t="s">
        <v>1057</v>
      </c>
      <c r="P886" s="224" t="s">
        <v>1065</v>
      </c>
    </row>
    <row r="887" spans="1:16" ht="14">
      <c r="A887" s="219"/>
      <c r="B887" s="219"/>
      <c r="C887"/>
      <c r="E887"/>
      <c r="G887" s="231" t="s">
        <v>1169</v>
      </c>
      <c r="H887" s="221"/>
      <c r="I887"/>
      <c r="J887"/>
      <c r="K887" s="221"/>
      <c r="L887"/>
      <c r="M887"/>
      <c r="N887" s="221"/>
      <c r="O887" s="224" t="s">
        <v>1057</v>
      </c>
      <c r="P887" s="224" t="s">
        <v>1066</v>
      </c>
    </row>
    <row r="888" spans="1:16" ht="14">
      <c r="A888" s="219"/>
      <c r="B888" s="219"/>
      <c r="C888"/>
      <c r="E888"/>
      <c r="G888" s="231" t="s">
        <v>1170</v>
      </c>
      <c r="H888" s="221"/>
      <c r="I888"/>
      <c r="J888"/>
      <c r="K888" s="221"/>
      <c r="L888"/>
      <c r="M888"/>
      <c r="N888" s="221"/>
      <c r="O888" s="224" t="s">
        <v>1057</v>
      </c>
      <c r="P888" s="224" t="s">
        <v>1068</v>
      </c>
    </row>
    <row r="889" spans="1:16" ht="14">
      <c r="A889" s="219"/>
      <c r="B889" s="219"/>
      <c r="C889"/>
      <c r="E889"/>
      <c r="G889" s="231" t="s">
        <v>1171</v>
      </c>
      <c r="H889" s="221"/>
      <c r="I889"/>
      <c r="J889"/>
      <c r="K889" s="221"/>
      <c r="L889"/>
      <c r="M889"/>
      <c r="N889" s="221"/>
      <c r="O889" s="224" t="s">
        <v>1057</v>
      </c>
      <c r="P889" s="224" t="s">
        <v>1069</v>
      </c>
    </row>
    <row r="890" spans="1:16" ht="14">
      <c r="A890" s="219"/>
      <c r="B890" s="219"/>
      <c r="C890"/>
      <c r="E890"/>
      <c r="G890" s="231" t="s">
        <v>1172</v>
      </c>
      <c r="H890" s="221"/>
      <c r="I890"/>
      <c r="J890"/>
      <c r="K890" s="221"/>
      <c r="L890"/>
      <c r="M890"/>
      <c r="N890" s="221"/>
      <c r="O890" s="224" t="s">
        <v>1057</v>
      </c>
      <c r="P890" s="224" t="s">
        <v>1070</v>
      </c>
    </row>
    <row r="891" spans="1:16" ht="14">
      <c r="A891" s="219"/>
      <c r="B891" s="219"/>
      <c r="C891"/>
      <c r="E891"/>
      <c r="G891" s="231" t="s">
        <v>1173</v>
      </c>
      <c r="H891" s="221"/>
      <c r="I891"/>
      <c r="J891"/>
      <c r="K891" s="221"/>
      <c r="L891"/>
      <c r="M891"/>
      <c r="N891" s="221"/>
      <c r="O891" s="224" t="s">
        <v>1057</v>
      </c>
      <c r="P891" s="224" t="s">
        <v>1071</v>
      </c>
    </row>
    <row r="892" spans="1:16" ht="14">
      <c r="A892" s="219"/>
      <c r="B892" s="219"/>
      <c r="C892"/>
      <c r="E892"/>
      <c r="G892" s="231" t="s">
        <v>1174</v>
      </c>
      <c r="H892" s="221"/>
      <c r="I892"/>
      <c r="J892"/>
      <c r="K892" s="221"/>
      <c r="L892"/>
      <c r="M892"/>
      <c r="N892" s="221"/>
      <c r="O892" s="224" t="s">
        <v>1057</v>
      </c>
      <c r="P892" s="224" t="s">
        <v>1072</v>
      </c>
    </row>
    <row r="893" spans="1:16" ht="14">
      <c r="A893" s="219"/>
      <c r="B893" s="219"/>
      <c r="C893"/>
      <c r="E893"/>
      <c r="G893" s="231" t="s">
        <v>1175</v>
      </c>
      <c r="H893" s="221"/>
      <c r="I893"/>
      <c r="J893"/>
      <c r="K893" s="221"/>
      <c r="L893"/>
      <c r="M893"/>
      <c r="N893" s="221"/>
      <c r="O893" s="224" t="s">
        <v>1057</v>
      </c>
      <c r="P893" s="224" t="s">
        <v>1073</v>
      </c>
    </row>
    <row r="894" spans="1:16" ht="14">
      <c r="A894" s="219"/>
      <c r="B894" s="219"/>
      <c r="C894"/>
      <c r="E894"/>
      <c r="G894" s="231" t="s">
        <v>1176</v>
      </c>
      <c r="H894" s="221"/>
      <c r="I894"/>
      <c r="J894"/>
      <c r="K894" s="221"/>
      <c r="L894"/>
      <c r="M894"/>
      <c r="N894" s="221"/>
      <c r="O894" s="224" t="s">
        <v>1057</v>
      </c>
      <c r="P894" s="224" t="s">
        <v>269</v>
      </c>
    </row>
    <row r="895" spans="1:16" ht="14">
      <c r="A895" s="219"/>
      <c r="B895" s="219"/>
      <c r="C895"/>
      <c r="E895"/>
      <c r="G895" s="231" t="s">
        <v>1177</v>
      </c>
      <c r="H895" s="221"/>
      <c r="I895"/>
      <c r="J895"/>
      <c r="K895" s="221"/>
      <c r="L895"/>
      <c r="M895"/>
      <c r="N895" s="221"/>
      <c r="O895" s="224" t="s">
        <v>1057</v>
      </c>
      <c r="P895" s="224" t="s">
        <v>476</v>
      </c>
    </row>
    <row r="896" spans="1:16" ht="14">
      <c r="A896" s="219"/>
      <c r="B896" s="219"/>
      <c r="C896"/>
      <c r="E896"/>
      <c r="G896" s="231" t="s">
        <v>1178</v>
      </c>
      <c r="H896" s="221"/>
      <c r="I896"/>
      <c r="J896"/>
      <c r="K896" s="221"/>
      <c r="L896"/>
      <c r="M896"/>
      <c r="N896" s="221"/>
      <c r="O896" s="224" t="s">
        <v>1057</v>
      </c>
      <c r="P896" s="224" t="s">
        <v>389</v>
      </c>
    </row>
    <row r="897" spans="1:16" ht="14">
      <c r="A897" s="219"/>
      <c r="B897" s="219"/>
      <c r="C897"/>
      <c r="E897"/>
      <c r="G897" s="231" t="s">
        <v>1179</v>
      </c>
      <c r="H897" s="221"/>
      <c r="I897"/>
      <c r="J897"/>
      <c r="K897" s="221"/>
      <c r="L897"/>
      <c r="M897"/>
      <c r="N897" s="221"/>
      <c r="O897" s="224" t="s">
        <v>1057</v>
      </c>
      <c r="P897" s="224" t="s">
        <v>520</v>
      </c>
    </row>
    <row r="898" spans="1:16" ht="14">
      <c r="A898" s="219"/>
      <c r="B898" s="219"/>
      <c r="C898"/>
      <c r="E898"/>
      <c r="G898" s="231" t="s">
        <v>1180</v>
      </c>
      <c r="H898" s="221"/>
      <c r="I898"/>
      <c r="J898"/>
      <c r="K898" s="221"/>
      <c r="L898"/>
      <c r="M898"/>
      <c r="N898" s="221"/>
      <c r="O898" s="224" t="s">
        <v>1057</v>
      </c>
      <c r="P898" s="224" t="s">
        <v>1075</v>
      </c>
    </row>
    <row r="899" spans="1:16" ht="14">
      <c r="A899" s="219"/>
      <c r="B899" s="219"/>
      <c r="C899"/>
      <c r="E899"/>
      <c r="G899" s="231" t="s">
        <v>1181</v>
      </c>
      <c r="H899" s="221"/>
      <c r="I899"/>
      <c r="J899"/>
      <c r="K899" s="221"/>
      <c r="L899"/>
      <c r="M899"/>
      <c r="N899" s="221"/>
      <c r="O899" s="224" t="s">
        <v>1057</v>
      </c>
      <c r="P899" s="224" t="s">
        <v>242</v>
      </c>
    </row>
    <row r="900" spans="1:16" ht="14">
      <c r="A900" s="219"/>
      <c r="B900" s="219"/>
      <c r="C900"/>
      <c r="E900"/>
      <c r="G900" s="231" t="s">
        <v>1182</v>
      </c>
      <c r="H900" s="221"/>
      <c r="I900"/>
      <c r="J900"/>
      <c r="K900" s="221"/>
      <c r="L900"/>
      <c r="M900"/>
      <c r="N900" s="221"/>
      <c r="O900" s="224" t="s">
        <v>1057</v>
      </c>
      <c r="P900" s="224" t="s">
        <v>1076</v>
      </c>
    </row>
    <row r="901" spans="1:16" ht="14">
      <c r="A901" s="219"/>
      <c r="B901" s="219"/>
      <c r="C901"/>
      <c r="E901"/>
      <c r="G901" s="231" t="s">
        <v>1183</v>
      </c>
      <c r="H901" s="221"/>
      <c r="I901"/>
      <c r="J901"/>
      <c r="K901" s="221"/>
      <c r="L901"/>
      <c r="M901"/>
      <c r="N901" s="221"/>
      <c r="O901" s="224" t="s">
        <v>1057</v>
      </c>
      <c r="P901" s="224" t="s">
        <v>519</v>
      </c>
    </row>
    <row r="902" spans="1:16" ht="14">
      <c r="A902" s="219"/>
      <c r="B902" s="219"/>
      <c r="C902"/>
      <c r="E902"/>
      <c r="G902" s="231" t="s">
        <v>1184</v>
      </c>
      <c r="H902" s="221"/>
      <c r="I902"/>
      <c r="J902"/>
      <c r="K902" s="221"/>
      <c r="L902"/>
      <c r="M902"/>
      <c r="N902" s="221"/>
      <c r="O902" s="224" t="s">
        <v>1057</v>
      </c>
      <c r="P902" s="224" t="s">
        <v>1077</v>
      </c>
    </row>
    <row r="903" spans="1:16" ht="14">
      <c r="A903" s="219"/>
      <c r="B903" s="219"/>
      <c r="C903"/>
      <c r="E903"/>
      <c r="G903" s="231" t="s">
        <v>1186</v>
      </c>
      <c r="H903" s="221"/>
      <c r="I903"/>
      <c r="J903"/>
      <c r="K903" s="221"/>
      <c r="L903"/>
      <c r="M903"/>
      <c r="N903" s="221"/>
      <c r="O903" s="224" t="s">
        <v>1078</v>
      </c>
      <c r="P903" s="224" t="s">
        <v>1079</v>
      </c>
    </row>
    <row r="904" spans="1:16" ht="14">
      <c r="A904" s="219"/>
      <c r="B904" s="219"/>
      <c r="C904"/>
      <c r="E904"/>
      <c r="G904" s="231" t="s">
        <v>1187</v>
      </c>
      <c r="H904" s="221"/>
      <c r="I904"/>
      <c r="J904"/>
      <c r="K904" s="221"/>
      <c r="L904"/>
      <c r="M904"/>
      <c r="N904" s="221"/>
      <c r="O904" s="224" t="s">
        <v>1078</v>
      </c>
      <c r="P904" s="224" t="s">
        <v>1080</v>
      </c>
    </row>
    <row r="905" spans="1:16" ht="14">
      <c r="A905" s="219"/>
      <c r="B905" s="219"/>
      <c r="C905"/>
      <c r="E905"/>
      <c r="G905" s="231" t="s">
        <v>1188</v>
      </c>
      <c r="H905" s="221"/>
      <c r="I905"/>
      <c r="J905"/>
      <c r="K905" s="221"/>
      <c r="L905"/>
      <c r="M905"/>
      <c r="N905" s="221"/>
      <c r="O905" s="224" t="s">
        <v>1078</v>
      </c>
      <c r="P905" s="224" t="s">
        <v>1081</v>
      </c>
    </row>
    <row r="906" spans="1:16" ht="14">
      <c r="A906" s="219"/>
      <c r="B906" s="219"/>
      <c r="C906"/>
      <c r="E906"/>
      <c r="G906" s="231" t="s">
        <v>1189</v>
      </c>
      <c r="H906" s="221"/>
      <c r="I906"/>
      <c r="J906"/>
      <c r="K906" s="221"/>
      <c r="L906"/>
      <c r="M906"/>
      <c r="N906" s="221"/>
      <c r="O906" s="224" t="s">
        <v>1078</v>
      </c>
      <c r="P906" s="224" t="s">
        <v>1082</v>
      </c>
    </row>
    <row r="907" spans="1:16" ht="14">
      <c r="A907" s="219"/>
      <c r="B907" s="219"/>
      <c r="C907"/>
      <c r="E907"/>
      <c r="G907" s="231" t="s">
        <v>1190</v>
      </c>
      <c r="H907" s="221"/>
      <c r="I907"/>
      <c r="J907"/>
      <c r="K907" s="221"/>
      <c r="L907"/>
      <c r="M907"/>
      <c r="N907" s="221"/>
      <c r="O907" s="224" t="s">
        <v>1078</v>
      </c>
      <c r="P907" s="224" t="s">
        <v>1083</v>
      </c>
    </row>
    <row r="908" spans="1:16" ht="14">
      <c r="A908" s="219"/>
      <c r="B908" s="219"/>
      <c r="C908"/>
      <c r="E908"/>
      <c r="G908" s="231" t="s">
        <v>1191</v>
      </c>
      <c r="H908" s="221"/>
      <c r="I908"/>
      <c r="J908"/>
      <c r="K908" s="221"/>
      <c r="L908"/>
      <c r="M908"/>
      <c r="N908" s="221"/>
      <c r="O908" s="224" t="s">
        <v>1078</v>
      </c>
      <c r="P908" s="224" t="s">
        <v>1084</v>
      </c>
    </row>
    <row r="909" spans="1:16" ht="14">
      <c r="A909" s="219"/>
      <c r="B909" s="219"/>
      <c r="C909"/>
      <c r="E909"/>
      <c r="G909" s="231" t="s">
        <v>1192</v>
      </c>
      <c r="H909" s="221"/>
      <c r="I909"/>
      <c r="J909"/>
      <c r="K909" s="221"/>
      <c r="L909"/>
      <c r="M909"/>
      <c r="N909" s="221"/>
      <c r="O909" s="224" t="s">
        <v>1078</v>
      </c>
      <c r="P909" s="224" t="s">
        <v>1085</v>
      </c>
    </row>
    <row r="910" spans="1:16" ht="14">
      <c r="A910" s="219"/>
      <c r="B910" s="219"/>
      <c r="C910"/>
      <c r="E910"/>
      <c r="G910" s="231" t="s">
        <v>1193</v>
      </c>
      <c r="H910" s="221"/>
      <c r="I910"/>
      <c r="J910"/>
      <c r="K910" s="221"/>
      <c r="L910"/>
      <c r="M910"/>
      <c r="N910" s="221"/>
      <c r="O910" s="224" t="s">
        <v>1078</v>
      </c>
      <c r="P910" s="224" t="s">
        <v>1086</v>
      </c>
    </row>
    <row r="911" spans="1:16" ht="14">
      <c r="A911" s="219"/>
      <c r="B911" s="219"/>
      <c r="C911"/>
      <c r="E911"/>
      <c r="G911" s="231" t="s">
        <v>1194</v>
      </c>
      <c r="H911" s="221"/>
      <c r="I911"/>
      <c r="J911"/>
      <c r="K911" s="221"/>
      <c r="L911"/>
      <c r="M911"/>
      <c r="N911" s="221"/>
      <c r="O911" s="224" t="s">
        <v>1078</v>
      </c>
      <c r="P911" s="224" t="s">
        <v>1087</v>
      </c>
    </row>
    <row r="912" spans="1:16" ht="14">
      <c r="A912" s="219"/>
      <c r="B912" s="219"/>
      <c r="C912"/>
      <c r="E912"/>
      <c r="G912" s="231" t="s">
        <v>1195</v>
      </c>
      <c r="H912" s="221"/>
      <c r="I912"/>
      <c r="J912"/>
      <c r="K912" s="221"/>
      <c r="L912"/>
      <c r="M912"/>
      <c r="N912" s="221"/>
      <c r="O912" s="224" t="s">
        <v>1078</v>
      </c>
      <c r="P912" s="224" t="s">
        <v>1088</v>
      </c>
    </row>
    <row r="913" spans="1:16" ht="14">
      <c r="A913" s="219"/>
      <c r="B913" s="219"/>
      <c r="C913"/>
      <c r="E913"/>
      <c r="G913" s="231" t="s">
        <v>1196</v>
      </c>
      <c r="H913" s="221"/>
      <c r="I913"/>
      <c r="J913"/>
      <c r="K913" s="221"/>
      <c r="L913"/>
      <c r="M913"/>
      <c r="N913" s="221"/>
      <c r="O913" s="224" t="s">
        <v>1078</v>
      </c>
      <c r="P913" s="224" t="s">
        <v>1089</v>
      </c>
    </row>
    <row r="914" spans="1:16" ht="14">
      <c r="A914" s="219"/>
      <c r="B914" s="219"/>
      <c r="C914"/>
      <c r="E914"/>
      <c r="G914" s="231" t="s">
        <v>1198</v>
      </c>
      <c r="H914" s="221"/>
      <c r="I914"/>
      <c r="J914"/>
      <c r="K914" s="221"/>
      <c r="L914"/>
      <c r="M914"/>
      <c r="N914" s="221"/>
      <c r="O914" s="224" t="s">
        <v>1078</v>
      </c>
      <c r="P914" s="224" t="s">
        <v>1090</v>
      </c>
    </row>
    <row r="915" spans="1:16" ht="14">
      <c r="A915" s="219"/>
      <c r="B915" s="219"/>
      <c r="C915"/>
      <c r="E915"/>
      <c r="G915" s="231" t="s">
        <v>1199</v>
      </c>
      <c r="H915" s="221"/>
      <c r="I915"/>
      <c r="J915"/>
      <c r="K915" s="221"/>
      <c r="L915"/>
      <c r="M915"/>
      <c r="N915" s="221"/>
      <c r="O915" s="224" t="s">
        <v>1078</v>
      </c>
      <c r="P915" s="224" t="s">
        <v>1091</v>
      </c>
    </row>
    <row r="916" spans="1:16" ht="14">
      <c r="A916" s="219"/>
      <c r="B916" s="219"/>
      <c r="C916"/>
      <c r="E916"/>
      <c r="G916" s="231" t="s">
        <v>1200</v>
      </c>
      <c r="H916" s="221"/>
      <c r="I916"/>
      <c r="J916"/>
      <c r="K916" s="221"/>
      <c r="L916"/>
      <c r="M916"/>
      <c r="N916" s="221"/>
      <c r="O916" s="224" t="s">
        <v>1078</v>
      </c>
      <c r="P916" s="224" t="s">
        <v>1092</v>
      </c>
    </row>
    <row r="917" spans="1:16" ht="14">
      <c r="A917" s="219"/>
      <c r="B917" s="219"/>
      <c r="C917"/>
      <c r="E917"/>
      <c r="G917" s="231" t="s">
        <v>1202</v>
      </c>
      <c r="H917" s="221"/>
      <c r="I917"/>
      <c r="J917"/>
      <c r="K917" s="221"/>
      <c r="L917"/>
      <c r="M917"/>
      <c r="N917" s="221"/>
      <c r="O917" s="224" t="s">
        <v>1078</v>
      </c>
      <c r="P917" s="224" t="s">
        <v>1093</v>
      </c>
    </row>
    <row r="918" spans="1:16" ht="14">
      <c r="A918" s="219"/>
      <c r="B918" s="219"/>
      <c r="C918"/>
      <c r="E918"/>
      <c r="G918" s="231" t="s">
        <v>1204</v>
      </c>
      <c r="H918" s="221"/>
      <c r="I918"/>
      <c r="J918"/>
      <c r="K918" s="221"/>
      <c r="L918"/>
      <c r="M918"/>
      <c r="N918" s="221"/>
      <c r="O918" s="224" t="s">
        <v>1078</v>
      </c>
      <c r="P918" s="224" t="s">
        <v>1094</v>
      </c>
    </row>
    <row r="919" spans="1:16" ht="14">
      <c r="A919" s="219"/>
      <c r="B919" s="219"/>
      <c r="C919"/>
      <c r="E919"/>
      <c r="G919" s="231" t="s">
        <v>1207</v>
      </c>
      <c r="H919" s="221"/>
      <c r="I919"/>
      <c r="J919"/>
      <c r="K919" s="221"/>
      <c r="L919"/>
      <c r="M919"/>
      <c r="N919" s="221"/>
      <c r="O919" s="224" t="s">
        <v>1078</v>
      </c>
      <c r="P919" s="224" t="s">
        <v>500</v>
      </c>
    </row>
    <row r="920" spans="1:16" ht="14">
      <c r="A920" s="219"/>
      <c r="B920" s="219"/>
      <c r="C920"/>
      <c r="E920"/>
      <c r="G920" s="231" t="s">
        <v>1208</v>
      </c>
      <c r="H920" s="221"/>
      <c r="I920"/>
      <c r="J920"/>
      <c r="K920" s="221"/>
      <c r="L920"/>
      <c r="M920"/>
      <c r="N920" s="221"/>
      <c r="O920" s="224" t="s">
        <v>1078</v>
      </c>
      <c r="P920" s="224" t="s">
        <v>1095</v>
      </c>
    </row>
    <row r="921" spans="1:16" ht="14">
      <c r="A921" s="219"/>
      <c r="B921" s="219"/>
      <c r="C921"/>
      <c r="E921"/>
      <c r="G921" s="231" t="s">
        <v>1209</v>
      </c>
      <c r="H921" s="221"/>
      <c r="I921"/>
      <c r="J921"/>
      <c r="K921" s="221"/>
      <c r="L921"/>
      <c r="M921"/>
      <c r="N921" s="221"/>
      <c r="O921" s="224" t="s">
        <v>1078</v>
      </c>
      <c r="P921" s="224" t="s">
        <v>1096</v>
      </c>
    </row>
    <row r="922" spans="1:16" ht="14">
      <c r="A922" s="219"/>
      <c r="B922" s="219"/>
      <c r="C922"/>
      <c r="E922"/>
      <c r="G922" s="231" t="s">
        <v>1210</v>
      </c>
      <c r="H922" s="221"/>
      <c r="I922"/>
      <c r="J922"/>
      <c r="K922" s="221"/>
      <c r="L922"/>
      <c r="M922"/>
      <c r="N922" s="221"/>
      <c r="O922" s="224" t="s">
        <v>1078</v>
      </c>
      <c r="P922" s="224" t="s">
        <v>1097</v>
      </c>
    </row>
    <row r="923" spans="1:16" ht="14">
      <c r="A923" s="219"/>
      <c r="B923" s="219"/>
      <c r="C923"/>
      <c r="E923"/>
      <c r="G923" s="231" t="s">
        <v>1211</v>
      </c>
      <c r="H923" s="221"/>
      <c r="I923"/>
      <c r="J923"/>
      <c r="K923" s="221"/>
      <c r="L923"/>
      <c r="M923"/>
      <c r="N923" s="221"/>
      <c r="O923" s="224" t="s">
        <v>1078</v>
      </c>
      <c r="P923" s="224" t="s">
        <v>1098</v>
      </c>
    </row>
    <row r="924" spans="1:16" ht="14">
      <c r="A924" s="219"/>
      <c r="B924" s="219"/>
      <c r="C924"/>
      <c r="E924"/>
      <c r="G924" s="231" t="s">
        <v>1212</v>
      </c>
      <c r="H924" s="221"/>
      <c r="I924"/>
      <c r="J924"/>
      <c r="K924" s="221"/>
      <c r="L924"/>
      <c r="M924"/>
      <c r="N924" s="221"/>
      <c r="O924" s="224" t="s">
        <v>1078</v>
      </c>
      <c r="P924" s="224" t="s">
        <v>1099</v>
      </c>
    </row>
    <row r="925" spans="1:16" ht="14">
      <c r="A925" s="219"/>
      <c r="B925" s="219"/>
      <c r="C925"/>
      <c r="E925"/>
      <c r="G925" s="231" t="s">
        <v>1213</v>
      </c>
      <c r="H925" s="221"/>
      <c r="I925"/>
      <c r="J925"/>
      <c r="K925" s="221"/>
      <c r="L925"/>
      <c r="M925"/>
      <c r="N925" s="221"/>
      <c r="O925" s="224" t="s">
        <v>1078</v>
      </c>
      <c r="P925" s="224" t="s">
        <v>1100</v>
      </c>
    </row>
    <row r="926" spans="1:16" ht="14">
      <c r="A926" s="219"/>
      <c r="B926" s="219"/>
      <c r="C926"/>
      <c r="E926"/>
      <c r="G926" s="231" t="s">
        <v>1214</v>
      </c>
      <c r="H926" s="221"/>
      <c r="I926"/>
      <c r="J926"/>
      <c r="K926" s="221"/>
      <c r="L926"/>
      <c r="M926"/>
      <c r="N926" s="221"/>
      <c r="O926" s="224" t="s">
        <v>1078</v>
      </c>
      <c r="P926" s="224" t="s">
        <v>1101</v>
      </c>
    </row>
    <row r="927" spans="1:16" ht="14">
      <c r="A927" s="219"/>
      <c r="B927" s="219"/>
      <c r="C927"/>
      <c r="E927"/>
      <c r="G927" s="231" t="s">
        <v>1215</v>
      </c>
      <c r="H927" s="221"/>
      <c r="I927"/>
      <c r="J927"/>
      <c r="K927" s="221"/>
      <c r="L927"/>
      <c r="M927"/>
      <c r="N927" s="221"/>
      <c r="O927" s="224" t="s">
        <v>1078</v>
      </c>
      <c r="P927" s="224" t="s">
        <v>1102</v>
      </c>
    </row>
    <row r="928" spans="1:16" ht="14">
      <c r="A928" s="219"/>
      <c r="B928" s="219"/>
      <c r="C928"/>
      <c r="E928"/>
      <c r="G928" s="231" t="s">
        <v>1216</v>
      </c>
      <c r="H928" s="221"/>
      <c r="I928"/>
      <c r="J928"/>
      <c r="K928" s="221"/>
      <c r="L928"/>
      <c r="M928"/>
      <c r="N928" s="221"/>
      <c r="O928" s="224" t="s">
        <v>1078</v>
      </c>
      <c r="P928" s="224" t="s">
        <v>1103</v>
      </c>
    </row>
    <row r="929" spans="1:16" ht="14">
      <c r="A929" s="219"/>
      <c r="B929" s="219"/>
      <c r="C929"/>
      <c r="E929"/>
      <c r="G929" s="231" t="s">
        <v>1217</v>
      </c>
      <c r="H929" s="221"/>
      <c r="I929"/>
      <c r="J929"/>
      <c r="K929" s="221"/>
      <c r="L929"/>
      <c r="M929"/>
      <c r="N929" s="221"/>
      <c r="O929" s="224" t="s">
        <v>1104</v>
      </c>
      <c r="P929" s="224" t="s">
        <v>1105</v>
      </c>
    </row>
    <row r="930" spans="1:16" ht="14">
      <c r="A930" s="219"/>
      <c r="B930" s="219"/>
      <c r="C930"/>
      <c r="E930"/>
      <c r="G930" s="231" t="s">
        <v>1218</v>
      </c>
      <c r="H930" s="221"/>
      <c r="I930"/>
      <c r="J930"/>
      <c r="K930" s="221"/>
      <c r="L930"/>
      <c r="M930"/>
      <c r="N930" s="221"/>
      <c r="O930" s="224" t="s">
        <v>1104</v>
      </c>
      <c r="P930" s="224" t="s">
        <v>1106</v>
      </c>
    </row>
    <row r="931" spans="1:16" ht="14">
      <c r="A931" s="219"/>
      <c r="B931" s="219"/>
      <c r="C931"/>
      <c r="E931"/>
      <c r="G931" s="231" t="s">
        <v>1219</v>
      </c>
      <c r="H931" s="221"/>
      <c r="I931"/>
      <c r="J931"/>
      <c r="K931" s="221"/>
      <c r="L931"/>
      <c r="M931"/>
      <c r="N931" s="221"/>
      <c r="O931" s="224" t="s">
        <v>1104</v>
      </c>
      <c r="P931" s="224" t="s">
        <v>1107</v>
      </c>
    </row>
    <row r="932" spans="1:16" ht="14">
      <c r="A932" s="219"/>
      <c r="B932" s="219"/>
      <c r="C932"/>
      <c r="E932"/>
      <c r="G932" s="231" t="s">
        <v>1220</v>
      </c>
      <c r="H932" s="221"/>
      <c r="I932"/>
      <c r="J932"/>
      <c r="K932" s="221"/>
      <c r="L932"/>
      <c r="M932"/>
      <c r="N932" s="221"/>
      <c r="O932" s="224" t="s">
        <v>1104</v>
      </c>
      <c r="P932" s="224" t="s">
        <v>1108</v>
      </c>
    </row>
    <row r="933" spans="1:16" ht="14">
      <c r="A933" s="219"/>
      <c r="B933" s="219"/>
      <c r="C933"/>
      <c r="E933"/>
      <c r="G933" s="231" t="s">
        <v>1221</v>
      </c>
      <c r="H933" s="221"/>
      <c r="I933"/>
      <c r="J933"/>
      <c r="K933" s="221"/>
      <c r="L933"/>
      <c r="M933"/>
      <c r="N933" s="221"/>
      <c r="O933" s="224" t="s">
        <v>1104</v>
      </c>
      <c r="P933" s="224" t="s">
        <v>1109</v>
      </c>
    </row>
    <row r="934" spans="1:16" ht="14">
      <c r="A934" s="219"/>
      <c r="B934" s="219"/>
      <c r="C934"/>
      <c r="E934"/>
      <c r="G934" s="231" t="s">
        <v>1222</v>
      </c>
      <c r="H934" s="221"/>
      <c r="I934"/>
      <c r="J934"/>
      <c r="K934" s="221"/>
      <c r="L934"/>
      <c r="M934"/>
      <c r="N934" s="221"/>
      <c r="O934" s="224" t="s">
        <v>1104</v>
      </c>
      <c r="P934" s="224" t="s">
        <v>964</v>
      </c>
    </row>
    <row r="935" spans="1:16" ht="14">
      <c r="A935" s="219"/>
      <c r="B935" s="219"/>
      <c r="C935"/>
      <c r="E935"/>
      <c r="G935" s="231" t="s">
        <v>1223</v>
      </c>
      <c r="H935" s="221"/>
      <c r="I935"/>
      <c r="J935"/>
      <c r="K935" s="221"/>
      <c r="L935"/>
      <c r="M935"/>
      <c r="N935" s="221"/>
      <c r="O935" s="224" t="s">
        <v>1104</v>
      </c>
      <c r="P935" s="224" t="s">
        <v>1110</v>
      </c>
    </row>
    <row r="936" spans="1:16" ht="14">
      <c r="A936" s="219"/>
      <c r="B936" s="219"/>
      <c r="C936"/>
      <c r="E936"/>
      <c r="G936" s="231" t="s">
        <v>1224</v>
      </c>
      <c r="H936" s="221"/>
      <c r="I936"/>
      <c r="J936"/>
      <c r="K936" s="221"/>
      <c r="L936"/>
      <c r="M936"/>
      <c r="N936" s="221"/>
      <c r="O936" s="224" t="s">
        <v>1104</v>
      </c>
      <c r="P936" s="224" t="s">
        <v>1111</v>
      </c>
    </row>
    <row r="937" spans="1:16" ht="14">
      <c r="A937" s="219"/>
      <c r="B937" s="219"/>
      <c r="C937"/>
      <c r="E937"/>
      <c r="G937" s="231" t="s">
        <v>1225</v>
      </c>
      <c r="H937" s="221"/>
      <c r="I937"/>
      <c r="J937"/>
      <c r="K937" s="221"/>
      <c r="L937"/>
      <c r="M937"/>
      <c r="N937" s="221"/>
      <c r="O937" s="224" t="s">
        <v>1104</v>
      </c>
      <c r="P937" s="224" t="s">
        <v>1112</v>
      </c>
    </row>
    <row r="938" spans="1:16" ht="14">
      <c r="A938" s="219"/>
      <c r="B938" s="219"/>
      <c r="C938"/>
      <c r="E938"/>
      <c r="G938" s="231" t="s">
        <v>1227</v>
      </c>
      <c r="H938" s="221"/>
      <c r="I938"/>
      <c r="J938"/>
      <c r="K938" s="221"/>
      <c r="L938"/>
      <c r="M938"/>
      <c r="N938" s="221"/>
      <c r="O938" s="224" t="s">
        <v>1104</v>
      </c>
      <c r="P938" s="224" t="s">
        <v>645</v>
      </c>
    </row>
    <row r="939" spans="1:16" ht="14">
      <c r="A939" s="219"/>
      <c r="B939" s="219"/>
      <c r="C939"/>
      <c r="E939"/>
      <c r="G939" s="231" t="s">
        <v>1228</v>
      </c>
      <c r="H939" s="221"/>
      <c r="I939"/>
      <c r="J939"/>
      <c r="K939" s="221"/>
      <c r="L939"/>
      <c r="M939"/>
      <c r="N939" s="221"/>
      <c r="O939" s="224" t="s">
        <v>1104</v>
      </c>
      <c r="P939" s="224" t="s">
        <v>1114</v>
      </c>
    </row>
    <row r="940" spans="1:16" ht="14">
      <c r="A940" s="219"/>
      <c r="B940" s="219"/>
      <c r="C940"/>
      <c r="E940"/>
      <c r="G940" s="231" t="s">
        <v>1229</v>
      </c>
      <c r="H940" s="221"/>
      <c r="I940"/>
      <c r="J940"/>
      <c r="K940" s="221"/>
      <c r="L940"/>
      <c r="M940"/>
      <c r="N940" s="221"/>
      <c r="O940" s="224" t="s">
        <v>1104</v>
      </c>
      <c r="P940" s="224" t="s">
        <v>1115</v>
      </c>
    </row>
    <row r="941" spans="1:16" ht="14">
      <c r="A941" s="219"/>
      <c r="B941" s="219"/>
      <c r="C941"/>
      <c r="E941"/>
      <c r="G941" s="231" t="s">
        <v>1230</v>
      </c>
      <c r="H941" s="221"/>
      <c r="I941"/>
      <c r="J941"/>
      <c r="K941" s="221"/>
      <c r="L941"/>
      <c r="M941"/>
      <c r="N941" s="221"/>
      <c r="O941" s="224" t="s">
        <v>1104</v>
      </c>
      <c r="P941" s="224" t="s">
        <v>977</v>
      </c>
    </row>
    <row r="942" spans="1:16" ht="14">
      <c r="A942" s="219"/>
      <c r="B942" s="219"/>
      <c r="C942"/>
      <c r="E942"/>
      <c r="G942" s="231" t="s">
        <v>1231</v>
      </c>
      <c r="H942" s="221"/>
      <c r="I942"/>
      <c r="J942"/>
      <c r="K942" s="221"/>
      <c r="L942"/>
      <c r="M942"/>
      <c r="N942" s="221"/>
      <c r="O942" s="224" t="s">
        <v>1104</v>
      </c>
      <c r="P942" s="224" t="s">
        <v>1116</v>
      </c>
    </row>
    <row r="943" spans="1:16" ht="14">
      <c r="A943" s="219"/>
      <c r="B943" s="219"/>
      <c r="C943"/>
      <c r="E943"/>
      <c r="G943" s="231" t="s">
        <v>1233</v>
      </c>
      <c r="H943" s="221"/>
      <c r="I943"/>
      <c r="J943"/>
      <c r="K943" s="221"/>
      <c r="L943"/>
      <c r="M943"/>
      <c r="N943" s="221"/>
      <c r="O943" s="224" t="s">
        <v>1104</v>
      </c>
      <c r="P943" s="224" t="s">
        <v>1117</v>
      </c>
    </row>
    <row r="944" spans="1:16" ht="14">
      <c r="A944" s="219"/>
      <c r="B944" s="219"/>
      <c r="C944"/>
      <c r="E944"/>
      <c r="G944" s="231" t="s">
        <v>1234</v>
      </c>
      <c r="H944" s="221"/>
      <c r="I944"/>
      <c r="J944"/>
      <c r="K944" s="221"/>
      <c r="L944"/>
      <c r="M944"/>
      <c r="N944" s="221"/>
      <c r="O944" s="224" t="s">
        <v>1104</v>
      </c>
      <c r="P944" s="224" t="s">
        <v>1119</v>
      </c>
    </row>
    <row r="945" spans="1:16" ht="14">
      <c r="A945" s="219"/>
      <c r="B945" s="219"/>
      <c r="C945"/>
      <c r="E945"/>
      <c r="G945" s="231" t="s">
        <v>1235</v>
      </c>
      <c r="H945" s="221"/>
      <c r="I945"/>
      <c r="J945"/>
      <c r="K945" s="221"/>
      <c r="L945"/>
      <c r="M945"/>
      <c r="N945" s="221"/>
      <c r="O945" s="224" t="s">
        <v>1104</v>
      </c>
      <c r="P945" s="224" t="s">
        <v>980</v>
      </c>
    </row>
    <row r="946" spans="1:16" ht="14">
      <c r="A946" s="219"/>
      <c r="B946" s="219"/>
      <c r="C946"/>
      <c r="E946"/>
      <c r="G946" s="231" t="s">
        <v>1236</v>
      </c>
      <c r="H946" s="221"/>
      <c r="I946"/>
      <c r="J946"/>
      <c r="K946" s="221"/>
      <c r="L946"/>
      <c r="M946"/>
      <c r="N946" s="221"/>
      <c r="O946" s="224" t="s">
        <v>1104</v>
      </c>
      <c r="P946" s="224" t="s">
        <v>1120</v>
      </c>
    </row>
    <row r="947" spans="1:16" ht="14">
      <c r="A947" s="219"/>
      <c r="B947" s="219"/>
      <c r="C947"/>
      <c r="E947"/>
      <c r="G947" s="231" t="s">
        <v>1237</v>
      </c>
      <c r="H947" s="221"/>
      <c r="I947"/>
      <c r="J947"/>
      <c r="K947" s="221"/>
      <c r="L947"/>
      <c r="M947"/>
      <c r="N947" s="221"/>
      <c r="O947" s="224" t="s">
        <v>1104</v>
      </c>
      <c r="P947" s="224" t="s">
        <v>1121</v>
      </c>
    </row>
    <row r="948" spans="1:16" ht="14">
      <c r="A948" s="219"/>
      <c r="B948" s="219"/>
      <c r="C948"/>
      <c r="E948"/>
      <c r="G948" s="231" t="s">
        <v>1238</v>
      </c>
      <c r="H948" s="221"/>
      <c r="I948"/>
      <c r="J948"/>
      <c r="K948" s="221"/>
      <c r="L948"/>
      <c r="M948"/>
      <c r="N948" s="221"/>
      <c r="O948" s="224" t="s">
        <v>1122</v>
      </c>
      <c r="P948" s="224" t="s">
        <v>1123</v>
      </c>
    </row>
    <row r="949" spans="1:16" ht="14">
      <c r="A949" s="219"/>
      <c r="B949" s="219"/>
      <c r="C949"/>
      <c r="E949"/>
      <c r="G949" s="231" t="s">
        <v>1239</v>
      </c>
      <c r="H949" s="221"/>
      <c r="I949"/>
      <c r="J949"/>
      <c r="K949" s="221"/>
      <c r="L949"/>
      <c r="M949"/>
      <c r="N949" s="221"/>
      <c r="O949" s="224" t="s">
        <v>1122</v>
      </c>
      <c r="P949" s="224" t="s">
        <v>1122</v>
      </c>
    </row>
    <row r="950" spans="1:16" ht="14">
      <c r="A950" s="219"/>
      <c r="B950" s="219"/>
      <c r="C950"/>
      <c r="E950"/>
      <c r="G950" s="231" t="s">
        <v>1240</v>
      </c>
      <c r="H950" s="221"/>
      <c r="I950"/>
      <c r="J950"/>
      <c r="K950" s="221"/>
      <c r="L950"/>
      <c r="M950"/>
      <c r="N950" s="221"/>
      <c r="O950" s="224" t="s">
        <v>1122</v>
      </c>
      <c r="P950" s="224" t="s">
        <v>1124</v>
      </c>
    </row>
    <row r="951" spans="1:16" ht="14">
      <c r="A951" s="219"/>
      <c r="B951" s="219"/>
      <c r="C951"/>
      <c r="E951"/>
      <c r="G951" s="231" t="s">
        <v>1241</v>
      </c>
      <c r="H951" s="221"/>
      <c r="I951"/>
      <c r="J951"/>
      <c r="K951" s="221"/>
      <c r="L951"/>
      <c r="M951"/>
      <c r="N951" s="221"/>
      <c r="O951" s="224" t="s">
        <v>1122</v>
      </c>
      <c r="P951" s="224" t="s">
        <v>1125</v>
      </c>
    </row>
    <row r="952" spans="1:16" ht="14">
      <c r="A952" s="219"/>
      <c r="B952" s="219"/>
      <c r="C952"/>
      <c r="E952"/>
      <c r="G952" s="231" t="s">
        <v>1242</v>
      </c>
      <c r="H952" s="221"/>
      <c r="I952"/>
      <c r="J952"/>
      <c r="K952" s="221"/>
      <c r="L952"/>
      <c r="M952"/>
      <c r="N952" s="221"/>
      <c r="O952" s="224" t="s">
        <v>1122</v>
      </c>
      <c r="P952" s="224" t="s">
        <v>1126</v>
      </c>
    </row>
    <row r="953" spans="1:16" ht="14">
      <c r="A953" s="219"/>
      <c r="B953" s="219"/>
      <c r="C953"/>
      <c r="E953"/>
      <c r="G953" s="231" t="s">
        <v>1243</v>
      </c>
      <c r="H953" s="221"/>
      <c r="I953"/>
      <c r="J953"/>
      <c r="K953" s="221"/>
      <c r="L953"/>
      <c r="M953"/>
      <c r="N953" s="221"/>
      <c r="O953" s="224" t="s">
        <v>1122</v>
      </c>
      <c r="P953" s="224" t="s">
        <v>1127</v>
      </c>
    </row>
    <row r="954" spans="1:16" ht="14">
      <c r="A954" s="219"/>
      <c r="B954" s="219"/>
      <c r="C954"/>
      <c r="E954"/>
      <c r="G954" s="231" t="s">
        <v>1244</v>
      </c>
      <c r="H954" s="221"/>
      <c r="I954"/>
      <c r="J954"/>
      <c r="K954" s="221"/>
      <c r="L954"/>
      <c r="M954"/>
      <c r="N954" s="221"/>
      <c r="O954" s="224" t="s">
        <v>1122</v>
      </c>
      <c r="P954" s="224" t="s">
        <v>1128</v>
      </c>
    </row>
    <row r="955" spans="1:16" ht="14">
      <c r="A955" s="219"/>
      <c r="B955" s="219"/>
      <c r="C955"/>
      <c r="E955"/>
      <c r="G955" s="231" t="s">
        <v>1245</v>
      </c>
      <c r="H955" s="221"/>
      <c r="I955"/>
      <c r="J955"/>
      <c r="K955" s="221"/>
      <c r="L955"/>
      <c r="M955"/>
      <c r="N955" s="221"/>
      <c r="O955" s="224" t="s">
        <v>1122</v>
      </c>
      <c r="P955" s="224" t="s">
        <v>1129</v>
      </c>
    </row>
    <row r="956" spans="1:16" ht="14">
      <c r="A956" s="219"/>
      <c r="B956" s="219"/>
      <c r="C956"/>
      <c r="E956"/>
      <c r="G956" s="231" t="s">
        <v>1246</v>
      </c>
      <c r="H956" s="221"/>
      <c r="I956"/>
      <c r="J956"/>
      <c r="K956" s="221"/>
      <c r="L956"/>
      <c r="M956"/>
      <c r="N956" s="221"/>
      <c r="O956" s="224" t="s">
        <v>1131</v>
      </c>
      <c r="P956" s="224" t="s">
        <v>1132</v>
      </c>
    </row>
    <row r="957" spans="1:16" ht="14">
      <c r="A957" s="219"/>
      <c r="B957" s="219"/>
      <c r="C957"/>
      <c r="E957"/>
      <c r="G957" s="231" t="s">
        <v>1247</v>
      </c>
      <c r="H957" s="221"/>
      <c r="I957"/>
      <c r="J957"/>
      <c r="K957" s="221"/>
      <c r="L957"/>
      <c r="M957"/>
      <c r="N957" s="221"/>
      <c r="O957" s="224" t="s">
        <v>1131</v>
      </c>
      <c r="P957" s="224" t="s">
        <v>1133</v>
      </c>
    </row>
    <row r="958" spans="1:16" ht="14">
      <c r="A958" s="219"/>
      <c r="B958" s="219"/>
      <c r="C958"/>
      <c r="E958"/>
      <c r="G958" s="231" t="s">
        <v>1248</v>
      </c>
      <c r="H958" s="221"/>
      <c r="I958"/>
      <c r="J958"/>
      <c r="K958" s="221"/>
      <c r="L958"/>
      <c r="M958"/>
      <c r="N958" s="221"/>
      <c r="O958" s="224" t="s">
        <v>1131</v>
      </c>
      <c r="P958" s="224" t="s">
        <v>1134</v>
      </c>
    </row>
    <row r="959" spans="1:16" ht="14">
      <c r="A959" s="219"/>
      <c r="B959" s="219"/>
      <c r="C959"/>
      <c r="E959"/>
      <c r="G959" s="231" t="s">
        <v>1249</v>
      </c>
      <c r="H959" s="221"/>
      <c r="I959"/>
      <c r="J959"/>
      <c r="K959" s="221"/>
      <c r="L959"/>
      <c r="M959"/>
      <c r="N959" s="221"/>
      <c r="O959" s="224" t="s">
        <v>1131</v>
      </c>
      <c r="P959" s="224" t="s">
        <v>1135</v>
      </c>
    </row>
    <row r="960" spans="1:16" ht="14">
      <c r="A960" s="219"/>
      <c r="B960" s="219"/>
      <c r="C960"/>
      <c r="E960"/>
      <c r="G960" s="231" t="s">
        <v>1250</v>
      </c>
      <c r="H960" s="221"/>
      <c r="I960"/>
      <c r="J960"/>
      <c r="K960" s="221"/>
      <c r="L960"/>
      <c r="M960"/>
      <c r="N960" s="221"/>
      <c r="O960" s="224" t="s">
        <v>1131</v>
      </c>
      <c r="P960" s="224" t="s">
        <v>1136</v>
      </c>
    </row>
    <row r="961" spans="1:16" ht="14">
      <c r="A961" s="219"/>
      <c r="B961" s="219"/>
      <c r="C961"/>
      <c r="E961"/>
      <c r="G961" s="231" t="s">
        <v>1251</v>
      </c>
      <c r="H961" s="221"/>
      <c r="I961"/>
      <c r="J961"/>
      <c r="K961" s="221"/>
      <c r="L961"/>
      <c r="M961"/>
      <c r="N961" s="221"/>
      <c r="O961" s="224" t="s">
        <v>1131</v>
      </c>
      <c r="P961" s="224" t="s">
        <v>1137</v>
      </c>
    </row>
    <row r="962" spans="1:16" ht="14">
      <c r="A962" s="219"/>
      <c r="B962" s="219"/>
      <c r="C962"/>
      <c r="E962"/>
      <c r="G962" s="231" t="s">
        <v>1252</v>
      </c>
      <c r="H962" s="221"/>
      <c r="I962"/>
      <c r="J962"/>
      <c r="K962" s="221"/>
      <c r="L962"/>
      <c r="M962"/>
      <c r="N962" s="221"/>
      <c r="O962" s="224" t="s">
        <v>1131</v>
      </c>
      <c r="P962" s="224" t="s">
        <v>1138</v>
      </c>
    </row>
    <row r="963" spans="1:16" ht="14">
      <c r="A963" s="219"/>
      <c r="B963" s="219"/>
      <c r="C963"/>
      <c r="E963"/>
      <c r="G963" s="231" t="s">
        <v>1253</v>
      </c>
      <c r="H963" s="221"/>
      <c r="I963"/>
      <c r="J963"/>
      <c r="K963" s="221"/>
      <c r="L963"/>
      <c r="M963"/>
      <c r="N963" s="221"/>
      <c r="O963" s="224" t="s">
        <v>1131</v>
      </c>
      <c r="P963" s="224" t="s">
        <v>1139</v>
      </c>
    </row>
    <row r="964" spans="1:16" ht="14">
      <c r="A964" s="219"/>
      <c r="B964" s="219"/>
      <c r="C964"/>
      <c r="E964"/>
      <c r="G964" s="231" t="s">
        <v>1254</v>
      </c>
      <c r="H964" s="221"/>
      <c r="I964"/>
      <c r="J964"/>
      <c r="K964" s="221"/>
      <c r="L964"/>
      <c r="M964"/>
      <c r="N964" s="221"/>
      <c r="O964" s="224" t="s">
        <v>1131</v>
      </c>
      <c r="P964" s="224" t="s">
        <v>1140</v>
      </c>
    </row>
    <row r="965" spans="1:16" ht="14">
      <c r="A965" s="219"/>
      <c r="B965" s="219"/>
      <c r="C965"/>
      <c r="E965"/>
      <c r="G965" s="231" t="s">
        <v>1255</v>
      </c>
      <c r="H965" s="221"/>
      <c r="I965"/>
      <c r="J965"/>
      <c r="K965" s="221"/>
      <c r="L965"/>
      <c r="M965"/>
      <c r="N965" s="221"/>
      <c r="O965" s="224" t="s">
        <v>1131</v>
      </c>
      <c r="P965" s="224" t="s">
        <v>1141</v>
      </c>
    </row>
    <row r="966" spans="1:16" ht="14">
      <c r="A966" s="219"/>
      <c r="B966" s="219"/>
      <c r="C966"/>
      <c r="E966"/>
      <c r="G966" s="231" t="s">
        <v>1257</v>
      </c>
      <c r="H966" s="221"/>
      <c r="I966"/>
      <c r="J966"/>
      <c r="K966" s="221"/>
      <c r="L966"/>
      <c r="M966"/>
      <c r="N966" s="221"/>
      <c r="O966" s="224" t="s">
        <v>1131</v>
      </c>
      <c r="P966" s="224" t="s">
        <v>1142</v>
      </c>
    </row>
    <row r="967" spans="1:16" ht="14">
      <c r="A967" s="219"/>
      <c r="B967" s="219"/>
      <c r="C967"/>
      <c r="E967"/>
      <c r="G967" s="231" t="s">
        <v>1258</v>
      </c>
      <c r="H967" s="221"/>
      <c r="I967"/>
      <c r="J967"/>
      <c r="K967" s="221"/>
      <c r="L967"/>
      <c r="M967"/>
      <c r="N967" s="221"/>
      <c r="O967" s="224" t="s">
        <v>1131</v>
      </c>
      <c r="P967" s="224" t="s">
        <v>352</v>
      </c>
    </row>
    <row r="968" spans="1:16" ht="14">
      <c r="A968" s="219"/>
      <c r="B968" s="219"/>
      <c r="C968"/>
      <c r="E968"/>
      <c r="G968" s="231" t="s">
        <v>1259</v>
      </c>
      <c r="H968" s="221"/>
      <c r="I968"/>
      <c r="J968"/>
      <c r="K968" s="221"/>
      <c r="L968"/>
      <c r="M968"/>
      <c r="N968" s="221"/>
      <c r="O968" s="224" t="s">
        <v>1131</v>
      </c>
      <c r="P968" s="224" t="s">
        <v>1143</v>
      </c>
    </row>
    <row r="969" spans="1:16" ht="14">
      <c r="A969" s="219"/>
      <c r="B969" s="219"/>
      <c r="C969"/>
      <c r="E969"/>
      <c r="G969" s="231" t="s">
        <v>1261</v>
      </c>
      <c r="H969" s="221"/>
      <c r="I969"/>
      <c r="J969"/>
      <c r="K969" s="221"/>
      <c r="L969"/>
      <c r="M969"/>
      <c r="N969" s="221"/>
      <c r="O969" s="224" t="s">
        <v>1131</v>
      </c>
      <c r="P969" s="224" t="s">
        <v>1144</v>
      </c>
    </row>
    <row r="970" spans="1:16" ht="14">
      <c r="A970" s="219"/>
      <c r="B970" s="219"/>
      <c r="C970"/>
      <c r="E970"/>
      <c r="G970" s="231" t="s">
        <v>1263</v>
      </c>
      <c r="H970" s="221"/>
      <c r="I970"/>
      <c r="J970"/>
      <c r="K970" s="221"/>
      <c r="L970"/>
      <c r="M970"/>
      <c r="N970" s="221"/>
      <c r="O970" s="224" t="s">
        <v>1131</v>
      </c>
      <c r="P970" s="224" t="s">
        <v>1145</v>
      </c>
    </row>
    <row r="971" spans="1:16" ht="14">
      <c r="A971" s="219"/>
      <c r="B971" s="219"/>
      <c r="C971"/>
      <c r="E971"/>
      <c r="G971" s="231" t="s">
        <v>1264</v>
      </c>
      <c r="H971" s="221"/>
      <c r="I971"/>
      <c r="J971"/>
      <c r="K971" s="221"/>
      <c r="L971"/>
      <c r="M971"/>
      <c r="N971" s="221"/>
      <c r="O971" s="224" t="s">
        <v>1131</v>
      </c>
      <c r="P971" s="224" t="s">
        <v>1146</v>
      </c>
    </row>
    <row r="972" spans="1:16" ht="14">
      <c r="A972" s="219"/>
      <c r="B972" s="219"/>
      <c r="C972"/>
      <c r="E972"/>
      <c r="G972" s="231" t="s">
        <v>1265</v>
      </c>
      <c r="H972" s="221"/>
      <c r="I972"/>
      <c r="J972"/>
      <c r="K972" s="221"/>
      <c r="L972"/>
      <c r="M972"/>
      <c r="N972" s="221"/>
      <c r="O972" s="224" t="s">
        <v>1131</v>
      </c>
      <c r="P972" s="224" t="s">
        <v>1147</v>
      </c>
    </row>
    <row r="973" spans="1:16" ht="14">
      <c r="A973" s="219"/>
      <c r="B973" s="219"/>
      <c r="C973"/>
      <c r="E973"/>
      <c r="G973" s="231" t="s">
        <v>1266</v>
      </c>
      <c r="H973" s="221"/>
      <c r="I973"/>
      <c r="J973"/>
      <c r="K973" s="221"/>
      <c r="L973"/>
      <c r="M973"/>
      <c r="N973" s="221"/>
      <c r="O973" s="224" t="s">
        <v>1131</v>
      </c>
      <c r="P973" s="224" t="s">
        <v>1148</v>
      </c>
    </row>
    <row r="974" spans="1:16" ht="14">
      <c r="A974" s="219"/>
      <c r="B974" s="219"/>
      <c r="C974"/>
      <c r="E974"/>
      <c r="G974" s="231" t="s">
        <v>1267</v>
      </c>
      <c r="H974" s="221"/>
      <c r="I974"/>
      <c r="J974"/>
      <c r="K974" s="221"/>
      <c r="L974"/>
      <c r="M974"/>
      <c r="N974" s="221"/>
      <c r="O974" s="224" t="s">
        <v>1131</v>
      </c>
      <c r="P974" s="224" t="s">
        <v>1149</v>
      </c>
    </row>
    <row r="975" spans="1:16" ht="14">
      <c r="A975" s="219"/>
      <c r="B975" s="219"/>
      <c r="C975"/>
      <c r="E975"/>
      <c r="G975" s="231" t="s">
        <v>1268</v>
      </c>
      <c r="H975" s="221"/>
      <c r="I975"/>
      <c r="J975"/>
      <c r="K975" s="221"/>
      <c r="L975"/>
      <c r="M975"/>
      <c r="N975" s="221"/>
      <c r="O975" s="224" t="s">
        <v>1131</v>
      </c>
      <c r="P975" s="224" t="s">
        <v>1150</v>
      </c>
    </row>
    <row r="976" spans="1:16" ht="14">
      <c r="A976" s="219"/>
      <c r="B976" s="219"/>
      <c r="C976"/>
      <c r="E976"/>
      <c r="G976" s="231" t="s">
        <v>1269</v>
      </c>
      <c r="H976" s="221"/>
      <c r="I976"/>
      <c r="J976"/>
      <c r="K976" s="221"/>
      <c r="L976"/>
      <c r="M976"/>
      <c r="N976" s="221"/>
      <c r="O976" s="224" t="s">
        <v>1131</v>
      </c>
      <c r="P976" s="224" t="s">
        <v>1151</v>
      </c>
    </row>
    <row r="977" spans="1:16" ht="14">
      <c r="A977" s="219"/>
      <c r="B977" s="219"/>
      <c r="C977"/>
      <c r="E977"/>
      <c r="G977" s="231" t="s">
        <v>1270</v>
      </c>
      <c r="H977" s="221"/>
      <c r="I977"/>
      <c r="J977"/>
      <c r="K977" s="221"/>
      <c r="L977"/>
      <c r="M977"/>
      <c r="N977" s="221"/>
      <c r="O977" s="224" t="s">
        <v>1131</v>
      </c>
      <c r="P977" s="224" t="s">
        <v>1152</v>
      </c>
    </row>
    <row r="978" spans="1:16" ht="14">
      <c r="A978" s="219"/>
      <c r="B978" s="219"/>
      <c r="C978"/>
      <c r="E978"/>
      <c r="G978" s="231" t="s">
        <v>1271</v>
      </c>
      <c r="H978" s="221"/>
      <c r="I978"/>
      <c r="J978"/>
      <c r="K978" s="221"/>
      <c r="L978"/>
      <c r="M978"/>
      <c r="N978" s="221"/>
      <c r="O978" s="224" t="s">
        <v>1131</v>
      </c>
      <c r="P978" s="224" t="s">
        <v>1153</v>
      </c>
    </row>
    <row r="979" spans="1:16" ht="14">
      <c r="A979" s="219"/>
      <c r="B979" s="219"/>
      <c r="C979"/>
      <c r="E979"/>
      <c r="G979" s="231" t="s">
        <v>1273</v>
      </c>
      <c r="H979" s="221"/>
      <c r="I979"/>
      <c r="J979"/>
      <c r="K979" s="221"/>
      <c r="L979"/>
      <c r="M979"/>
      <c r="N979" s="221"/>
      <c r="O979" s="224" t="s">
        <v>1131</v>
      </c>
      <c r="P979" s="224" t="s">
        <v>1154</v>
      </c>
    </row>
    <row r="980" spans="1:16" ht="14">
      <c r="A980" s="219"/>
      <c r="B980" s="219"/>
      <c r="C980"/>
      <c r="E980"/>
      <c r="G980" s="231" t="s">
        <v>1274</v>
      </c>
      <c r="H980" s="221"/>
      <c r="I980"/>
      <c r="J980"/>
      <c r="K980" s="221"/>
      <c r="L980"/>
      <c r="M980"/>
      <c r="N980" s="221"/>
      <c r="O980" s="224" t="s">
        <v>1131</v>
      </c>
      <c r="P980" s="224" t="s">
        <v>1155</v>
      </c>
    </row>
    <row r="981" spans="1:16" ht="14">
      <c r="A981" s="219"/>
      <c r="B981" s="219"/>
      <c r="C981"/>
      <c r="E981"/>
      <c r="G981" s="231" t="s">
        <v>1275</v>
      </c>
      <c r="H981" s="221"/>
      <c r="I981"/>
      <c r="J981"/>
      <c r="K981" s="221"/>
      <c r="L981"/>
      <c r="M981"/>
      <c r="N981" s="221"/>
      <c r="O981" s="224" t="s">
        <v>1131</v>
      </c>
      <c r="P981" s="224" t="s">
        <v>1156</v>
      </c>
    </row>
    <row r="982" spans="1:16" ht="14">
      <c r="A982" s="219"/>
      <c r="B982" s="219"/>
      <c r="C982"/>
      <c r="E982"/>
      <c r="G982" s="231" t="s">
        <v>1276</v>
      </c>
      <c r="H982" s="221"/>
      <c r="I982"/>
      <c r="J982"/>
      <c r="K982" s="221"/>
      <c r="L982"/>
      <c r="M982"/>
      <c r="N982" s="221"/>
      <c r="O982" s="224" t="s">
        <v>1131</v>
      </c>
      <c r="P982" s="224" t="s">
        <v>1157</v>
      </c>
    </row>
    <row r="983" spans="1:16" ht="14">
      <c r="A983" s="219"/>
      <c r="B983" s="219"/>
      <c r="C983"/>
      <c r="E983"/>
      <c r="G983" s="231" t="s">
        <v>1277</v>
      </c>
      <c r="H983" s="221"/>
      <c r="I983"/>
      <c r="J983"/>
      <c r="K983" s="221"/>
      <c r="L983"/>
      <c r="M983"/>
      <c r="N983" s="221"/>
      <c r="O983" s="224" t="s">
        <v>1158</v>
      </c>
      <c r="P983" s="224" t="s">
        <v>365</v>
      </c>
    </row>
    <row r="984" spans="1:16" ht="14">
      <c r="A984" s="219"/>
      <c r="B984" s="219"/>
      <c r="C984"/>
      <c r="E984"/>
      <c r="G984" s="231" t="s">
        <v>1278</v>
      </c>
      <c r="H984" s="221"/>
      <c r="I984"/>
      <c r="J984"/>
      <c r="K984" s="221"/>
      <c r="L984"/>
      <c r="M984"/>
      <c r="N984" s="221"/>
      <c r="O984" s="224" t="s">
        <v>1158</v>
      </c>
      <c r="P984" s="224" t="s">
        <v>1159</v>
      </c>
    </row>
    <row r="985" spans="1:16" ht="14">
      <c r="A985" s="219"/>
      <c r="B985" s="219"/>
      <c r="C985"/>
      <c r="E985"/>
      <c r="G985" s="231" t="s">
        <v>1279</v>
      </c>
      <c r="H985" s="221"/>
      <c r="I985"/>
      <c r="J985"/>
      <c r="K985" s="221"/>
      <c r="L985"/>
      <c r="M985"/>
      <c r="N985" s="221"/>
      <c r="O985" s="224" t="s">
        <v>1158</v>
      </c>
      <c r="P985" s="224" t="s">
        <v>1160</v>
      </c>
    </row>
    <row r="986" spans="1:16" ht="14">
      <c r="A986" s="219"/>
      <c r="B986" s="219"/>
      <c r="C986"/>
      <c r="E986"/>
      <c r="G986" s="231" t="s">
        <v>1280</v>
      </c>
      <c r="H986" s="221"/>
      <c r="I986"/>
      <c r="J986"/>
      <c r="K986" s="221"/>
      <c r="L986"/>
      <c r="M986"/>
      <c r="N986" s="221"/>
      <c r="O986" s="224" t="s">
        <v>1158</v>
      </c>
      <c r="P986" s="224" t="s">
        <v>1162</v>
      </c>
    </row>
    <row r="987" spans="1:16" ht="14">
      <c r="A987" s="219"/>
      <c r="B987" s="219"/>
      <c r="C987"/>
      <c r="E987"/>
      <c r="G987" s="231" t="s">
        <v>1281</v>
      </c>
      <c r="H987" s="221"/>
      <c r="I987"/>
      <c r="J987"/>
      <c r="K987" s="221"/>
      <c r="L987"/>
      <c r="M987"/>
      <c r="N987" s="221"/>
      <c r="O987" s="224" t="s">
        <v>1158</v>
      </c>
      <c r="P987" s="224" t="s">
        <v>1163</v>
      </c>
    </row>
    <row r="988" spans="1:16" ht="14">
      <c r="A988" s="219"/>
      <c r="B988" s="219"/>
      <c r="C988"/>
      <c r="E988"/>
      <c r="G988" s="231" t="s">
        <v>1282</v>
      </c>
      <c r="H988" s="221"/>
      <c r="I988"/>
      <c r="J988"/>
      <c r="K988" s="221"/>
      <c r="L988"/>
      <c r="M988"/>
      <c r="N988" s="221"/>
      <c r="O988" s="224" t="s">
        <v>1158</v>
      </c>
      <c r="P988" s="224" t="s">
        <v>1164</v>
      </c>
    </row>
    <row r="989" spans="1:16" ht="14">
      <c r="A989" s="219"/>
      <c r="B989" s="219"/>
      <c r="C989"/>
      <c r="E989"/>
      <c r="G989" s="231" t="s">
        <v>1283</v>
      </c>
      <c r="H989" s="221"/>
      <c r="I989"/>
      <c r="J989"/>
      <c r="K989" s="221"/>
      <c r="L989"/>
      <c r="M989"/>
      <c r="N989" s="221"/>
      <c r="O989" s="224" t="s">
        <v>1158</v>
      </c>
      <c r="P989" s="224" t="s">
        <v>1166</v>
      </c>
    </row>
    <row r="990" spans="1:16" ht="14">
      <c r="A990" s="219"/>
      <c r="B990" s="219"/>
      <c r="C990"/>
      <c r="E990"/>
      <c r="G990" s="231" t="s">
        <v>1284</v>
      </c>
      <c r="H990" s="221"/>
      <c r="I990"/>
      <c r="J990"/>
      <c r="K990" s="221"/>
      <c r="L990"/>
      <c r="M990"/>
      <c r="N990" s="221"/>
      <c r="O990" s="224" t="s">
        <v>1158</v>
      </c>
      <c r="P990" s="224" t="s">
        <v>1167</v>
      </c>
    </row>
    <row r="991" spans="1:16" ht="14">
      <c r="A991" s="219"/>
      <c r="B991" s="219"/>
      <c r="C991"/>
      <c r="E991"/>
      <c r="G991" s="231" t="s">
        <v>1316</v>
      </c>
      <c r="H991" s="221"/>
      <c r="I991"/>
      <c r="J991"/>
      <c r="K991" s="221"/>
      <c r="L991"/>
      <c r="M991"/>
      <c r="N991" s="221"/>
      <c r="O991" s="224" t="s">
        <v>1158</v>
      </c>
      <c r="P991" s="224" t="s">
        <v>1168</v>
      </c>
    </row>
    <row r="992" spans="1:16" ht="14">
      <c r="A992" s="219"/>
      <c r="B992" s="219"/>
      <c r="C992"/>
      <c r="E992"/>
      <c r="G992" s="231" t="s">
        <v>1317</v>
      </c>
      <c r="H992" s="221"/>
      <c r="I992"/>
      <c r="J992"/>
      <c r="K992" s="221"/>
      <c r="L992"/>
      <c r="M992"/>
      <c r="N992" s="221"/>
      <c r="O992" s="224" t="s">
        <v>1158</v>
      </c>
      <c r="P992" s="224" t="s">
        <v>1169</v>
      </c>
    </row>
    <row r="993" spans="1:16" ht="14">
      <c r="A993" s="219"/>
      <c r="B993" s="219"/>
      <c r="C993"/>
      <c r="E993"/>
      <c r="G993" s="231" t="s">
        <v>1318</v>
      </c>
      <c r="H993" s="221"/>
      <c r="I993"/>
      <c r="J993"/>
      <c r="K993" s="221"/>
      <c r="L993"/>
      <c r="M993"/>
      <c r="N993" s="221"/>
      <c r="O993" s="224" t="s">
        <v>1158</v>
      </c>
      <c r="P993" s="224" t="s">
        <v>1170</v>
      </c>
    </row>
    <row r="994" spans="1:16" ht="14">
      <c r="A994" s="219"/>
      <c r="B994" s="219"/>
      <c r="C994"/>
      <c r="E994"/>
      <c r="G994" s="231" t="s">
        <v>1319</v>
      </c>
      <c r="H994" s="221"/>
      <c r="I994"/>
      <c r="J994"/>
      <c r="K994" s="221"/>
      <c r="L994"/>
      <c r="M994"/>
      <c r="N994" s="221"/>
      <c r="O994" s="224" t="s">
        <v>1158</v>
      </c>
      <c r="P994" s="224" t="s">
        <v>1171</v>
      </c>
    </row>
    <row r="995" spans="1:16" ht="14">
      <c r="A995" s="219"/>
      <c r="B995" s="219"/>
      <c r="C995"/>
      <c r="E995"/>
      <c r="G995" s="231" t="s">
        <v>1320</v>
      </c>
      <c r="H995" s="221"/>
      <c r="I995"/>
      <c r="J995"/>
      <c r="K995" s="221"/>
      <c r="L995"/>
      <c r="M995"/>
      <c r="N995" s="221"/>
      <c r="O995" s="224" t="s">
        <v>1158</v>
      </c>
      <c r="P995" s="224" t="s">
        <v>1172</v>
      </c>
    </row>
    <row r="996" spans="1:16" ht="14">
      <c r="A996" s="219"/>
      <c r="B996" s="219"/>
      <c r="C996"/>
      <c r="E996"/>
      <c r="G996" s="231" t="s">
        <v>1321</v>
      </c>
      <c r="H996" s="221"/>
      <c r="I996"/>
      <c r="J996"/>
      <c r="K996" s="221"/>
      <c r="L996"/>
      <c r="M996"/>
      <c r="N996" s="221"/>
      <c r="O996" s="224" t="s">
        <v>1158</v>
      </c>
      <c r="P996" s="224" t="s">
        <v>1173</v>
      </c>
    </row>
    <row r="997" spans="1:16" ht="14">
      <c r="A997" s="219"/>
      <c r="B997" s="219"/>
      <c r="C997"/>
      <c r="E997"/>
      <c r="G997" s="231" t="s">
        <v>1322</v>
      </c>
      <c r="H997" s="221"/>
      <c r="I997"/>
      <c r="J997"/>
      <c r="K997" s="221"/>
      <c r="L997"/>
      <c r="M997"/>
      <c r="N997" s="221"/>
      <c r="O997" s="224" t="s">
        <v>1158</v>
      </c>
      <c r="P997" s="224" t="s">
        <v>1174</v>
      </c>
    </row>
    <row r="998" spans="1:16" ht="14">
      <c r="A998" s="219"/>
      <c r="B998" s="219"/>
      <c r="C998"/>
      <c r="E998"/>
      <c r="G998" s="231" t="s">
        <v>1323</v>
      </c>
      <c r="H998" s="221"/>
      <c r="I998"/>
      <c r="J998"/>
      <c r="K998" s="221"/>
      <c r="L998"/>
      <c r="M998"/>
      <c r="N998" s="221"/>
      <c r="O998" s="224" t="s">
        <v>1158</v>
      </c>
      <c r="P998" s="224" t="s">
        <v>450</v>
      </c>
    </row>
    <row r="999" spans="1:16" ht="14">
      <c r="A999" s="219"/>
      <c r="B999" s="219"/>
      <c r="C999"/>
      <c r="E999"/>
      <c r="G999" s="231" t="s">
        <v>1324</v>
      </c>
      <c r="H999" s="221"/>
      <c r="I999"/>
      <c r="J999"/>
      <c r="K999" s="221"/>
      <c r="L999"/>
      <c r="M999"/>
      <c r="N999" s="221"/>
      <c r="O999" s="224" t="s">
        <v>1158</v>
      </c>
      <c r="P999" s="224" t="s">
        <v>392</v>
      </c>
    </row>
    <row r="1000" spans="1:16" ht="14">
      <c r="A1000" s="219"/>
      <c r="B1000" s="219"/>
      <c r="C1000"/>
      <c r="E1000"/>
      <c r="G1000" s="231" t="s">
        <v>1325</v>
      </c>
      <c r="H1000" s="221"/>
      <c r="I1000"/>
      <c r="J1000"/>
      <c r="K1000" s="221"/>
      <c r="L1000"/>
      <c r="M1000"/>
      <c r="N1000" s="221"/>
      <c r="O1000" s="224" t="s">
        <v>1158</v>
      </c>
      <c r="P1000" s="224" t="s">
        <v>1175</v>
      </c>
    </row>
    <row r="1001" spans="1:16" ht="14">
      <c r="A1001" s="219"/>
      <c r="B1001" s="219"/>
      <c r="C1001"/>
      <c r="E1001"/>
      <c r="G1001" s="231" t="s">
        <v>1326</v>
      </c>
      <c r="H1001" s="221"/>
      <c r="I1001"/>
      <c r="J1001"/>
      <c r="K1001" s="221"/>
      <c r="L1001"/>
      <c r="M1001"/>
      <c r="N1001" s="221"/>
      <c r="O1001" s="224" t="s">
        <v>1158</v>
      </c>
      <c r="P1001" s="224" t="s">
        <v>1176</v>
      </c>
    </row>
    <row r="1002" spans="1:16" ht="14">
      <c r="A1002" s="219"/>
      <c r="B1002" s="219"/>
      <c r="C1002"/>
      <c r="E1002"/>
      <c r="G1002" s="231" t="s">
        <v>1329</v>
      </c>
      <c r="H1002" s="221"/>
      <c r="I1002"/>
      <c r="J1002"/>
      <c r="K1002" s="221"/>
      <c r="L1002"/>
      <c r="M1002"/>
      <c r="N1002" s="221"/>
      <c r="O1002" s="224" t="s">
        <v>1158</v>
      </c>
      <c r="P1002" s="224" t="s">
        <v>1177</v>
      </c>
    </row>
    <row r="1003" spans="1:16" ht="14">
      <c r="A1003" s="219"/>
      <c r="B1003" s="219"/>
      <c r="C1003"/>
      <c r="E1003"/>
      <c r="G1003" s="231" t="s">
        <v>1330</v>
      </c>
      <c r="H1003" s="221"/>
      <c r="I1003"/>
      <c r="J1003"/>
      <c r="K1003" s="221"/>
      <c r="L1003"/>
      <c r="M1003"/>
      <c r="N1003" s="221"/>
      <c r="O1003" s="224" t="s">
        <v>1158</v>
      </c>
      <c r="P1003" s="224" t="s">
        <v>1178</v>
      </c>
    </row>
    <row r="1004" spans="1:16" ht="14">
      <c r="A1004" s="219"/>
      <c r="B1004" s="219"/>
      <c r="C1004"/>
      <c r="E1004"/>
      <c r="G1004" s="231" t="s">
        <v>1331</v>
      </c>
      <c r="H1004" s="221"/>
      <c r="I1004"/>
      <c r="J1004"/>
      <c r="K1004" s="221"/>
      <c r="L1004"/>
      <c r="M1004"/>
      <c r="N1004" s="221"/>
      <c r="O1004" s="224" t="s">
        <v>1158</v>
      </c>
      <c r="P1004" s="224" t="s">
        <v>1179</v>
      </c>
    </row>
    <row r="1005" spans="1:16" ht="14">
      <c r="A1005" s="219"/>
      <c r="B1005" s="219"/>
      <c r="C1005"/>
      <c r="E1005"/>
      <c r="G1005" s="231" t="s">
        <v>1333</v>
      </c>
      <c r="H1005" s="221"/>
      <c r="I1005"/>
      <c r="J1005"/>
      <c r="K1005" s="221"/>
      <c r="L1005"/>
      <c r="M1005"/>
      <c r="N1005" s="221"/>
      <c r="O1005" s="224" t="s">
        <v>1158</v>
      </c>
      <c r="P1005" s="224" t="s">
        <v>1180</v>
      </c>
    </row>
    <row r="1006" spans="1:16" ht="14">
      <c r="A1006" s="219"/>
      <c r="B1006" s="219"/>
      <c r="C1006"/>
      <c r="E1006"/>
      <c r="G1006" s="231" t="s">
        <v>1334</v>
      </c>
      <c r="H1006" s="221"/>
      <c r="I1006"/>
      <c r="J1006"/>
      <c r="K1006" s="221"/>
      <c r="L1006"/>
      <c r="M1006"/>
      <c r="N1006" s="221"/>
      <c r="O1006" s="224" t="s">
        <v>1158</v>
      </c>
      <c r="P1006" s="224" t="s">
        <v>651</v>
      </c>
    </row>
    <row r="1007" spans="1:16" ht="14">
      <c r="A1007" s="219"/>
      <c r="B1007" s="219"/>
      <c r="C1007"/>
      <c r="E1007"/>
      <c r="G1007" s="231" t="s">
        <v>1335</v>
      </c>
      <c r="H1007" s="221"/>
      <c r="I1007"/>
      <c r="J1007"/>
      <c r="K1007" s="221"/>
      <c r="L1007"/>
      <c r="M1007"/>
      <c r="N1007" s="221"/>
      <c r="O1007" s="224" t="s">
        <v>1158</v>
      </c>
      <c r="P1007" s="224" t="s">
        <v>1181</v>
      </c>
    </row>
    <row r="1008" spans="1:16" ht="14">
      <c r="A1008" s="219"/>
      <c r="B1008" s="219"/>
      <c r="C1008"/>
      <c r="E1008"/>
      <c r="G1008" s="231" t="s">
        <v>1336</v>
      </c>
      <c r="H1008" s="221"/>
      <c r="I1008"/>
      <c r="J1008"/>
      <c r="K1008" s="221"/>
      <c r="L1008"/>
      <c r="M1008"/>
      <c r="N1008" s="221"/>
      <c r="O1008" s="224" t="s">
        <v>1158</v>
      </c>
      <c r="P1008" s="224" t="s">
        <v>1182</v>
      </c>
    </row>
    <row r="1009" spans="1:16" ht="14">
      <c r="A1009" s="219"/>
      <c r="B1009" s="219"/>
      <c r="C1009"/>
      <c r="E1009"/>
      <c r="G1009" s="231" t="s">
        <v>1337</v>
      </c>
      <c r="H1009" s="221"/>
      <c r="I1009"/>
      <c r="J1009"/>
      <c r="K1009" s="221"/>
      <c r="L1009"/>
      <c r="M1009"/>
      <c r="N1009" s="221"/>
      <c r="O1009" s="224" t="s">
        <v>1158</v>
      </c>
      <c r="P1009" s="224" t="s">
        <v>1183</v>
      </c>
    </row>
    <row r="1010" spans="1:16" ht="14">
      <c r="A1010" s="219"/>
      <c r="B1010" s="219"/>
      <c r="C1010"/>
      <c r="E1010"/>
      <c r="G1010" s="231" t="s">
        <v>1339</v>
      </c>
      <c r="H1010" s="221"/>
      <c r="I1010"/>
      <c r="J1010"/>
      <c r="K1010" s="221"/>
      <c r="L1010"/>
      <c r="M1010"/>
      <c r="N1010" s="221"/>
      <c r="O1010" s="224" t="s">
        <v>1158</v>
      </c>
      <c r="P1010" s="224" t="s">
        <v>1184</v>
      </c>
    </row>
    <row r="1011" spans="1:16" ht="14">
      <c r="A1011" s="219"/>
      <c r="B1011" s="219"/>
      <c r="C1011"/>
      <c r="E1011"/>
      <c r="G1011" s="231" t="s">
        <v>1340</v>
      </c>
      <c r="H1011" s="221"/>
      <c r="I1011"/>
      <c r="J1011"/>
      <c r="K1011" s="221"/>
      <c r="L1011"/>
      <c r="M1011"/>
      <c r="N1011" s="221"/>
      <c r="O1011" s="224" t="s">
        <v>1185</v>
      </c>
      <c r="P1011" s="224" t="s">
        <v>363</v>
      </c>
    </row>
    <row r="1012" spans="1:16" ht="14">
      <c r="A1012" s="219"/>
      <c r="B1012" s="219"/>
      <c r="C1012"/>
      <c r="E1012"/>
      <c r="G1012" s="231" t="s">
        <v>1341</v>
      </c>
      <c r="H1012" s="221"/>
      <c r="I1012"/>
      <c r="J1012"/>
      <c r="K1012" s="221"/>
      <c r="L1012"/>
      <c r="M1012"/>
      <c r="N1012" s="221"/>
      <c r="O1012" s="224" t="s">
        <v>1185</v>
      </c>
      <c r="P1012" s="224" t="s">
        <v>1186</v>
      </c>
    </row>
    <row r="1013" spans="1:16" ht="14">
      <c r="A1013" s="219"/>
      <c r="B1013" s="219"/>
      <c r="C1013"/>
      <c r="E1013"/>
      <c r="G1013" s="231" t="s">
        <v>1342</v>
      </c>
      <c r="H1013" s="221"/>
      <c r="I1013"/>
      <c r="J1013"/>
      <c r="K1013" s="221"/>
      <c r="L1013"/>
      <c r="M1013"/>
      <c r="N1013" s="221"/>
      <c r="O1013" s="224" t="s">
        <v>1185</v>
      </c>
      <c r="P1013" s="224" t="s">
        <v>1187</v>
      </c>
    </row>
    <row r="1014" spans="1:16" ht="14">
      <c r="A1014" s="219"/>
      <c r="B1014" s="219"/>
      <c r="C1014"/>
      <c r="E1014"/>
      <c r="G1014" s="231" t="s">
        <v>1344</v>
      </c>
      <c r="H1014" s="221"/>
      <c r="I1014"/>
      <c r="J1014"/>
      <c r="K1014" s="221"/>
      <c r="L1014"/>
      <c r="M1014"/>
      <c r="N1014" s="221"/>
      <c r="O1014" s="224" t="s">
        <v>1185</v>
      </c>
      <c r="P1014" s="224" t="s">
        <v>1188</v>
      </c>
    </row>
    <row r="1015" spans="1:16" ht="14">
      <c r="A1015" s="219"/>
      <c r="B1015" s="219"/>
      <c r="C1015"/>
      <c r="E1015"/>
      <c r="G1015" s="231" t="s">
        <v>1345</v>
      </c>
      <c r="H1015" s="221"/>
      <c r="I1015"/>
      <c r="J1015"/>
      <c r="K1015" s="221"/>
      <c r="L1015"/>
      <c r="M1015"/>
      <c r="N1015" s="221"/>
      <c r="O1015" s="224" t="s">
        <v>1185</v>
      </c>
      <c r="P1015" s="224" t="s">
        <v>1189</v>
      </c>
    </row>
    <row r="1016" spans="1:16" ht="14">
      <c r="A1016" s="219"/>
      <c r="B1016" s="219"/>
      <c r="C1016"/>
      <c r="E1016"/>
      <c r="G1016" s="231" t="s">
        <v>1347</v>
      </c>
      <c r="H1016" s="221"/>
      <c r="I1016"/>
      <c r="J1016"/>
      <c r="K1016" s="221"/>
      <c r="L1016"/>
      <c r="M1016"/>
      <c r="N1016" s="221"/>
      <c r="O1016" s="224" t="s">
        <v>1185</v>
      </c>
      <c r="P1016" s="224" t="s">
        <v>1190</v>
      </c>
    </row>
    <row r="1017" spans="1:16" ht="14">
      <c r="A1017" s="219"/>
      <c r="B1017" s="219"/>
      <c r="C1017"/>
      <c r="E1017"/>
      <c r="G1017" s="231" t="s">
        <v>1348</v>
      </c>
      <c r="H1017" s="221"/>
      <c r="I1017"/>
      <c r="J1017"/>
      <c r="K1017" s="221"/>
      <c r="L1017"/>
      <c r="M1017"/>
      <c r="N1017" s="221"/>
      <c r="O1017" s="224" t="s">
        <v>1185</v>
      </c>
      <c r="P1017" s="224" t="s">
        <v>1191</v>
      </c>
    </row>
    <row r="1018" spans="1:16" ht="14">
      <c r="A1018" s="219"/>
      <c r="B1018" s="219"/>
      <c r="C1018"/>
      <c r="E1018"/>
      <c r="G1018" s="231" t="s">
        <v>1350</v>
      </c>
      <c r="H1018" s="221"/>
      <c r="I1018"/>
      <c r="J1018"/>
      <c r="K1018" s="221"/>
      <c r="L1018"/>
      <c r="M1018"/>
      <c r="N1018" s="221"/>
      <c r="O1018" s="224" t="s">
        <v>1185</v>
      </c>
      <c r="P1018" s="224" t="s">
        <v>1192</v>
      </c>
    </row>
    <row r="1019" spans="1:16" ht="14">
      <c r="A1019" s="219"/>
      <c r="B1019" s="219"/>
      <c r="C1019"/>
      <c r="E1019"/>
      <c r="G1019" s="231" t="s">
        <v>1351</v>
      </c>
      <c r="H1019" s="221"/>
      <c r="I1019"/>
      <c r="J1019"/>
      <c r="K1019" s="221"/>
      <c r="L1019"/>
      <c r="M1019"/>
      <c r="N1019" s="221"/>
      <c r="O1019" s="224" t="s">
        <v>1185</v>
      </c>
      <c r="P1019" s="224" t="s">
        <v>1193</v>
      </c>
    </row>
    <row r="1020" spans="1:16" ht="14">
      <c r="A1020" s="219"/>
      <c r="B1020" s="219"/>
      <c r="C1020"/>
      <c r="E1020"/>
      <c r="G1020" s="231" t="s">
        <v>1352</v>
      </c>
      <c r="H1020" s="221"/>
      <c r="I1020"/>
      <c r="J1020"/>
      <c r="K1020" s="221"/>
      <c r="L1020"/>
      <c r="M1020"/>
      <c r="N1020" s="221"/>
      <c r="O1020" s="224" t="s">
        <v>1185</v>
      </c>
      <c r="P1020" s="224" t="s">
        <v>1194</v>
      </c>
    </row>
    <row r="1021" spans="1:16" ht="14">
      <c r="A1021" s="219"/>
      <c r="B1021" s="219"/>
      <c r="C1021"/>
      <c r="E1021"/>
      <c r="G1021" s="231" t="s">
        <v>1354</v>
      </c>
      <c r="H1021" s="221"/>
      <c r="I1021"/>
      <c r="J1021"/>
      <c r="K1021" s="221"/>
      <c r="L1021"/>
      <c r="M1021"/>
      <c r="N1021" s="221"/>
      <c r="O1021" s="224" t="s">
        <v>1185</v>
      </c>
      <c r="P1021" s="224" t="s">
        <v>1195</v>
      </c>
    </row>
    <row r="1022" spans="1:16" ht="14">
      <c r="A1022" s="219"/>
      <c r="B1022" s="219"/>
      <c r="C1022"/>
      <c r="E1022"/>
      <c r="G1022" s="231" t="s">
        <v>1355</v>
      </c>
      <c r="H1022" s="221"/>
      <c r="I1022"/>
      <c r="J1022"/>
      <c r="K1022" s="221"/>
      <c r="L1022"/>
      <c r="M1022"/>
      <c r="N1022" s="221"/>
      <c r="O1022" s="224" t="s">
        <v>1185</v>
      </c>
      <c r="P1022" s="224" t="s">
        <v>1196</v>
      </c>
    </row>
    <row r="1023" spans="1:16" ht="14">
      <c r="A1023" s="219"/>
      <c r="B1023" s="219"/>
      <c r="C1023"/>
      <c r="E1023"/>
      <c r="G1023" s="231" t="s">
        <v>1356</v>
      </c>
      <c r="H1023" s="221"/>
      <c r="I1023"/>
      <c r="J1023"/>
      <c r="K1023" s="221"/>
      <c r="L1023"/>
      <c r="M1023"/>
      <c r="N1023" s="221"/>
      <c r="O1023" s="224" t="s">
        <v>1185</v>
      </c>
      <c r="P1023" s="224" t="s">
        <v>1198</v>
      </c>
    </row>
    <row r="1024" spans="1:16" ht="14">
      <c r="A1024" s="219"/>
      <c r="B1024" s="219"/>
      <c r="C1024"/>
      <c r="E1024"/>
      <c r="G1024" s="231" t="s">
        <v>1357</v>
      </c>
      <c r="H1024" s="221"/>
      <c r="I1024"/>
      <c r="J1024"/>
      <c r="K1024" s="221"/>
      <c r="L1024"/>
      <c r="M1024"/>
      <c r="N1024" s="221"/>
      <c r="O1024" s="224" t="s">
        <v>1185</v>
      </c>
      <c r="P1024" s="224" t="s">
        <v>1199</v>
      </c>
    </row>
    <row r="1025" spans="1:16" ht="14">
      <c r="A1025" s="219"/>
      <c r="B1025" s="219"/>
      <c r="C1025"/>
      <c r="E1025"/>
      <c r="G1025" s="231" t="s">
        <v>1358</v>
      </c>
      <c r="H1025" s="221"/>
      <c r="I1025"/>
      <c r="J1025"/>
      <c r="K1025" s="221"/>
      <c r="L1025"/>
      <c r="M1025"/>
      <c r="N1025" s="221"/>
      <c r="O1025" s="224" t="s">
        <v>1185</v>
      </c>
      <c r="P1025" s="224" t="s">
        <v>1200</v>
      </c>
    </row>
    <row r="1026" spans="1:16" ht="14">
      <c r="A1026" s="219"/>
      <c r="B1026" s="219"/>
      <c r="C1026"/>
      <c r="E1026"/>
      <c r="G1026" s="231" t="s">
        <v>1359</v>
      </c>
      <c r="H1026" s="221"/>
      <c r="I1026"/>
      <c r="J1026"/>
      <c r="K1026" s="221"/>
      <c r="L1026"/>
      <c r="M1026"/>
      <c r="N1026" s="221"/>
      <c r="O1026" s="224" t="s">
        <v>1185</v>
      </c>
      <c r="P1026" s="224" t="s">
        <v>1202</v>
      </c>
    </row>
    <row r="1027" spans="1:16" ht="14">
      <c r="A1027" s="219"/>
      <c r="B1027" s="219"/>
      <c r="C1027"/>
      <c r="E1027"/>
      <c r="G1027" s="231" t="s">
        <v>1360</v>
      </c>
      <c r="H1027" s="221"/>
      <c r="I1027"/>
      <c r="J1027"/>
      <c r="K1027" s="221"/>
      <c r="L1027"/>
      <c r="M1027"/>
      <c r="N1027" s="221"/>
      <c r="O1027" s="224" t="s">
        <v>1203</v>
      </c>
      <c r="P1027" s="224" t="s">
        <v>1204</v>
      </c>
    </row>
    <row r="1028" spans="1:16" ht="14">
      <c r="A1028" s="219"/>
      <c r="B1028" s="219"/>
      <c r="C1028"/>
      <c r="E1028"/>
      <c r="G1028" s="231" t="s">
        <v>1362</v>
      </c>
      <c r="H1028" s="221"/>
      <c r="I1028"/>
      <c r="J1028"/>
      <c r="K1028" s="221"/>
      <c r="L1028"/>
      <c r="M1028"/>
      <c r="N1028" s="221"/>
      <c r="O1028" s="224" t="s">
        <v>1206</v>
      </c>
      <c r="P1028" s="224" t="s">
        <v>1207</v>
      </c>
    </row>
    <row r="1029" spans="1:16" ht="14">
      <c r="A1029" s="219"/>
      <c r="B1029" s="219"/>
      <c r="C1029"/>
      <c r="E1029"/>
      <c r="G1029" s="231" t="s">
        <v>1363</v>
      </c>
      <c r="H1029" s="221"/>
      <c r="I1029"/>
      <c r="J1029"/>
      <c r="K1029" s="221"/>
      <c r="L1029"/>
      <c r="M1029"/>
      <c r="N1029" s="221"/>
      <c r="O1029" s="224" t="s">
        <v>1206</v>
      </c>
      <c r="P1029" s="224" t="s">
        <v>1208</v>
      </c>
    </row>
    <row r="1030" spans="1:16" ht="14">
      <c r="A1030" s="219"/>
      <c r="B1030" s="219"/>
      <c r="C1030"/>
      <c r="E1030"/>
      <c r="G1030" s="231" t="s">
        <v>1364</v>
      </c>
      <c r="H1030" s="221"/>
      <c r="I1030"/>
      <c r="J1030"/>
      <c r="K1030" s="221"/>
      <c r="L1030"/>
      <c r="M1030"/>
      <c r="N1030" s="221"/>
      <c r="O1030" s="224" t="s">
        <v>1206</v>
      </c>
      <c r="P1030" s="224" t="s">
        <v>1209</v>
      </c>
    </row>
    <row r="1031" spans="1:16" ht="14">
      <c r="A1031" s="219"/>
      <c r="B1031" s="219"/>
      <c r="C1031"/>
      <c r="E1031"/>
      <c r="G1031" s="231" t="s">
        <v>1365</v>
      </c>
      <c r="H1031" s="221"/>
      <c r="I1031"/>
      <c r="J1031"/>
      <c r="K1031" s="221"/>
      <c r="L1031"/>
      <c r="M1031"/>
      <c r="N1031" s="221"/>
      <c r="O1031" s="224" t="s">
        <v>1206</v>
      </c>
      <c r="P1031" s="224" t="s">
        <v>1210</v>
      </c>
    </row>
    <row r="1032" spans="1:16" ht="14">
      <c r="A1032" s="219"/>
      <c r="B1032" s="219"/>
      <c r="C1032"/>
      <c r="E1032"/>
      <c r="G1032" s="231" t="s">
        <v>1366</v>
      </c>
      <c r="H1032" s="221"/>
      <c r="I1032"/>
      <c r="J1032"/>
      <c r="K1032" s="221"/>
      <c r="L1032"/>
      <c r="M1032"/>
      <c r="N1032" s="221"/>
      <c r="O1032" s="224" t="s">
        <v>1206</v>
      </c>
      <c r="P1032" s="224" t="s">
        <v>1211</v>
      </c>
    </row>
    <row r="1033" spans="1:16" ht="14">
      <c r="A1033" s="219"/>
      <c r="B1033" s="219"/>
      <c r="C1033"/>
      <c r="E1033"/>
      <c r="G1033" s="231" t="s">
        <v>1367</v>
      </c>
      <c r="H1033" s="221"/>
      <c r="I1033"/>
      <c r="J1033"/>
      <c r="K1033" s="221"/>
      <c r="L1033"/>
      <c r="M1033"/>
      <c r="N1033" s="221"/>
      <c r="O1033" s="224" t="s">
        <v>1206</v>
      </c>
      <c r="P1033" s="224" t="s">
        <v>1212</v>
      </c>
    </row>
    <row r="1034" spans="1:16" ht="14">
      <c r="A1034" s="219"/>
      <c r="B1034" s="219"/>
      <c r="C1034"/>
      <c r="E1034"/>
      <c r="G1034" s="231" t="s">
        <v>1368</v>
      </c>
      <c r="H1034" s="221"/>
      <c r="I1034"/>
      <c r="J1034"/>
      <c r="K1034" s="221"/>
      <c r="L1034"/>
      <c r="M1034"/>
      <c r="N1034" s="221"/>
      <c r="O1034" s="224" t="s">
        <v>1206</v>
      </c>
      <c r="P1034" s="224" t="s">
        <v>1213</v>
      </c>
    </row>
    <row r="1035" spans="1:16" ht="14">
      <c r="A1035" s="219"/>
      <c r="B1035" s="219"/>
      <c r="C1035"/>
      <c r="E1035"/>
      <c r="G1035" s="231" t="s">
        <v>1369</v>
      </c>
      <c r="H1035" s="221"/>
      <c r="I1035"/>
      <c r="J1035"/>
      <c r="K1035" s="221"/>
      <c r="L1035"/>
      <c r="M1035"/>
      <c r="N1035" s="221"/>
      <c r="O1035" s="224" t="s">
        <v>1206</v>
      </c>
      <c r="P1035" s="224" t="s">
        <v>1214</v>
      </c>
    </row>
    <row r="1036" spans="1:16" ht="14">
      <c r="A1036" s="219"/>
      <c r="B1036" s="219"/>
      <c r="C1036"/>
      <c r="E1036"/>
      <c r="G1036" s="231" t="s">
        <v>1370</v>
      </c>
      <c r="H1036" s="221"/>
      <c r="I1036"/>
      <c r="J1036"/>
      <c r="K1036" s="221"/>
      <c r="L1036"/>
      <c r="M1036"/>
      <c r="N1036" s="221"/>
      <c r="O1036" s="224" t="s">
        <v>1206</v>
      </c>
      <c r="P1036" s="224" t="s">
        <v>1215</v>
      </c>
    </row>
    <row r="1037" spans="1:16" ht="14">
      <c r="A1037" s="219"/>
      <c r="B1037" s="219"/>
      <c r="C1037"/>
      <c r="E1037"/>
      <c r="G1037" s="231" t="s">
        <v>1371</v>
      </c>
      <c r="H1037" s="221"/>
      <c r="I1037"/>
      <c r="J1037"/>
      <c r="K1037" s="221"/>
      <c r="L1037"/>
      <c r="M1037"/>
      <c r="N1037" s="221"/>
      <c r="O1037" s="224" t="s">
        <v>1206</v>
      </c>
      <c r="P1037" s="224" t="s">
        <v>1216</v>
      </c>
    </row>
    <row r="1038" spans="1:16" ht="14">
      <c r="A1038" s="219"/>
      <c r="B1038" s="219"/>
      <c r="C1038"/>
      <c r="E1038"/>
      <c r="G1038" s="231" t="s">
        <v>1373</v>
      </c>
      <c r="H1038" s="221"/>
      <c r="I1038"/>
      <c r="J1038"/>
      <c r="K1038" s="221"/>
      <c r="L1038"/>
      <c r="M1038"/>
      <c r="N1038" s="221"/>
      <c r="O1038" s="224" t="s">
        <v>1206</v>
      </c>
      <c r="P1038" s="224" t="s">
        <v>1217</v>
      </c>
    </row>
    <row r="1039" spans="1:16" ht="14">
      <c r="A1039" s="219"/>
      <c r="B1039" s="219"/>
      <c r="C1039"/>
      <c r="E1039"/>
      <c r="G1039" s="231" t="s">
        <v>1374</v>
      </c>
      <c r="H1039" s="221"/>
      <c r="I1039"/>
      <c r="J1039"/>
      <c r="K1039" s="221"/>
      <c r="L1039"/>
      <c r="M1039"/>
      <c r="N1039" s="221"/>
      <c r="O1039" s="224" t="s">
        <v>1206</v>
      </c>
      <c r="P1039" s="224" t="s">
        <v>1218</v>
      </c>
    </row>
    <row r="1040" spans="1:16" ht="14">
      <c r="A1040" s="219"/>
      <c r="B1040" s="219"/>
      <c r="C1040"/>
      <c r="E1040"/>
      <c r="G1040" s="231" t="s">
        <v>1375</v>
      </c>
      <c r="H1040" s="221"/>
      <c r="I1040"/>
      <c r="J1040"/>
      <c r="K1040" s="221"/>
      <c r="L1040"/>
      <c r="M1040"/>
      <c r="N1040" s="221"/>
      <c r="O1040" s="224" t="s">
        <v>1206</v>
      </c>
      <c r="P1040" s="224" t="s">
        <v>1112</v>
      </c>
    </row>
    <row r="1041" spans="1:16" ht="14">
      <c r="A1041" s="219"/>
      <c r="B1041" s="219"/>
      <c r="C1041"/>
      <c r="E1041"/>
      <c r="G1041" s="231" t="s">
        <v>1377</v>
      </c>
      <c r="H1041" s="221"/>
      <c r="I1041"/>
      <c r="J1041"/>
      <c r="K1041" s="221"/>
      <c r="L1041"/>
      <c r="M1041"/>
      <c r="N1041" s="221"/>
      <c r="O1041" s="224" t="s">
        <v>1206</v>
      </c>
      <c r="P1041" s="224" t="s">
        <v>1219</v>
      </c>
    </row>
    <row r="1042" spans="1:16" ht="14">
      <c r="A1042" s="219"/>
      <c r="B1042" s="219"/>
      <c r="C1042"/>
      <c r="E1042"/>
      <c r="G1042" s="231" t="s">
        <v>1380</v>
      </c>
      <c r="H1042" s="221"/>
      <c r="I1042"/>
      <c r="J1042"/>
      <c r="K1042" s="221"/>
      <c r="L1042"/>
      <c r="M1042"/>
      <c r="N1042" s="221"/>
      <c r="O1042" s="224" t="s">
        <v>1206</v>
      </c>
      <c r="P1042" s="224" t="s">
        <v>1220</v>
      </c>
    </row>
    <row r="1043" spans="1:16" ht="14">
      <c r="A1043" s="219"/>
      <c r="B1043" s="219"/>
      <c r="C1043"/>
      <c r="E1043"/>
      <c r="G1043" s="231" t="s">
        <v>1382</v>
      </c>
      <c r="H1043" s="221"/>
      <c r="I1043"/>
      <c r="J1043"/>
      <c r="K1043" s="221"/>
      <c r="L1043"/>
      <c r="M1043"/>
      <c r="N1043" s="221"/>
      <c r="O1043" s="224" t="s">
        <v>1206</v>
      </c>
      <c r="P1043" s="224" t="s">
        <v>1221</v>
      </c>
    </row>
    <row r="1044" spans="1:16" ht="14">
      <c r="A1044" s="219"/>
      <c r="B1044" s="219"/>
      <c r="C1044"/>
      <c r="E1044"/>
      <c r="G1044" s="231" t="s">
        <v>1383</v>
      </c>
      <c r="H1044" s="221"/>
      <c r="I1044"/>
      <c r="J1044"/>
      <c r="K1044" s="221"/>
      <c r="L1044"/>
      <c r="M1044"/>
      <c r="N1044" s="221"/>
      <c r="O1044" s="224" t="s">
        <v>1206</v>
      </c>
      <c r="P1044" s="224" t="s">
        <v>381</v>
      </c>
    </row>
    <row r="1045" spans="1:16" ht="14">
      <c r="A1045" s="219"/>
      <c r="B1045" s="219"/>
      <c r="C1045"/>
      <c r="E1045"/>
      <c r="G1045" s="231" t="s">
        <v>1384</v>
      </c>
      <c r="H1045" s="221"/>
      <c r="I1045"/>
      <c r="J1045"/>
      <c r="K1045" s="221"/>
      <c r="L1045"/>
      <c r="M1045"/>
      <c r="N1045" s="221"/>
      <c r="O1045" s="224" t="s">
        <v>1206</v>
      </c>
      <c r="P1045" s="224" t="s">
        <v>741</v>
      </c>
    </row>
    <row r="1046" spans="1:16" ht="14">
      <c r="A1046" s="219"/>
      <c r="B1046" s="219"/>
      <c r="C1046"/>
      <c r="E1046"/>
      <c r="G1046" s="231" t="s">
        <v>1385</v>
      </c>
      <c r="H1046" s="221"/>
      <c r="I1046"/>
      <c r="J1046"/>
      <c r="K1046" s="221"/>
      <c r="L1046"/>
      <c r="M1046"/>
      <c r="N1046" s="221"/>
      <c r="O1046" s="224" t="s">
        <v>1206</v>
      </c>
      <c r="P1046" s="224" t="s">
        <v>1222</v>
      </c>
    </row>
    <row r="1047" spans="1:16" ht="14">
      <c r="A1047" s="219"/>
      <c r="B1047" s="219"/>
      <c r="C1047"/>
      <c r="E1047"/>
      <c r="G1047" s="231" t="s">
        <v>1386</v>
      </c>
      <c r="H1047" s="221"/>
      <c r="I1047"/>
      <c r="J1047"/>
      <c r="K1047" s="221"/>
      <c r="L1047"/>
      <c r="M1047"/>
      <c r="N1047" s="221"/>
      <c r="O1047" s="224" t="s">
        <v>1206</v>
      </c>
      <c r="P1047" s="224" t="s">
        <v>1223</v>
      </c>
    </row>
    <row r="1048" spans="1:16" ht="14">
      <c r="A1048" s="219"/>
      <c r="B1048" s="219"/>
      <c r="C1048"/>
      <c r="E1048"/>
      <c r="G1048" s="231" t="s">
        <v>1387</v>
      </c>
      <c r="H1048" s="221"/>
      <c r="I1048"/>
      <c r="J1048"/>
      <c r="K1048" s="221"/>
      <c r="L1048"/>
      <c r="M1048"/>
      <c r="N1048" s="221"/>
      <c r="O1048" s="224" t="s">
        <v>1206</v>
      </c>
      <c r="P1048" s="224" t="s">
        <v>1224</v>
      </c>
    </row>
    <row r="1049" spans="1:16" ht="14">
      <c r="A1049" s="219"/>
      <c r="B1049" s="219"/>
      <c r="C1049"/>
      <c r="E1049"/>
      <c r="G1049" s="231" t="s">
        <v>1388</v>
      </c>
      <c r="H1049" s="221"/>
      <c r="I1049"/>
      <c r="J1049"/>
      <c r="K1049" s="221"/>
      <c r="L1049"/>
      <c r="M1049"/>
      <c r="N1049" s="221"/>
      <c r="O1049" s="224" t="s">
        <v>1206</v>
      </c>
      <c r="P1049" s="224" t="s">
        <v>1225</v>
      </c>
    </row>
    <row r="1050" spans="1:16" ht="14">
      <c r="A1050" s="219"/>
      <c r="B1050" s="219"/>
      <c r="C1050"/>
      <c r="E1050"/>
      <c r="G1050" s="231" t="s">
        <v>1389</v>
      </c>
      <c r="H1050" s="221"/>
      <c r="I1050"/>
      <c r="J1050"/>
      <c r="K1050" s="221"/>
      <c r="L1050"/>
      <c r="M1050"/>
      <c r="N1050" s="221"/>
      <c r="O1050" s="224" t="s">
        <v>1226</v>
      </c>
      <c r="P1050" s="224" t="s">
        <v>1227</v>
      </c>
    </row>
    <row r="1051" spans="1:16" ht="14">
      <c r="A1051" s="219"/>
      <c r="B1051" s="219"/>
      <c r="C1051"/>
      <c r="E1051"/>
      <c r="G1051" s="231" t="s">
        <v>1390</v>
      </c>
      <c r="H1051" s="221"/>
      <c r="I1051"/>
      <c r="J1051"/>
      <c r="K1051" s="221"/>
      <c r="L1051"/>
      <c r="M1051"/>
      <c r="N1051" s="221"/>
      <c r="O1051" s="224" t="s">
        <v>1226</v>
      </c>
      <c r="P1051" s="224" t="s">
        <v>1228</v>
      </c>
    </row>
    <row r="1052" spans="1:16" ht="14">
      <c r="A1052" s="219"/>
      <c r="B1052" s="219"/>
      <c r="C1052"/>
      <c r="E1052"/>
      <c r="G1052" s="231" t="s">
        <v>1391</v>
      </c>
      <c r="H1052" s="221"/>
      <c r="I1052"/>
      <c r="J1052"/>
      <c r="K1052" s="221"/>
      <c r="L1052"/>
      <c r="M1052"/>
      <c r="N1052" s="221"/>
      <c r="O1052" s="224" t="s">
        <v>1226</v>
      </c>
      <c r="P1052" s="224" t="s">
        <v>1229</v>
      </c>
    </row>
    <row r="1053" spans="1:16" ht="14">
      <c r="A1053" s="219"/>
      <c r="B1053" s="219"/>
      <c r="C1053"/>
      <c r="E1053"/>
      <c r="G1053" s="231" t="s">
        <v>1392</v>
      </c>
      <c r="H1053" s="221"/>
      <c r="I1053"/>
      <c r="J1053"/>
      <c r="K1053" s="221"/>
      <c r="L1053"/>
      <c r="M1053"/>
      <c r="N1053" s="221"/>
      <c r="O1053" s="224" t="s">
        <v>1226</v>
      </c>
      <c r="P1053" s="224" t="s">
        <v>1230</v>
      </c>
    </row>
    <row r="1054" spans="1:16" ht="14">
      <c r="A1054" s="219"/>
      <c r="B1054" s="219"/>
      <c r="C1054"/>
      <c r="E1054"/>
      <c r="G1054" s="231" t="s">
        <v>1393</v>
      </c>
      <c r="H1054" s="221"/>
      <c r="I1054"/>
      <c r="J1054"/>
      <c r="K1054" s="221"/>
      <c r="L1054"/>
      <c r="M1054"/>
      <c r="N1054" s="221"/>
      <c r="O1054" s="224" t="s">
        <v>1226</v>
      </c>
      <c r="P1054" s="224" t="s">
        <v>1231</v>
      </c>
    </row>
    <row r="1055" spans="1:16" ht="14">
      <c r="A1055" s="219"/>
      <c r="B1055" s="219"/>
      <c r="C1055"/>
      <c r="E1055"/>
      <c r="G1055" s="231" t="s">
        <v>1394</v>
      </c>
      <c r="H1055" s="221"/>
      <c r="I1055"/>
      <c r="J1055"/>
      <c r="K1055" s="221"/>
      <c r="L1055"/>
      <c r="M1055"/>
      <c r="N1055" s="221"/>
      <c r="O1055" s="224" t="s">
        <v>1232</v>
      </c>
      <c r="P1055" s="224" t="s">
        <v>1233</v>
      </c>
    </row>
    <row r="1056" spans="1:16" ht="14">
      <c r="A1056" s="219"/>
      <c r="B1056" s="219"/>
      <c r="C1056"/>
      <c r="E1056"/>
      <c r="G1056" s="231" t="s">
        <v>1395</v>
      </c>
      <c r="H1056" s="221"/>
      <c r="I1056"/>
      <c r="J1056"/>
      <c r="K1056" s="221"/>
      <c r="L1056"/>
      <c r="M1056"/>
      <c r="N1056" s="221"/>
      <c r="O1056" s="224" t="s">
        <v>1232</v>
      </c>
      <c r="P1056" s="224" t="s">
        <v>1234</v>
      </c>
    </row>
    <row r="1057" spans="1:16" ht="14">
      <c r="A1057" s="219"/>
      <c r="B1057" s="219"/>
      <c r="C1057"/>
      <c r="E1057"/>
      <c r="G1057" s="231" t="s">
        <v>1396</v>
      </c>
      <c r="H1057" s="221"/>
      <c r="I1057"/>
      <c r="J1057"/>
      <c r="K1057" s="221"/>
      <c r="L1057"/>
      <c r="M1057"/>
      <c r="N1057" s="221"/>
      <c r="O1057" s="224" t="s">
        <v>1232</v>
      </c>
      <c r="P1057" s="224" t="s">
        <v>1235</v>
      </c>
    </row>
    <row r="1058" spans="1:16" ht="14">
      <c r="A1058" s="219"/>
      <c r="B1058" s="219"/>
      <c r="C1058"/>
      <c r="E1058"/>
      <c r="G1058" s="231" t="s">
        <v>1398</v>
      </c>
      <c r="H1058" s="221"/>
      <c r="I1058"/>
      <c r="J1058"/>
      <c r="K1058" s="221"/>
      <c r="L1058"/>
      <c r="M1058"/>
      <c r="N1058" s="221"/>
      <c r="O1058" s="224" t="s">
        <v>1232</v>
      </c>
      <c r="P1058" s="224" t="s">
        <v>1236</v>
      </c>
    </row>
    <row r="1059" spans="1:16" ht="14">
      <c r="A1059" s="219"/>
      <c r="B1059" s="219"/>
      <c r="C1059"/>
      <c r="E1059"/>
      <c r="G1059" s="231" t="s">
        <v>1399</v>
      </c>
      <c r="H1059" s="221"/>
      <c r="I1059"/>
      <c r="J1059"/>
      <c r="K1059" s="221"/>
      <c r="L1059"/>
      <c r="M1059"/>
      <c r="N1059" s="221"/>
      <c r="O1059" s="224" t="s">
        <v>1232</v>
      </c>
      <c r="P1059" s="224" t="s">
        <v>1237</v>
      </c>
    </row>
    <row r="1060" spans="1:16" ht="14">
      <c r="A1060" s="219"/>
      <c r="B1060" s="219"/>
      <c r="C1060"/>
      <c r="E1060"/>
      <c r="G1060" s="231" t="s">
        <v>1400</v>
      </c>
      <c r="H1060" s="221"/>
      <c r="I1060"/>
      <c r="J1060"/>
      <c r="K1060" s="221"/>
      <c r="L1060"/>
      <c r="M1060"/>
      <c r="N1060" s="221"/>
      <c r="O1060" s="224" t="s">
        <v>1232</v>
      </c>
      <c r="P1060" s="224" t="s">
        <v>1238</v>
      </c>
    </row>
    <row r="1061" spans="1:16" ht="14">
      <c r="A1061" s="219"/>
      <c r="B1061" s="219"/>
      <c r="C1061"/>
      <c r="E1061"/>
      <c r="G1061" s="231" t="s">
        <v>1401</v>
      </c>
      <c r="H1061" s="221"/>
      <c r="I1061"/>
      <c r="J1061"/>
      <c r="K1061" s="221"/>
      <c r="L1061"/>
      <c r="M1061"/>
      <c r="N1061" s="221"/>
      <c r="O1061" s="224" t="s">
        <v>1232</v>
      </c>
      <c r="P1061" s="224" t="s">
        <v>1239</v>
      </c>
    </row>
    <row r="1062" spans="1:16" ht="14">
      <c r="A1062" s="219"/>
      <c r="B1062" s="219"/>
      <c r="C1062"/>
      <c r="E1062"/>
      <c r="G1062" s="231" t="s">
        <v>1402</v>
      </c>
      <c r="H1062" s="221"/>
      <c r="I1062"/>
      <c r="J1062"/>
      <c r="K1062" s="221"/>
      <c r="L1062"/>
      <c r="M1062"/>
      <c r="N1062" s="221"/>
      <c r="O1062" s="224" t="s">
        <v>1232</v>
      </c>
      <c r="P1062" s="224" t="s">
        <v>1240</v>
      </c>
    </row>
    <row r="1063" spans="1:16" ht="14">
      <c r="A1063" s="219"/>
      <c r="B1063" s="219"/>
      <c r="C1063"/>
      <c r="E1063"/>
      <c r="G1063" s="231" t="s">
        <v>1403</v>
      </c>
      <c r="H1063" s="221"/>
      <c r="I1063"/>
      <c r="J1063"/>
      <c r="K1063" s="221"/>
      <c r="L1063"/>
      <c r="M1063"/>
      <c r="N1063" s="221"/>
      <c r="O1063" s="224" t="s">
        <v>1232</v>
      </c>
      <c r="P1063" s="224" t="s">
        <v>1241</v>
      </c>
    </row>
    <row r="1064" spans="1:16" ht="14">
      <c r="A1064" s="219"/>
      <c r="B1064" s="219"/>
      <c r="C1064"/>
      <c r="E1064"/>
      <c r="G1064" s="231" t="s">
        <v>1404</v>
      </c>
      <c r="H1064" s="221"/>
      <c r="I1064"/>
      <c r="J1064"/>
      <c r="K1064" s="221"/>
      <c r="L1064"/>
      <c r="M1064"/>
      <c r="N1064" s="221"/>
      <c r="O1064" s="224" t="s">
        <v>1232</v>
      </c>
      <c r="P1064" s="224" t="s">
        <v>1242</v>
      </c>
    </row>
    <row r="1065" spans="1:16" ht="14">
      <c r="A1065" s="219"/>
      <c r="B1065" s="219"/>
      <c r="C1065"/>
      <c r="E1065"/>
      <c r="G1065" s="231" t="s">
        <v>1405</v>
      </c>
      <c r="H1065" s="221"/>
      <c r="I1065"/>
      <c r="J1065"/>
      <c r="K1065" s="221"/>
      <c r="L1065"/>
      <c r="M1065"/>
      <c r="N1065" s="221"/>
      <c r="O1065" s="224" t="s">
        <v>1232</v>
      </c>
      <c r="P1065" s="224" t="s">
        <v>1243</v>
      </c>
    </row>
    <row r="1066" spans="1:16" ht="14">
      <c r="A1066" s="219"/>
      <c r="B1066" s="219"/>
      <c r="C1066"/>
      <c r="E1066"/>
      <c r="G1066" s="231" t="s">
        <v>1406</v>
      </c>
      <c r="H1066" s="221"/>
      <c r="I1066"/>
      <c r="J1066"/>
      <c r="K1066" s="221"/>
      <c r="L1066"/>
      <c r="M1066"/>
      <c r="N1066" s="221"/>
      <c r="O1066" s="224" t="s">
        <v>1232</v>
      </c>
      <c r="P1066" s="224" t="s">
        <v>1244</v>
      </c>
    </row>
    <row r="1067" spans="1:16" ht="14">
      <c r="A1067" s="219"/>
      <c r="B1067" s="219"/>
      <c r="C1067"/>
      <c r="E1067"/>
      <c r="G1067" s="231" t="s">
        <v>1407</v>
      </c>
      <c r="H1067" s="221"/>
      <c r="I1067"/>
      <c r="J1067"/>
      <c r="K1067" s="221"/>
      <c r="L1067"/>
      <c r="M1067"/>
      <c r="N1067" s="221"/>
      <c r="O1067" s="224" t="s">
        <v>1232</v>
      </c>
      <c r="P1067" s="224" t="s">
        <v>1245</v>
      </c>
    </row>
    <row r="1068" spans="1:16" ht="14">
      <c r="A1068" s="219"/>
      <c r="B1068" s="219"/>
      <c r="C1068"/>
      <c r="E1068"/>
      <c r="G1068" s="231" t="s">
        <v>1409</v>
      </c>
      <c r="H1068" s="221"/>
      <c r="I1068"/>
      <c r="J1068"/>
      <c r="K1068" s="221"/>
      <c r="L1068"/>
      <c r="M1068"/>
      <c r="N1068" s="221"/>
      <c r="O1068" s="224" t="s">
        <v>1232</v>
      </c>
      <c r="P1068" s="224" t="s">
        <v>1246</v>
      </c>
    </row>
    <row r="1069" spans="1:16" ht="14">
      <c r="A1069" s="219"/>
      <c r="B1069" s="219"/>
      <c r="C1069"/>
      <c r="E1069"/>
      <c r="G1069" s="231" t="s">
        <v>1410</v>
      </c>
      <c r="H1069" s="221"/>
      <c r="I1069"/>
      <c r="J1069"/>
      <c r="K1069" s="221"/>
      <c r="L1069"/>
      <c r="M1069"/>
      <c r="N1069" s="221"/>
      <c r="O1069" s="224" t="s">
        <v>1232</v>
      </c>
      <c r="P1069" s="224" t="s">
        <v>1247</v>
      </c>
    </row>
    <row r="1070" spans="1:16" ht="14">
      <c r="A1070" s="219"/>
      <c r="B1070" s="219"/>
      <c r="C1070"/>
      <c r="E1070"/>
      <c r="G1070" s="231" t="s">
        <v>1411</v>
      </c>
      <c r="H1070" s="221"/>
      <c r="I1070"/>
      <c r="J1070"/>
      <c r="K1070" s="221"/>
      <c r="L1070"/>
      <c r="M1070"/>
      <c r="N1070" s="221"/>
      <c r="O1070" s="224" t="s">
        <v>1232</v>
      </c>
      <c r="P1070" s="224" t="s">
        <v>1248</v>
      </c>
    </row>
    <row r="1071" spans="1:16" ht="14">
      <c r="A1071" s="219"/>
      <c r="B1071" s="219"/>
      <c r="C1071"/>
      <c r="E1071"/>
      <c r="G1071" s="231" t="s">
        <v>1413</v>
      </c>
      <c r="H1071" s="221"/>
      <c r="I1071"/>
      <c r="J1071"/>
      <c r="K1071" s="221"/>
      <c r="L1071"/>
      <c r="M1071"/>
      <c r="N1071" s="221"/>
      <c r="O1071" s="224" t="s">
        <v>1232</v>
      </c>
      <c r="P1071" s="224" t="s">
        <v>1249</v>
      </c>
    </row>
    <row r="1072" spans="1:16" ht="14">
      <c r="A1072" s="219"/>
      <c r="B1072" s="219"/>
      <c r="C1072"/>
      <c r="E1072"/>
      <c r="G1072" s="231" t="s">
        <v>1414</v>
      </c>
      <c r="H1072" s="221"/>
      <c r="I1072"/>
      <c r="J1072"/>
      <c r="K1072" s="221"/>
      <c r="L1072"/>
      <c r="M1072"/>
      <c r="N1072" s="221"/>
      <c r="O1072" s="224" t="s">
        <v>1232</v>
      </c>
      <c r="P1072" s="224" t="s">
        <v>1250</v>
      </c>
    </row>
    <row r="1073" spans="1:16" ht="14">
      <c r="A1073" s="219"/>
      <c r="B1073" s="219"/>
      <c r="C1073"/>
      <c r="E1073"/>
      <c r="G1073" s="231" t="s">
        <v>1415</v>
      </c>
      <c r="H1073" s="221"/>
      <c r="I1073"/>
      <c r="J1073"/>
      <c r="K1073" s="221"/>
      <c r="L1073"/>
      <c r="M1073"/>
      <c r="N1073" s="221"/>
      <c r="O1073" s="224" t="s">
        <v>1232</v>
      </c>
      <c r="P1073" s="224" t="s">
        <v>1251</v>
      </c>
    </row>
    <row r="1074" spans="1:16" ht="14">
      <c r="A1074" s="219"/>
      <c r="B1074" s="219"/>
      <c r="C1074"/>
      <c r="E1074"/>
      <c r="G1074" s="231" t="s">
        <v>1417</v>
      </c>
      <c r="H1074" s="221"/>
      <c r="I1074"/>
      <c r="J1074"/>
      <c r="K1074" s="221"/>
      <c r="L1074"/>
      <c r="M1074"/>
      <c r="N1074" s="221"/>
      <c r="O1074" s="224" t="s">
        <v>1232</v>
      </c>
      <c r="P1074" s="224" t="s">
        <v>1252</v>
      </c>
    </row>
    <row r="1075" spans="1:16" ht="14">
      <c r="A1075" s="219"/>
      <c r="B1075" s="219"/>
      <c r="C1075"/>
      <c r="E1075"/>
      <c r="G1075" s="231" t="s">
        <v>1418</v>
      </c>
      <c r="H1075" s="221"/>
      <c r="I1075"/>
      <c r="J1075"/>
      <c r="K1075" s="221"/>
      <c r="L1075"/>
      <c r="M1075"/>
      <c r="N1075" s="221"/>
      <c r="O1075" s="224" t="s">
        <v>1232</v>
      </c>
      <c r="P1075" s="224" t="s">
        <v>1253</v>
      </c>
    </row>
    <row r="1076" spans="1:16" ht="14">
      <c r="A1076" s="219"/>
      <c r="B1076" s="219"/>
      <c r="C1076"/>
      <c r="E1076"/>
      <c r="G1076" s="231" t="s">
        <v>1419</v>
      </c>
      <c r="H1076" s="221"/>
      <c r="I1076"/>
      <c r="J1076"/>
      <c r="K1076" s="221"/>
      <c r="L1076"/>
      <c r="M1076"/>
      <c r="N1076" s="221"/>
      <c r="O1076" s="224" t="s">
        <v>1232</v>
      </c>
      <c r="P1076" s="224" t="s">
        <v>1254</v>
      </c>
    </row>
    <row r="1077" spans="1:16" ht="14">
      <c r="A1077" s="219"/>
      <c r="B1077" s="219"/>
      <c r="C1077"/>
      <c r="E1077"/>
      <c r="G1077" s="231" t="s">
        <v>1420</v>
      </c>
      <c r="H1077" s="221"/>
      <c r="I1077"/>
      <c r="J1077"/>
      <c r="K1077" s="221"/>
      <c r="L1077"/>
      <c r="M1077"/>
      <c r="N1077" s="221"/>
      <c r="O1077" s="224" t="s">
        <v>1232</v>
      </c>
      <c r="P1077" s="224" t="s">
        <v>1255</v>
      </c>
    </row>
    <row r="1078" spans="1:16" ht="14">
      <c r="A1078" s="219"/>
      <c r="B1078" s="219"/>
      <c r="C1078"/>
      <c r="E1078"/>
      <c r="G1078" s="231" t="s">
        <v>1421</v>
      </c>
      <c r="H1078" s="221"/>
      <c r="I1078"/>
      <c r="J1078"/>
      <c r="K1078" s="221"/>
      <c r="L1078"/>
      <c r="M1078"/>
      <c r="N1078" s="221"/>
      <c r="O1078" s="224" t="s">
        <v>1256</v>
      </c>
      <c r="P1078" s="224" t="s">
        <v>1257</v>
      </c>
    </row>
    <row r="1079" spans="1:16" ht="14">
      <c r="A1079" s="219"/>
      <c r="B1079" s="219"/>
      <c r="C1079"/>
      <c r="E1079"/>
      <c r="G1079" s="231" t="s">
        <v>1422</v>
      </c>
      <c r="H1079" s="221"/>
      <c r="I1079"/>
      <c r="J1079"/>
      <c r="K1079" s="221"/>
      <c r="L1079"/>
      <c r="M1079"/>
      <c r="N1079" s="221"/>
      <c r="O1079" s="224" t="s">
        <v>1256</v>
      </c>
      <c r="P1079" s="224" t="s">
        <v>1258</v>
      </c>
    </row>
    <row r="1080" spans="1:16" ht="14">
      <c r="A1080" s="219"/>
      <c r="B1080" s="219"/>
      <c r="C1080"/>
      <c r="E1080"/>
      <c r="G1080" s="231" t="s">
        <v>1423</v>
      </c>
      <c r="H1080" s="221"/>
      <c r="I1080"/>
      <c r="J1080"/>
      <c r="K1080" s="221"/>
      <c r="L1080"/>
      <c r="M1080"/>
      <c r="N1080" s="221"/>
      <c r="O1080" s="224" t="s">
        <v>1256</v>
      </c>
      <c r="P1080" s="224" t="s">
        <v>1259</v>
      </c>
    </row>
    <row r="1081" spans="1:16" ht="14">
      <c r="A1081" s="219"/>
      <c r="B1081" s="219"/>
      <c r="C1081"/>
      <c r="E1081"/>
      <c r="G1081" s="231" t="s">
        <v>1424</v>
      </c>
      <c r="H1081" s="221"/>
      <c r="I1081"/>
      <c r="J1081"/>
      <c r="K1081" s="221"/>
      <c r="L1081"/>
      <c r="M1081"/>
      <c r="N1081" s="221"/>
      <c r="O1081" s="224" t="s">
        <v>1256</v>
      </c>
      <c r="P1081" s="224" t="s">
        <v>1261</v>
      </c>
    </row>
    <row r="1082" spans="1:16" ht="14">
      <c r="A1082" s="219"/>
      <c r="B1082" s="219"/>
      <c r="C1082"/>
      <c r="E1082"/>
      <c r="G1082" s="231" t="s">
        <v>1425</v>
      </c>
      <c r="H1082" s="221"/>
      <c r="I1082"/>
      <c r="J1082"/>
      <c r="K1082" s="221"/>
      <c r="L1082"/>
      <c r="M1082"/>
      <c r="N1082" s="221"/>
      <c r="O1082" s="224" t="s">
        <v>1256</v>
      </c>
      <c r="P1082" s="224" t="s">
        <v>905</v>
      </c>
    </row>
    <row r="1083" spans="1:16" ht="14">
      <c r="A1083" s="219"/>
      <c r="B1083" s="219"/>
      <c r="C1083"/>
      <c r="E1083"/>
      <c r="G1083" s="231" t="s">
        <v>1426</v>
      </c>
      <c r="H1083" s="221"/>
      <c r="I1083"/>
      <c r="J1083"/>
      <c r="K1083" s="221"/>
      <c r="L1083"/>
      <c r="M1083"/>
      <c r="N1083" s="221"/>
      <c r="O1083" s="224" t="s">
        <v>1256</v>
      </c>
      <c r="P1083" s="224" t="s">
        <v>508</v>
      </c>
    </row>
    <row r="1084" spans="1:16" ht="14">
      <c r="A1084" s="219"/>
      <c r="B1084" s="219"/>
      <c r="C1084"/>
      <c r="E1084"/>
      <c r="G1084" s="231" t="s">
        <v>1427</v>
      </c>
      <c r="H1084" s="221"/>
      <c r="I1084"/>
      <c r="J1084"/>
      <c r="K1084" s="221"/>
      <c r="L1084"/>
      <c r="M1084"/>
      <c r="N1084" s="221"/>
      <c r="O1084" s="224" t="s">
        <v>1256</v>
      </c>
      <c r="P1084" s="224" t="s">
        <v>1263</v>
      </c>
    </row>
    <row r="1085" spans="1:16" ht="14">
      <c r="A1085" s="219"/>
      <c r="B1085" s="219"/>
      <c r="C1085"/>
      <c r="E1085"/>
      <c r="G1085" s="231" t="s">
        <v>1428</v>
      </c>
      <c r="H1085" s="221"/>
      <c r="I1085"/>
      <c r="J1085"/>
      <c r="K1085" s="221"/>
      <c r="L1085"/>
      <c r="M1085"/>
      <c r="N1085" s="221"/>
      <c r="O1085" s="224" t="s">
        <v>1256</v>
      </c>
      <c r="P1085" s="224" t="s">
        <v>1264</v>
      </c>
    </row>
    <row r="1086" spans="1:16" ht="14">
      <c r="A1086" s="219"/>
      <c r="B1086" s="219"/>
      <c r="C1086"/>
      <c r="E1086"/>
      <c r="G1086" s="231" t="s">
        <v>1430</v>
      </c>
      <c r="H1086" s="221"/>
      <c r="I1086"/>
      <c r="J1086"/>
      <c r="K1086" s="221"/>
      <c r="L1086"/>
      <c r="M1086"/>
      <c r="N1086" s="221"/>
      <c r="O1086" s="224" t="s">
        <v>1256</v>
      </c>
      <c r="P1086" s="224" t="s">
        <v>1265</v>
      </c>
    </row>
    <row r="1087" spans="1:16" ht="14">
      <c r="A1087" s="219"/>
      <c r="B1087" s="219"/>
      <c r="C1087"/>
      <c r="E1087"/>
      <c r="G1087" s="231" t="s">
        <v>1433</v>
      </c>
      <c r="H1087" s="221"/>
      <c r="I1087"/>
      <c r="J1087"/>
      <c r="K1087" s="221"/>
      <c r="L1087"/>
      <c r="M1087"/>
      <c r="N1087" s="221"/>
      <c r="O1087" s="224" t="s">
        <v>1256</v>
      </c>
      <c r="P1087" s="224" t="s">
        <v>1266</v>
      </c>
    </row>
    <row r="1088" spans="1:16" ht="14">
      <c r="A1088" s="219"/>
      <c r="B1088" s="219"/>
      <c r="C1088"/>
      <c r="E1088"/>
      <c r="G1088" s="231" t="s">
        <v>1434</v>
      </c>
      <c r="H1088" s="221"/>
      <c r="I1088"/>
      <c r="J1088"/>
      <c r="K1088" s="221"/>
      <c r="L1088"/>
      <c r="M1088"/>
      <c r="N1088" s="221"/>
      <c r="O1088" s="224" t="s">
        <v>1256</v>
      </c>
      <c r="P1088" s="224" t="s">
        <v>1267</v>
      </c>
    </row>
    <row r="1089" spans="1:16" ht="14">
      <c r="A1089" s="219"/>
      <c r="B1089" s="219"/>
      <c r="C1089"/>
      <c r="E1089"/>
      <c r="G1089" s="231" t="s">
        <v>1435</v>
      </c>
      <c r="H1089" s="221"/>
      <c r="I1089"/>
      <c r="J1089"/>
      <c r="K1089" s="221"/>
      <c r="L1089"/>
      <c r="M1089"/>
      <c r="N1089" s="221"/>
      <c r="O1089" s="224" t="s">
        <v>1256</v>
      </c>
      <c r="P1089" s="224" t="s">
        <v>447</v>
      </c>
    </row>
    <row r="1090" spans="1:16" ht="14">
      <c r="A1090" s="219"/>
      <c r="B1090" s="219"/>
      <c r="C1090"/>
      <c r="E1090"/>
      <c r="G1090" s="231" t="s">
        <v>1436</v>
      </c>
      <c r="H1090" s="221"/>
      <c r="I1090"/>
      <c r="J1090"/>
      <c r="K1090" s="221"/>
      <c r="L1090"/>
      <c r="M1090"/>
      <c r="N1090" s="221"/>
      <c r="O1090" s="224" t="s">
        <v>1256</v>
      </c>
      <c r="P1090" s="224" t="s">
        <v>1268</v>
      </c>
    </row>
    <row r="1091" spans="1:16" ht="14">
      <c r="A1091" s="219"/>
      <c r="B1091" s="219"/>
      <c r="C1091"/>
      <c r="E1091"/>
      <c r="G1091" s="231" t="s">
        <v>1437</v>
      </c>
      <c r="H1091" s="221"/>
      <c r="I1091"/>
      <c r="J1091"/>
      <c r="K1091" s="221"/>
      <c r="L1091"/>
      <c r="M1091"/>
      <c r="N1091" s="221"/>
      <c r="O1091" s="224" t="s">
        <v>1256</v>
      </c>
      <c r="P1091" s="224" t="s">
        <v>1269</v>
      </c>
    </row>
    <row r="1092" spans="1:16" ht="14">
      <c r="A1092" s="219"/>
      <c r="B1092" s="219"/>
      <c r="C1092"/>
      <c r="E1092"/>
      <c r="G1092" s="231" t="s">
        <v>1438</v>
      </c>
      <c r="H1092" s="221"/>
      <c r="I1092"/>
      <c r="J1092"/>
      <c r="K1092" s="221"/>
      <c r="L1092"/>
      <c r="M1092"/>
      <c r="N1092" s="221"/>
      <c r="O1092" s="224" t="s">
        <v>1256</v>
      </c>
      <c r="P1092" s="224" t="s">
        <v>1270</v>
      </c>
    </row>
    <row r="1093" spans="1:16" ht="14">
      <c r="A1093" s="219"/>
      <c r="B1093" s="219"/>
      <c r="C1093"/>
      <c r="E1093"/>
      <c r="G1093" s="231" t="s">
        <v>1439</v>
      </c>
      <c r="H1093" s="221"/>
      <c r="I1093"/>
      <c r="J1093"/>
      <c r="K1093" s="221"/>
      <c r="L1093"/>
      <c r="M1093"/>
      <c r="N1093" s="221"/>
      <c r="O1093" s="224" t="s">
        <v>1256</v>
      </c>
      <c r="P1093" s="224" t="s">
        <v>986</v>
      </c>
    </row>
    <row r="1094" spans="1:16" ht="14">
      <c r="A1094" s="219"/>
      <c r="B1094" s="219"/>
      <c r="C1094"/>
      <c r="E1094"/>
      <c r="G1094" s="231" t="s">
        <v>1440</v>
      </c>
      <c r="H1094" s="221"/>
      <c r="I1094"/>
      <c r="J1094"/>
      <c r="K1094" s="221"/>
      <c r="L1094"/>
      <c r="M1094"/>
      <c r="N1094" s="221"/>
      <c r="O1094" s="224" t="s">
        <v>1256</v>
      </c>
      <c r="P1094" s="224" t="s">
        <v>1271</v>
      </c>
    </row>
    <row r="1095" spans="1:16" ht="14">
      <c r="A1095" s="219"/>
      <c r="B1095" s="219"/>
      <c r="C1095"/>
      <c r="E1095"/>
      <c r="G1095" s="231" t="s">
        <v>1441</v>
      </c>
      <c r="H1095" s="221"/>
      <c r="I1095"/>
      <c r="J1095"/>
      <c r="K1095" s="221"/>
      <c r="L1095"/>
      <c r="M1095"/>
      <c r="N1095" s="221"/>
      <c r="O1095" s="224" t="s">
        <v>1272</v>
      </c>
      <c r="P1095" s="224" t="s">
        <v>1273</v>
      </c>
    </row>
    <row r="1096" spans="1:16" ht="14">
      <c r="A1096" s="219"/>
      <c r="B1096" s="219"/>
      <c r="C1096"/>
      <c r="E1096"/>
      <c r="G1096" s="231" t="s">
        <v>1443</v>
      </c>
      <c r="H1096" s="221"/>
      <c r="I1096"/>
      <c r="J1096"/>
      <c r="K1096" s="221"/>
      <c r="L1096"/>
      <c r="M1096"/>
      <c r="N1096" s="221"/>
      <c r="O1096" s="224" t="s">
        <v>1272</v>
      </c>
      <c r="P1096" s="224" t="s">
        <v>1274</v>
      </c>
    </row>
    <row r="1097" spans="1:16" ht="14">
      <c r="A1097" s="219"/>
      <c r="B1097" s="219"/>
      <c r="C1097"/>
      <c r="E1097"/>
      <c r="G1097" s="231" t="s">
        <v>1444</v>
      </c>
      <c r="H1097" s="221"/>
      <c r="I1097"/>
      <c r="J1097"/>
      <c r="K1097" s="221"/>
      <c r="L1097"/>
      <c r="M1097"/>
      <c r="N1097" s="221"/>
      <c r="O1097" s="224" t="s">
        <v>1272</v>
      </c>
      <c r="P1097" s="224" t="s">
        <v>1275</v>
      </c>
    </row>
    <row r="1098" spans="1:16" ht="14">
      <c r="A1098" s="219"/>
      <c r="B1098" s="219"/>
      <c r="C1098"/>
      <c r="E1098"/>
      <c r="G1098" s="231" t="s">
        <v>1445</v>
      </c>
      <c r="H1098" s="221"/>
      <c r="I1098"/>
      <c r="J1098"/>
      <c r="K1098" s="221"/>
      <c r="L1098"/>
      <c r="M1098"/>
      <c r="N1098" s="221"/>
      <c r="O1098" s="224" t="s">
        <v>1272</v>
      </c>
      <c r="P1098" s="224" t="s">
        <v>1276</v>
      </c>
    </row>
    <row r="1099" spans="1:16" ht="14">
      <c r="A1099" s="219"/>
      <c r="B1099" s="219"/>
      <c r="C1099"/>
      <c r="E1099"/>
      <c r="G1099" s="231" t="s">
        <v>1446</v>
      </c>
      <c r="H1099" s="221"/>
      <c r="I1099"/>
      <c r="J1099"/>
      <c r="K1099" s="221"/>
      <c r="L1099"/>
      <c r="M1099"/>
      <c r="N1099" s="221"/>
      <c r="O1099" s="224" t="s">
        <v>1272</v>
      </c>
      <c r="P1099" s="224" t="s">
        <v>1277</v>
      </c>
    </row>
    <row r="1100" spans="1:16" ht="14">
      <c r="A1100" s="219"/>
      <c r="B1100" s="219"/>
      <c r="C1100"/>
      <c r="E1100"/>
      <c r="G1100" s="231" t="s">
        <v>1447</v>
      </c>
      <c r="H1100" s="221"/>
      <c r="I1100"/>
      <c r="J1100"/>
      <c r="K1100" s="221"/>
      <c r="L1100"/>
      <c r="M1100"/>
      <c r="N1100" s="221"/>
      <c r="O1100" s="224" t="s">
        <v>1272</v>
      </c>
      <c r="P1100" s="224" t="s">
        <v>342</v>
      </c>
    </row>
    <row r="1101" spans="1:16" ht="14">
      <c r="A1101" s="219"/>
      <c r="B1101" s="219"/>
      <c r="C1101"/>
      <c r="E1101"/>
      <c r="G1101" s="231" t="s">
        <v>1449</v>
      </c>
      <c r="H1101" s="221"/>
      <c r="I1101"/>
      <c r="J1101"/>
      <c r="K1101" s="221"/>
      <c r="L1101"/>
      <c r="M1101"/>
      <c r="N1101" s="221"/>
      <c r="O1101" s="224" t="s">
        <v>1272</v>
      </c>
      <c r="P1101" s="224" t="s">
        <v>1278</v>
      </c>
    </row>
    <row r="1102" spans="1:16" ht="14">
      <c r="A1102" s="219"/>
      <c r="B1102" s="219"/>
      <c r="C1102"/>
      <c r="E1102"/>
      <c r="G1102" s="231" t="s">
        <v>1450</v>
      </c>
      <c r="H1102" s="221"/>
      <c r="I1102"/>
      <c r="J1102"/>
      <c r="K1102" s="221"/>
      <c r="L1102"/>
      <c r="M1102"/>
      <c r="N1102" s="221"/>
      <c r="O1102" s="224" t="s">
        <v>1272</v>
      </c>
      <c r="P1102" s="224" t="s">
        <v>1279</v>
      </c>
    </row>
    <row r="1103" spans="1:16" ht="14">
      <c r="A1103" s="219"/>
      <c r="B1103" s="219"/>
      <c r="C1103"/>
      <c r="E1103"/>
      <c r="G1103" s="231" t="s">
        <v>1451</v>
      </c>
      <c r="H1103" s="221"/>
      <c r="I1103"/>
      <c r="J1103"/>
      <c r="K1103" s="221"/>
      <c r="L1103"/>
      <c r="M1103"/>
      <c r="N1103" s="221"/>
      <c r="O1103" s="224" t="s">
        <v>1272</v>
      </c>
      <c r="P1103" s="224" t="s">
        <v>1280</v>
      </c>
    </row>
    <row r="1104" spans="1:16" ht="14">
      <c r="A1104" s="219"/>
      <c r="B1104" s="219"/>
      <c r="C1104"/>
      <c r="E1104"/>
      <c r="G1104" s="231" t="s">
        <v>1452</v>
      </c>
      <c r="H1104" s="221"/>
      <c r="I1104"/>
      <c r="J1104"/>
      <c r="K1104" s="221"/>
      <c r="L1104"/>
      <c r="M1104"/>
      <c r="N1104" s="221"/>
      <c r="O1104" s="224" t="s">
        <v>1272</v>
      </c>
      <c r="P1104" s="224" t="s">
        <v>1281</v>
      </c>
    </row>
    <row r="1105" spans="1:16" ht="14">
      <c r="A1105" s="219"/>
      <c r="B1105" s="219"/>
      <c r="C1105"/>
      <c r="E1105"/>
      <c r="G1105" s="231" t="s">
        <v>1454</v>
      </c>
      <c r="H1105" s="221"/>
      <c r="I1105"/>
      <c r="J1105"/>
      <c r="K1105" s="221"/>
      <c r="L1105"/>
      <c r="M1105"/>
      <c r="N1105" s="221"/>
      <c r="O1105" s="224" t="s">
        <v>1272</v>
      </c>
      <c r="P1105" s="224" t="s">
        <v>1282</v>
      </c>
    </row>
    <row r="1106" spans="1:16" ht="14">
      <c r="A1106" s="219"/>
      <c r="B1106" s="219"/>
      <c r="C1106"/>
      <c r="E1106"/>
      <c r="G1106" s="231" t="s">
        <v>1455</v>
      </c>
      <c r="H1106" s="221"/>
      <c r="I1106"/>
      <c r="J1106"/>
      <c r="K1106" s="221"/>
      <c r="L1106"/>
      <c r="M1106"/>
      <c r="N1106" s="221"/>
      <c r="O1106" s="224" t="s">
        <v>1272</v>
      </c>
      <c r="P1106" s="224" t="s">
        <v>1283</v>
      </c>
    </row>
    <row r="1107" spans="1:16" ht="14">
      <c r="A1107" s="219"/>
      <c r="B1107" s="219"/>
      <c r="C1107"/>
      <c r="E1107"/>
      <c r="G1107" s="231" t="s">
        <v>1456</v>
      </c>
      <c r="H1107" s="221"/>
      <c r="I1107"/>
      <c r="J1107"/>
      <c r="K1107" s="221"/>
      <c r="L1107"/>
      <c r="M1107"/>
      <c r="N1107" s="221"/>
      <c r="O1107" s="224" t="s">
        <v>1272</v>
      </c>
      <c r="P1107" s="224" t="s">
        <v>1284</v>
      </c>
    </row>
    <row r="1108" spans="1:16" ht="14">
      <c r="A1108" s="219"/>
      <c r="B1108" s="219"/>
      <c r="C1108"/>
      <c r="E1108"/>
      <c r="G1108" s="231" t="s">
        <v>1457</v>
      </c>
      <c r="H1108" s="221"/>
      <c r="I1108"/>
      <c r="J1108"/>
      <c r="K1108" s="221"/>
      <c r="L1108"/>
      <c r="M1108"/>
      <c r="N1108" s="221"/>
      <c r="O1108" s="224" t="s">
        <v>1272</v>
      </c>
      <c r="P1108" s="224" t="s">
        <v>1316</v>
      </c>
    </row>
    <row r="1109" spans="1:16" ht="14">
      <c r="A1109" s="219"/>
      <c r="B1109" s="219"/>
      <c r="C1109"/>
      <c r="E1109"/>
      <c r="G1109" s="231" t="s">
        <v>1458</v>
      </c>
      <c r="H1109" s="221"/>
      <c r="I1109"/>
      <c r="J1109"/>
      <c r="K1109" s="221"/>
      <c r="L1109"/>
      <c r="M1109"/>
      <c r="N1109" s="221"/>
      <c r="O1109" s="224" t="s">
        <v>1272</v>
      </c>
      <c r="P1109" s="224" t="s">
        <v>819</v>
      </c>
    </row>
    <row r="1110" spans="1:16" ht="14">
      <c r="A1110" s="219"/>
      <c r="B1110" s="219"/>
      <c r="C1110"/>
      <c r="E1110"/>
      <c r="G1110" s="231" t="s">
        <v>1459</v>
      </c>
      <c r="H1110" s="221"/>
      <c r="I1110"/>
      <c r="J1110"/>
      <c r="K1110" s="221"/>
      <c r="L1110"/>
      <c r="M1110"/>
      <c r="N1110" s="221"/>
      <c r="O1110" s="224" t="s">
        <v>1272</v>
      </c>
      <c r="P1110" s="224" t="s">
        <v>1317</v>
      </c>
    </row>
    <row r="1111" spans="1:16" ht="14">
      <c r="A1111" s="219"/>
      <c r="B1111" s="219"/>
      <c r="C1111"/>
      <c r="E1111"/>
      <c r="G1111" s="231" t="s">
        <v>1460</v>
      </c>
      <c r="H1111" s="221"/>
      <c r="I1111"/>
      <c r="J1111"/>
      <c r="K1111" s="221"/>
      <c r="L1111"/>
      <c r="M1111"/>
      <c r="N1111" s="221"/>
      <c r="O1111" s="224" t="s">
        <v>1272</v>
      </c>
      <c r="P1111" s="224" t="s">
        <v>1318</v>
      </c>
    </row>
    <row r="1112" spans="1:16" ht="14">
      <c r="A1112" s="219"/>
      <c r="B1112" s="219"/>
      <c r="C1112"/>
      <c r="E1112"/>
      <c r="G1112" s="231" t="s">
        <v>1463</v>
      </c>
      <c r="H1112" s="221"/>
      <c r="I1112"/>
      <c r="J1112"/>
      <c r="K1112" s="221"/>
      <c r="L1112"/>
      <c r="M1112"/>
      <c r="N1112" s="221"/>
      <c r="O1112" s="224" t="s">
        <v>1272</v>
      </c>
      <c r="P1112" s="224" t="s">
        <v>1319</v>
      </c>
    </row>
    <row r="1113" spans="1:16" ht="14">
      <c r="A1113" s="219"/>
      <c r="B1113" s="219"/>
      <c r="C1113"/>
      <c r="E1113"/>
      <c r="G1113" s="231" t="s">
        <v>1464</v>
      </c>
      <c r="H1113" s="221"/>
      <c r="I1113"/>
      <c r="J1113"/>
      <c r="K1113" s="221"/>
      <c r="L1113"/>
      <c r="M1113"/>
      <c r="N1113" s="221"/>
      <c r="O1113" s="224" t="s">
        <v>1272</v>
      </c>
      <c r="P1113" s="224" t="s">
        <v>1320</v>
      </c>
    </row>
    <row r="1114" spans="1:16" ht="14">
      <c r="A1114" s="219"/>
      <c r="B1114" s="219"/>
      <c r="C1114"/>
      <c r="E1114"/>
      <c r="G1114" s="231" t="s">
        <v>1465</v>
      </c>
      <c r="H1114" s="221"/>
      <c r="I1114"/>
      <c r="J1114"/>
      <c r="K1114" s="221"/>
      <c r="L1114"/>
      <c r="M1114"/>
      <c r="N1114" s="221"/>
      <c r="O1114" s="224" t="s">
        <v>1272</v>
      </c>
      <c r="P1114" s="224" t="s">
        <v>1321</v>
      </c>
    </row>
    <row r="1115" spans="1:16" ht="14">
      <c r="A1115" s="219"/>
      <c r="B1115" s="219"/>
      <c r="C1115"/>
      <c r="E1115"/>
      <c r="G1115" s="231" t="s">
        <v>1466</v>
      </c>
      <c r="H1115" s="221"/>
      <c r="I1115"/>
      <c r="J1115"/>
      <c r="K1115" s="221"/>
      <c r="L1115"/>
      <c r="M1115"/>
      <c r="N1115" s="221"/>
      <c r="O1115" s="224" t="s">
        <v>1272</v>
      </c>
      <c r="P1115" s="224" t="s">
        <v>1322</v>
      </c>
    </row>
    <row r="1116" spans="1:16" ht="14">
      <c r="A1116" s="219"/>
      <c r="B1116" s="219"/>
      <c r="C1116"/>
      <c r="E1116"/>
      <c r="G1116" s="231" t="s">
        <v>1467</v>
      </c>
      <c r="H1116" s="221"/>
      <c r="I1116"/>
      <c r="J1116"/>
      <c r="K1116" s="221"/>
      <c r="L1116"/>
      <c r="M1116"/>
      <c r="N1116" s="221"/>
      <c r="O1116" s="224" t="s">
        <v>1272</v>
      </c>
      <c r="P1116" s="224" t="s">
        <v>1323</v>
      </c>
    </row>
    <row r="1117" spans="1:16" ht="14">
      <c r="A1117" s="219"/>
      <c r="B1117" s="219"/>
      <c r="C1117"/>
      <c r="E1117"/>
      <c r="G1117" s="231" t="s">
        <v>1469</v>
      </c>
      <c r="H1117" s="221"/>
      <c r="I1117"/>
      <c r="J1117"/>
      <c r="K1117" s="221"/>
      <c r="L1117"/>
      <c r="M1117"/>
      <c r="N1117" s="221"/>
      <c r="O1117" s="224" t="s">
        <v>1272</v>
      </c>
      <c r="P1117" s="224" t="s">
        <v>1324</v>
      </c>
    </row>
    <row r="1118" spans="1:16" ht="14">
      <c r="A1118" s="219"/>
      <c r="B1118" s="219"/>
      <c r="C1118"/>
      <c r="E1118"/>
      <c r="G1118" s="231" t="s">
        <v>1470</v>
      </c>
      <c r="H1118" s="221"/>
      <c r="I1118"/>
      <c r="J1118"/>
      <c r="K1118" s="221"/>
      <c r="L1118"/>
      <c r="M1118"/>
      <c r="N1118" s="221"/>
      <c r="O1118" s="224" t="s">
        <v>1272</v>
      </c>
      <c r="P1118" s="224" t="s">
        <v>1252</v>
      </c>
    </row>
    <row r="1119" spans="1:16" ht="14">
      <c r="A1119" s="219"/>
      <c r="B1119" s="219"/>
      <c r="C1119"/>
      <c r="E1119"/>
      <c r="G1119" s="231" t="s">
        <v>1471</v>
      </c>
      <c r="H1119" s="221"/>
      <c r="I1119"/>
      <c r="J1119"/>
      <c r="K1119" s="221"/>
      <c r="L1119"/>
      <c r="M1119"/>
      <c r="N1119" s="221"/>
      <c r="O1119" s="224" t="s">
        <v>1272</v>
      </c>
      <c r="P1119" s="224" t="s">
        <v>1325</v>
      </c>
    </row>
    <row r="1120" spans="1:16" ht="14">
      <c r="A1120" s="219"/>
      <c r="B1120" s="219"/>
      <c r="C1120"/>
      <c r="E1120"/>
      <c r="G1120" s="231" t="s">
        <v>1472</v>
      </c>
      <c r="H1120" s="221"/>
      <c r="I1120"/>
      <c r="J1120"/>
      <c r="K1120" s="221"/>
      <c r="L1120"/>
      <c r="M1120"/>
      <c r="N1120" s="221"/>
      <c r="O1120" s="224" t="s">
        <v>1272</v>
      </c>
      <c r="P1120" s="224" t="s">
        <v>1326</v>
      </c>
    </row>
    <row r="1121" spans="1:16" ht="14">
      <c r="A1121" s="219"/>
      <c r="B1121" s="219"/>
      <c r="C1121"/>
      <c r="E1121"/>
      <c r="G1121" s="231" t="s">
        <v>1473</v>
      </c>
      <c r="H1121" s="221"/>
      <c r="I1121"/>
      <c r="J1121"/>
      <c r="K1121" s="221"/>
      <c r="L1121"/>
      <c r="M1121"/>
      <c r="N1121" s="221"/>
      <c r="O1121" s="224" t="s">
        <v>1328</v>
      </c>
      <c r="P1121" s="224" t="s">
        <v>1329</v>
      </c>
    </row>
    <row r="1122" spans="1:16" ht="14">
      <c r="A1122" s="219"/>
      <c r="B1122" s="219"/>
      <c r="C1122"/>
      <c r="E1122"/>
      <c r="G1122" s="231" t="s">
        <v>1474</v>
      </c>
      <c r="H1122" s="221"/>
      <c r="I1122"/>
      <c r="J1122"/>
      <c r="K1122" s="221"/>
      <c r="L1122"/>
      <c r="M1122"/>
      <c r="N1122" s="221"/>
      <c r="O1122" s="224" t="s">
        <v>1328</v>
      </c>
      <c r="P1122" s="224" t="s">
        <v>903</v>
      </c>
    </row>
    <row r="1123" spans="1:16" ht="14">
      <c r="A1123" s="219"/>
      <c r="B1123" s="219"/>
      <c r="C1123"/>
      <c r="E1123"/>
      <c r="G1123" s="231" t="s">
        <v>1475</v>
      </c>
      <c r="H1123" s="221"/>
      <c r="I1123"/>
      <c r="J1123"/>
      <c r="K1123" s="221"/>
      <c r="L1123"/>
      <c r="M1123"/>
      <c r="N1123" s="221"/>
      <c r="O1123" s="224" t="s">
        <v>1328</v>
      </c>
      <c r="P1123" s="224" t="s">
        <v>1330</v>
      </c>
    </row>
    <row r="1124" spans="1:16" ht="14">
      <c r="A1124" s="219"/>
      <c r="B1124" s="219"/>
      <c r="C1124"/>
      <c r="E1124"/>
      <c r="G1124" s="231" t="s">
        <v>1476</v>
      </c>
      <c r="H1124" s="221"/>
      <c r="I1124"/>
      <c r="J1124"/>
      <c r="K1124" s="221"/>
      <c r="L1124"/>
      <c r="M1124"/>
      <c r="N1124" s="221"/>
      <c r="O1124" s="224" t="s">
        <v>1328</v>
      </c>
      <c r="P1124" s="224" t="s">
        <v>1331</v>
      </c>
    </row>
    <row r="1125" spans="1:16" ht="14">
      <c r="A1125" s="219"/>
      <c r="B1125" s="219"/>
      <c r="C1125"/>
      <c r="E1125"/>
      <c r="G1125" s="231" t="s">
        <v>1478</v>
      </c>
      <c r="H1125" s="221"/>
      <c r="I1125"/>
      <c r="J1125"/>
      <c r="K1125" s="221"/>
      <c r="L1125"/>
      <c r="M1125"/>
      <c r="N1125" s="221"/>
      <c r="O1125" s="224" t="s">
        <v>1328</v>
      </c>
      <c r="P1125" s="224" t="s">
        <v>1333</v>
      </c>
    </row>
    <row r="1126" spans="1:16" ht="14">
      <c r="A1126" s="219"/>
      <c r="B1126" s="219"/>
      <c r="C1126"/>
      <c r="E1126"/>
      <c r="G1126" s="231" t="s">
        <v>1479</v>
      </c>
      <c r="H1126" s="221"/>
      <c r="I1126"/>
      <c r="J1126"/>
      <c r="K1126" s="221"/>
      <c r="L1126"/>
      <c r="M1126"/>
      <c r="N1126" s="221"/>
      <c r="O1126" s="224" t="s">
        <v>1328</v>
      </c>
      <c r="P1126" s="224" t="s">
        <v>1334</v>
      </c>
    </row>
    <row r="1127" spans="1:16" ht="14">
      <c r="A1127" s="219"/>
      <c r="B1127" s="219"/>
      <c r="C1127"/>
      <c r="E1127"/>
      <c r="G1127" s="231" t="s">
        <v>1480</v>
      </c>
      <c r="H1127" s="221"/>
      <c r="I1127"/>
      <c r="J1127"/>
      <c r="K1127" s="221"/>
      <c r="L1127"/>
      <c r="M1127"/>
      <c r="N1127" s="221"/>
      <c r="O1127" s="224" t="s">
        <v>1328</v>
      </c>
      <c r="P1127" s="224" t="s">
        <v>273</v>
      </c>
    </row>
    <row r="1128" spans="1:16" ht="14">
      <c r="A1128" s="219"/>
      <c r="B1128" s="219"/>
      <c r="C1128"/>
      <c r="E1128"/>
      <c r="G1128" s="231" t="s">
        <v>1481</v>
      </c>
      <c r="H1128" s="221"/>
      <c r="I1128"/>
      <c r="J1128"/>
      <c r="K1128" s="221"/>
      <c r="L1128"/>
      <c r="M1128"/>
      <c r="N1128" s="221"/>
      <c r="O1128" s="224" t="s">
        <v>1328</v>
      </c>
      <c r="P1128" s="224" t="s">
        <v>1335</v>
      </c>
    </row>
    <row r="1129" spans="1:16" ht="14">
      <c r="A1129" s="219"/>
      <c r="B1129" s="219"/>
      <c r="C1129"/>
      <c r="E1129"/>
      <c r="G1129" s="231" t="s">
        <v>1482</v>
      </c>
      <c r="H1129" s="221"/>
      <c r="I1129"/>
      <c r="J1129"/>
      <c r="K1129" s="221"/>
      <c r="L1129"/>
      <c r="M1129"/>
      <c r="N1129" s="221"/>
      <c r="O1129" s="224" t="s">
        <v>1328</v>
      </c>
      <c r="P1129" s="224" t="s">
        <v>1336</v>
      </c>
    </row>
    <row r="1130" spans="1:16" ht="14">
      <c r="A1130" s="219"/>
      <c r="B1130" s="219"/>
      <c r="C1130"/>
      <c r="E1130"/>
      <c r="G1130" s="231" t="s">
        <v>1483</v>
      </c>
      <c r="H1130" s="221"/>
      <c r="I1130"/>
      <c r="J1130"/>
      <c r="K1130" s="221"/>
      <c r="L1130"/>
      <c r="M1130"/>
      <c r="N1130" s="221"/>
      <c r="O1130" s="224" t="s">
        <v>1328</v>
      </c>
      <c r="P1130" s="224" t="s">
        <v>1337</v>
      </c>
    </row>
    <row r="1131" spans="1:16" ht="14">
      <c r="A1131" s="219"/>
      <c r="B1131" s="219"/>
      <c r="C1131"/>
      <c r="E1131"/>
      <c r="G1131" s="231" t="s">
        <v>1484</v>
      </c>
      <c r="H1131" s="221"/>
      <c r="I1131"/>
      <c r="J1131"/>
      <c r="K1131" s="221"/>
      <c r="L1131"/>
      <c r="M1131"/>
      <c r="N1131" s="221"/>
      <c r="O1131" s="224" t="s">
        <v>1328</v>
      </c>
      <c r="P1131" s="224" t="s">
        <v>389</v>
      </c>
    </row>
    <row r="1132" spans="1:16" ht="14">
      <c r="A1132" s="219"/>
      <c r="B1132" s="219"/>
      <c r="C1132"/>
      <c r="E1132"/>
      <c r="G1132" s="231" t="s">
        <v>1486</v>
      </c>
      <c r="H1132" s="221"/>
      <c r="I1132"/>
      <c r="J1132"/>
      <c r="K1132" s="221"/>
      <c r="L1132"/>
      <c r="M1132"/>
      <c r="N1132" s="221"/>
      <c r="O1132" s="224" t="s">
        <v>1338</v>
      </c>
      <c r="P1132" s="224" t="s">
        <v>1339</v>
      </c>
    </row>
    <row r="1133" spans="1:16" ht="14">
      <c r="A1133" s="219"/>
      <c r="B1133" s="219"/>
      <c r="C1133"/>
      <c r="E1133"/>
      <c r="G1133" s="231" t="s">
        <v>1488</v>
      </c>
      <c r="H1133" s="221"/>
      <c r="I1133"/>
      <c r="J1133"/>
      <c r="K1133" s="221"/>
      <c r="L1133"/>
      <c r="M1133"/>
      <c r="N1133" s="221"/>
      <c r="O1133" s="224" t="s">
        <v>1338</v>
      </c>
      <c r="P1133" s="224" t="s">
        <v>1340</v>
      </c>
    </row>
    <row r="1134" spans="1:16" ht="14">
      <c r="A1134" s="219"/>
      <c r="B1134" s="219"/>
      <c r="C1134"/>
      <c r="E1134"/>
      <c r="G1134" s="231" t="s">
        <v>1489</v>
      </c>
      <c r="H1134" s="221"/>
      <c r="I1134"/>
      <c r="J1134"/>
      <c r="K1134" s="221"/>
      <c r="L1134"/>
      <c r="M1134"/>
      <c r="N1134" s="221"/>
      <c r="O1134" s="224" t="s">
        <v>1338</v>
      </c>
      <c r="P1134" s="224" t="s">
        <v>1341</v>
      </c>
    </row>
    <row r="1135" spans="1:16" ht="14">
      <c r="A1135" s="219"/>
      <c r="B1135" s="219"/>
      <c r="C1135"/>
      <c r="E1135"/>
      <c r="G1135" s="231" t="s">
        <v>1490</v>
      </c>
      <c r="H1135" s="221"/>
      <c r="I1135"/>
      <c r="J1135"/>
      <c r="K1135" s="221"/>
      <c r="L1135"/>
      <c r="M1135"/>
      <c r="N1135" s="221"/>
      <c r="O1135" s="224" t="s">
        <v>1338</v>
      </c>
      <c r="P1135" s="224" t="s">
        <v>439</v>
      </c>
    </row>
    <row r="1136" spans="1:16" ht="14">
      <c r="A1136" s="219"/>
      <c r="B1136" s="219"/>
      <c r="C1136"/>
      <c r="E1136"/>
      <c r="G1136" s="231" t="s">
        <v>1491</v>
      </c>
      <c r="H1136" s="221"/>
      <c r="I1136"/>
      <c r="J1136"/>
      <c r="K1136" s="221"/>
      <c r="L1136"/>
      <c r="M1136"/>
      <c r="N1136" s="221"/>
      <c r="O1136" s="224" t="s">
        <v>1338</v>
      </c>
      <c r="P1136" s="224" t="s">
        <v>1342</v>
      </c>
    </row>
    <row r="1137" spans="1:16" ht="14">
      <c r="A1137" s="219"/>
      <c r="B1137" s="219"/>
      <c r="C1137"/>
      <c r="E1137"/>
      <c r="G1137" s="231" t="s">
        <v>1492</v>
      </c>
      <c r="H1137" s="221"/>
      <c r="I1137"/>
      <c r="J1137"/>
      <c r="K1137" s="221"/>
      <c r="L1137"/>
      <c r="M1137"/>
      <c r="N1137" s="221"/>
      <c r="O1137" s="224" t="s">
        <v>1338</v>
      </c>
      <c r="P1137" s="224" t="s">
        <v>1243</v>
      </c>
    </row>
    <row r="1138" spans="1:16" ht="14">
      <c r="A1138" s="219"/>
      <c r="B1138" s="219"/>
      <c r="C1138"/>
      <c r="E1138"/>
      <c r="G1138" s="231" t="s">
        <v>1493</v>
      </c>
      <c r="H1138" s="221"/>
      <c r="I1138"/>
      <c r="J1138"/>
      <c r="K1138" s="221"/>
      <c r="L1138"/>
      <c r="M1138"/>
      <c r="N1138" s="221"/>
      <c r="O1138" s="224" t="s">
        <v>1338</v>
      </c>
      <c r="P1138" s="224" t="s">
        <v>1344</v>
      </c>
    </row>
    <row r="1139" spans="1:16" ht="14">
      <c r="A1139" s="219"/>
      <c r="B1139" s="219"/>
      <c r="C1139"/>
      <c r="E1139"/>
      <c r="G1139" s="231" t="s">
        <v>1494</v>
      </c>
      <c r="H1139" s="221"/>
      <c r="I1139"/>
      <c r="J1139"/>
      <c r="K1139" s="221"/>
      <c r="L1139"/>
      <c r="M1139"/>
      <c r="N1139" s="221"/>
      <c r="O1139" s="224" t="s">
        <v>1338</v>
      </c>
      <c r="P1139" s="224" t="s">
        <v>1345</v>
      </c>
    </row>
    <row r="1140" spans="1:16" ht="14">
      <c r="A1140" s="219"/>
      <c r="B1140" s="219"/>
      <c r="C1140"/>
      <c r="E1140"/>
      <c r="G1140" s="231" t="s">
        <v>1496</v>
      </c>
      <c r="H1140" s="221"/>
      <c r="I1140"/>
      <c r="J1140"/>
      <c r="K1140" s="221"/>
      <c r="L1140"/>
      <c r="M1140"/>
      <c r="N1140" s="221"/>
      <c r="O1140" s="224" t="s">
        <v>1338</v>
      </c>
      <c r="P1140" s="224" t="s">
        <v>1347</v>
      </c>
    </row>
    <row r="1141" spans="1:16" ht="14">
      <c r="A1141" s="219"/>
      <c r="B1141" s="219"/>
      <c r="C1141"/>
      <c r="E1141"/>
      <c r="G1141" s="231" t="s">
        <v>1497</v>
      </c>
      <c r="H1141" s="221"/>
      <c r="I1141"/>
      <c r="J1141"/>
      <c r="K1141" s="221"/>
      <c r="L1141"/>
      <c r="M1141"/>
      <c r="N1141" s="221"/>
      <c r="O1141" s="224" t="s">
        <v>1338</v>
      </c>
      <c r="P1141" s="224" t="s">
        <v>245</v>
      </c>
    </row>
    <row r="1142" spans="1:16" ht="14">
      <c r="A1142" s="219"/>
      <c r="B1142" s="219"/>
      <c r="C1142"/>
      <c r="E1142"/>
      <c r="G1142" s="231" t="s">
        <v>1498</v>
      </c>
      <c r="H1142" s="221"/>
      <c r="I1142"/>
      <c r="J1142"/>
      <c r="K1142" s="221"/>
      <c r="L1142"/>
      <c r="M1142"/>
      <c r="N1142" s="221"/>
      <c r="O1142" s="224" t="s">
        <v>1338</v>
      </c>
      <c r="P1142" s="224" t="s">
        <v>1348</v>
      </c>
    </row>
    <row r="1143" spans="1:16" ht="14">
      <c r="A1143" s="219"/>
      <c r="B1143" s="219"/>
      <c r="C1143"/>
      <c r="E1143"/>
      <c r="G1143" s="231" t="s">
        <v>1499</v>
      </c>
      <c r="H1143" s="221"/>
      <c r="I1143"/>
      <c r="J1143"/>
      <c r="K1143" s="221"/>
      <c r="L1143"/>
      <c r="M1143"/>
      <c r="N1143" s="221"/>
      <c r="O1143" s="224" t="s">
        <v>1349</v>
      </c>
      <c r="P1143" s="224" t="s">
        <v>1350</v>
      </c>
    </row>
    <row r="1144" spans="1:16" ht="14">
      <c r="A1144" s="219"/>
      <c r="B1144" s="219"/>
      <c r="C1144"/>
      <c r="E1144"/>
      <c r="G1144" s="231" t="s">
        <v>1500</v>
      </c>
      <c r="H1144" s="221"/>
      <c r="I1144"/>
      <c r="J1144"/>
      <c r="K1144" s="221"/>
      <c r="L1144"/>
      <c r="M1144"/>
      <c r="N1144" s="221"/>
      <c r="O1144" s="224" t="s">
        <v>1349</v>
      </c>
      <c r="P1144" s="224" t="s">
        <v>1351</v>
      </c>
    </row>
    <row r="1145" spans="1:16" ht="14">
      <c r="A1145" s="219"/>
      <c r="B1145" s="219"/>
      <c r="C1145"/>
      <c r="E1145"/>
      <c r="G1145" s="231" t="s">
        <v>1501</v>
      </c>
      <c r="H1145" s="221"/>
      <c r="I1145"/>
      <c r="J1145"/>
      <c r="K1145" s="221"/>
      <c r="L1145"/>
      <c r="M1145"/>
      <c r="N1145" s="221"/>
      <c r="O1145" s="224" t="s">
        <v>1349</v>
      </c>
      <c r="P1145" s="224" t="s">
        <v>1352</v>
      </c>
    </row>
    <row r="1146" spans="1:16" ht="14">
      <c r="A1146" s="219"/>
      <c r="B1146" s="219"/>
      <c r="C1146"/>
      <c r="E1146"/>
      <c r="G1146" s="231" t="s">
        <v>1502</v>
      </c>
      <c r="H1146" s="221"/>
      <c r="I1146"/>
      <c r="J1146"/>
      <c r="K1146" s="221"/>
      <c r="L1146"/>
      <c r="M1146"/>
      <c r="N1146" s="221"/>
      <c r="O1146" s="224" t="s">
        <v>1349</v>
      </c>
      <c r="P1146" s="224" t="s">
        <v>1354</v>
      </c>
    </row>
    <row r="1147" spans="1:16" ht="14">
      <c r="A1147" s="219"/>
      <c r="B1147" s="219"/>
      <c r="C1147"/>
      <c r="E1147"/>
      <c r="G1147" s="231" t="s">
        <v>1504</v>
      </c>
      <c r="H1147" s="221"/>
      <c r="I1147"/>
      <c r="J1147"/>
      <c r="K1147" s="221"/>
      <c r="L1147"/>
      <c r="M1147"/>
      <c r="N1147" s="221"/>
      <c r="O1147" s="224" t="s">
        <v>1349</v>
      </c>
      <c r="P1147" s="224" t="s">
        <v>1355</v>
      </c>
    </row>
    <row r="1148" spans="1:16" ht="14">
      <c r="A1148" s="219"/>
      <c r="B1148" s="219"/>
      <c r="C1148"/>
      <c r="E1148"/>
      <c r="G1148" s="231" t="s">
        <v>1505</v>
      </c>
      <c r="H1148" s="221"/>
      <c r="I1148"/>
      <c r="J1148"/>
      <c r="K1148" s="221"/>
      <c r="L1148"/>
      <c r="M1148"/>
      <c r="N1148" s="221"/>
      <c r="O1148" s="224" t="s">
        <v>1349</v>
      </c>
      <c r="P1148" s="224" t="s">
        <v>1356</v>
      </c>
    </row>
    <row r="1149" spans="1:16" ht="14">
      <c r="A1149" s="219"/>
      <c r="B1149" s="219"/>
      <c r="C1149"/>
      <c r="E1149"/>
      <c r="G1149" s="231" t="s">
        <v>1506</v>
      </c>
      <c r="H1149" s="221"/>
      <c r="I1149"/>
      <c r="J1149"/>
      <c r="K1149" s="221"/>
      <c r="L1149"/>
      <c r="M1149"/>
      <c r="N1149" s="221"/>
      <c r="O1149" s="224" t="s">
        <v>1349</v>
      </c>
      <c r="P1149" s="224" t="s">
        <v>1357</v>
      </c>
    </row>
    <row r="1150" spans="1:16" ht="14">
      <c r="A1150" s="219"/>
      <c r="B1150" s="219"/>
      <c r="C1150"/>
      <c r="E1150"/>
      <c r="G1150" s="231" t="s">
        <v>1507</v>
      </c>
      <c r="H1150" s="221"/>
      <c r="I1150"/>
      <c r="J1150"/>
      <c r="K1150" s="221"/>
      <c r="L1150"/>
      <c r="M1150"/>
      <c r="N1150" s="221"/>
      <c r="O1150" s="224" t="s">
        <v>1349</v>
      </c>
      <c r="P1150" s="224" t="s">
        <v>1358</v>
      </c>
    </row>
    <row r="1151" spans="1:16" ht="14">
      <c r="A1151" s="219"/>
      <c r="B1151" s="219"/>
      <c r="C1151"/>
      <c r="E1151"/>
      <c r="G1151" s="231" t="s">
        <v>1508</v>
      </c>
      <c r="H1151" s="221"/>
      <c r="I1151"/>
      <c r="J1151"/>
      <c r="K1151" s="221"/>
      <c r="L1151"/>
      <c r="M1151"/>
      <c r="N1151" s="221"/>
      <c r="O1151" s="224" t="s">
        <v>1349</v>
      </c>
      <c r="P1151" s="224" t="s">
        <v>1359</v>
      </c>
    </row>
    <row r="1152" spans="1:16" ht="14">
      <c r="A1152" s="219"/>
      <c r="B1152" s="219"/>
      <c r="C1152"/>
      <c r="E1152"/>
      <c r="G1152" s="231" t="s">
        <v>1509</v>
      </c>
      <c r="H1152" s="221"/>
      <c r="I1152"/>
      <c r="J1152"/>
      <c r="K1152" s="221"/>
      <c r="L1152"/>
      <c r="M1152"/>
      <c r="N1152" s="221"/>
      <c r="O1152" s="224" t="s">
        <v>1349</v>
      </c>
      <c r="P1152" s="224" t="s">
        <v>389</v>
      </c>
    </row>
    <row r="1153" spans="1:16" ht="14">
      <c r="A1153" s="219"/>
      <c r="B1153" s="219"/>
      <c r="C1153"/>
      <c r="E1153"/>
      <c r="G1153" s="231" t="s">
        <v>1510</v>
      </c>
      <c r="H1153" s="221"/>
      <c r="I1153"/>
      <c r="J1153"/>
      <c r="K1153" s="221"/>
      <c r="L1153"/>
      <c r="M1153"/>
      <c r="N1153" s="221"/>
      <c r="O1153" s="224" t="s">
        <v>1349</v>
      </c>
      <c r="P1153" s="224" t="s">
        <v>1360</v>
      </c>
    </row>
    <row r="1154" spans="1:16" ht="14">
      <c r="A1154" s="219"/>
      <c r="B1154" s="219"/>
      <c r="C1154"/>
      <c r="E1154"/>
      <c r="G1154" s="231" t="s">
        <v>1511</v>
      </c>
      <c r="H1154" s="221"/>
      <c r="I1154"/>
      <c r="J1154"/>
      <c r="K1154" s="221"/>
      <c r="L1154"/>
      <c r="M1154"/>
      <c r="N1154" s="221"/>
      <c r="O1154" s="224" t="s">
        <v>1361</v>
      </c>
      <c r="P1154" s="224" t="s">
        <v>955</v>
      </c>
    </row>
    <row r="1155" spans="1:16" ht="14">
      <c r="A1155" s="219"/>
      <c r="B1155" s="219"/>
      <c r="C1155"/>
      <c r="E1155"/>
      <c r="G1155" s="231" t="s">
        <v>1512</v>
      </c>
      <c r="H1155" s="221"/>
      <c r="I1155"/>
      <c r="J1155"/>
      <c r="K1155" s="221"/>
      <c r="L1155"/>
      <c r="M1155"/>
      <c r="N1155" s="221"/>
      <c r="O1155" s="224" t="s">
        <v>1361</v>
      </c>
      <c r="P1155" s="224" t="s">
        <v>1362</v>
      </c>
    </row>
    <row r="1156" spans="1:16" ht="14">
      <c r="A1156" s="219"/>
      <c r="B1156" s="219"/>
      <c r="C1156"/>
      <c r="E1156"/>
      <c r="G1156" s="231" t="s">
        <v>1513</v>
      </c>
      <c r="H1156" s="221"/>
      <c r="I1156"/>
      <c r="J1156"/>
      <c r="K1156" s="221"/>
      <c r="L1156"/>
      <c r="M1156"/>
      <c r="N1156" s="221"/>
      <c r="O1156" s="224" t="s">
        <v>1361</v>
      </c>
      <c r="P1156" s="224" t="s">
        <v>1363</v>
      </c>
    </row>
    <row r="1157" spans="1:16" ht="14">
      <c r="A1157" s="219"/>
      <c r="B1157" s="219"/>
      <c r="C1157"/>
      <c r="E1157"/>
      <c r="G1157" s="231" t="s">
        <v>1514</v>
      </c>
      <c r="H1157" s="221"/>
      <c r="I1157"/>
      <c r="J1157"/>
      <c r="K1157" s="221"/>
      <c r="L1157"/>
      <c r="M1157"/>
      <c r="N1157" s="221"/>
      <c r="O1157" s="224" t="s">
        <v>1361</v>
      </c>
      <c r="P1157" s="224" t="s">
        <v>1364</v>
      </c>
    </row>
    <row r="1158" spans="1:16" ht="14">
      <c r="A1158" s="219"/>
      <c r="B1158" s="219"/>
      <c r="C1158"/>
      <c r="E1158"/>
      <c r="G1158" s="231" t="s">
        <v>1516</v>
      </c>
      <c r="H1158" s="221"/>
      <c r="I1158"/>
      <c r="J1158"/>
      <c r="K1158" s="221"/>
      <c r="L1158"/>
      <c r="M1158"/>
      <c r="N1158" s="221"/>
      <c r="O1158" s="224" t="s">
        <v>1361</v>
      </c>
      <c r="P1158" s="224" t="s">
        <v>1365</v>
      </c>
    </row>
    <row r="1159" spans="1:16" ht="14">
      <c r="A1159" s="219"/>
      <c r="B1159" s="219"/>
      <c r="C1159"/>
      <c r="E1159"/>
      <c r="G1159" s="231" t="s">
        <v>1517</v>
      </c>
      <c r="H1159" s="221"/>
      <c r="I1159"/>
      <c r="J1159"/>
      <c r="K1159" s="221"/>
      <c r="L1159"/>
      <c r="M1159"/>
      <c r="N1159" s="221"/>
      <c r="O1159" s="224" t="s">
        <v>1361</v>
      </c>
      <c r="P1159" s="224" t="s">
        <v>1366</v>
      </c>
    </row>
    <row r="1160" spans="1:16" ht="14">
      <c r="A1160" s="219"/>
      <c r="B1160" s="219"/>
      <c r="C1160"/>
      <c r="E1160"/>
      <c r="G1160" s="231" t="s">
        <v>1518</v>
      </c>
      <c r="H1160" s="221"/>
      <c r="I1160"/>
      <c r="J1160"/>
      <c r="K1160" s="221"/>
      <c r="L1160"/>
      <c r="M1160"/>
      <c r="N1160" s="221"/>
      <c r="O1160" s="224" t="s">
        <v>1361</v>
      </c>
      <c r="P1160" s="224" t="s">
        <v>1367</v>
      </c>
    </row>
    <row r="1161" spans="1:16" ht="14">
      <c r="A1161" s="219"/>
      <c r="B1161" s="219"/>
      <c r="C1161"/>
      <c r="E1161"/>
      <c r="G1161" s="231" t="s">
        <v>1520</v>
      </c>
      <c r="H1161" s="221"/>
      <c r="I1161"/>
      <c r="J1161"/>
      <c r="K1161" s="221"/>
      <c r="L1161"/>
      <c r="M1161"/>
      <c r="N1161" s="221"/>
      <c r="O1161" s="224" t="s">
        <v>1361</v>
      </c>
      <c r="P1161" s="224" t="s">
        <v>1368</v>
      </c>
    </row>
    <row r="1162" spans="1:16" ht="14">
      <c r="A1162" s="219"/>
      <c r="B1162" s="219"/>
      <c r="C1162"/>
      <c r="E1162"/>
      <c r="G1162" s="231" t="s">
        <v>1521</v>
      </c>
      <c r="H1162" s="221"/>
      <c r="I1162"/>
      <c r="J1162"/>
      <c r="K1162" s="221"/>
      <c r="L1162"/>
      <c r="M1162"/>
      <c r="N1162" s="221"/>
      <c r="O1162" s="224" t="s">
        <v>1361</v>
      </c>
      <c r="P1162" s="224" t="s">
        <v>1369</v>
      </c>
    </row>
    <row r="1163" spans="1:16" ht="14">
      <c r="A1163" s="219"/>
      <c r="B1163" s="219"/>
      <c r="C1163"/>
      <c r="E1163"/>
      <c r="G1163" s="231" t="s">
        <v>1522</v>
      </c>
      <c r="H1163" s="221"/>
      <c r="I1163"/>
      <c r="J1163"/>
      <c r="K1163" s="221"/>
      <c r="L1163"/>
      <c r="M1163"/>
      <c r="N1163" s="221"/>
      <c r="O1163" s="224" t="s">
        <v>1361</v>
      </c>
      <c r="P1163" s="224" t="s">
        <v>1370</v>
      </c>
    </row>
    <row r="1164" spans="1:16" ht="14">
      <c r="A1164" s="219"/>
      <c r="B1164" s="219"/>
      <c r="C1164"/>
      <c r="E1164"/>
      <c r="G1164" s="231" t="s">
        <v>1523</v>
      </c>
      <c r="H1164" s="221"/>
      <c r="I1164"/>
      <c r="J1164"/>
      <c r="K1164" s="221"/>
      <c r="L1164"/>
      <c r="M1164"/>
      <c r="N1164" s="221"/>
      <c r="O1164" s="224" t="s">
        <v>1361</v>
      </c>
      <c r="P1164" s="224" t="s">
        <v>1371</v>
      </c>
    </row>
    <row r="1165" spans="1:16" ht="14">
      <c r="A1165" s="219"/>
      <c r="B1165" s="219"/>
      <c r="C1165"/>
      <c r="E1165"/>
      <c r="G1165" s="231" t="s">
        <v>1525</v>
      </c>
      <c r="H1165" s="221"/>
      <c r="I1165"/>
      <c r="J1165"/>
      <c r="K1165" s="221"/>
      <c r="L1165"/>
      <c r="M1165"/>
      <c r="N1165" s="221"/>
      <c r="O1165" s="224" t="s">
        <v>1372</v>
      </c>
      <c r="P1165" s="224" t="s">
        <v>1373</v>
      </c>
    </row>
    <row r="1166" spans="1:16" ht="14">
      <c r="A1166" s="219"/>
      <c r="B1166" s="219"/>
      <c r="C1166"/>
      <c r="E1166"/>
      <c r="G1166" s="231" t="s">
        <v>1527</v>
      </c>
      <c r="H1166" s="221"/>
      <c r="I1166"/>
      <c r="J1166"/>
      <c r="K1166" s="221"/>
      <c r="L1166"/>
      <c r="M1166"/>
      <c r="N1166" s="221"/>
      <c r="O1166" s="224" t="s">
        <v>1372</v>
      </c>
      <c r="P1166" s="224" t="s">
        <v>1374</v>
      </c>
    </row>
    <row r="1167" spans="1:16" ht="14">
      <c r="A1167" s="219"/>
      <c r="B1167" s="219"/>
      <c r="C1167"/>
      <c r="E1167"/>
      <c r="G1167" s="231" t="s">
        <v>1528</v>
      </c>
      <c r="H1167" s="221"/>
      <c r="I1167"/>
      <c r="J1167"/>
      <c r="K1167" s="221"/>
      <c r="L1167"/>
      <c r="M1167"/>
      <c r="N1167" s="221"/>
      <c r="O1167" s="224" t="s">
        <v>1372</v>
      </c>
      <c r="P1167" s="224" t="s">
        <v>1375</v>
      </c>
    </row>
    <row r="1168" spans="1:16" ht="14">
      <c r="A1168" s="219"/>
      <c r="B1168" s="219"/>
      <c r="C1168"/>
      <c r="E1168"/>
      <c r="G1168" s="231" t="s">
        <v>1529</v>
      </c>
      <c r="H1168" s="221"/>
      <c r="I1168"/>
      <c r="J1168"/>
      <c r="K1168" s="221"/>
      <c r="L1168"/>
      <c r="M1168"/>
      <c r="N1168" s="221"/>
      <c r="O1168" s="224" t="s">
        <v>1372</v>
      </c>
      <c r="P1168" s="224" t="s">
        <v>247</v>
      </c>
    </row>
    <row r="1169" spans="1:16" ht="14">
      <c r="A1169" s="219"/>
      <c r="B1169" s="219"/>
      <c r="C1169"/>
      <c r="E1169"/>
      <c r="G1169" s="231" t="s">
        <v>1530</v>
      </c>
      <c r="H1169" s="221"/>
      <c r="I1169"/>
      <c r="J1169"/>
      <c r="K1169" s="221"/>
      <c r="L1169"/>
      <c r="M1169"/>
      <c r="N1169" s="221"/>
      <c r="O1169" s="224" t="s">
        <v>1372</v>
      </c>
      <c r="P1169" s="224" t="s">
        <v>1377</v>
      </c>
    </row>
    <row r="1170" spans="1:16" ht="14">
      <c r="A1170" s="219"/>
      <c r="B1170" s="219"/>
      <c r="C1170"/>
      <c r="E1170"/>
      <c r="G1170" s="231" t="s">
        <v>1531</v>
      </c>
      <c r="H1170" s="221"/>
      <c r="I1170"/>
      <c r="J1170"/>
      <c r="K1170" s="221"/>
      <c r="L1170"/>
      <c r="M1170"/>
      <c r="N1170" s="221"/>
      <c r="O1170" s="224" t="s">
        <v>1379</v>
      </c>
      <c r="P1170" s="224" t="s">
        <v>1380</v>
      </c>
    </row>
    <row r="1171" spans="1:16" ht="14">
      <c r="A1171" s="219"/>
      <c r="B1171" s="219"/>
      <c r="C1171"/>
      <c r="E1171"/>
      <c r="G1171" s="231" t="s">
        <v>1532</v>
      </c>
      <c r="H1171" s="221"/>
      <c r="I1171"/>
      <c r="J1171"/>
      <c r="K1171" s="221"/>
      <c r="L1171"/>
      <c r="M1171"/>
      <c r="N1171" s="221"/>
      <c r="O1171" s="224" t="s">
        <v>1379</v>
      </c>
      <c r="P1171" s="224" t="s">
        <v>903</v>
      </c>
    </row>
    <row r="1172" spans="1:16" ht="14">
      <c r="A1172" s="219"/>
      <c r="B1172" s="219"/>
      <c r="C1172"/>
      <c r="E1172"/>
      <c r="G1172" s="231" t="s">
        <v>1534</v>
      </c>
      <c r="H1172" s="221"/>
      <c r="I1172"/>
      <c r="J1172"/>
      <c r="K1172" s="221"/>
      <c r="L1172"/>
      <c r="M1172"/>
      <c r="N1172" s="221"/>
      <c r="O1172" s="224" t="s">
        <v>1379</v>
      </c>
      <c r="P1172" s="224" t="s">
        <v>1382</v>
      </c>
    </row>
    <row r="1173" spans="1:16" ht="14">
      <c r="A1173" s="219"/>
      <c r="B1173" s="219"/>
      <c r="C1173"/>
      <c r="E1173"/>
      <c r="G1173" s="231" t="s">
        <v>1535</v>
      </c>
      <c r="H1173" s="221"/>
      <c r="I1173"/>
      <c r="J1173"/>
      <c r="K1173" s="221"/>
      <c r="L1173"/>
      <c r="M1173"/>
      <c r="N1173" s="221"/>
      <c r="O1173" s="224" t="s">
        <v>1379</v>
      </c>
      <c r="P1173" s="224" t="s">
        <v>1383</v>
      </c>
    </row>
    <row r="1174" spans="1:16" ht="14">
      <c r="A1174" s="219"/>
      <c r="B1174" s="219"/>
      <c r="C1174"/>
      <c r="E1174"/>
      <c r="G1174" s="231" t="s">
        <v>1536</v>
      </c>
      <c r="H1174" s="221"/>
      <c r="I1174"/>
      <c r="J1174"/>
      <c r="K1174" s="221"/>
      <c r="L1174"/>
      <c r="M1174"/>
      <c r="N1174" s="221"/>
      <c r="O1174" s="224" t="s">
        <v>1379</v>
      </c>
      <c r="P1174" s="224" t="s">
        <v>1384</v>
      </c>
    </row>
    <row r="1175" spans="1:16" ht="14">
      <c r="A1175" s="219"/>
      <c r="B1175" s="219"/>
      <c r="C1175"/>
      <c r="E1175"/>
      <c r="G1175" s="231" t="s">
        <v>1537</v>
      </c>
      <c r="H1175" s="221"/>
      <c r="I1175"/>
      <c r="J1175"/>
      <c r="K1175" s="221"/>
      <c r="L1175"/>
      <c r="M1175"/>
      <c r="N1175" s="221"/>
      <c r="O1175" s="224" t="s">
        <v>1379</v>
      </c>
      <c r="P1175" s="224" t="s">
        <v>1385</v>
      </c>
    </row>
    <row r="1176" spans="1:16" ht="14">
      <c r="A1176" s="219"/>
      <c r="B1176" s="219"/>
      <c r="C1176"/>
      <c r="E1176"/>
      <c r="G1176" s="231" t="s">
        <v>1539</v>
      </c>
      <c r="H1176" s="221"/>
      <c r="I1176"/>
      <c r="J1176"/>
      <c r="K1176" s="221"/>
      <c r="L1176"/>
      <c r="M1176"/>
      <c r="N1176" s="221"/>
      <c r="O1176" s="224" t="s">
        <v>1379</v>
      </c>
      <c r="P1176" s="224" t="s">
        <v>1386</v>
      </c>
    </row>
    <row r="1177" spans="1:16" ht="14">
      <c r="A1177" s="219"/>
      <c r="B1177" s="219"/>
      <c r="C1177"/>
      <c r="E1177"/>
      <c r="G1177" s="231" t="s">
        <v>1540</v>
      </c>
      <c r="H1177" s="221"/>
      <c r="I1177"/>
      <c r="J1177"/>
      <c r="K1177" s="221"/>
      <c r="L1177"/>
      <c r="M1177"/>
      <c r="N1177" s="221"/>
      <c r="O1177" s="224" t="s">
        <v>1379</v>
      </c>
      <c r="P1177" s="224" t="s">
        <v>1387</v>
      </c>
    </row>
    <row r="1178" spans="1:16" ht="14">
      <c r="A1178" s="219"/>
      <c r="B1178" s="219"/>
      <c r="C1178"/>
      <c r="E1178"/>
      <c r="G1178" s="231" t="s">
        <v>1541</v>
      </c>
      <c r="H1178" s="221"/>
      <c r="I1178"/>
      <c r="J1178"/>
      <c r="K1178" s="221"/>
      <c r="L1178"/>
      <c r="M1178"/>
      <c r="N1178" s="221"/>
      <c r="O1178" s="224" t="s">
        <v>1379</v>
      </c>
      <c r="P1178" s="224" t="s">
        <v>1388</v>
      </c>
    </row>
    <row r="1179" spans="1:16" ht="14">
      <c r="A1179" s="219"/>
      <c r="B1179" s="219"/>
      <c r="C1179"/>
      <c r="E1179"/>
      <c r="G1179" s="231" t="s">
        <v>1542</v>
      </c>
      <c r="H1179" s="221"/>
      <c r="I1179"/>
      <c r="J1179"/>
      <c r="K1179" s="221"/>
      <c r="L1179"/>
      <c r="M1179"/>
      <c r="N1179" s="221"/>
      <c r="O1179" s="224" t="s">
        <v>1379</v>
      </c>
      <c r="P1179" s="224" t="s">
        <v>1389</v>
      </c>
    </row>
    <row r="1180" spans="1:16" ht="14">
      <c r="A1180" s="219"/>
      <c r="B1180" s="219"/>
      <c r="C1180"/>
      <c r="E1180"/>
      <c r="G1180" s="231" t="s">
        <v>1543</v>
      </c>
      <c r="H1180" s="221"/>
      <c r="I1180"/>
      <c r="J1180"/>
      <c r="K1180" s="221"/>
      <c r="L1180"/>
      <c r="M1180"/>
      <c r="N1180" s="221"/>
      <c r="O1180" s="224" t="s">
        <v>1379</v>
      </c>
      <c r="P1180" s="224" t="s">
        <v>1390</v>
      </c>
    </row>
    <row r="1181" spans="1:16" ht="14">
      <c r="A1181" s="219"/>
      <c r="B1181" s="219"/>
      <c r="C1181"/>
      <c r="E1181"/>
      <c r="G1181" s="231" t="s">
        <v>1544</v>
      </c>
      <c r="H1181" s="221"/>
      <c r="I1181"/>
      <c r="J1181"/>
      <c r="K1181" s="221"/>
      <c r="L1181"/>
      <c r="M1181"/>
      <c r="N1181" s="221"/>
      <c r="O1181" s="224" t="s">
        <v>1379</v>
      </c>
      <c r="P1181" s="224" t="s">
        <v>1391</v>
      </c>
    </row>
    <row r="1182" spans="1:16" ht="14">
      <c r="A1182" s="219"/>
      <c r="B1182" s="219"/>
      <c r="C1182"/>
      <c r="E1182"/>
      <c r="G1182" s="231" t="s">
        <v>1547</v>
      </c>
      <c r="H1182" s="221"/>
      <c r="I1182"/>
      <c r="J1182"/>
      <c r="K1182" s="221"/>
      <c r="L1182"/>
      <c r="M1182"/>
      <c r="N1182" s="221"/>
      <c r="O1182" s="224" t="s">
        <v>1379</v>
      </c>
      <c r="P1182" s="224" t="s">
        <v>841</v>
      </c>
    </row>
    <row r="1183" spans="1:16" ht="14">
      <c r="A1183" s="219"/>
      <c r="B1183" s="219"/>
      <c r="C1183"/>
      <c r="E1183"/>
      <c r="G1183" s="231" t="s">
        <v>1548</v>
      </c>
      <c r="H1183" s="221"/>
      <c r="I1183"/>
      <c r="J1183"/>
      <c r="K1183" s="221"/>
      <c r="L1183"/>
      <c r="M1183"/>
      <c r="N1183" s="221"/>
      <c r="O1183" s="224" t="s">
        <v>1379</v>
      </c>
      <c r="P1183" s="224" t="s">
        <v>1392</v>
      </c>
    </row>
    <row r="1184" spans="1:16" ht="14">
      <c r="A1184" s="219"/>
      <c r="B1184" s="219"/>
      <c r="C1184"/>
      <c r="E1184"/>
      <c r="G1184" s="231" t="s">
        <v>1549</v>
      </c>
      <c r="H1184" s="221"/>
      <c r="I1184"/>
      <c r="J1184"/>
      <c r="K1184" s="221"/>
      <c r="L1184"/>
      <c r="M1184"/>
      <c r="N1184" s="221"/>
      <c r="O1184" s="224" t="s">
        <v>1379</v>
      </c>
      <c r="P1184" s="224" t="s">
        <v>1393</v>
      </c>
    </row>
    <row r="1185" spans="1:16" ht="14">
      <c r="A1185" s="219"/>
      <c r="B1185" s="219"/>
      <c r="C1185"/>
      <c r="E1185"/>
      <c r="G1185" s="231" t="s">
        <v>1551</v>
      </c>
      <c r="H1185" s="221"/>
      <c r="I1185"/>
      <c r="J1185"/>
      <c r="K1185" s="221"/>
      <c r="L1185"/>
      <c r="M1185"/>
      <c r="N1185" s="221"/>
      <c r="O1185" s="224" t="s">
        <v>1379</v>
      </c>
      <c r="P1185" s="224" t="s">
        <v>1394</v>
      </c>
    </row>
    <row r="1186" spans="1:16" ht="14">
      <c r="A1186" s="219"/>
      <c r="B1186" s="219"/>
      <c r="C1186"/>
      <c r="E1186"/>
      <c r="G1186" s="231" t="s">
        <v>1552</v>
      </c>
      <c r="H1186" s="221"/>
      <c r="I1186"/>
      <c r="J1186"/>
      <c r="K1186" s="221"/>
      <c r="L1186"/>
      <c r="M1186"/>
      <c r="N1186" s="221"/>
      <c r="O1186" s="224" t="s">
        <v>1379</v>
      </c>
      <c r="P1186" s="224" t="s">
        <v>1395</v>
      </c>
    </row>
    <row r="1187" spans="1:16" ht="14">
      <c r="A1187" s="219"/>
      <c r="B1187" s="219"/>
      <c r="C1187"/>
      <c r="E1187"/>
      <c r="G1187" s="231" t="s">
        <v>1553</v>
      </c>
      <c r="H1187" s="221"/>
      <c r="I1187"/>
      <c r="J1187"/>
      <c r="K1187" s="221"/>
      <c r="L1187"/>
      <c r="M1187"/>
      <c r="N1187" s="221"/>
      <c r="O1187" s="224" t="s">
        <v>1379</v>
      </c>
      <c r="P1187" s="224" t="s">
        <v>1396</v>
      </c>
    </row>
    <row r="1188" spans="1:16" ht="14">
      <c r="A1188" s="219"/>
      <c r="B1188" s="219"/>
      <c r="C1188"/>
      <c r="E1188"/>
      <c r="G1188" s="231" t="s">
        <v>1554</v>
      </c>
      <c r="H1188" s="221"/>
      <c r="I1188"/>
      <c r="J1188"/>
      <c r="K1188" s="221"/>
      <c r="L1188"/>
      <c r="M1188"/>
      <c r="N1188" s="221"/>
      <c r="O1188" s="224" t="s">
        <v>1397</v>
      </c>
      <c r="P1188" s="224" t="s">
        <v>794</v>
      </c>
    </row>
    <row r="1189" spans="1:16" ht="14">
      <c r="A1189" s="219"/>
      <c r="B1189" s="219"/>
      <c r="C1189"/>
      <c r="E1189"/>
      <c r="G1189" s="231" t="s">
        <v>1555</v>
      </c>
      <c r="H1189" s="221"/>
      <c r="I1189"/>
      <c r="J1189"/>
      <c r="K1189" s="221"/>
      <c r="L1189"/>
      <c r="M1189"/>
      <c r="N1189" s="221"/>
      <c r="O1189" s="224" t="s">
        <v>1397</v>
      </c>
      <c r="P1189" s="224" t="s">
        <v>1398</v>
      </c>
    </row>
    <row r="1190" spans="1:16" ht="14">
      <c r="A1190" s="219"/>
      <c r="B1190" s="219"/>
      <c r="C1190"/>
      <c r="E1190"/>
      <c r="G1190" s="231" t="s">
        <v>1556</v>
      </c>
      <c r="H1190" s="221"/>
      <c r="I1190"/>
      <c r="J1190"/>
      <c r="K1190" s="221"/>
      <c r="L1190"/>
      <c r="M1190"/>
      <c r="N1190" s="221"/>
      <c r="O1190" s="224" t="s">
        <v>1397</v>
      </c>
      <c r="P1190" s="224" t="s">
        <v>1399</v>
      </c>
    </row>
    <row r="1191" spans="1:16" ht="14">
      <c r="A1191" s="219"/>
      <c r="B1191" s="219"/>
      <c r="C1191"/>
      <c r="E1191"/>
      <c r="G1191" s="231" t="s">
        <v>1558</v>
      </c>
      <c r="H1191" s="221"/>
      <c r="I1191"/>
      <c r="J1191"/>
      <c r="K1191" s="221"/>
      <c r="L1191"/>
      <c r="M1191"/>
      <c r="N1191" s="221"/>
      <c r="O1191" s="224" t="s">
        <v>1397</v>
      </c>
      <c r="P1191" s="224" t="s">
        <v>1400</v>
      </c>
    </row>
    <row r="1192" spans="1:16" ht="14">
      <c r="A1192" s="219"/>
      <c r="B1192" s="219"/>
      <c r="C1192"/>
      <c r="E1192"/>
      <c r="G1192" s="231" t="s">
        <v>1559</v>
      </c>
      <c r="H1192" s="221"/>
      <c r="I1192"/>
      <c r="J1192"/>
      <c r="K1192" s="221"/>
      <c r="L1192"/>
      <c r="M1192"/>
      <c r="N1192" s="221"/>
      <c r="O1192" s="224" t="s">
        <v>1397</v>
      </c>
      <c r="P1192" s="224" t="s">
        <v>1401</v>
      </c>
    </row>
    <row r="1193" spans="1:16" ht="14">
      <c r="A1193" s="219"/>
      <c r="B1193" s="219"/>
      <c r="C1193"/>
      <c r="E1193"/>
      <c r="G1193" s="231" t="s">
        <v>1561</v>
      </c>
      <c r="H1193" s="221"/>
      <c r="I1193"/>
      <c r="J1193"/>
      <c r="K1193" s="221"/>
      <c r="L1193"/>
      <c r="M1193"/>
      <c r="N1193" s="221"/>
      <c r="O1193" s="224" t="s">
        <v>1397</v>
      </c>
      <c r="P1193" s="224" t="s">
        <v>1402</v>
      </c>
    </row>
    <row r="1194" spans="1:16" ht="14">
      <c r="A1194" s="219"/>
      <c r="B1194" s="219"/>
      <c r="C1194"/>
      <c r="E1194"/>
      <c r="G1194" s="231" t="s">
        <v>1562</v>
      </c>
      <c r="H1194" s="221"/>
      <c r="I1194"/>
      <c r="J1194"/>
      <c r="K1194" s="221"/>
      <c r="L1194"/>
      <c r="M1194"/>
      <c r="N1194" s="221"/>
      <c r="O1194" s="224" t="s">
        <v>1397</v>
      </c>
      <c r="P1194" s="224" t="s">
        <v>1403</v>
      </c>
    </row>
    <row r="1195" spans="1:16" ht="14">
      <c r="A1195" s="219"/>
      <c r="B1195" s="219"/>
      <c r="C1195"/>
      <c r="E1195"/>
      <c r="G1195" s="231" t="s">
        <v>1564</v>
      </c>
      <c r="H1195" s="221"/>
      <c r="I1195"/>
      <c r="J1195"/>
      <c r="K1195" s="221"/>
      <c r="L1195"/>
      <c r="M1195"/>
      <c r="N1195" s="221"/>
      <c r="O1195" s="224" t="s">
        <v>1397</v>
      </c>
      <c r="P1195" s="224" t="s">
        <v>1404</v>
      </c>
    </row>
    <row r="1196" spans="1:16" ht="14">
      <c r="A1196" s="219"/>
      <c r="B1196" s="219"/>
      <c r="C1196"/>
      <c r="E1196"/>
      <c r="G1196" s="231" t="s">
        <v>1566</v>
      </c>
      <c r="H1196" s="221"/>
      <c r="I1196"/>
      <c r="J1196"/>
      <c r="K1196" s="221"/>
      <c r="L1196"/>
      <c r="M1196"/>
      <c r="N1196" s="221"/>
      <c r="O1196" s="224" t="s">
        <v>1397</v>
      </c>
      <c r="P1196" s="224" t="s">
        <v>1405</v>
      </c>
    </row>
    <row r="1197" spans="1:16" ht="14">
      <c r="A1197" s="219"/>
      <c r="B1197" s="219"/>
      <c r="C1197"/>
      <c r="E1197"/>
      <c r="G1197" s="231" t="s">
        <v>1567</v>
      </c>
      <c r="H1197" s="221"/>
      <c r="I1197"/>
      <c r="J1197"/>
      <c r="K1197" s="221"/>
      <c r="L1197"/>
      <c r="M1197"/>
      <c r="N1197" s="221"/>
      <c r="O1197" s="224" t="s">
        <v>1397</v>
      </c>
      <c r="P1197" s="224" t="s">
        <v>1406</v>
      </c>
    </row>
    <row r="1198" spans="1:16" ht="14">
      <c r="A1198" s="219"/>
      <c r="B1198" s="219"/>
      <c r="C1198"/>
      <c r="E1198"/>
      <c r="G1198" s="231" t="s">
        <v>1568</v>
      </c>
      <c r="H1198" s="221"/>
      <c r="I1198"/>
      <c r="J1198"/>
      <c r="K1198" s="221"/>
      <c r="L1198"/>
      <c r="M1198"/>
      <c r="N1198" s="221"/>
      <c r="O1198" s="224" t="s">
        <v>1397</v>
      </c>
      <c r="P1198" s="224" t="s">
        <v>1095</v>
      </c>
    </row>
    <row r="1199" spans="1:16" ht="14">
      <c r="A1199" s="219"/>
      <c r="B1199" s="219"/>
      <c r="C1199"/>
      <c r="E1199"/>
      <c r="G1199" s="231" t="s">
        <v>1570</v>
      </c>
      <c r="H1199" s="221"/>
      <c r="I1199"/>
      <c r="J1199"/>
      <c r="K1199" s="221"/>
      <c r="L1199"/>
      <c r="M1199"/>
      <c r="N1199" s="221"/>
      <c r="O1199" s="224" t="s">
        <v>1397</v>
      </c>
      <c r="P1199" s="224" t="s">
        <v>1407</v>
      </c>
    </row>
    <row r="1200" spans="1:16" ht="14">
      <c r="A1200" s="219"/>
      <c r="B1200" s="219"/>
      <c r="C1200"/>
      <c r="E1200"/>
      <c r="G1200" s="231" t="s">
        <v>1571</v>
      </c>
      <c r="H1200" s="221"/>
      <c r="I1200"/>
      <c r="J1200"/>
      <c r="K1200" s="221"/>
      <c r="L1200"/>
      <c r="M1200"/>
      <c r="N1200" s="221"/>
      <c r="O1200" s="224" t="s">
        <v>1408</v>
      </c>
      <c r="P1200" s="224" t="s">
        <v>1409</v>
      </c>
    </row>
    <row r="1201" spans="1:16" ht="14">
      <c r="A1201" s="219"/>
      <c r="B1201" s="219"/>
      <c r="C1201"/>
      <c r="E1201"/>
      <c r="G1201" s="231" t="s">
        <v>1573</v>
      </c>
      <c r="H1201" s="221"/>
      <c r="I1201"/>
      <c r="J1201"/>
      <c r="K1201" s="221"/>
      <c r="L1201"/>
      <c r="M1201"/>
      <c r="N1201" s="221"/>
      <c r="O1201" s="224" t="s">
        <v>1408</v>
      </c>
      <c r="P1201" s="224" t="s">
        <v>1410</v>
      </c>
    </row>
    <row r="1202" spans="1:16" ht="14">
      <c r="A1202" s="219"/>
      <c r="B1202" s="219"/>
      <c r="C1202"/>
      <c r="E1202"/>
      <c r="G1202" s="231" t="s">
        <v>1574</v>
      </c>
      <c r="H1202" s="221"/>
      <c r="I1202"/>
      <c r="J1202"/>
      <c r="K1202" s="221"/>
      <c r="L1202"/>
      <c r="M1202"/>
      <c r="N1202" s="221"/>
      <c r="O1202" s="224" t="s">
        <v>1408</v>
      </c>
      <c r="P1202" s="224" t="s">
        <v>765</v>
      </c>
    </row>
    <row r="1203" spans="1:16" ht="14">
      <c r="A1203" s="219"/>
      <c r="B1203" s="219"/>
      <c r="C1203"/>
      <c r="E1203"/>
      <c r="G1203" s="231" t="s">
        <v>1575</v>
      </c>
      <c r="H1203" s="221"/>
      <c r="I1203"/>
      <c r="J1203"/>
      <c r="K1203" s="221"/>
      <c r="L1203"/>
      <c r="M1203"/>
      <c r="N1203" s="221"/>
      <c r="O1203" s="224" t="s">
        <v>1408</v>
      </c>
      <c r="P1203" s="224" t="s">
        <v>1411</v>
      </c>
    </row>
    <row r="1204" spans="1:16" ht="14">
      <c r="A1204" s="219"/>
      <c r="B1204" s="219"/>
      <c r="C1204"/>
      <c r="E1204"/>
      <c r="G1204" s="231" t="s">
        <v>1576</v>
      </c>
      <c r="H1204" s="221"/>
      <c r="I1204"/>
      <c r="J1204"/>
      <c r="K1204" s="221"/>
      <c r="L1204"/>
      <c r="M1204"/>
      <c r="N1204" s="221"/>
      <c r="O1204" s="224" t="s">
        <v>1408</v>
      </c>
      <c r="P1204" s="224" t="s">
        <v>1413</v>
      </c>
    </row>
    <row r="1205" spans="1:16" ht="14">
      <c r="A1205" s="219"/>
      <c r="B1205" s="219"/>
      <c r="C1205"/>
      <c r="E1205"/>
      <c r="G1205" s="231" t="s">
        <v>1577</v>
      </c>
      <c r="H1205" s="221"/>
      <c r="I1205"/>
      <c r="J1205"/>
      <c r="K1205" s="221"/>
      <c r="L1205"/>
      <c r="M1205"/>
      <c r="N1205" s="221"/>
      <c r="O1205" s="224" t="s">
        <v>1408</v>
      </c>
      <c r="P1205" s="224" t="s">
        <v>1414</v>
      </c>
    </row>
    <row r="1206" spans="1:16" ht="14">
      <c r="A1206" s="219"/>
      <c r="B1206" s="219"/>
      <c r="C1206"/>
      <c r="E1206"/>
      <c r="G1206" s="231" t="s">
        <v>1579</v>
      </c>
      <c r="H1206" s="221"/>
      <c r="I1206"/>
      <c r="J1206"/>
      <c r="K1206" s="221"/>
      <c r="L1206"/>
      <c r="M1206"/>
      <c r="N1206" s="221"/>
      <c r="O1206" s="224" t="s">
        <v>1408</v>
      </c>
      <c r="P1206" s="224" t="s">
        <v>1415</v>
      </c>
    </row>
    <row r="1207" spans="1:16" ht="14">
      <c r="A1207" s="219"/>
      <c r="B1207" s="219"/>
      <c r="C1207"/>
      <c r="E1207"/>
      <c r="G1207" s="231" t="s">
        <v>1580</v>
      </c>
      <c r="H1207" s="221"/>
      <c r="I1207"/>
      <c r="J1207"/>
      <c r="K1207" s="221"/>
      <c r="L1207"/>
      <c r="M1207"/>
      <c r="N1207" s="221"/>
      <c r="O1207" s="224" t="s">
        <v>1408</v>
      </c>
      <c r="P1207" s="224" t="s">
        <v>1417</v>
      </c>
    </row>
    <row r="1208" spans="1:16" ht="14">
      <c r="A1208" s="219"/>
      <c r="B1208" s="219"/>
      <c r="C1208"/>
      <c r="E1208"/>
      <c r="G1208" s="231" t="s">
        <v>1581</v>
      </c>
      <c r="H1208" s="221"/>
      <c r="I1208"/>
      <c r="J1208"/>
      <c r="K1208" s="221"/>
      <c r="L1208"/>
      <c r="M1208"/>
      <c r="N1208" s="221"/>
      <c r="O1208" s="224" t="s">
        <v>1408</v>
      </c>
      <c r="P1208" s="224" t="s">
        <v>1418</v>
      </c>
    </row>
    <row r="1209" spans="1:16" ht="14">
      <c r="A1209" s="219"/>
      <c r="B1209" s="219"/>
      <c r="C1209"/>
      <c r="E1209"/>
      <c r="G1209" s="231" t="s">
        <v>1582</v>
      </c>
      <c r="H1209" s="221"/>
      <c r="I1209"/>
      <c r="J1209"/>
      <c r="K1209" s="221"/>
      <c r="L1209"/>
      <c r="M1209"/>
      <c r="N1209" s="221"/>
      <c r="O1209" s="224" t="s">
        <v>1408</v>
      </c>
      <c r="P1209" s="224" t="s">
        <v>1419</v>
      </c>
    </row>
    <row r="1210" spans="1:16" ht="14">
      <c r="A1210" s="219"/>
      <c r="B1210" s="219"/>
      <c r="C1210"/>
      <c r="E1210"/>
      <c r="G1210" s="231" t="s">
        <v>1583</v>
      </c>
      <c r="H1210" s="221"/>
      <c r="I1210"/>
      <c r="J1210"/>
      <c r="K1210" s="221"/>
      <c r="L1210"/>
      <c r="M1210"/>
      <c r="N1210" s="221"/>
      <c r="O1210" s="224" t="s">
        <v>1408</v>
      </c>
      <c r="P1210" s="224" t="s">
        <v>1420</v>
      </c>
    </row>
    <row r="1211" spans="1:16" ht="14">
      <c r="A1211" s="219"/>
      <c r="B1211" s="219"/>
      <c r="C1211"/>
      <c r="E1211"/>
      <c r="G1211" s="231" t="s">
        <v>1585</v>
      </c>
      <c r="H1211" s="221"/>
      <c r="I1211"/>
      <c r="J1211"/>
      <c r="K1211" s="221"/>
      <c r="L1211"/>
      <c r="M1211"/>
      <c r="N1211" s="221"/>
      <c r="O1211" s="224" t="s">
        <v>1408</v>
      </c>
      <c r="P1211" s="224" t="s">
        <v>1421</v>
      </c>
    </row>
    <row r="1212" spans="1:16" ht="14">
      <c r="A1212" s="219"/>
      <c r="B1212" s="219"/>
      <c r="C1212"/>
      <c r="E1212"/>
      <c r="G1212" s="231" t="s">
        <v>1586</v>
      </c>
      <c r="H1212" s="221"/>
      <c r="I1212"/>
      <c r="J1212"/>
      <c r="K1212" s="221"/>
      <c r="L1212"/>
      <c r="M1212"/>
      <c r="N1212" s="221"/>
      <c r="O1212" s="224" t="s">
        <v>1377</v>
      </c>
      <c r="P1212" s="224" t="s">
        <v>1422</v>
      </c>
    </row>
    <row r="1213" spans="1:16" ht="14">
      <c r="A1213" s="219"/>
      <c r="B1213" s="219"/>
      <c r="C1213"/>
      <c r="E1213"/>
      <c r="G1213" s="231" t="s">
        <v>1587</v>
      </c>
      <c r="H1213" s="221"/>
      <c r="I1213"/>
      <c r="J1213"/>
      <c r="K1213" s="221"/>
      <c r="L1213"/>
      <c r="M1213"/>
      <c r="N1213" s="221"/>
      <c r="O1213" s="224" t="s">
        <v>1377</v>
      </c>
      <c r="P1213" s="224" t="s">
        <v>1423</v>
      </c>
    </row>
    <row r="1214" spans="1:16" ht="14">
      <c r="A1214" s="219"/>
      <c r="B1214" s="219"/>
      <c r="C1214"/>
      <c r="E1214"/>
      <c r="G1214" s="231" t="s">
        <v>1588</v>
      </c>
      <c r="H1214" s="221"/>
      <c r="I1214"/>
      <c r="J1214"/>
      <c r="K1214" s="221"/>
      <c r="L1214"/>
      <c r="M1214"/>
      <c r="N1214" s="221"/>
      <c r="O1214" s="224" t="s">
        <v>1377</v>
      </c>
      <c r="P1214" s="224" t="s">
        <v>1424</v>
      </c>
    </row>
    <row r="1215" spans="1:16" ht="14">
      <c r="A1215" s="219"/>
      <c r="B1215" s="219"/>
      <c r="C1215"/>
      <c r="E1215"/>
      <c r="G1215" s="231" t="s">
        <v>1589</v>
      </c>
      <c r="H1215" s="221"/>
      <c r="I1215"/>
      <c r="J1215"/>
      <c r="K1215" s="221"/>
      <c r="L1215"/>
      <c r="M1215"/>
      <c r="N1215" s="221"/>
      <c r="O1215" s="224" t="s">
        <v>1377</v>
      </c>
      <c r="P1215" s="224" t="s">
        <v>1425</v>
      </c>
    </row>
    <row r="1216" spans="1:16" ht="14">
      <c r="A1216" s="219"/>
      <c r="B1216" s="219"/>
      <c r="C1216"/>
      <c r="E1216"/>
      <c r="G1216" s="231" t="s">
        <v>1590</v>
      </c>
      <c r="H1216" s="221"/>
      <c r="I1216"/>
      <c r="J1216"/>
      <c r="K1216" s="221"/>
      <c r="L1216"/>
      <c r="M1216"/>
      <c r="N1216" s="221"/>
      <c r="O1216" s="224" t="s">
        <v>1377</v>
      </c>
      <c r="P1216" s="224" t="s">
        <v>1426</v>
      </c>
    </row>
    <row r="1217" spans="1:16" ht="14">
      <c r="A1217" s="219"/>
      <c r="B1217" s="219"/>
      <c r="C1217"/>
      <c r="E1217"/>
      <c r="G1217" s="231" t="s">
        <v>1592</v>
      </c>
      <c r="H1217" s="221"/>
      <c r="I1217"/>
      <c r="J1217"/>
      <c r="K1217" s="221"/>
      <c r="L1217"/>
      <c r="M1217"/>
      <c r="N1217" s="221"/>
      <c r="O1217" s="224" t="s">
        <v>1377</v>
      </c>
      <c r="P1217" s="224" t="s">
        <v>1427</v>
      </c>
    </row>
    <row r="1218" spans="1:16" ht="14">
      <c r="A1218" s="219"/>
      <c r="B1218" s="219"/>
      <c r="C1218"/>
      <c r="E1218"/>
      <c r="G1218" s="231" t="s">
        <v>1593</v>
      </c>
      <c r="H1218" s="221"/>
      <c r="I1218"/>
      <c r="J1218"/>
      <c r="K1218" s="221"/>
      <c r="L1218"/>
      <c r="M1218"/>
      <c r="N1218" s="221"/>
      <c r="O1218" s="224" t="s">
        <v>1377</v>
      </c>
      <c r="P1218" s="224" t="s">
        <v>1428</v>
      </c>
    </row>
    <row r="1219" spans="1:16" ht="14">
      <c r="A1219" s="219"/>
      <c r="B1219" s="219"/>
      <c r="C1219"/>
      <c r="E1219"/>
      <c r="G1219" s="231" t="s">
        <v>1594</v>
      </c>
      <c r="H1219" s="221"/>
      <c r="I1219"/>
      <c r="J1219"/>
      <c r="K1219" s="221"/>
      <c r="L1219"/>
      <c r="M1219"/>
      <c r="N1219" s="221"/>
      <c r="O1219" s="224" t="s">
        <v>1429</v>
      </c>
      <c r="P1219" s="224" t="s">
        <v>1430</v>
      </c>
    </row>
    <row r="1220" spans="1:16" ht="14">
      <c r="A1220" s="219"/>
      <c r="B1220" s="219"/>
      <c r="C1220"/>
      <c r="E1220"/>
      <c r="G1220" s="231" t="s">
        <v>1595</v>
      </c>
      <c r="H1220" s="221"/>
      <c r="I1220"/>
      <c r="J1220"/>
      <c r="K1220" s="221"/>
      <c r="L1220"/>
      <c r="M1220"/>
      <c r="N1220" s="221"/>
      <c r="O1220" s="224" t="s">
        <v>1432</v>
      </c>
      <c r="P1220" s="224" t="s">
        <v>1433</v>
      </c>
    </row>
    <row r="1221" spans="1:16" ht="14">
      <c r="A1221" s="219"/>
      <c r="B1221" s="219"/>
      <c r="C1221"/>
      <c r="E1221"/>
      <c r="G1221" s="231" t="s">
        <v>1596</v>
      </c>
      <c r="H1221" s="221"/>
      <c r="I1221"/>
      <c r="J1221"/>
      <c r="K1221" s="221"/>
      <c r="L1221"/>
      <c r="M1221"/>
      <c r="N1221" s="221"/>
      <c r="O1221" s="224" t="s">
        <v>1432</v>
      </c>
      <c r="P1221" s="224" t="s">
        <v>1434</v>
      </c>
    </row>
    <row r="1222" spans="1:16" ht="14">
      <c r="A1222" s="219"/>
      <c r="B1222" s="219"/>
      <c r="C1222"/>
      <c r="E1222"/>
      <c r="G1222" s="231" t="s">
        <v>1597</v>
      </c>
      <c r="H1222" s="221"/>
      <c r="I1222"/>
      <c r="J1222"/>
      <c r="K1222" s="221"/>
      <c r="L1222"/>
      <c r="M1222"/>
      <c r="N1222" s="221"/>
      <c r="O1222" s="224" t="s">
        <v>1432</v>
      </c>
      <c r="P1222" s="224" t="s">
        <v>1435</v>
      </c>
    </row>
    <row r="1223" spans="1:16" ht="14">
      <c r="A1223" s="219"/>
      <c r="B1223" s="219"/>
      <c r="C1223"/>
      <c r="E1223"/>
      <c r="G1223" s="231" t="s">
        <v>1599</v>
      </c>
      <c r="H1223" s="221"/>
      <c r="I1223"/>
      <c r="J1223"/>
      <c r="K1223" s="221"/>
      <c r="L1223"/>
      <c r="M1223"/>
      <c r="N1223" s="221"/>
      <c r="O1223" s="224" t="s">
        <v>1432</v>
      </c>
      <c r="P1223" s="224" t="s">
        <v>217</v>
      </c>
    </row>
    <row r="1224" spans="1:16" ht="14">
      <c r="A1224" s="219"/>
      <c r="B1224" s="219"/>
      <c r="C1224"/>
      <c r="E1224"/>
      <c r="G1224" s="231" t="s">
        <v>1600</v>
      </c>
      <c r="H1224" s="221"/>
      <c r="I1224"/>
      <c r="J1224"/>
      <c r="K1224" s="221"/>
      <c r="L1224"/>
      <c r="M1224"/>
      <c r="N1224" s="221"/>
      <c r="O1224" s="224" t="s">
        <v>1432</v>
      </c>
      <c r="P1224" s="224" t="s">
        <v>245</v>
      </c>
    </row>
    <row r="1225" spans="1:16" ht="14">
      <c r="A1225" s="219"/>
      <c r="B1225" s="219"/>
      <c r="C1225"/>
      <c r="E1225"/>
      <c r="G1225" s="231" t="s">
        <v>1601</v>
      </c>
      <c r="H1225" s="221"/>
      <c r="I1225"/>
      <c r="J1225"/>
      <c r="K1225" s="221"/>
      <c r="L1225"/>
      <c r="M1225"/>
      <c r="N1225" s="221"/>
      <c r="O1225" s="224" t="s">
        <v>1432</v>
      </c>
      <c r="P1225" s="224" t="s">
        <v>654</v>
      </c>
    </row>
    <row r="1226" spans="1:16" ht="14">
      <c r="A1226" s="219"/>
      <c r="B1226" s="219"/>
      <c r="C1226"/>
      <c r="E1226"/>
      <c r="G1226" s="231" t="s">
        <v>1602</v>
      </c>
      <c r="H1226" s="221"/>
      <c r="I1226"/>
      <c r="J1226"/>
      <c r="K1226" s="221"/>
      <c r="L1226"/>
      <c r="M1226"/>
      <c r="N1226" s="221"/>
      <c r="O1226" s="224" t="s">
        <v>1432</v>
      </c>
      <c r="P1226" s="224" t="s">
        <v>450</v>
      </c>
    </row>
    <row r="1227" spans="1:16" ht="14">
      <c r="A1227" s="219"/>
      <c r="B1227" s="219"/>
      <c r="C1227"/>
      <c r="E1227"/>
      <c r="G1227" s="231" t="s">
        <v>1603</v>
      </c>
      <c r="H1227" s="221"/>
      <c r="I1227"/>
      <c r="J1227"/>
      <c r="K1227" s="221"/>
      <c r="L1227"/>
      <c r="M1227"/>
      <c r="N1227" s="221"/>
      <c r="O1227" s="224" t="s">
        <v>1432</v>
      </c>
      <c r="P1227" s="224" t="s">
        <v>1436</v>
      </c>
    </row>
    <row r="1228" spans="1:16" ht="14">
      <c r="A1228" s="219"/>
      <c r="B1228" s="219"/>
      <c r="C1228"/>
      <c r="E1228"/>
      <c r="G1228" s="231" t="s">
        <v>1604</v>
      </c>
      <c r="H1228" s="221"/>
      <c r="I1228"/>
      <c r="J1228"/>
      <c r="K1228" s="221"/>
      <c r="L1228"/>
      <c r="M1228"/>
      <c r="N1228" s="221"/>
      <c r="O1228" s="224" t="s">
        <v>1432</v>
      </c>
      <c r="P1228" s="224" t="s">
        <v>1437</v>
      </c>
    </row>
    <row r="1229" spans="1:16" ht="14">
      <c r="A1229" s="219"/>
      <c r="B1229" s="219"/>
      <c r="C1229"/>
      <c r="E1229"/>
      <c r="G1229" s="231" t="s">
        <v>1607</v>
      </c>
      <c r="H1229" s="221"/>
      <c r="I1229"/>
      <c r="J1229"/>
      <c r="K1229" s="221"/>
      <c r="L1229"/>
      <c r="M1229"/>
      <c r="N1229" s="221"/>
      <c r="O1229" s="224" t="s">
        <v>1432</v>
      </c>
      <c r="P1229" s="224" t="s">
        <v>1438</v>
      </c>
    </row>
    <row r="1230" spans="1:16" ht="14">
      <c r="A1230" s="219"/>
      <c r="B1230" s="219"/>
      <c r="C1230"/>
      <c r="E1230"/>
      <c r="G1230" s="231" t="s">
        <v>1608</v>
      </c>
      <c r="H1230" s="221"/>
      <c r="I1230"/>
      <c r="J1230"/>
      <c r="K1230" s="221"/>
      <c r="L1230"/>
      <c r="M1230"/>
      <c r="N1230" s="221"/>
      <c r="O1230" s="224" t="s">
        <v>1432</v>
      </c>
      <c r="P1230" s="224" t="s">
        <v>1439</v>
      </c>
    </row>
    <row r="1231" spans="1:16" ht="14">
      <c r="A1231" s="219"/>
      <c r="B1231" s="219"/>
      <c r="C1231"/>
      <c r="E1231"/>
      <c r="G1231" s="231" t="s">
        <v>1609</v>
      </c>
      <c r="H1231" s="221"/>
      <c r="I1231"/>
      <c r="J1231"/>
      <c r="K1231" s="221"/>
      <c r="L1231"/>
      <c r="M1231"/>
      <c r="N1231" s="221"/>
      <c r="O1231" s="224" t="s">
        <v>1432</v>
      </c>
      <c r="P1231" s="224" t="s">
        <v>1440</v>
      </c>
    </row>
    <row r="1232" spans="1:16" ht="14">
      <c r="A1232" s="219"/>
      <c r="B1232" s="219"/>
      <c r="C1232"/>
      <c r="E1232"/>
      <c r="G1232" s="231" t="s">
        <v>1611</v>
      </c>
      <c r="H1232" s="221"/>
      <c r="I1232"/>
      <c r="J1232"/>
      <c r="K1232" s="221"/>
      <c r="L1232"/>
      <c r="M1232"/>
      <c r="N1232" s="221"/>
      <c r="O1232" s="224" t="s">
        <v>1432</v>
      </c>
      <c r="P1232" s="224" t="s">
        <v>1441</v>
      </c>
    </row>
    <row r="1233" spans="1:16" ht="14">
      <c r="A1233" s="219"/>
      <c r="B1233" s="219"/>
      <c r="C1233"/>
      <c r="E1233"/>
      <c r="G1233" s="231" t="s">
        <v>1613</v>
      </c>
      <c r="H1233" s="221"/>
      <c r="I1233"/>
      <c r="J1233"/>
      <c r="K1233" s="221"/>
      <c r="L1233"/>
      <c r="M1233"/>
      <c r="N1233" s="221"/>
      <c r="O1233" s="224" t="s">
        <v>1432</v>
      </c>
      <c r="P1233" s="224" t="s">
        <v>355</v>
      </c>
    </row>
    <row r="1234" spans="1:16" ht="14">
      <c r="A1234" s="219"/>
      <c r="B1234" s="219"/>
      <c r="C1234"/>
      <c r="E1234"/>
      <c r="G1234" s="231" t="s">
        <v>1615</v>
      </c>
      <c r="H1234" s="221"/>
      <c r="I1234"/>
      <c r="J1234"/>
      <c r="K1234" s="221"/>
      <c r="L1234"/>
      <c r="M1234"/>
      <c r="N1234" s="221"/>
      <c r="O1234" s="224" t="s">
        <v>1442</v>
      </c>
      <c r="P1234" s="224" t="s">
        <v>1443</v>
      </c>
    </row>
    <row r="1235" spans="1:16" ht="14">
      <c r="A1235" s="219"/>
      <c r="B1235" s="219"/>
      <c r="C1235"/>
      <c r="E1235"/>
      <c r="G1235" s="231" t="s">
        <v>1616</v>
      </c>
      <c r="H1235" s="221"/>
      <c r="I1235"/>
      <c r="J1235"/>
      <c r="K1235" s="221"/>
      <c r="L1235"/>
      <c r="M1235"/>
      <c r="N1235" s="221"/>
      <c r="O1235" s="224" t="s">
        <v>1442</v>
      </c>
      <c r="P1235" s="224" t="s">
        <v>1444</v>
      </c>
    </row>
    <row r="1236" spans="1:16" ht="14">
      <c r="A1236" s="219"/>
      <c r="B1236" s="219"/>
      <c r="C1236"/>
      <c r="E1236"/>
      <c r="G1236" s="231" t="s">
        <v>1617</v>
      </c>
      <c r="H1236" s="221"/>
      <c r="I1236"/>
      <c r="J1236"/>
      <c r="K1236" s="221"/>
      <c r="L1236"/>
      <c r="M1236"/>
      <c r="N1236" s="221"/>
      <c r="O1236" s="224" t="s">
        <v>1442</v>
      </c>
      <c r="P1236" s="224" t="s">
        <v>1445</v>
      </c>
    </row>
    <row r="1237" spans="1:16" ht="14">
      <c r="A1237" s="219"/>
      <c r="B1237" s="219"/>
      <c r="C1237"/>
      <c r="E1237"/>
      <c r="G1237" s="231" t="s">
        <v>1618</v>
      </c>
      <c r="H1237" s="221"/>
      <c r="I1237"/>
      <c r="J1237"/>
      <c r="K1237" s="221"/>
      <c r="L1237"/>
      <c r="M1237"/>
      <c r="N1237" s="221"/>
      <c r="O1237" s="224" t="s">
        <v>1442</v>
      </c>
      <c r="P1237" s="224" t="s">
        <v>1446</v>
      </c>
    </row>
    <row r="1238" spans="1:16" ht="14">
      <c r="A1238" s="219"/>
      <c r="B1238" s="219"/>
      <c r="C1238"/>
      <c r="E1238"/>
      <c r="G1238" s="231" t="s">
        <v>1619</v>
      </c>
      <c r="H1238" s="221"/>
      <c r="I1238"/>
      <c r="J1238"/>
      <c r="K1238" s="221"/>
      <c r="L1238"/>
      <c r="M1238"/>
      <c r="N1238" s="221"/>
      <c r="O1238" s="224" t="s">
        <v>1442</v>
      </c>
      <c r="P1238" s="224" t="s">
        <v>1447</v>
      </c>
    </row>
    <row r="1239" spans="1:16" ht="14">
      <c r="A1239" s="219"/>
      <c r="B1239" s="219"/>
      <c r="C1239"/>
      <c r="E1239"/>
      <c r="G1239" s="231" t="s">
        <v>1620</v>
      </c>
      <c r="H1239" s="221"/>
      <c r="I1239"/>
      <c r="J1239"/>
      <c r="K1239" s="221"/>
      <c r="L1239"/>
      <c r="M1239"/>
      <c r="N1239" s="221"/>
      <c r="O1239" s="224" t="s">
        <v>1448</v>
      </c>
      <c r="P1239" s="224" t="s">
        <v>1449</v>
      </c>
    </row>
    <row r="1240" spans="1:16" ht="14">
      <c r="A1240" s="219"/>
      <c r="B1240" s="219"/>
      <c r="C1240"/>
      <c r="E1240"/>
      <c r="G1240" s="231" t="s">
        <v>1621</v>
      </c>
      <c r="H1240" s="221"/>
      <c r="I1240"/>
      <c r="J1240"/>
      <c r="K1240" s="221"/>
      <c r="L1240"/>
      <c r="M1240"/>
      <c r="N1240" s="221"/>
      <c r="O1240" s="224" t="s">
        <v>1448</v>
      </c>
      <c r="P1240" s="224" t="s">
        <v>1450</v>
      </c>
    </row>
    <row r="1241" spans="1:16" ht="14">
      <c r="A1241" s="219"/>
      <c r="B1241" s="219"/>
      <c r="C1241"/>
      <c r="E1241"/>
      <c r="G1241" s="231" t="s">
        <v>1623</v>
      </c>
      <c r="H1241" s="221"/>
      <c r="I1241"/>
      <c r="J1241"/>
      <c r="K1241" s="221"/>
      <c r="L1241"/>
      <c r="M1241"/>
      <c r="N1241" s="221"/>
      <c r="O1241" s="224" t="s">
        <v>1448</v>
      </c>
      <c r="P1241" s="224" t="s">
        <v>1451</v>
      </c>
    </row>
    <row r="1242" spans="1:16" ht="14">
      <c r="A1242" s="219"/>
      <c r="B1242" s="219"/>
      <c r="C1242"/>
      <c r="E1242"/>
      <c r="G1242" s="231" t="s">
        <v>1624</v>
      </c>
      <c r="H1242" s="221"/>
      <c r="I1242"/>
      <c r="J1242"/>
      <c r="K1242" s="221"/>
      <c r="L1242"/>
      <c r="M1242"/>
      <c r="N1242" s="221"/>
      <c r="O1242" s="224" t="s">
        <v>1448</v>
      </c>
      <c r="P1242" s="224" t="s">
        <v>1452</v>
      </c>
    </row>
    <row r="1243" spans="1:16" ht="14">
      <c r="A1243" s="219"/>
      <c r="B1243" s="219"/>
      <c r="C1243"/>
      <c r="E1243"/>
      <c r="G1243" s="231" t="s">
        <v>1625</v>
      </c>
      <c r="H1243" s="221"/>
      <c r="I1243"/>
      <c r="J1243"/>
      <c r="K1243" s="221"/>
      <c r="L1243"/>
      <c r="M1243"/>
      <c r="N1243" s="221"/>
      <c r="O1243" s="224" t="s">
        <v>1453</v>
      </c>
      <c r="P1243" s="224" t="s">
        <v>1454</v>
      </c>
    </row>
    <row r="1244" spans="1:16" ht="14">
      <c r="A1244" s="219"/>
      <c r="B1244" s="219"/>
      <c r="C1244"/>
      <c r="E1244"/>
      <c r="G1244" s="231" t="s">
        <v>1626</v>
      </c>
      <c r="H1244" s="221"/>
      <c r="I1244"/>
      <c r="J1244"/>
      <c r="K1244" s="221"/>
      <c r="L1244"/>
      <c r="M1244"/>
      <c r="N1244" s="221"/>
      <c r="O1244" s="224" t="s">
        <v>1453</v>
      </c>
      <c r="P1244" s="224" t="s">
        <v>1455</v>
      </c>
    </row>
    <row r="1245" spans="1:16" ht="14">
      <c r="A1245" s="219"/>
      <c r="B1245" s="219"/>
      <c r="C1245"/>
      <c r="E1245"/>
      <c r="G1245" s="231" t="s">
        <v>1627</v>
      </c>
      <c r="H1245" s="221"/>
      <c r="I1245"/>
      <c r="J1245"/>
      <c r="K1245" s="221"/>
      <c r="L1245"/>
      <c r="M1245"/>
      <c r="N1245" s="221"/>
      <c r="O1245" s="224" t="s">
        <v>1453</v>
      </c>
      <c r="P1245" s="224" t="s">
        <v>1456</v>
      </c>
    </row>
    <row r="1246" spans="1:16" ht="14">
      <c r="A1246" s="219"/>
      <c r="B1246" s="219"/>
      <c r="C1246"/>
      <c r="E1246"/>
      <c r="G1246" s="231" t="s">
        <v>1628</v>
      </c>
      <c r="H1246" s="221"/>
      <c r="I1246"/>
      <c r="J1246"/>
      <c r="K1246" s="221"/>
      <c r="L1246"/>
      <c r="M1246"/>
      <c r="N1246" s="221"/>
      <c r="O1246" s="224" t="s">
        <v>1453</v>
      </c>
      <c r="P1246" s="224" t="s">
        <v>1457</v>
      </c>
    </row>
    <row r="1247" spans="1:16" ht="14">
      <c r="A1247" s="219"/>
      <c r="B1247" s="219"/>
      <c r="C1247"/>
      <c r="E1247"/>
      <c r="G1247" s="231" t="s">
        <v>1630</v>
      </c>
      <c r="H1247" s="221"/>
      <c r="I1247"/>
      <c r="J1247"/>
      <c r="K1247" s="221"/>
      <c r="L1247"/>
      <c r="M1247"/>
      <c r="N1247" s="221"/>
      <c r="O1247" s="224" t="s">
        <v>1453</v>
      </c>
      <c r="P1247" s="224" t="s">
        <v>1458</v>
      </c>
    </row>
    <row r="1248" spans="1:16" ht="14">
      <c r="A1248" s="219"/>
      <c r="B1248" s="219"/>
      <c r="C1248"/>
      <c r="E1248"/>
      <c r="G1248" s="231" t="s">
        <v>1631</v>
      </c>
      <c r="H1248" s="221"/>
      <c r="I1248"/>
      <c r="J1248"/>
      <c r="K1248" s="221"/>
      <c r="L1248"/>
      <c r="M1248"/>
      <c r="N1248" s="221"/>
      <c r="O1248" s="224" t="s">
        <v>1453</v>
      </c>
      <c r="P1248" s="224" t="s">
        <v>1459</v>
      </c>
    </row>
    <row r="1249" spans="1:16" ht="14">
      <c r="A1249" s="219"/>
      <c r="B1249" s="219"/>
      <c r="C1249"/>
      <c r="E1249"/>
      <c r="G1249" s="231" t="s">
        <v>1632</v>
      </c>
      <c r="H1249" s="221"/>
      <c r="I1249"/>
      <c r="J1249"/>
      <c r="K1249" s="221"/>
      <c r="L1249"/>
      <c r="M1249"/>
      <c r="N1249" s="221"/>
      <c r="O1249" s="224" t="s">
        <v>1453</v>
      </c>
      <c r="P1249" s="224" t="s">
        <v>1460</v>
      </c>
    </row>
    <row r="1250" spans="1:16" ht="14">
      <c r="A1250" s="219"/>
      <c r="B1250" s="219"/>
      <c r="C1250"/>
      <c r="E1250"/>
      <c r="G1250" s="231" t="s">
        <v>1633</v>
      </c>
      <c r="H1250" s="221"/>
      <c r="I1250"/>
      <c r="J1250"/>
      <c r="K1250" s="221"/>
      <c r="L1250"/>
      <c r="M1250"/>
      <c r="N1250" s="221"/>
      <c r="O1250" s="224" t="s">
        <v>1462</v>
      </c>
      <c r="P1250" s="224" t="s">
        <v>1463</v>
      </c>
    </row>
    <row r="1251" spans="1:16" ht="14">
      <c r="A1251" s="219"/>
      <c r="B1251" s="219"/>
      <c r="C1251"/>
      <c r="E1251"/>
      <c r="G1251" s="231" t="s">
        <v>1634</v>
      </c>
      <c r="H1251" s="221"/>
      <c r="I1251"/>
      <c r="J1251"/>
      <c r="K1251" s="221"/>
      <c r="L1251"/>
      <c r="M1251"/>
      <c r="N1251" s="221"/>
      <c r="O1251" s="224" t="s">
        <v>1462</v>
      </c>
      <c r="P1251" s="224" t="s">
        <v>1464</v>
      </c>
    </row>
    <row r="1252" spans="1:16" ht="14">
      <c r="A1252" s="219"/>
      <c r="B1252" s="219"/>
      <c r="C1252"/>
      <c r="E1252"/>
      <c r="G1252" s="231" t="s">
        <v>1635</v>
      </c>
      <c r="H1252" s="221"/>
      <c r="I1252"/>
      <c r="J1252"/>
      <c r="K1252" s="221"/>
      <c r="L1252"/>
      <c r="M1252"/>
      <c r="N1252" s="221"/>
      <c r="O1252" s="224" t="s">
        <v>1462</v>
      </c>
      <c r="P1252" s="224" t="s">
        <v>1465</v>
      </c>
    </row>
    <row r="1253" spans="1:16" ht="14">
      <c r="A1253" s="219"/>
      <c r="B1253" s="219"/>
      <c r="C1253"/>
      <c r="E1253"/>
      <c r="G1253" s="231" t="s">
        <v>1636</v>
      </c>
      <c r="H1253" s="221"/>
      <c r="I1253"/>
      <c r="J1253"/>
      <c r="K1253" s="221"/>
      <c r="L1253"/>
      <c r="M1253"/>
      <c r="N1253" s="221"/>
      <c r="O1253" s="224" t="s">
        <v>1462</v>
      </c>
      <c r="P1253" s="224" t="s">
        <v>1466</v>
      </c>
    </row>
    <row r="1254" spans="1:16" ht="14">
      <c r="A1254" s="219"/>
      <c r="B1254" s="219"/>
      <c r="C1254"/>
      <c r="E1254"/>
      <c r="G1254" s="231" t="s">
        <v>1637</v>
      </c>
      <c r="H1254" s="221"/>
      <c r="I1254"/>
      <c r="J1254"/>
      <c r="K1254" s="221"/>
      <c r="L1254"/>
      <c r="M1254"/>
      <c r="N1254" s="221"/>
      <c r="O1254" s="224" t="s">
        <v>1462</v>
      </c>
      <c r="P1254" s="224" t="s">
        <v>1467</v>
      </c>
    </row>
    <row r="1255" spans="1:16" ht="14">
      <c r="A1255" s="219"/>
      <c r="B1255" s="219"/>
      <c r="C1255"/>
      <c r="E1255"/>
      <c r="G1255" s="231" t="s">
        <v>1638</v>
      </c>
      <c r="H1255" s="221"/>
      <c r="I1255"/>
      <c r="J1255"/>
      <c r="K1255" s="221"/>
      <c r="L1255"/>
      <c r="M1255"/>
      <c r="N1255" s="221"/>
      <c r="O1255" s="224" t="s">
        <v>1462</v>
      </c>
      <c r="P1255" s="224" t="s">
        <v>1469</v>
      </c>
    </row>
    <row r="1256" spans="1:16" ht="14">
      <c r="A1256" s="219"/>
      <c r="B1256" s="219"/>
      <c r="C1256"/>
      <c r="E1256"/>
      <c r="G1256" s="231" t="s">
        <v>1639</v>
      </c>
      <c r="H1256" s="221"/>
      <c r="I1256"/>
      <c r="J1256"/>
      <c r="K1256" s="221"/>
      <c r="L1256"/>
      <c r="M1256"/>
      <c r="N1256" s="221"/>
      <c r="O1256" s="224" t="s">
        <v>1462</v>
      </c>
      <c r="P1256" s="224" t="s">
        <v>633</v>
      </c>
    </row>
    <row r="1257" spans="1:16" ht="14">
      <c r="A1257" s="219"/>
      <c r="B1257" s="219"/>
      <c r="C1257"/>
      <c r="E1257"/>
      <c r="G1257" s="231" t="s">
        <v>1640</v>
      </c>
      <c r="H1257" s="221"/>
      <c r="I1257"/>
      <c r="J1257"/>
      <c r="K1257" s="221"/>
      <c r="L1257"/>
      <c r="M1257"/>
      <c r="N1257" s="221"/>
      <c r="O1257" s="224" t="s">
        <v>1462</v>
      </c>
      <c r="P1257" s="224" t="s">
        <v>510</v>
      </c>
    </row>
    <row r="1258" spans="1:16" ht="14">
      <c r="A1258" s="219"/>
      <c r="B1258" s="219"/>
      <c r="C1258"/>
      <c r="E1258"/>
      <c r="G1258" s="231" t="s">
        <v>1641</v>
      </c>
      <c r="H1258" s="221"/>
      <c r="I1258"/>
      <c r="J1258"/>
      <c r="K1258" s="221"/>
      <c r="L1258"/>
      <c r="M1258"/>
      <c r="N1258" s="221"/>
      <c r="O1258" s="224" t="s">
        <v>1462</v>
      </c>
      <c r="P1258" s="224" t="s">
        <v>1470</v>
      </c>
    </row>
    <row r="1259" spans="1:16" ht="14">
      <c r="A1259" s="219"/>
      <c r="B1259" s="219"/>
      <c r="C1259"/>
      <c r="E1259"/>
      <c r="G1259" s="231" t="s">
        <v>1642</v>
      </c>
      <c r="H1259" s="221"/>
      <c r="I1259"/>
      <c r="J1259"/>
      <c r="K1259" s="221"/>
      <c r="L1259"/>
      <c r="M1259"/>
      <c r="N1259" s="221"/>
      <c r="O1259" s="224" t="s">
        <v>1462</v>
      </c>
      <c r="P1259" s="224" t="s">
        <v>1471</v>
      </c>
    </row>
    <row r="1260" spans="1:16" ht="14">
      <c r="A1260" s="219"/>
      <c r="B1260" s="219"/>
      <c r="C1260"/>
      <c r="E1260"/>
      <c r="G1260" s="231" t="s">
        <v>1643</v>
      </c>
      <c r="H1260" s="221"/>
      <c r="I1260"/>
      <c r="J1260"/>
      <c r="K1260" s="221"/>
      <c r="L1260"/>
      <c r="M1260"/>
      <c r="N1260" s="221"/>
      <c r="O1260" s="224" t="s">
        <v>1462</v>
      </c>
      <c r="P1260" s="224" t="s">
        <v>1472</v>
      </c>
    </row>
    <row r="1261" spans="1:16" ht="14">
      <c r="A1261" s="219"/>
      <c r="B1261" s="219"/>
      <c r="C1261"/>
      <c r="E1261"/>
      <c r="G1261" s="231" t="s">
        <v>1644</v>
      </c>
      <c r="H1261" s="221"/>
      <c r="I1261"/>
      <c r="J1261"/>
      <c r="K1261" s="221"/>
      <c r="L1261"/>
      <c r="M1261"/>
      <c r="N1261" s="221"/>
      <c r="O1261" s="224" t="s">
        <v>1462</v>
      </c>
      <c r="P1261" s="224" t="s">
        <v>1473</v>
      </c>
    </row>
    <row r="1262" spans="1:16" ht="14">
      <c r="A1262" s="219"/>
      <c r="B1262" s="219"/>
      <c r="C1262"/>
      <c r="E1262"/>
      <c r="G1262" s="231" t="s">
        <v>1645</v>
      </c>
      <c r="H1262" s="221"/>
      <c r="I1262"/>
      <c r="J1262"/>
      <c r="K1262" s="221"/>
      <c r="L1262"/>
      <c r="M1262"/>
      <c r="N1262" s="221"/>
      <c r="O1262" s="224" t="s">
        <v>1462</v>
      </c>
      <c r="P1262" s="224" t="s">
        <v>1474</v>
      </c>
    </row>
    <row r="1263" spans="1:16" ht="14">
      <c r="A1263" s="219"/>
      <c r="B1263" s="219"/>
      <c r="C1263"/>
      <c r="E1263"/>
      <c r="G1263" s="231" t="s">
        <v>1646</v>
      </c>
      <c r="H1263" s="221"/>
      <c r="I1263"/>
      <c r="J1263"/>
      <c r="K1263" s="221"/>
      <c r="L1263"/>
      <c r="M1263"/>
      <c r="N1263" s="221"/>
      <c r="O1263" s="224" t="s">
        <v>1462</v>
      </c>
      <c r="P1263" s="224" t="s">
        <v>1475</v>
      </c>
    </row>
    <row r="1264" spans="1:16" ht="14">
      <c r="A1264" s="219"/>
      <c r="B1264" s="219"/>
      <c r="C1264"/>
      <c r="E1264"/>
      <c r="G1264" s="231" t="s">
        <v>1647</v>
      </c>
      <c r="H1264" s="221"/>
      <c r="I1264"/>
      <c r="J1264"/>
      <c r="K1264" s="221"/>
      <c r="L1264"/>
      <c r="M1264"/>
      <c r="N1264" s="221"/>
      <c r="O1264" s="224" t="s">
        <v>1462</v>
      </c>
      <c r="P1264" s="224" t="s">
        <v>1476</v>
      </c>
    </row>
    <row r="1265" spans="1:16" ht="14">
      <c r="A1265" s="219"/>
      <c r="B1265" s="219"/>
      <c r="C1265"/>
      <c r="E1265"/>
      <c r="G1265" s="231" t="s">
        <v>1648</v>
      </c>
      <c r="H1265" s="221"/>
      <c r="I1265"/>
      <c r="J1265"/>
      <c r="K1265" s="221"/>
      <c r="L1265"/>
      <c r="M1265"/>
      <c r="N1265" s="221"/>
      <c r="O1265" s="224" t="s">
        <v>1462</v>
      </c>
      <c r="P1265" s="224" t="s">
        <v>1478</v>
      </c>
    </row>
    <row r="1266" spans="1:16" ht="14">
      <c r="A1266" s="219"/>
      <c r="B1266" s="219"/>
      <c r="C1266"/>
      <c r="E1266"/>
      <c r="G1266" s="231" t="s">
        <v>1650</v>
      </c>
      <c r="H1266" s="221"/>
      <c r="I1266"/>
      <c r="J1266"/>
      <c r="K1266" s="221"/>
      <c r="L1266"/>
      <c r="M1266"/>
      <c r="N1266" s="221"/>
      <c r="O1266" s="224" t="s">
        <v>1462</v>
      </c>
      <c r="P1266" s="224" t="s">
        <v>1479</v>
      </c>
    </row>
    <row r="1267" spans="1:16" ht="14">
      <c r="A1267" s="219"/>
      <c r="B1267" s="219"/>
      <c r="C1267"/>
      <c r="E1267"/>
      <c r="G1267" s="231" t="s">
        <v>1652</v>
      </c>
      <c r="H1267" s="221"/>
      <c r="I1267"/>
      <c r="J1267"/>
      <c r="K1267" s="221"/>
      <c r="L1267"/>
      <c r="M1267"/>
      <c r="N1267" s="221"/>
      <c r="O1267" s="224" t="s">
        <v>1462</v>
      </c>
      <c r="P1267" s="224" t="s">
        <v>1480</v>
      </c>
    </row>
    <row r="1268" spans="1:16" ht="14">
      <c r="A1268" s="219"/>
      <c r="B1268" s="219"/>
      <c r="C1268"/>
      <c r="E1268"/>
      <c r="G1268" s="231" t="s">
        <v>1654</v>
      </c>
      <c r="H1268" s="221"/>
      <c r="I1268"/>
      <c r="J1268"/>
      <c r="K1268" s="221"/>
      <c r="L1268"/>
      <c r="M1268"/>
      <c r="N1268" s="221"/>
      <c r="O1268" s="224" t="s">
        <v>1462</v>
      </c>
      <c r="P1268" s="224" t="s">
        <v>429</v>
      </c>
    </row>
    <row r="1269" spans="1:16" ht="14">
      <c r="A1269" s="219"/>
      <c r="B1269" s="219"/>
      <c r="C1269"/>
      <c r="E1269"/>
      <c r="G1269" s="231" t="s">
        <v>1655</v>
      </c>
      <c r="H1269" s="221"/>
      <c r="I1269"/>
      <c r="J1269"/>
      <c r="K1269" s="221"/>
      <c r="L1269"/>
      <c r="M1269"/>
      <c r="N1269" s="221"/>
      <c r="O1269" s="224" t="s">
        <v>1462</v>
      </c>
      <c r="P1269" s="224" t="s">
        <v>1481</v>
      </c>
    </row>
    <row r="1270" spans="1:16" ht="14">
      <c r="A1270" s="219"/>
      <c r="B1270" s="219"/>
      <c r="C1270"/>
      <c r="E1270"/>
      <c r="G1270" s="231" t="s">
        <v>1656</v>
      </c>
      <c r="H1270" s="221"/>
      <c r="I1270"/>
      <c r="J1270"/>
      <c r="K1270" s="221"/>
      <c r="L1270"/>
      <c r="M1270"/>
      <c r="N1270" s="221"/>
      <c r="O1270" s="224" t="s">
        <v>1462</v>
      </c>
      <c r="P1270" s="224" t="s">
        <v>389</v>
      </c>
    </row>
    <row r="1271" spans="1:16" ht="14">
      <c r="A1271" s="219"/>
      <c r="B1271" s="219"/>
      <c r="C1271"/>
      <c r="E1271"/>
      <c r="G1271" s="231" t="s">
        <v>1657</v>
      </c>
      <c r="H1271" s="221"/>
      <c r="I1271"/>
      <c r="J1271"/>
      <c r="K1271" s="221"/>
      <c r="L1271"/>
      <c r="M1271"/>
      <c r="N1271" s="221"/>
      <c r="O1271" s="224" t="s">
        <v>1462</v>
      </c>
      <c r="P1271" s="224" t="s">
        <v>272</v>
      </c>
    </row>
    <row r="1272" spans="1:16" ht="14">
      <c r="A1272" s="219"/>
      <c r="B1272" s="219"/>
      <c r="C1272"/>
      <c r="E1272"/>
      <c r="G1272" s="231" t="s">
        <v>1658</v>
      </c>
      <c r="H1272" s="221"/>
      <c r="I1272"/>
      <c r="J1272"/>
      <c r="K1272" s="221"/>
      <c r="L1272"/>
      <c r="M1272"/>
      <c r="N1272" s="221"/>
      <c r="O1272" s="224" t="s">
        <v>1462</v>
      </c>
      <c r="P1272" s="224" t="s">
        <v>313</v>
      </c>
    </row>
    <row r="1273" spans="1:16" ht="14">
      <c r="A1273" s="219"/>
      <c r="B1273" s="219"/>
      <c r="C1273"/>
      <c r="E1273"/>
      <c r="G1273" s="231" t="s">
        <v>1659</v>
      </c>
      <c r="H1273" s="221"/>
      <c r="I1273"/>
      <c r="J1273"/>
      <c r="K1273" s="221"/>
      <c r="L1273"/>
      <c r="M1273"/>
      <c r="N1273" s="221"/>
      <c r="O1273" s="224" t="s">
        <v>1462</v>
      </c>
      <c r="P1273" s="224" t="s">
        <v>1482</v>
      </c>
    </row>
    <row r="1274" spans="1:16" ht="14">
      <c r="A1274" s="219"/>
      <c r="B1274" s="219"/>
      <c r="C1274"/>
      <c r="E1274"/>
      <c r="G1274" s="231" t="s">
        <v>1660</v>
      </c>
      <c r="H1274" s="221"/>
      <c r="I1274"/>
      <c r="J1274"/>
      <c r="K1274" s="221"/>
      <c r="L1274"/>
      <c r="M1274"/>
      <c r="N1274" s="221"/>
      <c r="O1274" s="224" t="s">
        <v>1462</v>
      </c>
      <c r="P1274" s="224" t="s">
        <v>1483</v>
      </c>
    </row>
    <row r="1275" spans="1:16" ht="14">
      <c r="A1275" s="219"/>
      <c r="B1275" s="219"/>
      <c r="C1275"/>
      <c r="E1275"/>
      <c r="G1275" s="231" t="s">
        <v>1661</v>
      </c>
      <c r="H1275" s="221"/>
      <c r="I1275"/>
      <c r="J1275"/>
      <c r="K1275" s="221"/>
      <c r="L1275"/>
      <c r="M1275"/>
      <c r="N1275" s="221"/>
      <c r="O1275" s="224" t="s">
        <v>1462</v>
      </c>
      <c r="P1275" s="224" t="s">
        <v>1484</v>
      </c>
    </row>
    <row r="1276" spans="1:16" ht="14">
      <c r="A1276" s="219"/>
      <c r="B1276" s="219"/>
      <c r="C1276"/>
      <c r="E1276"/>
      <c r="G1276" s="231" t="s">
        <v>1662</v>
      </c>
      <c r="H1276" s="221"/>
      <c r="I1276"/>
      <c r="J1276"/>
      <c r="K1276" s="221"/>
      <c r="L1276"/>
      <c r="M1276"/>
      <c r="N1276" s="221"/>
      <c r="O1276" s="224" t="s">
        <v>1462</v>
      </c>
      <c r="P1276" s="224" t="s">
        <v>1486</v>
      </c>
    </row>
    <row r="1277" spans="1:16" ht="14">
      <c r="A1277" s="219"/>
      <c r="B1277" s="219"/>
      <c r="C1277"/>
      <c r="E1277"/>
      <c r="G1277" s="231" t="s">
        <v>1663</v>
      </c>
      <c r="H1277" s="221"/>
      <c r="I1277"/>
      <c r="J1277"/>
      <c r="K1277" s="221"/>
      <c r="L1277"/>
      <c r="M1277"/>
      <c r="N1277" s="221"/>
      <c r="O1277" s="224" t="s">
        <v>1487</v>
      </c>
      <c r="P1277" s="224" t="s">
        <v>1488</v>
      </c>
    </row>
    <row r="1278" spans="1:16" ht="14">
      <c r="A1278" s="219"/>
      <c r="B1278" s="219"/>
      <c r="C1278"/>
      <c r="E1278"/>
      <c r="G1278" s="231" t="s">
        <v>1664</v>
      </c>
      <c r="H1278" s="221"/>
      <c r="I1278"/>
      <c r="J1278"/>
      <c r="K1278" s="221"/>
      <c r="L1278"/>
      <c r="M1278"/>
      <c r="N1278" s="221"/>
      <c r="O1278" s="224" t="s">
        <v>1487</v>
      </c>
      <c r="P1278" s="224" t="s">
        <v>1489</v>
      </c>
    </row>
    <row r="1279" spans="1:16" ht="14">
      <c r="A1279" s="219"/>
      <c r="B1279" s="219"/>
      <c r="C1279"/>
      <c r="E1279"/>
      <c r="G1279" s="231" t="s">
        <v>1665</v>
      </c>
      <c r="H1279" s="221"/>
      <c r="I1279"/>
      <c r="J1279"/>
      <c r="K1279" s="221"/>
      <c r="L1279"/>
      <c r="M1279"/>
      <c r="N1279" s="221"/>
      <c r="O1279" s="224" t="s">
        <v>1487</v>
      </c>
      <c r="P1279" s="224" t="s">
        <v>1490</v>
      </c>
    </row>
    <row r="1280" spans="1:16" ht="14">
      <c r="A1280" s="219"/>
      <c r="B1280" s="219"/>
      <c r="C1280"/>
      <c r="E1280"/>
      <c r="G1280" s="231" t="s">
        <v>1666</v>
      </c>
      <c r="H1280" s="221"/>
      <c r="I1280"/>
      <c r="J1280"/>
      <c r="K1280" s="221"/>
      <c r="L1280"/>
      <c r="M1280"/>
      <c r="N1280" s="221"/>
      <c r="O1280" s="224" t="s">
        <v>1487</v>
      </c>
      <c r="P1280" s="224" t="s">
        <v>1491</v>
      </c>
    </row>
    <row r="1281" spans="1:16" ht="14">
      <c r="A1281" s="219"/>
      <c r="B1281" s="219"/>
      <c r="C1281"/>
      <c r="E1281"/>
      <c r="G1281" s="231" t="s">
        <v>1667</v>
      </c>
      <c r="H1281" s="221"/>
      <c r="I1281"/>
      <c r="J1281"/>
      <c r="K1281" s="221"/>
      <c r="L1281"/>
      <c r="M1281"/>
      <c r="N1281" s="221"/>
      <c r="O1281" s="224" t="s">
        <v>1487</v>
      </c>
      <c r="P1281" s="224" t="s">
        <v>1492</v>
      </c>
    </row>
    <row r="1282" spans="1:16" ht="14">
      <c r="A1282" s="219"/>
      <c r="B1282" s="219"/>
      <c r="C1282"/>
      <c r="E1282"/>
      <c r="G1282" s="231" t="s">
        <v>1669</v>
      </c>
      <c r="H1282" s="221"/>
      <c r="I1282"/>
      <c r="J1282"/>
      <c r="K1282" s="221"/>
      <c r="L1282"/>
      <c r="M1282"/>
      <c r="N1282" s="221"/>
      <c r="O1282" s="224" t="s">
        <v>1487</v>
      </c>
      <c r="P1282" s="224" t="s">
        <v>1493</v>
      </c>
    </row>
    <row r="1283" spans="1:16" ht="14">
      <c r="A1283" s="219"/>
      <c r="B1283" s="219"/>
      <c r="C1283"/>
      <c r="E1283"/>
      <c r="G1283" s="231" t="s">
        <v>1670</v>
      </c>
      <c r="H1283" s="221"/>
      <c r="I1283"/>
      <c r="J1283"/>
      <c r="K1283" s="221"/>
      <c r="L1283"/>
      <c r="M1283"/>
      <c r="N1283" s="221"/>
      <c r="O1283" s="224" t="s">
        <v>1487</v>
      </c>
      <c r="P1283" s="224" t="s">
        <v>1494</v>
      </c>
    </row>
    <row r="1284" spans="1:16" ht="14">
      <c r="A1284" s="219"/>
      <c r="B1284" s="219"/>
      <c r="C1284"/>
      <c r="E1284"/>
      <c r="G1284" s="231" t="s">
        <v>1671</v>
      </c>
      <c r="H1284" s="221"/>
      <c r="I1284"/>
      <c r="J1284"/>
      <c r="K1284" s="221"/>
      <c r="L1284"/>
      <c r="M1284"/>
      <c r="N1284" s="221"/>
      <c r="O1284" s="224" t="s">
        <v>1487</v>
      </c>
      <c r="P1284" s="224" t="s">
        <v>1496</v>
      </c>
    </row>
    <row r="1285" spans="1:16" ht="14">
      <c r="A1285" s="219"/>
      <c r="B1285" s="219"/>
      <c r="C1285"/>
      <c r="E1285"/>
      <c r="G1285" s="231" t="s">
        <v>1673</v>
      </c>
      <c r="H1285" s="221"/>
      <c r="I1285"/>
      <c r="J1285"/>
      <c r="K1285" s="221"/>
      <c r="L1285"/>
      <c r="M1285"/>
      <c r="N1285" s="221"/>
      <c r="O1285" s="224" t="s">
        <v>1487</v>
      </c>
      <c r="P1285" s="224" t="s">
        <v>1497</v>
      </c>
    </row>
    <row r="1286" spans="1:16" ht="14">
      <c r="A1286" s="219"/>
      <c r="B1286" s="219"/>
      <c r="C1286"/>
      <c r="E1286"/>
      <c r="G1286" s="231" t="s">
        <v>1676</v>
      </c>
      <c r="H1286" s="221"/>
      <c r="I1286"/>
      <c r="J1286"/>
      <c r="K1286" s="221"/>
      <c r="L1286"/>
      <c r="M1286"/>
      <c r="N1286" s="221"/>
      <c r="O1286" s="224" t="s">
        <v>1487</v>
      </c>
      <c r="P1286" s="224" t="s">
        <v>1498</v>
      </c>
    </row>
    <row r="1287" spans="1:16" ht="14">
      <c r="A1287" s="219"/>
      <c r="B1287" s="219"/>
      <c r="C1287"/>
      <c r="E1287"/>
      <c r="G1287" s="231" t="s">
        <v>1677</v>
      </c>
      <c r="H1287" s="221"/>
      <c r="I1287"/>
      <c r="J1287"/>
      <c r="K1287" s="221"/>
      <c r="L1287"/>
      <c r="M1287"/>
      <c r="N1287" s="221"/>
      <c r="O1287" s="224" t="s">
        <v>1487</v>
      </c>
      <c r="P1287" s="224" t="s">
        <v>1499</v>
      </c>
    </row>
    <row r="1288" spans="1:16" ht="14">
      <c r="A1288" s="219"/>
      <c r="B1288" s="219"/>
      <c r="C1288"/>
      <c r="E1288"/>
      <c r="G1288" s="231" t="s">
        <v>1679</v>
      </c>
      <c r="H1288" s="221"/>
      <c r="I1288"/>
      <c r="J1288"/>
      <c r="K1288" s="221"/>
      <c r="L1288"/>
      <c r="M1288"/>
      <c r="N1288" s="221"/>
      <c r="O1288" s="224" t="s">
        <v>1487</v>
      </c>
      <c r="P1288" s="224" t="s">
        <v>1500</v>
      </c>
    </row>
    <row r="1289" spans="1:16" ht="14">
      <c r="A1289" s="219"/>
      <c r="B1289" s="219"/>
      <c r="C1289"/>
      <c r="E1289"/>
      <c r="G1289" s="231" t="s">
        <v>1680</v>
      </c>
      <c r="H1289" s="221"/>
      <c r="I1289"/>
      <c r="J1289"/>
      <c r="K1289" s="221"/>
      <c r="L1289"/>
      <c r="M1289"/>
      <c r="N1289" s="221"/>
      <c r="O1289" s="224" t="s">
        <v>1487</v>
      </c>
      <c r="P1289" s="224" t="s">
        <v>1501</v>
      </c>
    </row>
    <row r="1290" spans="1:16" ht="14">
      <c r="A1290" s="219"/>
      <c r="B1290" s="219"/>
      <c r="C1290"/>
      <c r="E1290"/>
      <c r="G1290" s="231" t="s">
        <v>1681</v>
      </c>
      <c r="H1290" s="221"/>
      <c r="I1290"/>
      <c r="J1290"/>
      <c r="K1290" s="221"/>
      <c r="L1290"/>
      <c r="M1290"/>
      <c r="N1290" s="221"/>
      <c r="O1290" s="224" t="s">
        <v>1487</v>
      </c>
      <c r="P1290" s="224" t="s">
        <v>1502</v>
      </c>
    </row>
    <row r="1291" spans="1:16" ht="14">
      <c r="A1291" s="219"/>
      <c r="B1291" s="219"/>
      <c r="C1291"/>
      <c r="E1291"/>
      <c r="G1291" s="231" t="s">
        <v>1683</v>
      </c>
      <c r="H1291" s="221"/>
      <c r="I1291"/>
      <c r="J1291"/>
      <c r="K1291" s="221"/>
      <c r="L1291"/>
      <c r="M1291"/>
      <c r="N1291" s="221"/>
      <c r="O1291" s="224" t="s">
        <v>1503</v>
      </c>
      <c r="P1291" s="224" t="s">
        <v>1504</v>
      </c>
    </row>
    <row r="1292" spans="1:16" ht="14">
      <c r="A1292" s="219"/>
      <c r="B1292" s="219"/>
      <c r="C1292"/>
      <c r="E1292"/>
      <c r="G1292" s="231" t="s">
        <v>1684</v>
      </c>
      <c r="H1292" s="221"/>
      <c r="I1292"/>
      <c r="J1292"/>
      <c r="K1292" s="221"/>
      <c r="L1292"/>
      <c r="M1292"/>
      <c r="N1292" s="221"/>
      <c r="O1292" s="224" t="s">
        <v>1503</v>
      </c>
      <c r="P1292" s="224" t="s">
        <v>1505</v>
      </c>
    </row>
    <row r="1293" spans="1:16" ht="14">
      <c r="A1293" s="219"/>
      <c r="B1293" s="219"/>
      <c r="C1293"/>
      <c r="E1293"/>
      <c r="G1293" s="231" t="s">
        <v>1685</v>
      </c>
      <c r="H1293" s="221"/>
      <c r="I1293"/>
      <c r="J1293"/>
      <c r="K1293" s="221"/>
      <c r="L1293"/>
      <c r="M1293"/>
      <c r="N1293" s="221"/>
      <c r="O1293" s="224" t="s">
        <v>1503</v>
      </c>
      <c r="P1293" s="224" t="s">
        <v>1506</v>
      </c>
    </row>
    <row r="1294" spans="1:16" ht="14">
      <c r="A1294" s="219"/>
      <c r="B1294" s="219"/>
      <c r="C1294"/>
      <c r="E1294"/>
      <c r="G1294" s="231" t="s">
        <v>1686</v>
      </c>
      <c r="H1294" s="221"/>
      <c r="I1294"/>
      <c r="J1294"/>
      <c r="K1294" s="221"/>
      <c r="L1294"/>
      <c r="M1294"/>
      <c r="N1294" s="221"/>
      <c r="O1294" s="224" t="s">
        <v>1503</v>
      </c>
      <c r="P1294" s="224" t="s">
        <v>1507</v>
      </c>
    </row>
    <row r="1295" spans="1:16" ht="14">
      <c r="A1295" s="219"/>
      <c r="B1295" s="219"/>
      <c r="C1295"/>
      <c r="E1295"/>
      <c r="G1295" s="231" t="s">
        <v>1688</v>
      </c>
      <c r="H1295" s="221"/>
      <c r="I1295"/>
      <c r="J1295"/>
      <c r="K1295" s="221"/>
      <c r="L1295"/>
      <c r="M1295"/>
      <c r="N1295" s="221"/>
      <c r="O1295" s="224" t="s">
        <v>1503</v>
      </c>
      <c r="P1295" s="224" t="s">
        <v>1508</v>
      </c>
    </row>
    <row r="1296" spans="1:16" ht="14">
      <c r="A1296" s="219"/>
      <c r="B1296" s="219"/>
      <c r="C1296"/>
      <c r="E1296"/>
      <c r="G1296" s="231" t="s">
        <v>1689</v>
      </c>
      <c r="H1296" s="221"/>
      <c r="I1296"/>
      <c r="J1296"/>
      <c r="K1296" s="221"/>
      <c r="L1296"/>
      <c r="M1296"/>
      <c r="N1296" s="221"/>
      <c r="O1296" s="224" t="s">
        <v>1503</v>
      </c>
      <c r="P1296" s="224" t="s">
        <v>1509</v>
      </c>
    </row>
    <row r="1297" spans="1:16" ht="14">
      <c r="A1297" s="219"/>
      <c r="B1297" s="219"/>
      <c r="C1297"/>
      <c r="E1297"/>
      <c r="G1297" s="231" t="s">
        <v>1692</v>
      </c>
      <c r="H1297" s="221"/>
      <c r="I1297"/>
      <c r="J1297"/>
      <c r="K1297" s="221"/>
      <c r="L1297"/>
      <c r="M1297"/>
      <c r="N1297" s="221"/>
      <c r="O1297" s="224" t="s">
        <v>1503</v>
      </c>
      <c r="P1297" s="224" t="s">
        <v>1510</v>
      </c>
    </row>
    <row r="1298" spans="1:16" ht="14">
      <c r="A1298" s="219"/>
      <c r="B1298" s="219"/>
      <c r="C1298"/>
      <c r="E1298"/>
      <c r="G1298" s="231" t="s">
        <v>1693</v>
      </c>
      <c r="H1298" s="221"/>
      <c r="I1298"/>
      <c r="J1298"/>
      <c r="K1298" s="221"/>
      <c r="L1298"/>
      <c r="M1298"/>
      <c r="N1298" s="221"/>
      <c r="O1298" s="224" t="s">
        <v>1503</v>
      </c>
      <c r="P1298" s="224" t="s">
        <v>1511</v>
      </c>
    </row>
    <row r="1299" spans="1:16" ht="14">
      <c r="A1299" s="219"/>
      <c r="B1299" s="219"/>
      <c r="C1299"/>
      <c r="E1299"/>
      <c r="G1299" s="231" t="s">
        <v>1695</v>
      </c>
      <c r="H1299" s="221"/>
      <c r="I1299"/>
      <c r="J1299"/>
      <c r="K1299" s="221"/>
      <c r="L1299"/>
      <c r="M1299"/>
      <c r="N1299" s="221"/>
      <c r="O1299" s="224" t="s">
        <v>1503</v>
      </c>
      <c r="P1299" s="224" t="s">
        <v>1512</v>
      </c>
    </row>
    <row r="1300" spans="1:16" ht="14">
      <c r="A1300" s="219"/>
      <c r="B1300" s="219"/>
      <c r="C1300"/>
      <c r="E1300"/>
      <c r="G1300" s="231" t="s">
        <v>1696</v>
      </c>
      <c r="H1300" s="221"/>
      <c r="I1300"/>
      <c r="J1300"/>
      <c r="K1300" s="221"/>
      <c r="L1300"/>
      <c r="M1300"/>
      <c r="N1300" s="221"/>
      <c r="O1300" s="224" t="s">
        <v>1503</v>
      </c>
      <c r="P1300" s="224" t="s">
        <v>1513</v>
      </c>
    </row>
    <row r="1301" spans="1:16" ht="14">
      <c r="A1301" s="219"/>
      <c r="B1301" s="219"/>
      <c r="C1301"/>
      <c r="E1301"/>
      <c r="G1301" s="231" t="s">
        <v>1697</v>
      </c>
      <c r="H1301" s="221"/>
      <c r="I1301"/>
      <c r="J1301"/>
      <c r="K1301" s="221"/>
      <c r="L1301"/>
      <c r="M1301"/>
      <c r="N1301" s="221"/>
      <c r="O1301" s="224" t="s">
        <v>1503</v>
      </c>
      <c r="P1301" s="224" t="s">
        <v>1514</v>
      </c>
    </row>
    <row r="1302" spans="1:16" ht="14">
      <c r="A1302" s="219"/>
      <c r="B1302" s="219"/>
      <c r="C1302"/>
      <c r="E1302"/>
      <c r="G1302" s="231" t="s">
        <v>1699</v>
      </c>
      <c r="H1302" s="221"/>
      <c r="I1302"/>
      <c r="J1302"/>
      <c r="K1302" s="221"/>
      <c r="L1302"/>
      <c r="M1302"/>
      <c r="N1302" s="221"/>
      <c r="O1302" s="224" t="s">
        <v>1515</v>
      </c>
      <c r="P1302" s="224" t="s">
        <v>1516</v>
      </c>
    </row>
    <row r="1303" spans="1:16" ht="14">
      <c r="A1303" s="219"/>
      <c r="B1303" s="219"/>
      <c r="C1303"/>
      <c r="E1303"/>
      <c r="G1303" s="231" t="s">
        <v>1700</v>
      </c>
      <c r="H1303" s="221"/>
      <c r="I1303"/>
      <c r="J1303"/>
      <c r="K1303" s="221"/>
      <c r="L1303"/>
      <c r="M1303"/>
      <c r="N1303" s="221"/>
      <c r="O1303" s="224" t="s">
        <v>1515</v>
      </c>
      <c r="P1303" s="224" t="s">
        <v>1517</v>
      </c>
    </row>
    <row r="1304" spans="1:16" ht="14">
      <c r="A1304" s="219"/>
      <c r="B1304" s="219"/>
      <c r="C1304"/>
      <c r="E1304"/>
      <c r="G1304" s="231" t="s">
        <v>1701</v>
      </c>
      <c r="H1304" s="221"/>
      <c r="I1304"/>
      <c r="J1304"/>
      <c r="K1304" s="221"/>
      <c r="L1304"/>
      <c r="M1304"/>
      <c r="N1304" s="221"/>
      <c r="O1304" s="224" t="s">
        <v>1515</v>
      </c>
      <c r="P1304" s="224" t="s">
        <v>1518</v>
      </c>
    </row>
    <row r="1305" spans="1:16" ht="14">
      <c r="A1305" s="219"/>
      <c r="B1305" s="219"/>
      <c r="C1305"/>
      <c r="E1305"/>
      <c r="G1305" s="231" t="s">
        <v>1703</v>
      </c>
      <c r="H1305" s="221"/>
      <c r="I1305"/>
      <c r="J1305"/>
      <c r="K1305" s="221"/>
      <c r="L1305"/>
      <c r="M1305"/>
      <c r="N1305" s="221"/>
      <c r="O1305" s="224" t="s">
        <v>1515</v>
      </c>
      <c r="P1305" s="224" t="s">
        <v>1520</v>
      </c>
    </row>
    <row r="1306" spans="1:16" ht="14">
      <c r="A1306" s="219"/>
      <c r="B1306" s="219"/>
      <c r="C1306"/>
      <c r="E1306"/>
      <c r="G1306" s="231" t="s">
        <v>1704</v>
      </c>
      <c r="H1306" s="221"/>
      <c r="I1306"/>
      <c r="J1306"/>
      <c r="K1306" s="221"/>
      <c r="L1306"/>
      <c r="M1306"/>
      <c r="N1306" s="221"/>
      <c r="O1306" s="224" t="s">
        <v>1515</v>
      </c>
      <c r="P1306" s="224" t="s">
        <v>1521</v>
      </c>
    </row>
    <row r="1307" spans="1:16" ht="14">
      <c r="A1307" s="219"/>
      <c r="B1307" s="219"/>
      <c r="C1307"/>
      <c r="E1307"/>
      <c r="G1307" s="231" t="s">
        <v>1706</v>
      </c>
      <c r="H1307" s="221"/>
      <c r="I1307"/>
      <c r="J1307"/>
      <c r="K1307" s="221"/>
      <c r="L1307"/>
      <c r="M1307"/>
      <c r="N1307" s="221"/>
      <c r="O1307" s="224" t="s">
        <v>1515</v>
      </c>
      <c r="P1307" s="224" t="s">
        <v>1522</v>
      </c>
    </row>
    <row r="1308" spans="1:16" ht="14">
      <c r="A1308" s="219"/>
      <c r="B1308" s="219"/>
      <c r="C1308"/>
      <c r="E1308"/>
      <c r="G1308" s="231" t="s">
        <v>1707</v>
      </c>
      <c r="H1308" s="221"/>
      <c r="I1308"/>
      <c r="J1308"/>
      <c r="K1308" s="221"/>
      <c r="L1308"/>
      <c r="M1308"/>
      <c r="N1308" s="221"/>
      <c r="O1308" s="224" t="s">
        <v>1515</v>
      </c>
      <c r="P1308" s="224" t="s">
        <v>1523</v>
      </c>
    </row>
    <row r="1309" spans="1:16" ht="14">
      <c r="A1309" s="219"/>
      <c r="B1309" s="219"/>
      <c r="C1309"/>
      <c r="E1309"/>
      <c r="G1309" s="231" t="s">
        <v>1710</v>
      </c>
      <c r="H1309" s="221"/>
      <c r="I1309"/>
      <c r="J1309"/>
      <c r="K1309" s="221"/>
      <c r="L1309"/>
      <c r="M1309"/>
      <c r="N1309" s="221"/>
      <c r="O1309" s="224" t="s">
        <v>1515</v>
      </c>
      <c r="P1309" s="224" t="s">
        <v>1525</v>
      </c>
    </row>
    <row r="1310" spans="1:16" ht="14">
      <c r="A1310" s="219"/>
      <c r="B1310" s="219"/>
      <c r="C1310"/>
      <c r="E1310"/>
      <c r="G1310" s="231" t="s">
        <v>1712</v>
      </c>
      <c r="H1310" s="221"/>
      <c r="I1310"/>
      <c r="J1310"/>
      <c r="K1310" s="221"/>
      <c r="L1310"/>
      <c r="M1310"/>
      <c r="N1310" s="221"/>
      <c r="O1310" s="224" t="s">
        <v>1526</v>
      </c>
      <c r="P1310" s="224" t="s">
        <v>1527</v>
      </c>
    </row>
    <row r="1311" spans="1:16" ht="14">
      <c r="A1311" s="219"/>
      <c r="B1311" s="219"/>
      <c r="C1311"/>
      <c r="E1311"/>
      <c r="G1311" s="231" t="s">
        <v>1713</v>
      </c>
      <c r="H1311" s="221"/>
      <c r="I1311"/>
      <c r="J1311"/>
      <c r="K1311" s="221"/>
      <c r="L1311"/>
      <c r="M1311"/>
      <c r="N1311" s="221"/>
      <c r="O1311" s="224" t="s">
        <v>1526</v>
      </c>
      <c r="P1311" s="224" t="s">
        <v>1528</v>
      </c>
    </row>
    <row r="1312" spans="1:16" ht="14">
      <c r="A1312" s="219"/>
      <c r="B1312" s="219"/>
      <c r="C1312"/>
      <c r="E1312"/>
      <c r="G1312" s="231" t="s">
        <v>1714</v>
      </c>
      <c r="H1312" s="221"/>
      <c r="I1312"/>
      <c r="J1312"/>
      <c r="K1312" s="221"/>
      <c r="L1312"/>
      <c r="M1312"/>
      <c r="N1312" s="221"/>
      <c r="O1312" s="224" t="s">
        <v>1526</v>
      </c>
      <c r="P1312" s="224" t="s">
        <v>1529</v>
      </c>
    </row>
    <row r="1313" spans="1:16" ht="14">
      <c r="A1313" s="219"/>
      <c r="B1313" s="219"/>
      <c r="C1313"/>
      <c r="E1313"/>
      <c r="G1313" s="231" t="s">
        <v>1717</v>
      </c>
      <c r="H1313" s="221"/>
      <c r="I1313"/>
      <c r="J1313"/>
      <c r="K1313" s="221"/>
      <c r="L1313"/>
      <c r="M1313"/>
      <c r="N1313" s="221"/>
      <c r="O1313" s="224" t="s">
        <v>1526</v>
      </c>
      <c r="P1313" s="224" t="s">
        <v>1530</v>
      </c>
    </row>
    <row r="1314" spans="1:16" ht="14">
      <c r="A1314" s="219"/>
      <c r="B1314" s="219"/>
      <c r="C1314"/>
      <c r="E1314"/>
      <c r="G1314" s="231" t="s">
        <v>1719</v>
      </c>
      <c r="H1314" s="221"/>
      <c r="I1314"/>
      <c r="J1314"/>
      <c r="K1314" s="221"/>
      <c r="L1314"/>
      <c r="M1314"/>
      <c r="N1314" s="221"/>
      <c r="O1314" s="224" t="s">
        <v>1526</v>
      </c>
      <c r="P1314" s="224" t="s">
        <v>1531</v>
      </c>
    </row>
    <row r="1315" spans="1:16" ht="14">
      <c r="A1315" s="219"/>
      <c r="B1315" s="219"/>
      <c r="C1315"/>
      <c r="E1315"/>
      <c r="G1315" s="231" t="s">
        <v>1720</v>
      </c>
      <c r="H1315" s="221"/>
      <c r="I1315"/>
      <c r="J1315"/>
      <c r="K1315" s="221"/>
      <c r="L1315"/>
      <c r="M1315"/>
      <c r="N1315" s="221"/>
      <c r="O1315" s="224" t="s">
        <v>1526</v>
      </c>
      <c r="P1315" s="224" t="s">
        <v>1532</v>
      </c>
    </row>
    <row r="1316" spans="1:16" ht="14">
      <c r="A1316" s="219"/>
      <c r="B1316" s="219"/>
      <c r="C1316"/>
      <c r="E1316"/>
      <c r="G1316" s="231" t="s">
        <v>1721</v>
      </c>
      <c r="H1316" s="221"/>
      <c r="I1316"/>
      <c r="J1316"/>
      <c r="K1316" s="221"/>
      <c r="L1316"/>
      <c r="M1316"/>
      <c r="N1316" s="221"/>
      <c r="O1316" s="224" t="s">
        <v>1526</v>
      </c>
      <c r="P1316" s="224" t="s">
        <v>1534</v>
      </c>
    </row>
    <row r="1317" spans="1:16" ht="14">
      <c r="A1317" s="219"/>
      <c r="B1317" s="219"/>
      <c r="C1317"/>
      <c r="E1317"/>
      <c r="G1317" s="231" t="s">
        <v>1722</v>
      </c>
      <c r="H1317" s="221"/>
      <c r="I1317"/>
      <c r="J1317"/>
      <c r="K1317" s="221"/>
      <c r="L1317"/>
      <c r="M1317"/>
      <c r="N1317" s="221"/>
      <c r="O1317" s="224" t="s">
        <v>1526</v>
      </c>
      <c r="P1317" s="224" t="s">
        <v>1535</v>
      </c>
    </row>
    <row r="1318" spans="1:16" ht="14">
      <c r="A1318" s="219"/>
      <c r="B1318" s="219"/>
      <c r="C1318"/>
      <c r="E1318"/>
      <c r="G1318" s="231" t="s">
        <v>1723</v>
      </c>
      <c r="H1318" s="221"/>
      <c r="I1318"/>
      <c r="J1318"/>
      <c r="K1318" s="221"/>
      <c r="L1318"/>
      <c r="M1318"/>
      <c r="N1318" s="221"/>
      <c r="O1318" s="224" t="s">
        <v>1526</v>
      </c>
      <c r="P1318" s="224" t="s">
        <v>1536</v>
      </c>
    </row>
    <row r="1319" spans="1:16" ht="14">
      <c r="A1319" s="219"/>
      <c r="B1319" s="219"/>
      <c r="C1319"/>
      <c r="E1319"/>
      <c r="G1319" s="231" t="s">
        <v>1724</v>
      </c>
      <c r="H1319" s="221"/>
      <c r="I1319"/>
      <c r="J1319"/>
      <c r="K1319" s="221"/>
      <c r="L1319"/>
      <c r="M1319"/>
      <c r="N1319" s="221"/>
      <c r="O1319" s="224" t="s">
        <v>1526</v>
      </c>
      <c r="P1319" s="224" t="s">
        <v>1537</v>
      </c>
    </row>
    <row r="1320" spans="1:16" ht="14">
      <c r="A1320" s="219"/>
      <c r="B1320" s="219"/>
      <c r="C1320"/>
      <c r="E1320"/>
      <c r="G1320" s="231" t="s">
        <v>1726</v>
      </c>
      <c r="H1320" s="221"/>
      <c r="I1320"/>
      <c r="J1320"/>
      <c r="K1320" s="221"/>
      <c r="L1320"/>
      <c r="M1320"/>
      <c r="N1320" s="221"/>
      <c r="O1320" s="224" t="s">
        <v>1538</v>
      </c>
      <c r="P1320" s="224" t="s">
        <v>1539</v>
      </c>
    </row>
    <row r="1321" spans="1:16" ht="14">
      <c r="A1321" s="219"/>
      <c r="B1321" s="219"/>
      <c r="C1321"/>
      <c r="E1321"/>
      <c r="G1321" s="231" t="s">
        <v>1727</v>
      </c>
      <c r="H1321" s="221"/>
      <c r="I1321"/>
      <c r="J1321"/>
      <c r="K1321" s="221"/>
      <c r="L1321"/>
      <c r="M1321"/>
      <c r="N1321" s="221"/>
      <c r="O1321" s="224" t="s">
        <v>1538</v>
      </c>
      <c r="P1321" s="224" t="s">
        <v>1540</v>
      </c>
    </row>
    <row r="1322" spans="1:16" ht="14">
      <c r="A1322" s="219"/>
      <c r="B1322" s="219"/>
      <c r="C1322"/>
      <c r="E1322"/>
      <c r="G1322" s="231" t="s">
        <v>1728</v>
      </c>
      <c r="H1322" s="221"/>
      <c r="I1322"/>
      <c r="J1322"/>
      <c r="K1322" s="221"/>
      <c r="L1322"/>
      <c r="M1322"/>
      <c r="N1322" s="221"/>
      <c r="O1322" s="224" t="s">
        <v>1538</v>
      </c>
      <c r="P1322" s="224" t="s">
        <v>1541</v>
      </c>
    </row>
    <row r="1323" spans="1:16" ht="14">
      <c r="A1323" s="219"/>
      <c r="B1323" s="219"/>
      <c r="C1323"/>
      <c r="E1323"/>
      <c r="G1323" s="231" t="s">
        <v>1730</v>
      </c>
      <c r="H1323" s="221"/>
      <c r="I1323"/>
      <c r="J1323"/>
      <c r="K1323" s="221"/>
      <c r="L1323"/>
      <c r="M1323"/>
      <c r="N1323" s="221"/>
      <c r="O1323" s="224" t="s">
        <v>1538</v>
      </c>
      <c r="P1323" s="224" t="s">
        <v>1542</v>
      </c>
    </row>
    <row r="1324" spans="1:16" ht="14">
      <c r="A1324" s="219"/>
      <c r="B1324" s="219"/>
      <c r="C1324"/>
      <c r="E1324"/>
      <c r="G1324" s="231" t="s">
        <v>1731</v>
      </c>
      <c r="H1324" s="221"/>
      <c r="I1324"/>
      <c r="J1324"/>
      <c r="K1324" s="221"/>
      <c r="L1324"/>
      <c r="M1324"/>
      <c r="N1324" s="221"/>
      <c r="O1324" s="224" t="s">
        <v>1538</v>
      </c>
      <c r="P1324" s="224" t="s">
        <v>265</v>
      </c>
    </row>
    <row r="1325" spans="1:16" ht="14">
      <c r="A1325" s="219"/>
      <c r="B1325" s="219"/>
      <c r="C1325"/>
      <c r="E1325"/>
      <c r="G1325" s="231" t="s">
        <v>1732</v>
      </c>
      <c r="H1325" s="221"/>
      <c r="I1325"/>
      <c r="J1325"/>
      <c r="K1325" s="221"/>
      <c r="L1325"/>
      <c r="M1325"/>
      <c r="N1325" s="221"/>
      <c r="O1325" s="224" t="s">
        <v>1538</v>
      </c>
      <c r="P1325" s="224" t="s">
        <v>1543</v>
      </c>
    </row>
    <row r="1326" spans="1:16" ht="14">
      <c r="A1326" s="219"/>
      <c r="B1326" s="219"/>
      <c r="C1326"/>
      <c r="E1326"/>
      <c r="G1326" s="231" t="s">
        <v>1733</v>
      </c>
      <c r="H1326" s="221"/>
      <c r="I1326"/>
      <c r="J1326"/>
      <c r="K1326" s="221"/>
      <c r="L1326"/>
      <c r="M1326"/>
      <c r="N1326" s="221"/>
      <c r="O1326" s="224" t="s">
        <v>1538</v>
      </c>
      <c r="P1326" s="224" t="s">
        <v>1544</v>
      </c>
    </row>
    <row r="1327" spans="1:16" ht="14">
      <c r="A1327" s="219"/>
      <c r="B1327" s="219"/>
      <c r="C1327"/>
      <c r="E1327"/>
      <c r="G1327" s="231" t="s">
        <v>1734</v>
      </c>
      <c r="H1327" s="221"/>
      <c r="I1327"/>
      <c r="J1327"/>
      <c r="K1327" s="221"/>
      <c r="L1327"/>
      <c r="M1327"/>
      <c r="N1327" s="221"/>
      <c r="O1327" s="224" t="s">
        <v>1546</v>
      </c>
      <c r="P1327" s="224" t="s">
        <v>1547</v>
      </c>
    </row>
    <row r="1328" spans="1:16" ht="14">
      <c r="A1328" s="219"/>
      <c r="B1328" s="219"/>
      <c r="C1328"/>
      <c r="E1328"/>
      <c r="G1328" s="231" t="s">
        <v>1737</v>
      </c>
      <c r="H1328" s="221"/>
      <c r="I1328"/>
      <c r="J1328"/>
      <c r="K1328" s="221"/>
      <c r="L1328"/>
      <c r="M1328"/>
      <c r="N1328" s="221"/>
      <c r="O1328" s="224" t="s">
        <v>1546</v>
      </c>
      <c r="P1328" s="224" t="s">
        <v>1548</v>
      </c>
    </row>
    <row r="1329" spans="1:16" ht="14">
      <c r="A1329" s="219"/>
      <c r="B1329" s="219"/>
      <c r="C1329"/>
      <c r="E1329"/>
      <c r="G1329" s="231" t="s">
        <v>1738</v>
      </c>
      <c r="H1329" s="221"/>
      <c r="I1329"/>
      <c r="J1329"/>
      <c r="K1329" s="221"/>
      <c r="L1329"/>
      <c r="M1329"/>
      <c r="N1329" s="221"/>
      <c r="O1329" s="224" t="s">
        <v>1546</v>
      </c>
      <c r="P1329" s="224" t="s">
        <v>1549</v>
      </c>
    </row>
    <row r="1330" spans="1:16" ht="14">
      <c r="A1330" s="219"/>
      <c r="B1330" s="219"/>
      <c r="C1330"/>
      <c r="E1330"/>
      <c r="G1330" s="231" t="s">
        <v>1739</v>
      </c>
      <c r="H1330" s="221"/>
      <c r="I1330"/>
      <c r="J1330"/>
      <c r="K1330" s="221"/>
      <c r="L1330"/>
      <c r="M1330"/>
      <c r="N1330" s="221"/>
      <c r="O1330" s="224" t="s">
        <v>1546</v>
      </c>
      <c r="P1330" s="224" t="s">
        <v>1551</v>
      </c>
    </row>
    <row r="1331" spans="1:16" ht="14">
      <c r="A1331" s="219"/>
      <c r="B1331" s="219"/>
      <c r="C1331"/>
      <c r="E1331"/>
      <c r="G1331" s="231" t="s">
        <v>1740</v>
      </c>
      <c r="H1331" s="221"/>
      <c r="I1331"/>
      <c r="J1331"/>
      <c r="K1331" s="221"/>
      <c r="L1331"/>
      <c r="M1331"/>
      <c r="N1331" s="221"/>
      <c r="O1331" s="224" t="s">
        <v>1546</v>
      </c>
      <c r="P1331" s="224" t="s">
        <v>1552</v>
      </c>
    </row>
    <row r="1332" spans="1:16" ht="14">
      <c r="A1332" s="219"/>
      <c r="B1332" s="219"/>
      <c r="C1332"/>
      <c r="E1332"/>
      <c r="G1332" s="231" t="s">
        <v>1741</v>
      </c>
      <c r="H1332" s="221"/>
      <c r="I1332"/>
      <c r="J1332"/>
      <c r="K1332" s="221"/>
      <c r="L1332"/>
      <c r="M1332"/>
      <c r="N1332" s="221"/>
      <c r="O1332" s="224" t="s">
        <v>1546</v>
      </c>
      <c r="P1332" s="224" t="s">
        <v>985</v>
      </c>
    </row>
    <row r="1333" spans="1:16" ht="14">
      <c r="A1333" s="219"/>
      <c r="B1333" s="219"/>
      <c r="C1333"/>
      <c r="E1333"/>
      <c r="G1333" s="231" t="s">
        <v>1743</v>
      </c>
      <c r="H1333" s="221"/>
      <c r="I1333"/>
      <c r="J1333"/>
      <c r="K1333" s="221"/>
      <c r="L1333"/>
      <c r="M1333"/>
      <c r="N1333" s="221"/>
      <c r="O1333" s="224" t="s">
        <v>1546</v>
      </c>
      <c r="P1333" s="224" t="s">
        <v>1553</v>
      </c>
    </row>
    <row r="1334" spans="1:16" ht="14">
      <c r="A1334" s="219"/>
      <c r="B1334" s="219"/>
      <c r="C1334"/>
      <c r="E1334"/>
      <c r="G1334" s="231" t="s">
        <v>1744</v>
      </c>
      <c r="H1334" s="221"/>
      <c r="I1334"/>
      <c r="J1334"/>
      <c r="K1334" s="221"/>
      <c r="L1334"/>
      <c r="M1334"/>
      <c r="N1334" s="221"/>
      <c r="O1334" s="224" t="s">
        <v>1546</v>
      </c>
      <c r="P1334" s="224" t="s">
        <v>1554</v>
      </c>
    </row>
    <row r="1335" spans="1:16" ht="14">
      <c r="A1335" s="219"/>
      <c r="B1335" s="219"/>
      <c r="C1335"/>
      <c r="E1335"/>
      <c r="G1335" s="231" t="s">
        <v>1745</v>
      </c>
      <c r="H1335" s="221"/>
      <c r="I1335"/>
      <c r="J1335"/>
      <c r="K1335" s="221"/>
      <c r="L1335"/>
      <c r="M1335"/>
      <c r="N1335" s="221"/>
      <c r="O1335" s="224" t="s">
        <v>1546</v>
      </c>
      <c r="P1335" s="224" t="s">
        <v>1555</v>
      </c>
    </row>
    <row r="1336" spans="1:16" ht="14">
      <c r="A1336" s="219"/>
      <c r="B1336" s="219"/>
      <c r="C1336"/>
      <c r="E1336"/>
      <c r="G1336" s="231" t="s">
        <v>1747</v>
      </c>
      <c r="H1336" s="221"/>
      <c r="I1336"/>
      <c r="J1336"/>
      <c r="K1336" s="221"/>
      <c r="L1336"/>
      <c r="M1336"/>
      <c r="N1336" s="221"/>
      <c r="O1336" s="224" t="s">
        <v>1546</v>
      </c>
      <c r="P1336" s="224" t="s">
        <v>1556</v>
      </c>
    </row>
    <row r="1337" spans="1:16" ht="14">
      <c r="A1337" s="219"/>
      <c r="B1337" s="219"/>
      <c r="C1337"/>
      <c r="E1337"/>
      <c r="G1337" s="231" t="s">
        <v>1749</v>
      </c>
      <c r="H1337" s="221"/>
      <c r="I1337"/>
      <c r="J1337"/>
      <c r="K1337" s="221"/>
      <c r="L1337"/>
      <c r="M1337"/>
      <c r="N1337" s="221"/>
      <c r="O1337" s="224" t="s">
        <v>1546</v>
      </c>
      <c r="P1337" s="224" t="s">
        <v>1558</v>
      </c>
    </row>
    <row r="1338" spans="1:16" ht="14">
      <c r="A1338" s="219"/>
      <c r="B1338" s="219"/>
      <c r="C1338"/>
      <c r="E1338"/>
      <c r="G1338" s="231" t="s">
        <v>1750</v>
      </c>
      <c r="H1338" s="221"/>
      <c r="I1338"/>
      <c r="J1338"/>
      <c r="K1338" s="221"/>
      <c r="L1338"/>
      <c r="M1338"/>
      <c r="N1338" s="221"/>
      <c r="O1338" s="224" t="s">
        <v>1546</v>
      </c>
      <c r="P1338" s="224" t="s">
        <v>1559</v>
      </c>
    </row>
    <row r="1339" spans="1:16" ht="14">
      <c r="A1339" s="219"/>
      <c r="B1339" s="219"/>
      <c r="C1339"/>
      <c r="E1339"/>
      <c r="G1339" s="231" t="s">
        <v>1752</v>
      </c>
      <c r="H1339" s="221"/>
      <c r="I1339"/>
      <c r="J1339"/>
      <c r="K1339" s="221"/>
      <c r="L1339"/>
      <c r="M1339"/>
      <c r="N1339" s="221"/>
      <c r="O1339" s="224" t="s">
        <v>1560</v>
      </c>
      <c r="P1339" s="224" t="s">
        <v>1561</v>
      </c>
    </row>
    <row r="1340" spans="1:16" ht="14">
      <c r="A1340" s="219"/>
      <c r="B1340" s="219"/>
      <c r="C1340"/>
      <c r="E1340"/>
      <c r="G1340" s="231" t="s">
        <v>1754</v>
      </c>
      <c r="H1340" s="221"/>
      <c r="I1340"/>
      <c r="J1340"/>
      <c r="K1340" s="221"/>
      <c r="L1340"/>
      <c r="M1340"/>
      <c r="N1340" s="221"/>
      <c r="O1340" s="224" t="s">
        <v>1560</v>
      </c>
      <c r="P1340" s="224" t="s">
        <v>1562</v>
      </c>
    </row>
    <row r="1341" spans="1:16" ht="14">
      <c r="A1341" s="219"/>
      <c r="B1341" s="219"/>
      <c r="C1341"/>
      <c r="E1341"/>
      <c r="G1341" s="231" t="s">
        <v>1755</v>
      </c>
      <c r="H1341" s="221"/>
      <c r="I1341"/>
      <c r="J1341"/>
      <c r="K1341" s="221"/>
      <c r="L1341"/>
      <c r="M1341"/>
      <c r="N1341" s="221"/>
      <c r="O1341" s="224" t="s">
        <v>1560</v>
      </c>
      <c r="P1341" s="224" t="s">
        <v>1564</v>
      </c>
    </row>
    <row r="1342" spans="1:16" ht="14">
      <c r="A1342" s="219"/>
      <c r="B1342" s="219"/>
      <c r="C1342"/>
      <c r="E1342"/>
      <c r="G1342" s="231" t="s">
        <v>1757</v>
      </c>
      <c r="H1342" s="221"/>
      <c r="I1342"/>
      <c r="J1342"/>
      <c r="K1342" s="221"/>
      <c r="L1342"/>
      <c r="M1342"/>
      <c r="N1342" s="221"/>
      <c r="O1342" s="224" t="s">
        <v>1560</v>
      </c>
      <c r="P1342" s="224" t="s">
        <v>1566</v>
      </c>
    </row>
    <row r="1343" spans="1:16" ht="14">
      <c r="A1343" s="219"/>
      <c r="B1343" s="219"/>
      <c r="C1343"/>
      <c r="E1343"/>
      <c r="G1343" s="231" t="s">
        <v>1759</v>
      </c>
      <c r="H1343" s="221"/>
      <c r="I1343"/>
      <c r="J1343"/>
      <c r="K1343" s="221"/>
      <c r="L1343"/>
      <c r="M1343"/>
      <c r="N1343" s="221"/>
      <c r="O1343" s="224" t="s">
        <v>1560</v>
      </c>
      <c r="P1343" s="224" t="s">
        <v>1567</v>
      </c>
    </row>
    <row r="1344" spans="1:16" ht="14">
      <c r="A1344" s="219"/>
      <c r="B1344" s="219"/>
      <c r="C1344"/>
      <c r="E1344"/>
      <c r="G1344" s="231" t="s">
        <v>1760</v>
      </c>
      <c r="H1344" s="221"/>
      <c r="I1344"/>
      <c r="J1344"/>
      <c r="K1344" s="221"/>
      <c r="L1344"/>
      <c r="M1344"/>
      <c r="N1344" s="221"/>
      <c r="O1344" s="224" t="s">
        <v>1560</v>
      </c>
      <c r="P1344" s="224" t="s">
        <v>1568</v>
      </c>
    </row>
    <row r="1345" spans="1:16" ht="14">
      <c r="A1345" s="219"/>
      <c r="B1345" s="219"/>
      <c r="C1345"/>
      <c r="E1345"/>
      <c r="G1345" s="231" t="s">
        <v>1761</v>
      </c>
      <c r="H1345" s="221"/>
      <c r="I1345"/>
      <c r="J1345"/>
      <c r="K1345" s="221"/>
      <c r="L1345"/>
      <c r="M1345"/>
      <c r="N1345" s="221"/>
      <c r="O1345" s="224" t="s">
        <v>1560</v>
      </c>
      <c r="P1345" s="224" t="s">
        <v>1570</v>
      </c>
    </row>
    <row r="1346" spans="1:16" ht="14">
      <c r="A1346" s="219"/>
      <c r="B1346" s="219"/>
      <c r="C1346"/>
      <c r="E1346"/>
      <c r="G1346" s="231" t="s">
        <v>1762</v>
      </c>
      <c r="H1346" s="221"/>
      <c r="I1346"/>
      <c r="J1346"/>
      <c r="K1346" s="221"/>
      <c r="L1346"/>
      <c r="M1346"/>
      <c r="N1346" s="221"/>
      <c r="O1346" s="224" t="s">
        <v>1560</v>
      </c>
      <c r="P1346" s="224" t="s">
        <v>1571</v>
      </c>
    </row>
    <row r="1347" spans="1:16" ht="14">
      <c r="A1347" s="219"/>
      <c r="B1347" s="219"/>
      <c r="C1347"/>
      <c r="E1347"/>
      <c r="G1347" s="231" t="s">
        <v>1764</v>
      </c>
      <c r="H1347" s="221"/>
      <c r="I1347"/>
      <c r="J1347"/>
      <c r="K1347" s="221"/>
      <c r="L1347"/>
      <c r="M1347"/>
      <c r="N1347" s="221"/>
      <c r="O1347" s="224" t="s">
        <v>1560</v>
      </c>
      <c r="P1347" s="224" t="s">
        <v>1573</v>
      </c>
    </row>
    <row r="1348" spans="1:16" ht="14">
      <c r="A1348" s="219"/>
      <c r="B1348" s="219"/>
      <c r="C1348"/>
      <c r="E1348"/>
      <c r="G1348" s="231" t="s">
        <v>1766</v>
      </c>
      <c r="H1348" s="221"/>
      <c r="I1348"/>
      <c r="J1348"/>
      <c r="K1348" s="221"/>
      <c r="L1348"/>
      <c r="M1348"/>
      <c r="N1348" s="221"/>
      <c r="O1348" s="224" t="s">
        <v>1560</v>
      </c>
      <c r="P1348" s="224" t="s">
        <v>1574</v>
      </c>
    </row>
    <row r="1349" spans="1:16" ht="14">
      <c r="A1349" s="219"/>
      <c r="B1349" s="219"/>
      <c r="C1349"/>
      <c r="E1349"/>
      <c r="G1349" s="231" t="s">
        <v>1767</v>
      </c>
      <c r="H1349" s="221"/>
      <c r="I1349"/>
      <c r="J1349"/>
      <c r="K1349" s="221"/>
      <c r="L1349"/>
      <c r="M1349"/>
      <c r="N1349" s="221"/>
      <c r="O1349" s="224" t="s">
        <v>1560</v>
      </c>
      <c r="P1349" s="224" t="s">
        <v>1575</v>
      </c>
    </row>
    <row r="1350" spans="1:16" ht="14">
      <c r="A1350" s="219"/>
      <c r="B1350" s="219"/>
      <c r="C1350"/>
      <c r="E1350"/>
      <c r="G1350" s="231" t="s">
        <v>1768</v>
      </c>
      <c r="H1350" s="221"/>
      <c r="I1350"/>
      <c r="J1350"/>
      <c r="K1350" s="221"/>
      <c r="L1350"/>
      <c r="M1350"/>
      <c r="N1350" s="221"/>
      <c r="O1350" s="224" t="s">
        <v>1560</v>
      </c>
      <c r="P1350" s="224" t="s">
        <v>1576</v>
      </c>
    </row>
    <row r="1351" spans="1:16" ht="14">
      <c r="A1351" s="219"/>
      <c r="B1351" s="219"/>
      <c r="C1351"/>
      <c r="E1351"/>
      <c r="G1351" s="231" t="s">
        <v>1769</v>
      </c>
      <c r="H1351" s="221"/>
      <c r="I1351"/>
      <c r="J1351"/>
      <c r="K1351" s="221"/>
      <c r="L1351"/>
      <c r="M1351"/>
      <c r="N1351" s="221"/>
      <c r="O1351" s="224" t="s">
        <v>1560</v>
      </c>
      <c r="P1351" s="224" t="s">
        <v>1577</v>
      </c>
    </row>
    <row r="1352" spans="1:16" ht="14">
      <c r="A1352" s="219"/>
      <c r="B1352" s="219"/>
      <c r="C1352"/>
      <c r="E1352"/>
      <c r="G1352" s="231" t="s">
        <v>1771</v>
      </c>
      <c r="H1352" s="221"/>
      <c r="I1352"/>
      <c r="J1352"/>
      <c r="K1352" s="221"/>
      <c r="L1352"/>
      <c r="M1352"/>
      <c r="N1352" s="221"/>
      <c r="O1352" s="224" t="s">
        <v>1560</v>
      </c>
      <c r="P1352" s="224" t="s">
        <v>1579</v>
      </c>
    </row>
    <row r="1353" spans="1:16" ht="14">
      <c r="A1353" s="219"/>
      <c r="B1353" s="219"/>
      <c r="C1353"/>
      <c r="E1353"/>
      <c r="G1353" s="231" t="s">
        <v>1772</v>
      </c>
      <c r="H1353" s="221"/>
      <c r="I1353"/>
      <c r="J1353"/>
      <c r="K1353" s="221"/>
      <c r="L1353"/>
      <c r="M1353"/>
      <c r="N1353" s="221"/>
      <c r="O1353" s="224" t="s">
        <v>1560</v>
      </c>
      <c r="P1353" s="224" t="s">
        <v>1580</v>
      </c>
    </row>
    <row r="1354" spans="1:16" ht="14">
      <c r="A1354" s="219"/>
      <c r="B1354" s="219"/>
      <c r="C1354"/>
      <c r="E1354"/>
      <c r="G1354" s="231" t="s">
        <v>1773</v>
      </c>
      <c r="H1354" s="221"/>
      <c r="I1354"/>
      <c r="J1354"/>
      <c r="K1354" s="221"/>
      <c r="L1354"/>
      <c r="M1354"/>
      <c r="N1354" s="221"/>
      <c r="O1354" s="224" t="s">
        <v>1560</v>
      </c>
      <c r="P1354" s="224" t="s">
        <v>1581</v>
      </c>
    </row>
    <row r="1355" spans="1:16" ht="14">
      <c r="A1355" s="219"/>
      <c r="B1355" s="219"/>
      <c r="C1355"/>
      <c r="E1355"/>
      <c r="G1355" s="231" t="s">
        <v>1774</v>
      </c>
      <c r="H1355" s="221"/>
      <c r="I1355"/>
      <c r="J1355"/>
      <c r="K1355" s="221"/>
      <c r="L1355"/>
      <c r="M1355"/>
      <c r="N1355" s="221"/>
      <c r="O1355" s="224" t="s">
        <v>1560</v>
      </c>
      <c r="P1355" s="224" t="s">
        <v>1582</v>
      </c>
    </row>
    <row r="1356" spans="1:16" ht="14">
      <c r="A1356" s="219"/>
      <c r="B1356" s="219"/>
      <c r="C1356"/>
      <c r="E1356"/>
      <c r="G1356" s="231" t="s">
        <v>1776</v>
      </c>
      <c r="H1356" s="221"/>
      <c r="I1356"/>
      <c r="J1356"/>
      <c r="K1356" s="221"/>
      <c r="L1356"/>
      <c r="M1356"/>
      <c r="N1356" s="221"/>
      <c r="O1356" s="224" t="s">
        <v>1560</v>
      </c>
      <c r="P1356" s="224" t="s">
        <v>1583</v>
      </c>
    </row>
    <row r="1357" spans="1:16" ht="14">
      <c r="A1357" s="219"/>
      <c r="B1357" s="219"/>
      <c r="C1357"/>
      <c r="E1357"/>
      <c r="G1357" s="231" t="s">
        <v>1778</v>
      </c>
      <c r="H1357" s="221"/>
      <c r="I1357"/>
      <c r="J1357"/>
      <c r="K1357" s="221"/>
      <c r="L1357"/>
      <c r="M1357"/>
      <c r="N1357" s="221"/>
      <c r="O1357" s="224" t="s">
        <v>1560</v>
      </c>
      <c r="P1357" s="224" t="s">
        <v>1585</v>
      </c>
    </row>
    <row r="1358" spans="1:16" ht="14">
      <c r="A1358" s="219"/>
      <c r="B1358" s="219"/>
      <c r="C1358"/>
      <c r="E1358"/>
      <c r="G1358" s="231" t="s">
        <v>1779</v>
      </c>
      <c r="H1358" s="221"/>
      <c r="I1358"/>
      <c r="J1358"/>
      <c r="K1358" s="221"/>
      <c r="L1358"/>
      <c r="M1358"/>
      <c r="N1358" s="221"/>
      <c r="O1358" s="224" t="s">
        <v>1560</v>
      </c>
      <c r="P1358" s="224" t="s">
        <v>1586</v>
      </c>
    </row>
    <row r="1359" spans="1:16" ht="14">
      <c r="A1359" s="219"/>
      <c r="B1359" s="219"/>
      <c r="C1359"/>
      <c r="E1359"/>
      <c r="G1359" s="231" t="s">
        <v>1781</v>
      </c>
      <c r="H1359" s="221"/>
      <c r="I1359"/>
      <c r="J1359"/>
      <c r="K1359" s="221"/>
      <c r="L1359"/>
      <c r="M1359"/>
      <c r="N1359" s="221"/>
      <c r="O1359" s="224" t="s">
        <v>1560</v>
      </c>
      <c r="P1359" s="224" t="s">
        <v>1587</v>
      </c>
    </row>
    <row r="1360" spans="1:16" ht="14">
      <c r="A1360" s="219"/>
      <c r="B1360" s="219"/>
      <c r="C1360"/>
      <c r="E1360"/>
      <c r="G1360" s="231" t="s">
        <v>1782</v>
      </c>
      <c r="H1360" s="221"/>
      <c r="I1360"/>
      <c r="J1360"/>
      <c r="K1360" s="221"/>
      <c r="L1360"/>
      <c r="M1360"/>
      <c r="N1360" s="221"/>
      <c r="O1360" s="224" t="s">
        <v>1560</v>
      </c>
      <c r="P1360" s="224" t="s">
        <v>1588</v>
      </c>
    </row>
    <row r="1361" spans="1:16" ht="14">
      <c r="A1361" s="219"/>
      <c r="B1361" s="219"/>
      <c r="C1361"/>
      <c r="E1361"/>
      <c r="G1361" s="231" t="s">
        <v>1783</v>
      </c>
      <c r="H1361" s="221"/>
      <c r="I1361"/>
      <c r="J1361"/>
      <c r="K1361" s="221"/>
      <c r="L1361"/>
      <c r="M1361"/>
      <c r="N1361" s="221"/>
      <c r="O1361" s="224" t="s">
        <v>1560</v>
      </c>
      <c r="P1361" s="224" t="s">
        <v>1589</v>
      </c>
    </row>
    <row r="1362" spans="1:16" ht="14">
      <c r="A1362" s="219"/>
      <c r="B1362" s="219"/>
      <c r="C1362"/>
      <c r="E1362"/>
      <c r="G1362" s="231" t="s">
        <v>1784</v>
      </c>
      <c r="H1362" s="221"/>
      <c r="I1362"/>
      <c r="J1362"/>
      <c r="K1362" s="221"/>
      <c r="L1362"/>
      <c r="M1362"/>
      <c r="N1362" s="221"/>
      <c r="O1362" s="224" t="s">
        <v>1560</v>
      </c>
      <c r="P1362" s="224" t="s">
        <v>1590</v>
      </c>
    </row>
    <row r="1363" spans="1:16" ht="14">
      <c r="A1363" s="219"/>
      <c r="B1363" s="219"/>
      <c r="C1363"/>
      <c r="E1363"/>
      <c r="G1363" s="231" t="s">
        <v>1785</v>
      </c>
      <c r="H1363" s="221"/>
      <c r="I1363"/>
      <c r="J1363"/>
      <c r="K1363" s="221"/>
      <c r="L1363"/>
      <c r="M1363"/>
      <c r="N1363" s="221"/>
      <c r="O1363" s="224" t="s">
        <v>1560</v>
      </c>
      <c r="P1363" s="224" t="s">
        <v>1592</v>
      </c>
    </row>
    <row r="1364" spans="1:16" ht="14">
      <c r="A1364" s="219"/>
      <c r="B1364" s="219"/>
      <c r="C1364"/>
      <c r="E1364"/>
      <c r="G1364" s="231" t="s">
        <v>1786</v>
      </c>
      <c r="H1364" s="221"/>
      <c r="I1364"/>
      <c r="J1364"/>
      <c r="K1364" s="221"/>
      <c r="L1364"/>
      <c r="M1364"/>
      <c r="N1364" s="221"/>
      <c r="O1364" s="224" t="s">
        <v>1560</v>
      </c>
      <c r="P1364" s="224" t="s">
        <v>1593</v>
      </c>
    </row>
    <row r="1365" spans="1:16" ht="14">
      <c r="A1365" s="219"/>
      <c r="B1365" s="219"/>
      <c r="C1365"/>
      <c r="E1365"/>
      <c r="G1365" s="231" t="s">
        <v>1787</v>
      </c>
      <c r="H1365" s="221"/>
      <c r="I1365"/>
      <c r="J1365"/>
      <c r="K1365" s="221"/>
      <c r="L1365"/>
      <c r="M1365"/>
      <c r="N1365" s="221"/>
      <c r="O1365" s="224" t="s">
        <v>1560</v>
      </c>
      <c r="P1365" s="224" t="s">
        <v>1594</v>
      </c>
    </row>
    <row r="1366" spans="1:16" ht="14">
      <c r="A1366" s="219"/>
      <c r="B1366" s="219"/>
      <c r="C1366"/>
      <c r="E1366"/>
      <c r="G1366" s="231" t="s">
        <v>1788</v>
      </c>
      <c r="H1366" s="221"/>
      <c r="I1366"/>
      <c r="J1366"/>
      <c r="K1366" s="221"/>
      <c r="L1366"/>
      <c r="M1366"/>
      <c r="N1366" s="221"/>
      <c r="O1366" s="224" t="s">
        <v>1560</v>
      </c>
      <c r="P1366" s="224" t="s">
        <v>1595</v>
      </c>
    </row>
    <row r="1367" spans="1:16" ht="14">
      <c r="A1367" s="219"/>
      <c r="B1367" s="219"/>
      <c r="C1367"/>
      <c r="E1367"/>
      <c r="G1367" s="231" t="s">
        <v>1789</v>
      </c>
      <c r="H1367" s="221"/>
      <c r="I1367"/>
      <c r="J1367"/>
      <c r="K1367" s="221"/>
      <c r="L1367"/>
      <c r="M1367"/>
      <c r="N1367" s="221"/>
      <c r="O1367" s="224" t="s">
        <v>1560</v>
      </c>
      <c r="P1367" s="224" t="s">
        <v>1596</v>
      </c>
    </row>
    <row r="1368" spans="1:16" ht="14">
      <c r="A1368" s="219"/>
      <c r="B1368" s="219"/>
      <c r="C1368"/>
      <c r="E1368"/>
      <c r="G1368" s="231" t="s">
        <v>1790</v>
      </c>
      <c r="H1368" s="221"/>
      <c r="I1368"/>
      <c r="J1368"/>
      <c r="K1368" s="221"/>
      <c r="L1368"/>
      <c r="M1368"/>
      <c r="N1368" s="221"/>
      <c r="O1368" s="224" t="s">
        <v>1560</v>
      </c>
      <c r="P1368" s="224" t="s">
        <v>1597</v>
      </c>
    </row>
    <row r="1369" spans="1:16" ht="14">
      <c r="A1369" s="219"/>
      <c r="B1369" s="219"/>
      <c r="C1369"/>
      <c r="E1369"/>
      <c r="G1369" s="231" t="s">
        <v>1791</v>
      </c>
      <c r="H1369" s="221"/>
      <c r="I1369"/>
      <c r="J1369"/>
      <c r="K1369" s="221"/>
      <c r="L1369"/>
      <c r="M1369"/>
      <c r="N1369" s="221"/>
      <c r="O1369" s="224" t="s">
        <v>1560</v>
      </c>
      <c r="P1369" s="224" t="s">
        <v>1599</v>
      </c>
    </row>
    <row r="1370" spans="1:16" ht="14">
      <c r="A1370" s="219"/>
      <c r="B1370" s="219"/>
      <c r="C1370"/>
      <c r="E1370"/>
      <c r="G1370" s="231" t="s">
        <v>1792</v>
      </c>
      <c r="H1370" s="221"/>
      <c r="I1370"/>
      <c r="J1370"/>
      <c r="K1370" s="221"/>
      <c r="L1370"/>
      <c r="M1370"/>
      <c r="N1370" s="221"/>
      <c r="O1370" s="224" t="s">
        <v>1560</v>
      </c>
      <c r="P1370" s="224" t="s">
        <v>1600</v>
      </c>
    </row>
    <row r="1371" spans="1:16" ht="14">
      <c r="A1371" s="219"/>
      <c r="B1371" s="219"/>
      <c r="C1371"/>
      <c r="E1371"/>
      <c r="G1371" s="231" t="s">
        <v>1794</v>
      </c>
      <c r="H1371" s="221"/>
      <c r="I1371"/>
      <c r="J1371"/>
      <c r="K1371" s="221"/>
      <c r="L1371"/>
      <c r="M1371"/>
      <c r="N1371" s="221"/>
      <c r="O1371" s="224" t="s">
        <v>1560</v>
      </c>
      <c r="P1371" s="224" t="s">
        <v>1601</v>
      </c>
    </row>
    <row r="1372" spans="1:16" ht="14">
      <c r="A1372" s="219"/>
      <c r="B1372" s="219"/>
      <c r="C1372"/>
      <c r="E1372"/>
      <c r="G1372" s="231" t="s">
        <v>1795</v>
      </c>
      <c r="H1372" s="221"/>
      <c r="I1372"/>
      <c r="J1372"/>
      <c r="K1372" s="221"/>
      <c r="L1372"/>
      <c r="M1372"/>
      <c r="N1372" s="221"/>
      <c r="O1372" s="224" t="s">
        <v>1560</v>
      </c>
      <c r="P1372" s="224" t="s">
        <v>1602</v>
      </c>
    </row>
    <row r="1373" spans="1:16" ht="14">
      <c r="A1373" s="219"/>
      <c r="B1373" s="219"/>
      <c r="C1373"/>
      <c r="E1373"/>
      <c r="G1373" s="231" t="s">
        <v>1796</v>
      </c>
      <c r="H1373" s="221"/>
      <c r="I1373"/>
      <c r="J1373"/>
      <c r="K1373" s="221"/>
      <c r="L1373"/>
      <c r="M1373"/>
      <c r="N1373" s="221"/>
      <c r="O1373" s="224" t="s">
        <v>1560</v>
      </c>
      <c r="P1373" s="224" t="s">
        <v>1603</v>
      </c>
    </row>
    <row r="1374" spans="1:16" ht="14">
      <c r="A1374" s="219"/>
      <c r="B1374" s="219"/>
      <c r="C1374"/>
      <c r="E1374"/>
      <c r="G1374" s="231" t="s">
        <v>1797</v>
      </c>
      <c r="H1374" s="221"/>
      <c r="I1374"/>
      <c r="J1374"/>
      <c r="K1374" s="221"/>
      <c r="L1374"/>
      <c r="M1374"/>
      <c r="N1374" s="221"/>
      <c r="O1374" s="224" t="s">
        <v>1560</v>
      </c>
      <c r="P1374" s="224" t="s">
        <v>1604</v>
      </c>
    </row>
    <row r="1375" spans="1:16" ht="14">
      <c r="A1375" s="219"/>
      <c r="B1375" s="219"/>
      <c r="C1375"/>
      <c r="E1375"/>
      <c r="G1375" s="231" t="s">
        <v>1798</v>
      </c>
      <c r="H1375" s="221"/>
      <c r="I1375"/>
      <c r="J1375"/>
      <c r="K1375" s="221"/>
      <c r="L1375"/>
      <c r="M1375"/>
      <c r="N1375" s="221"/>
      <c r="O1375" s="224" t="s">
        <v>1560</v>
      </c>
      <c r="P1375" s="224" t="s">
        <v>1607</v>
      </c>
    </row>
    <row r="1376" spans="1:16" ht="14">
      <c r="A1376" s="219"/>
      <c r="B1376" s="219"/>
      <c r="C1376"/>
      <c r="E1376"/>
      <c r="G1376" s="231" t="s">
        <v>1800</v>
      </c>
      <c r="H1376" s="221"/>
      <c r="I1376"/>
      <c r="J1376"/>
      <c r="K1376" s="221"/>
      <c r="L1376"/>
      <c r="M1376"/>
      <c r="N1376" s="221"/>
      <c r="O1376" s="224" t="s">
        <v>1560</v>
      </c>
      <c r="P1376" s="224" t="s">
        <v>1237</v>
      </c>
    </row>
    <row r="1377" spans="1:16" ht="14">
      <c r="A1377" s="219"/>
      <c r="B1377" s="219"/>
      <c r="C1377"/>
      <c r="E1377"/>
      <c r="G1377" s="231" t="s">
        <v>1801</v>
      </c>
      <c r="H1377" s="221"/>
      <c r="I1377"/>
      <c r="J1377"/>
      <c r="K1377" s="221"/>
      <c r="L1377"/>
      <c r="M1377"/>
      <c r="N1377" s="221"/>
      <c r="O1377" s="224" t="s">
        <v>1560</v>
      </c>
      <c r="P1377" s="224" t="s">
        <v>1608</v>
      </c>
    </row>
    <row r="1378" spans="1:16" ht="14">
      <c r="A1378" s="219"/>
      <c r="B1378" s="219"/>
      <c r="C1378"/>
      <c r="E1378"/>
      <c r="G1378" s="231" t="s">
        <v>1802</v>
      </c>
      <c r="H1378" s="221"/>
      <c r="I1378"/>
      <c r="J1378"/>
      <c r="K1378" s="221"/>
      <c r="L1378"/>
      <c r="M1378"/>
      <c r="N1378" s="221"/>
      <c r="O1378" s="224" t="s">
        <v>1560</v>
      </c>
      <c r="P1378" s="224" t="s">
        <v>1609</v>
      </c>
    </row>
    <row r="1379" spans="1:16" ht="14">
      <c r="A1379" s="219"/>
      <c r="B1379" s="219"/>
      <c r="C1379"/>
      <c r="E1379"/>
      <c r="G1379" s="231" t="s">
        <v>1804</v>
      </c>
      <c r="H1379" s="221"/>
      <c r="I1379"/>
      <c r="J1379"/>
      <c r="K1379" s="221"/>
      <c r="L1379"/>
      <c r="M1379"/>
      <c r="N1379" s="221"/>
      <c r="O1379" s="224" t="s">
        <v>1610</v>
      </c>
      <c r="P1379" s="224" t="s">
        <v>1611</v>
      </c>
    </row>
    <row r="1380" spans="1:16" ht="14">
      <c r="A1380" s="219"/>
      <c r="B1380" s="219"/>
      <c r="C1380"/>
      <c r="E1380"/>
      <c r="G1380" s="231" t="s">
        <v>1805</v>
      </c>
      <c r="H1380" s="221"/>
      <c r="I1380"/>
      <c r="J1380"/>
      <c r="K1380" s="221"/>
      <c r="L1380"/>
      <c r="M1380"/>
      <c r="N1380" s="221"/>
      <c r="O1380" s="224" t="s">
        <v>1610</v>
      </c>
      <c r="P1380" s="224" t="s">
        <v>1613</v>
      </c>
    </row>
    <row r="1381" spans="1:16" ht="14">
      <c r="A1381" s="219"/>
      <c r="B1381" s="219"/>
      <c r="C1381"/>
      <c r="E1381"/>
      <c r="G1381" s="231" t="s">
        <v>1806</v>
      </c>
      <c r="H1381" s="221"/>
      <c r="I1381"/>
      <c r="J1381"/>
      <c r="K1381" s="221"/>
      <c r="L1381"/>
      <c r="M1381"/>
      <c r="N1381" s="221"/>
      <c r="O1381" s="224" t="s">
        <v>1610</v>
      </c>
      <c r="P1381" s="224" t="s">
        <v>1615</v>
      </c>
    </row>
    <row r="1382" spans="1:16" ht="14">
      <c r="A1382" s="219"/>
      <c r="B1382" s="219"/>
      <c r="C1382"/>
      <c r="E1382"/>
      <c r="G1382" s="231" t="s">
        <v>1807</v>
      </c>
      <c r="H1382" s="221"/>
      <c r="I1382"/>
      <c r="J1382"/>
      <c r="K1382" s="221"/>
      <c r="L1382"/>
      <c r="M1382"/>
      <c r="N1382" s="221"/>
      <c r="O1382" s="224" t="s">
        <v>1610</v>
      </c>
      <c r="P1382" s="224" t="s">
        <v>1616</v>
      </c>
    </row>
    <row r="1383" spans="1:16" ht="14">
      <c r="A1383" s="219"/>
      <c r="B1383" s="219"/>
      <c r="C1383"/>
      <c r="E1383"/>
      <c r="G1383" s="231" t="s">
        <v>1808</v>
      </c>
      <c r="H1383" s="221"/>
      <c r="I1383"/>
      <c r="J1383"/>
      <c r="K1383" s="221"/>
      <c r="L1383"/>
      <c r="M1383"/>
      <c r="N1383" s="221"/>
      <c r="O1383" s="224" t="s">
        <v>1610</v>
      </c>
      <c r="P1383" s="224" t="s">
        <v>1617</v>
      </c>
    </row>
    <row r="1384" spans="1:16" ht="14">
      <c r="A1384" s="219"/>
      <c r="B1384" s="219"/>
      <c r="C1384"/>
      <c r="E1384"/>
      <c r="G1384" s="231" t="s">
        <v>1809</v>
      </c>
      <c r="H1384" s="221"/>
      <c r="I1384"/>
      <c r="J1384"/>
      <c r="K1384" s="221"/>
      <c r="L1384"/>
      <c r="M1384"/>
      <c r="N1384" s="221"/>
      <c r="O1384" s="224" t="s">
        <v>1610</v>
      </c>
      <c r="P1384" s="224" t="s">
        <v>1618</v>
      </c>
    </row>
    <row r="1385" spans="1:16" ht="14">
      <c r="A1385" s="219"/>
      <c r="B1385" s="219"/>
      <c r="C1385"/>
      <c r="E1385"/>
      <c r="G1385" s="231" t="s">
        <v>1810</v>
      </c>
      <c r="H1385" s="221"/>
      <c r="I1385"/>
      <c r="J1385"/>
      <c r="K1385" s="221"/>
      <c r="L1385"/>
      <c r="M1385"/>
      <c r="N1385" s="221"/>
      <c r="O1385" s="224" t="s">
        <v>1610</v>
      </c>
      <c r="P1385" s="224" t="s">
        <v>1619</v>
      </c>
    </row>
    <row r="1386" spans="1:16" ht="14">
      <c r="A1386" s="219"/>
      <c r="B1386" s="219"/>
      <c r="C1386"/>
      <c r="E1386"/>
      <c r="G1386" s="231" t="s">
        <v>1811</v>
      </c>
      <c r="H1386" s="221"/>
      <c r="I1386"/>
      <c r="J1386"/>
      <c r="K1386" s="221"/>
      <c r="L1386"/>
      <c r="M1386"/>
      <c r="N1386" s="221"/>
      <c r="O1386" s="224" t="s">
        <v>1610</v>
      </c>
      <c r="P1386" s="224" t="s">
        <v>1620</v>
      </c>
    </row>
    <row r="1387" spans="1:16" ht="14">
      <c r="A1387" s="219"/>
      <c r="B1387" s="219"/>
      <c r="C1387"/>
      <c r="E1387"/>
      <c r="G1387" s="231" t="s">
        <v>1812</v>
      </c>
      <c r="H1387" s="221"/>
      <c r="I1387"/>
      <c r="J1387"/>
      <c r="K1387" s="221"/>
      <c r="L1387"/>
      <c r="M1387"/>
      <c r="N1387" s="221"/>
      <c r="O1387" s="224" t="s">
        <v>1610</v>
      </c>
      <c r="P1387" s="224" t="s">
        <v>1621</v>
      </c>
    </row>
    <row r="1388" spans="1:16" ht="14">
      <c r="A1388" s="219"/>
      <c r="B1388" s="219"/>
      <c r="C1388"/>
      <c r="E1388"/>
      <c r="G1388" s="231" t="s">
        <v>1813</v>
      </c>
      <c r="H1388" s="221"/>
      <c r="I1388"/>
      <c r="J1388"/>
      <c r="K1388" s="221"/>
      <c r="L1388"/>
      <c r="M1388"/>
      <c r="N1388" s="221"/>
      <c r="O1388" s="224" t="s">
        <v>1610</v>
      </c>
      <c r="P1388" s="224" t="s">
        <v>1623</v>
      </c>
    </row>
    <row r="1389" spans="1:16" ht="14">
      <c r="A1389" s="219"/>
      <c r="B1389" s="219"/>
      <c r="C1389"/>
      <c r="E1389"/>
      <c r="G1389" s="231" t="s">
        <v>1816</v>
      </c>
      <c r="H1389" s="221"/>
      <c r="I1389"/>
      <c r="J1389"/>
      <c r="K1389" s="221"/>
      <c r="L1389"/>
      <c r="M1389"/>
      <c r="N1389" s="221"/>
      <c r="O1389" s="224" t="s">
        <v>1610</v>
      </c>
      <c r="P1389" s="224" t="s">
        <v>1624</v>
      </c>
    </row>
    <row r="1390" spans="1:16" ht="14">
      <c r="A1390" s="219"/>
      <c r="B1390" s="219"/>
      <c r="C1390"/>
      <c r="E1390"/>
      <c r="G1390" s="231" t="s">
        <v>1817</v>
      </c>
      <c r="H1390" s="221"/>
      <c r="I1390"/>
      <c r="J1390"/>
      <c r="K1390" s="221"/>
      <c r="L1390"/>
      <c r="M1390"/>
      <c r="N1390" s="221"/>
      <c r="O1390" s="224" t="s">
        <v>1610</v>
      </c>
      <c r="P1390" s="224" t="s">
        <v>1625</v>
      </c>
    </row>
    <row r="1391" spans="1:16" ht="14">
      <c r="A1391" s="219"/>
      <c r="B1391" s="219"/>
      <c r="C1391"/>
      <c r="E1391"/>
      <c r="G1391" s="231" t="s">
        <v>1818</v>
      </c>
      <c r="H1391" s="221"/>
      <c r="I1391"/>
      <c r="J1391"/>
      <c r="K1391" s="221"/>
      <c r="L1391"/>
      <c r="M1391"/>
      <c r="N1391" s="221"/>
      <c r="O1391" s="224" t="s">
        <v>1610</v>
      </c>
      <c r="P1391" s="224" t="s">
        <v>1626</v>
      </c>
    </row>
    <row r="1392" spans="1:16" ht="14">
      <c r="A1392" s="219"/>
      <c r="B1392" s="219"/>
      <c r="C1392"/>
      <c r="E1392"/>
      <c r="G1392" s="231" t="s">
        <v>1820</v>
      </c>
      <c r="H1392" s="221"/>
      <c r="I1392"/>
      <c r="J1392"/>
      <c r="K1392" s="221"/>
      <c r="L1392"/>
      <c r="M1392"/>
      <c r="N1392" s="221"/>
      <c r="O1392" s="224" t="s">
        <v>1610</v>
      </c>
      <c r="P1392" s="224" t="s">
        <v>1627</v>
      </c>
    </row>
    <row r="1393" spans="1:16" ht="14">
      <c r="A1393" s="219"/>
      <c r="B1393" s="219"/>
      <c r="C1393"/>
      <c r="E1393"/>
      <c r="G1393" s="231" t="s">
        <v>1821</v>
      </c>
      <c r="H1393" s="221"/>
      <c r="I1393"/>
      <c r="J1393"/>
      <c r="K1393" s="221"/>
      <c r="L1393"/>
      <c r="M1393"/>
      <c r="N1393" s="221"/>
      <c r="O1393" s="224" t="s">
        <v>1610</v>
      </c>
      <c r="P1393" s="224" t="s">
        <v>1628</v>
      </c>
    </row>
    <row r="1394" spans="1:16" ht="14">
      <c r="A1394" s="219"/>
      <c r="B1394" s="219"/>
      <c r="C1394"/>
      <c r="E1394"/>
      <c r="G1394" s="231" t="s">
        <v>1822</v>
      </c>
      <c r="H1394" s="221"/>
      <c r="I1394"/>
      <c r="J1394"/>
      <c r="K1394" s="221"/>
      <c r="L1394"/>
      <c r="M1394"/>
      <c r="N1394" s="221"/>
      <c r="O1394" s="224" t="s">
        <v>1610</v>
      </c>
      <c r="P1394" s="224" t="s">
        <v>1630</v>
      </c>
    </row>
    <row r="1395" spans="1:16" ht="14">
      <c r="A1395" s="219"/>
      <c r="B1395" s="219"/>
      <c r="C1395"/>
      <c r="E1395"/>
      <c r="G1395" s="231" t="s">
        <v>1823</v>
      </c>
      <c r="H1395" s="221"/>
      <c r="I1395"/>
      <c r="J1395"/>
      <c r="K1395" s="221"/>
      <c r="L1395"/>
      <c r="M1395"/>
      <c r="N1395" s="221"/>
      <c r="O1395" s="224" t="s">
        <v>1610</v>
      </c>
      <c r="P1395" s="224" t="s">
        <v>1631</v>
      </c>
    </row>
    <row r="1396" spans="1:16" ht="14">
      <c r="A1396" s="219"/>
      <c r="B1396" s="219"/>
      <c r="C1396"/>
      <c r="E1396"/>
      <c r="G1396" s="231" t="s">
        <v>1824</v>
      </c>
      <c r="H1396" s="221"/>
      <c r="I1396"/>
      <c r="J1396"/>
      <c r="K1396" s="221"/>
      <c r="L1396"/>
      <c r="M1396"/>
      <c r="N1396" s="221"/>
      <c r="O1396" s="224" t="s">
        <v>1610</v>
      </c>
      <c r="P1396" s="224" t="s">
        <v>1632</v>
      </c>
    </row>
    <row r="1397" spans="1:16" ht="14">
      <c r="A1397" s="219"/>
      <c r="B1397" s="219"/>
      <c r="C1397"/>
      <c r="E1397"/>
      <c r="G1397" s="231" t="s">
        <v>1825</v>
      </c>
      <c r="H1397" s="221"/>
      <c r="I1397"/>
      <c r="J1397"/>
      <c r="K1397" s="221"/>
      <c r="L1397"/>
      <c r="M1397"/>
      <c r="N1397" s="221"/>
      <c r="O1397" s="224" t="s">
        <v>1610</v>
      </c>
      <c r="P1397" s="224" t="s">
        <v>1633</v>
      </c>
    </row>
    <row r="1398" spans="1:16" ht="14">
      <c r="A1398" s="219"/>
      <c r="B1398" s="219"/>
      <c r="C1398"/>
      <c r="E1398"/>
      <c r="G1398" s="231" t="s">
        <v>1827</v>
      </c>
      <c r="H1398" s="221"/>
      <c r="I1398"/>
      <c r="J1398"/>
      <c r="K1398" s="221"/>
      <c r="L1398"/>
      <c r="M1398"/>
      <c r="N1398" s="221"/>
      <c r="O1398" s="224" t="s">
        <v>1610</v>
      </c>
      <c r="P1398" s="224" t="s">
        <v>1634</v>
      </c>
    </row>
    <row r="1399" spans="1:16" ht="14">
      <c r="A1399" s="219"/>
      <c r="B1399" s="219"/>
      <c r="C1399"/>
      <c r="E1399"/>
      <c r="G1399" s="231" t="s">
        <v>1828</v>
      </c>
      <c r="H1399" s="221"/>
      <c r="I1399"/>
      <c r="J1399"/>
      <c r="K1399" s="221"/>
      <c r="L1399"/>
      <c r="M1399"/>
      <c r="N1399" s="221"/>
      <c r="O1399" s="224" t="s">
        <v>1610</v>
      </c>
      <c r="P1399" s="224" t="s">
        <v>1635</v>
      </c>
    </row>
    <row r="1400" spans="1:16" ht="14">
      <c r="A1400" s="219"/>
      <c r="B1400" s="219"/>
      <c r="C1400"/>
      <c r="E1400"/>
      <c r="G1400" s="231" t="s">
        <v>1829</v>
      </c>
      <c r="H1400" s="221"/>
      <c r="I1400"/>
      <c r="J1400"/>
      <c r="K1400" s="221"/>
      <c r="L1400"/>
      <c r="M1400"/>
      <c r="N1400" s="221"/>
      <c r="O1400" s="224" t="s">
        <v>1610</v>
      </c>
      <c r="P1400" s="224" t="s">
        <v>1636</v>
      </c>
    </row>
    <row r="1401" spans="1:16" ht="14">
      <c r="A1401" s="219"/>
      <c r="B1401" s="219"/>
      <c r="C1401"/>
      <c r="E1401"/>
      <c r="G1401" s="231" t="s">
        <v>1830</v>
      </c>
      <c r="H1401" s="221"/>
      <c r="I1401"/>
      <c r="J1401"/>
      <c r="K1401" s="221"/>
      <c r="L1401"/>
      <c r="M1401"/>
      <c r="N1401" s="221"/>
      <c r="O1401" s="224" t="s">
        <v>1610</v>
      </c>
      <c r="P1401" s="224" t="s">
        <v>1637</v>
      </c>
    </row>
    <row r="1402" spans="1:16" ht="14">
      <c r="A1402" s="219"/>
      <c r="B1402" s="219"/>
      <c r="C1402"/>
      <c r="E1402"/>
      <c r="G1402" s="231" t="s">
        <v>1831</v>
      </c>
      <c r="H1402" s="221"/>
      <c r="I1402"/>
      <c r="J1402"/>
      <c r="K1402" s="221"/>
      <c r="L1402"/>
      <c r="M1402"/>
      <c r="N1402" s="221"/>
      <c r="O1402" s="224" t="s">
        <v>1610</v>
      </c>
      <c r="P1402" s="224" t="s">
        <v>1638</v>
      </c>
    </row>
    <row r="1403" spans="1:16" ht="14">
      <c r="A1403" s="219"/>
      <c r="B1403" s="219"/>
      <c r="C1403"/>
      <c r="E1403"/>
      <c r="G1403" s="231" t="s">
        <v>1832</v>
      </c>
      <c r="H1403" s="221"/>
      <c r="I1403"/>
      <c r="J1403"/>
      <c r="K1403" s="221"/>
      <c r="L1403"/>
      <c r="M1403"/>
      <c r="N1403" s="221"/>
      <c r="O1403" s="224" t="s">
        <v>1610</v>
      </c>
      <c r="P1403" s="224" t="s">
        <v>1639</v>
      </c>
    </row>
    <row r="1404" spans="1:16" ht="14">
      <c r="A1404" s="219"/>
      <c r="B1404" s="219"/>
      <c r="C1404"/>
      <c r="E1404"/>
      <c r="G1404" s="231" t="s">
        <v>1833</v>
      </c>
      <c r="H1404" s="221"/>
      <c r="I1404"/>
      <c r="J1404"/>
      <c r="K1404" s="221"/>
      <c r="L1404"/>
      <c r="M1404"/>
      <c r="N1404" s="221"/>
      <c r="O1404" s="224" t="s">
        <v>1610</v>
      </c>
      <c r="P1404" s="224" t="s">
        <v>1640</v>
      </c>
    </row>
    <row r="1405" spans="1:16" ht="14">
      <c r="A1405" s="219"/>
      <c r="B1405" s="219"/>
      <c r="C1405"/>
      <c r="E1405"/>
      <c r="G1405" s="231" t="s">
        <v>1834</v>
      </c>
      <c r="H1405" s="221"/>
      <c r="I1405"/>
      <c r="J1405"/>
      <c r="K1405" s="221"/>
      <c r="L1405"/>
      <c r="M1405"/>
      <c r="N1405" s="221"/>
      <c r="O1405" s="224" t="s">
        <v>1610</v>
      </c>
      <c r="P1405" s="224" t="s">
        <v>1641</v>
      </c>
    </row>
    <row r="1406" spans="1:16" ht="14">
      <c r="A1406" s="219"/>
      <c r="B1406" s="219"/>
      <c r="C1406"/>
      <c r="E1406"/>
      <c r="G1406" s="231" t="s">
        <v>1835</v>
      </c>
      <c r="H1406" s="221"/>
      <c r="I1406"/>
      <c r="J1406"/>
      <c r="K1406" s="221"/>
      <c r="L1406"/>
      <c r="M1406"/>
      <c r="N1406" s="221"/>
      <c r="O1406" s="224" t="s">
        <v>1610</v>
      </c>
      <c r="P1406" s="224" t="s">
        <v>1642</v>
      </c>
    </row>
    <row r="1407" spans="1:16" ht="14">
      <c r="A1407" s="219"/>
      <c r="B1407" s="219"/>
      <c r="C1407"/>
      <c r="E1407"/>
      <c r="G1407" s="231" t="s">
        <v>1836</v>
      </c>
      <c r="H1407" s="221"/>
      <c r="I1407"/>
      <c r="J1407"/>
      <c r="K1407" s="221"/>
      <c r="L1407"/>
      <c r="M1407"/>
      <c r="N1407" s="221"/>
      <c r="O1407" s="224" t="s">
        <v>1610</v>
      </c>
      <c r="P1407" s="224" t="s">
        <v>1643</v>
      </c>
    </row>
    <row r="1408" spans="1:16" ht="14">
      <c r="A1408" s="219"/>
      <c r="B1408" s="219"/>
      <c r="C1408"/>
      <c r="E1408"/>
      <c r="G1408" s="231" t="s">
        <v>1837</v>
      </c>
      <c r="H1408" s="221"/>
      <c r="I1408"/>
      <c r="J1408"/>
      <c r="K1408" s="221"/>
      <c r="L1408"/>
      <c r="M1408"/>
      <c r="N1408" s="221"/>
      <c r="O1408" s="224" t="s">
        <v>1610</v>
      </c>
      <c r="P1408" s="224" t="s">
        <v>1644</v>
      </c>
    </row>
    <row r="1409" spans="1:16" ht="14">
      <c r="A1409" s="219"/>
      <c r="B1409" s="219"/>
      <c r="C1409"/>
      <c r="E1409"/>
      <c r="G1409" s="231" t="s">
        <v>1838</v>
      </c>
      <c r="H1409" s="221"/>
      <c r="I1409"/>
      <c r="J1409"/>
      <c r="K1409" s="221"/>
      <c r="L1409"/>
      <c r="M1409"/>
      <c r="N1409" s="221"/>
      <c r="O1409" s="224" t="s">
        <v>1610</v>
      </c>
      <c r="P1409" s="224" t="s">
        <v>1645</v>
      </c>
    </row>
    <row r="1410" spans="1:16" ht="14">
      <c r="A1410" s="219"/>
      <c r="B1410" s="219"/>
      <c r="C1410"/>
      <c r="E1410"/>
      <c r="G1410" s="231" t="s">
        <v>362</v>
      </c>
      <c r="H1410" s="221"/>
      <c r="I1410"/>
      <c r="J1410"/>
      <c r="K1410" s="221"/>
      <c r="L1410"/>
      <c r="M1410"/>
      <c r="N1410" s="221"/>
      <c r="O1410" s="224" t="s">
        <v>1610</v>
      </c>
      <c r="P1410" s="224" t="s">
        <v>1646</v>
      </c>
    </row>
    <row r="1411" spans="1:16" ht="14">
      <c r="A1411" s="219"/>
      <c r="B1411" s="219"/>
      <c r="C1411"/>
      <c r="E1411"/>
      <c r="G1411" s="231" t="s">
        <v>1839</v>
      </c>
      <c r="H1411" s="221"/>
      <c r="I1411"/>
      <c r="J1411"/>
      <c r="K1411" s="221"/>
      <c r="L1411"/>
      <c r="M1411"/>
      <c r="N1411" s="221"/>
      <c r="O1411" s="224" t="s">
        <v>1610</v>
      </c>
      <c r="P1411" s="224" t="s">
        <v>1647</v>
      </c>
    </row>
    <row r="1412" spans="1:16" ht="14">
      <c r="A1412" s="219"/>
      <c r="B1412" s="219"/>
      <c r="C1412"/>
      <c r="E1412"/>
      <c r="G1412" s="231" t="s">
        <v>1840</v>
      </c>
      <c r="H1412" s="221"/>
      <c r="I1412"/>
      <c r="J1412"/>
      <c r="K1412" s="221"/>
      <c r="L1412"/>
      <c r="M1412"/>
      <c r="N1412" s="221"/>
      <c r="O1412" s="224" t="s">
        <v>1610</v>
      </c>
      <c r="P1412" s="224" t="s">
        <v>1648</v>
      </c>
    </row>
    <row r="1413" spans="1:16" ht="14">
      <c r="A1413" s="219"/>
      <c r="B1413" s="219"/>
      <c r="C1413"/>
      <c r="E1413"/>
      <c r="G1413" s="231" t="s">
        <v>1841</v>
      </c>
      <c r="H1413" s="221"/>
      <c r="I1413"/>
      <c r="J1413"/>
      <c r="K1413" s="221"/>
      <c r="L1413"/>
      <c r="M1413"/>
      <c r="N1413" s="221"/>
      <c r="O1413" s="224" t="s">
        <v>1610</v>
      </c>
      <c r="P1413" s="224" t="s">
        <v>1650</v>
      </c>
    </row>
    <row r="1414" spans="1:16" ht="14">
      <c r="A1414" s="219"/>
      <c r="B1414" s="219"/>
      <c r="C1414"/>
      <c r="E1414"/>
      <c r="G1414" s="231" t="s">
        <v>1842</v>
      </c>
      <c r="H1414" s="221"/>
      <c r="I1414"/>
      <c r="J1414"/>
      <c r="K1414" s="221"/>
      <c r="L1414"/>
      <c r="M1414"/>
      <c r="N1414" s="221"/>
      <c r="O1414" s="224" t="s">
        <v>1610</v>
      </c>
      <c r="P1414" s="224" t="s">
        <v>1652</v>
      </c>
    </row>
    <row r="1415" spans="1:16" ht="14">
      <c r="A1415" s="219"/>
      <c r="B1415" s="219"/>
      <c r="C1415"/>
      <c r="E1415"/>
      <c r="G1415" s="231" t="s">
        <v>1843</v>
      </c>
      <c r="H1415" s="221"/>
      <c r="I1415"/>
      <c r="J1415"/>
      <c r="K1415" s="221"/>
      <c r="L1415"/>
      <c r="M1415"/>
      <c r="N1415" s="221"/>
      <c r="O1415" s="224" t="s">
        <v>1653</v>
      </c>
      <c r="P1415" s="224" t="s">
        <v>1654</v>
      </c>
    </row>
    <row r="1416" spans="1:16" ht="14">
      <c r="A1416" s="219"/>
      <c r="B1416" s="219"/>
      <c r="C1416"/>
      <c r="E1416"/>
      <c r="G1416" s="231" t="s">
        <v>1844</v>
      </c>
      <c r="H1416" s="221"/>
      <c r="I1416"/>
      <c r="J1416"/>
      <c r="K1416" s="221"/>
      <c r="L1416"/>
      <c r="M1416"/>
      <c r="N1416" s="221"/>
      <c r="O1416" s="224" t="s">
        <v>1653</v>
      </c>
      <c r="P1416" s="224" t="s">
        <v>1655</v>
      </c>
    </row>
    <row r="1417" spans="1:16" ht="14">
      <c r="A1417" s="219"/>
      <c r="B1417" s="219"/>
      <c r="C1417"/>
      <c r="E1417"/>
      <c r="G1417" s="231" t="s">
        <v>1845</v>
      </c>
      <c r="H1417" s="221"/>
      <c r="I1417"/>
      <c r="J1417"/>
      <c r="K1417" s="221"/>
      <c r="L1417"/>
      <c r="M1417"/>
      <c r="N1417" s="221"/>
      <c r="O1417" s="224" t="s">
        <v>1653</v>
      </c>
      <c r="P1417" s="224" t="s">
        <v>1656</v>
      </c>
    </row>
    <row r="1418" spans="1:16" ht="14">
      <c r="A1418" s="219"/>
      <c r="B1418" s="219"/>
      <c r="C1418"/>
      <c r="E1418"/>
      <c r="G1418" s="231" t="s">
        <v>1846</v>
      </c>
      <c r="H1418" s="221"/>
      <c r="I1418"/>
      <c r="J1418"/>
      <c r="K1418" s="221"/>
      <c r="L1418"/>
      <c r="M1418"/>
      <c r="N1418" s="221"/>
      <c r="O1418" s="224" t="s">
        <v>1653</v>
      </c>
      <c r="P1418" s="224" t="s">
        <v>1657</v>
      </c>
    </row>
    <row r="1419" spans="1:16" ht="14">
      <c r="A1419" s="219"/>
      <c r="B1419" s="219"/>
      <c r="C1419"/>
      <c r="E1419"/>
      <c r="G1419" s="231" t="s">
        <v>1847</v>
      </c>
      <c r="H1419" s="221"/>
      <c r="I1419"/>
      <c r="J1419"/>
      <c r="K1419" s="221"/>
      <c r="L1419"/>
      <c r="M1419"/>
      <c r="N1419" s="221"/>
      <c r="O1419" s="224" t="s">
        <v>1653</v>
      </c>
      <c r="P1419" s="224" t="s">
        <v>1658</v>
      </c>
    </row>
    <row r="1420" spans="1:16" ht="14">
      <c r="A1420" s="219"/>
      <c r="B1420" s="219"/>
      <c r="C1420"/>
      <c r="E1420"/>
      <c r="G1420" s="231" t="s">
        <v>1848</v>
      </c>
      <c r="H1420" s="221"/>
      <c r="I1420"/>
      <c r="J1420"/>
      <c r="K1420" s="221"/>
      <c r="L1420"/>
      <c r="M1420"/>
      <c r="N1420" s="221"/>
      <c r="O1420" s="224" t="s">
        <v>1653</v>
      </c>
      <c r="P1420" s="224" t="s">
        <v>1659</v>
      </c>
    </row>
    <row r="1421" spans="1:16" ht="14">
      <c r="A1421" s="219"/>
      <c r="B1421" s="219"/>
      <c r="C1421"/>
      <c r="E1421"/>
      <c r="G1421" s="231" t="s">
        <v>1849</v>
      </c>
      <c r="H1421" s="221"/>
      <c r="I1421"/>
      <c r="J1421"/>
      <c r="K1421" s="221"/>
      <c r="L1421"/>
      <c r="M1421"/>
      <c r="N1421" s="221"/>
      <c r="O1421" s="224" t="s">
        <v>1653</v>
      </c>
      <c r="P1421" s="224" t="s">
        <v>1660</v>
      </c>
    </row>
    <row r="1422" spans="1:16" ht="14">
      <c r="A1422" s="219"/>
      <c r="B1422" s="219"/>
      <c r="C1422"/>
      <c r="E1422"/>
      <c r="G1422" s="231" t="s">
        <v>1850</v>
      </c>
      <c r="H1422" s="221"/>
      <c r="I1422"/>
      <c r="J1422"/>
      <c r="K1422" s="221"/>
      <c r="L1422"/>
      <c r="M1422"/>
      <c r="N1422" s="221"/>
      <c r="O1422" s="224" t="s">
        <v>1653</v>
      </c>
      <c r="P1422" s="224" t="s">
        <v>1661</v>
      </c>
    </row>
    <row r="1423" spans="1:16" ht="14">
      <c r="A1423" s="219"/>
      <c r="B1423" s="219"/>
      <c r="C1423"/>
      <c r="E1423"/>
      <c r="G1423" s="231" t="s">
        <v>1851</v>
      </c>
      <c r="H1423" s="221"/>
      <c r="I1423"/>
      <c r="J1423"/>
      <c r="K1423" s="221"/>
      <c r="L1423"/>
      <c r="M1423"/>
      <c r="N1423" s="221"/>
      <c r="O1423" s="224" t="s">
        <v>1653</v>
      </c>
      <c r="P1423" s="224" t="s">
        <v>1623</v>
      </c>
    </row>
    <row r="1424" spans="1:16" ht="14">
      <c r="A1424" s="219"/>
      <c r="B1424" s="219"/>
      <c r="C1424"/>
      <c r="E1424"/>
      <c r="G1424" s="231" t="s">
        <v>1852</v>
      </c>
      <c r="H1424" s="221"/>
      <c r="I1424"/>
      <c r="J1424"/>
      <c r="K1424" s="221"/>
      <c r="L1424"/>
      <c r="M1424"/>
      <c r="N1424" s="221"/>
      <c r="O1424" s="224" t="s">
        <v>1653</v>
      </c>
      <c r="P1424" s="224" t="s">
        <v>1662</v>
      </c>
    </row>
    <row r="1425" spans="1:16" ht="14">
      <c r="A1425" s="219"/>
      <c r="B1425" s="219"/>
      <c r="C1425"/>
      <c r="E1425"/>
      <c r="G1425" s="231" t="s">
        <v>1855</v>
      </c>
      <c r="H1425" s="221"/>
      <c r="I1425"/>
      <c r="J1425"/>
      <c r="K1425" s="221"/>
      <c r="L1425"/>
      <c r="M1425"/>
      <c r="N1425" s="221"/>
      <c r="O1425" s="224" t="s">
        <v>1653</v>
      </c>
      <c r="P1425" s="224" t="s">
        <v>1663</v>
      </c>
    </row>
    <row r="1426" spans="1:16" ht="14">
      <c r="A1426" s="219"/>
      <c r="B1426" s="219"/>
      <c r="C1426"/>
      <c r="E1426"/>
      <c r="G1426" s="231" t="s">
        <v>1856</v>
      </c>
      <c r="H1426" s="221"/>
      <c r="I1426"/>
      <c r="J1426"/>
      <c r="K1426" s="221"/>
      <c r="L1426"/>
      <c r="M1426"/>
      <c r="N1426" s="221"/>
      <c r="O1426" s="224" t="s">
        <v>1653</v>
      </c>
      <c r="P1426" s="224" t="s">
        <v>1664</v>
      </c>
    </row>
    <row r="1427" spans="1:16" ht="14">
      <c r="A1427" s="219"/>
      <c r="B1427" s="219"/>
      <c r="C1427"/>
      <c r="E1427"/>
      <c r="G1427" s="231" t="s">
        <v>1857</v>
      </c>
      <c r="H1427" s="221"/>
      <c r="I1427"/>
      <c r="J1427"/>
      <c r="K1427" s="221"/>
      <c r="L1427"/>
      <c r="M1427"/>
      <c r="N1427" s="221"/>
      <c r="O1427" s="224" t="s">
        <v>1653</v>
      </c>
      <c r="P1427" s="224" t="s">
        <v>1665</v>
      </c>
    </row>
    <row r="1428" spans="1:16" ht="14">
      <c r="A1428" s="219"/>
      <c r="B1428" s="219"/>
      <c r="C1428"/>
      <c r="E1428"/>
      <c r="G1428" s="231" t="s">
        <v>1859</v>
      </c>
      <c r="H1428" s="221"/>
      <c r="I1428"/>
      <c r="J1428"/>
      <c r="K1428" s="221"/>
      <c r="L1428"/>
      <c r="M1428"/>
      <c r="N1428" s="221"/>
      <c r="O1428" s="224" t="s">
        <v>1653</v>
      </c>
      <c r="P1428" s="224" t="s">
        <v>1666</v>
      </c>
    </row>
    <row r="1429" spans="1:16" ht="14">
      <c r="A1429" s="219"/>
      <c r="B1429" s="219"/>
      <c r="C1429"/>
      <c r="E1429"/>
      <c r="G1429" s="231" t="s">
        <v>1860</v>
      </c>
      <c r="H1429" s="221"/>
      <c r="I1429"/>
      <c r="J1429"/>
      <c r="K1429" s="221"/>
      <c r="L1429"/>
      <c r="M1429"/>
      <c r="N1429" s="221"/>
      <c r="O1429" s="224" t="s">
        <v>1653</v>
      </c>
      <c r="P1429" s="224" t="s">
        <v>1667</v>
      </c>
    </row>
    <row r="1430" spans="1:16" ht="14">
      <c r="A1430" s="219"/>
      <c r="B1430" s="219"/>
      <c r="C1430"/>
      <c r="E1430"/>
      <c r="G1430" s="231" t="s">
        <v>1861</v>
      </c>
      <c r="H1430" s="221"/>
      <c r="I1430"/>
      <c r="J1430"/>
      <c r="K1430" s="221"/>
      <c r="L1430"/>
      <c r="M1430"/>
      <c r="N1430" s="221"/>
      <c r="O1430" s="224" t="s">
        <v>1653</v>
      </c>
      <c r="P1430" s="224" t="s">
        <v>1669</v>
      </c>
    </row>
    <row r="1431" spans="1:16" ht="14">
      <c r="A1431" s="219"/>
      <c r="B1431" s="219"/>
      <c r="C1431"/>
      <c r="E1431"/>
      <c r="G1431" s="231" t="s">
        <v>1862</v>
      </c>
      <c r="H1431" s="221"/>
      <c r="I1431"/>
      <c r="J1431"/>
      <c r="K1431" s="221"/>
      <c r="L1431"/>
      <c r="M1431"/>
      <c r="N1431" s="221"/>
      <c r="O1431" s="224" t="s">
        <v>1653</v>
      </c>
      <c r="P1431" s="224" t="s">
        <v>1670</v>
      </c>
    </row>
    <row r="1432" spans="1:16" ht="14">
      <c r="A1432" s="219"/>
      <c r="B1432" s="219"/>
      <c r="C1432"/>
      <c r="E1432"/>
      <c r="G1432" s="231" t="s">
        <v>1863</v>
      </c>
      <c r="H1432" s="221"/>
      <c r="I1432"/>
      <c r="J1432"/>
      <c r="K1432" s="221"/>
      <c r="L1432"/>
      <c r="M1432"/>
      <c r="N1432" s="221"/>
      <c r="O1432" s="224" t="s">
        <v>1653</v>
      </c>
      <c r="P1432" s="224" t="s">
        <v>1671</v>
      </c>
    </row>
    <row r="1433" spans="1:16" ht="14">
      <c r="A1433" s="219"/>
      <c r="B1433" s="219"/>
      <c r="C1433"/>
      <c r="E1433"/>
      <c r="G1433" s="231" t="s">
        <v>1864</v>
      </c>
      <c r="H1433" s="221"/>
      <c r="I1433"/>
      <c r="J1433"/>
      <c r="K1433" s="221"/>
      <c r="L1433"/>
      <c r="M1433"/>
      <c r="N1433" s="221"/>
      <c r="O1433" s="224" t="s">
        <v>1653</v>
      </c>
      <c r="P1433" s="224" t="s">
        <v>1673</v>
      </c>
    </row>
    <row r="1434" spans="1:16" ht="14">
      <c r="A1434" s="219"/>
      <c r="B1434" s="219"/>
      <c r="C1434"/>
      <c r="E1434"/>
      <c r="G1434" s="231" t="s">
        <v>1865</v>
      </c>
      <c r="H1434" s="221"/>
      <c r="I1434"/>
      <c r="J1434"/>
      <c r="K1434" s="221"/>
      <c r="L1434"/>
      <c r="M1434"/>
      <c r="N1434" s="221"/>
      <c r="O1434" s="224" t="s">
        <v>1675</v>
      </c>
      <c r="P1434" s="224" t="s">
        <v>1676</v>
      </c>
    </row>
    <row r="1435" spans="1:16" ht="14">
      <c r="A1435" s="219"/>
      <c r="B1435" s="219"/>
      <c r="C1435"/>
      <c r="E1435"/>
      <c r="G1435" s="231" t="s">
        <v>1866</v>
      </c>
      <c r="H1435" s="221"/>
      <c r="I1435"/>
      <c r="J1435"/>
      <c r="K1435" s="221"/>
      <c r="L1435"/>
      <c r="M1435"/>
      <c r="N1435" s="221"/>
      <c r="O1435" s="224" t="s">
        <v>1675</v>
      </c>
      <c r="P1435" s="224" t="s">
        <v>1677</v>
      </c>
    </row>
    <row r="1436" spans="1:16" ht="14">
      <c r="A1436" s="219"/>
      <c r="B1436" s="219"/>
      <c r="C1436"/>
      <c r="E1436"/>
      <c r="G1436" s="231" t="s">
        <v>1867</v>
      </c>
      <c r="H1436" s="221"/>
      <c r="I1436"/>
      <c r="J1436"/>
      <c r="K1436" s="221"/>
      <c r="L1436"/>
      <c r="M1436"/>
      <c r="N1436" s="221"/>
      <c r="O1436" s="224" t="s">
        <v>1675</v>
      </c>
      <c r="P1436" s="224" t="s">
        <v>1679</v>
      </c>
    </row>
    <row r="1437" spans="1:16" ht="14">
      <c r="A1437" s="219"/>
      <c r="B1437" s="219"/>
      <c r="C1437"/>
      <c r="E1437"/>
      <c r="G1437" s="231" t="s">
        <v>1868</v>
      </c>
      <c r="H1437" s="221"/>
      <c r="I1437"/>
      <c r="J1437"/>
      <c r="K1437" s="221"/>
      <c r="L1437"/>
      <c r="M1437"/>
      <c r="N1437" s="221"/>
      <c r="O1437" s="224" t="s">
        <v>1675</v>
      </c>
      <c r="P1437" s="224" t="s">
        <v>1680</v>
      </c>
    </row>
    <row r="1438" spans="1:16" ht="14">
      <c r="A1438" s="219"/>
      <c r="B1438" s="219"/>
      <c r="C1438"/>
      <c r="E1438"/>
      <c r="G1438" s="231" t="s">
        <v>1869</v>
      </c>
      <c r="H1438" s="221"/>
      <c r="I1438"/>
      <c r="J1438"/>
      <c r="K1438" s="221"/>
      <c r="L1438"/>
      <c r="M1438"/>
      <c r="N1438" s="221"/>
      <c r="O1438" s="224" t="s">
        <v>1675</v>
      </c>
      <c r="P1438" s="224" t="s">
        <v>1681</v>
      </c>
    </row>
    <row r="1439" spans="1:16" ht="14">
      <c r="A1439" s="219"/>
      <c r="B1439" s="219"/>
      <c r="C1439"/>
      <c r="E1439"/>
      <c r="G1439" s="231" t="s">
        <v>1870</v>
      </c>
      <c r="H1439" s="221"/>
      <c r="I1439"/>
      <c r="J1439"/>
      <c r="K1439" s="221"/>
      <c r="L1439"/>
      <c r="M1439"/>
      <c r="N1439" s="221"/>
      <c r="O1439" s="224" t="s">
        <v>1675</v>
      </c>
      <c r="P1439" s="224" t="s">
        <v>1683</v>
      </c>
    </row>
    <row r="1440" spans="1:16" ht="14">
      <c r="A1440" s="219"/>
      <c r="B1440" s="219"/>
      <c r="C1440"/>
      <c r="E1440"/>
      <c r="G1440" s="231" t="s">
        <v>1871</v>
      </c>
      <c r="H1440" s="221"/>
      <c r="I1440"/>
      <c r="J1440"/>
      <c r="K1440" s="221"/>
      <c r="L1440"/>
      <c r="M1440"/>
      <c r="N1440" s="221"/>
      <c r="O1440" s="224" t="s">
        <v>1675</v>
      </c>
      <c r="P1440" s="224" t="s">
        <v>1684</v>
      </c>
    </row>
    <row r="1441" spans="1:16" ht="14">
      <c r="A1441" s="219"/>
      <c r="B1441" s="219"/>
      <c r="C1441"/>
      <c r="E1441"/>
      <c r="G1441" s="231" t="s">
        <v>1872</v>
      </c>
      <c r="H1441" s="221"/>
      <c r="I1441"/>
      <c r="J1441"/>
      <c r="K1441" s="221"/>
      <c r="L1441"/>
      <c r="M1441"/>
      <c r="N1441" s="221"/>
      <c r="O1441" s="224" t="s">
        <v>1675</v>
      </c>
      <c r="P1441" s="224" t="s">
        <v>1685</v>
      </c>
    </row>
    <row r="1442" spans="1:16" ht="14">
      <c r="A1442" s="219"/>
      <c r="B1442" s="219"/>
      <c r="C1442"/>
      <c r="E1442"/>
      <c r="G1442" s="231" t="s">
        <v>1873</v>
      </c>
      <c r="H1442" s="221"/>
      <c r="I1442"/>
      <c r="J1442"/>
      <c r="K1442" s="221"/>
      <c r="L1442"/>
      <c r="M1442"/>
      <c r="N1442" s="221"/>
      <c r="O1442" s="224" t="s">
        <v>1675</v>
      </c>
      <c r="P1442" s="224" t="s">
        <v>1686</v>
      </c>
    </row>
    <row r="1443" spans="1:16" ht="14">
      <c r="A1443" s="219"/>
      <c r="B1443" s="219"/>
      <c r="C1443"/>
      <c r="E1443"/>
      <c r="G1443" s="231" t="s">
        <v>1874</v>
      </c>
      <c r="H1443" s="221"/>
      <c r="I1443"/>
      <c r="J1443"/>
      <c r="K1443" s="221"/>
      <c r="L1443"/>
      <c r="M1443"/>
      <c r="N1443" s="221"/>
      <c r="O1443" s="224" t="s">
        <v>1675</v>
      </c>
      <c r="P1443" s="224" t="s">
        <v>1688</v>
      </c>
    </row>
    <row r="1444" spans="1:16" ht="14">
      <c r="A1444" s="219"/>
      <c r="B1444" s="219"/>
      <c r="C1444"/>
      <c r="E1444"/>
      <c r="G1444" s="231" t="s">
        <v>1875</v>
      </c>
      <c r="H1444" s="221"/>
      <c r="I1444"/>
      <c r="J1444"/>
      <c r="K1444" s="221"/>
      <c r="L1444"/>
      <c r="M1444"/>
      <c r="N1444" s="221"/>
      <c r="O1444" s="224" t="s">
        <v>1675</v>
      </c>
      <c r="P1444" s="224" t="s">
        <v>1689</v>
      </c>
    </row>
    <row r="1445" spans="1:16" ht="14">
      <c r="A1445" s="219"/>
      <c r="B1445" s="219"/>
      <c r="C1445"/>
      <c r="E1445"/>
      <c r="G1445" s="220" t="s">
        <v>1876</v>
      </c>
      <c r="H1445" s="221"/>
      <c r="I1445"/>
      <c r="J1445"/>
      <c r="K1445" s="221"/>
      <c r="L1445"/>
      <c r="M1445"/>
      <c r="N1445" s="221"/>
      <c r="O1445" s="224" t="s">
        <v>1691</v>
      </c>
      <c r="P1445" s="224" t="s">
        <v>629</v>
      </c>
    </row>
    <row r="1446" spans="1:16" ht="14">
      <c r="A1446" s="219"/>
      <c r="B1446" s="219"/>
      <c r="C1446"/>
      <c r="E1446"/>
      <c r="G1446"/>
      <c r="I1446"/>
      <c r="J1446"/>
      <c r="L1446"/>
      <c r="M1446"/>
      <c r="O1446" s="224" t="s">
        <v>1691</v>
      </c>
      <c r="P1446" s="224" t="s">
        <v>1692</v>
      </c>
    </row>
    <row r="1447" spans="1:16" ht="14">
      <c r="A1447" s="219"/>
      <c r="B1447" s="219"/>
      <c r="C1447"/>
      <c r="E1447"/>
      <c r="G1447"/>
      <c r="I1447"/>
      <c r="J1447"/>
      <c r="L1447"/>
      <c r="M1447"/>
      <c r="O1447" s="224" t="s">
        <v>1691</v>
      </c>
      <c r="P1447" s="224" t="s">
        <v>1693</v>
      </c>
    </row>
    <row r="1448" spans="1:16" ht="14">
      <c r="A1448" s="219"/>
      <c r="B1448" s="219"/>
      <c r="C1448"/>
      <c r="E1448"/>
      <c r="G1448"/>
      <c r="I1448"/>
      <c r="J1448"/>
      <c r="L1448"/>
      <c r="M1448"/>
      <c r="O1448" s="224" t="s">
        <v>1691</v>
      </c>
      <c r="P1448" s="224" t="s">
        <v>903</v>
      </c>
    </row>
    <row r="1449" spans="1:16" ht="14">
      <c r="A1449" s="219"/>
      <c r="B1449" s="219"/>
      <c r="C1449"/>
      <c r="E1449"/>
      <c r="G1449"/>
      <c r="I1449"/>
      <c r="J1449"/>
      <c r="L1449"/>
      <c r="M1449"/>
      <c r="O1449" s="224" t="s">
        <v>1691</v>
      </c>
      <c r="P1449" s="224" t="s">
        <v>1695</v>
      </c>
    </row>
    <row r="1450" spans="1:16" ht="14">
      <c r="A1450" s="219"/>
      <c r="B1450" s="219"/>
      <c r="C1450"/>
      <c r="E1450"/>
      <c r="G1450"/>
      <c r="I1450"/>
      <c r="J1450"/>
      <c r="L1450"/>
      <c r="M1450"/>
      <c r="O1450" s="224" t="s">
        <v>1691</v>
      </c>
      <c r="P1450" s="224" t="s">
        <v>1696</v>
      </c>
    </row>
    <row r="1451" spans="1:16" ht="14">
      <c r="A1451" s="219"/>
      <c r="B1451" s="219"/>
      <c r="C1451"/>
      <c r="E1451"/>
      <c r="G1451"/>
      <c r="I1451"/>
      <c r="J1451"/>
      <c r="L1451"/>
      <c r="M1451"/>
      <c r="O1451" s="224" t="s">
        <v>1691</v>
      </c>
      <c r="P1451" s="224" t="s">
        <v>1697</v>
      </c>
    </row>
    <row r="1452" spans="1:16" ht="14">
      <c r="A1452" s="219"/>
      <c r="B1452" s="219"/>
      <c r="C1452"/>
      <c r="E1452"/>
      <c r="G1452"/>
      <c r="I1452"/>
      <c r="J1452"/>
      <c r="L1452"/>
      <c r="M1452"/>
      <c r="O1452" s="224" t="s">
        <v>1691</v>
      </c>
      <c r="P1452" s="224" t="s">
        <v>584</v>
      </c>
    </row>
    <row r="1453" spans="1:16" ht="14">
      <c r="A1453" s="219"/>
      <c r="B1453" s="219"/>
      <c r="C1453"/>
      <c r="E1453"/>
      <c r="G1453"/>
      <c r="I1453"/>
      <c r="J1453"/>
      <c r="L1453"/>
      <c r="M1453"/>
      <c r="O1453" s="224" t="s">
        <v>1691</v>
      </c>
      <c r="P1453" s="224" t="s">
        <v>1699</v>
      </c>
    </row>
    <row r="1454" spans="1:16" ht="14">
      <c r="A1454" s="219"/>
      <c r="B1454" s="219"/>
      <c r="C1454"/>
      <c r="E1454"/>
      <c r="G1454"/>
      <c r="I1454"/>
      <c r="J1454"/>
      <c r="L1454"/>
      <c r="M1454"/>
      <c r="O1454" s="224" t="s">
        <v>1691</v>
      </c>
      <c r="P1454" s="224" t="s">
        <v>248</v>
      </c>
    </row>
    <row r="1455" spans="1:16" ht="14">
      <c r="A1455" s="219"/>
      <c r="B1455" s="219"/>
      <c r="C1455"/>
      <c r="E1455"/>
      <c r="G1455"/>
      <c r="I1455"/>
      <c r="J1455"/>
      <c r="L1455"/>
      <c r="M1455"/>
      <c r="O1455" s="224" t="s">
        <v>1691</v>
      </c>
      <c r="P1455" s="224" t="s">
        <v>1700</v>
      </c>
    </row>
    <row r="1456" spans="1:16" ht="14">
      <c r="A1456" s="219"/>
      <c r="B1456" s="219"/>
      <c r="C1456"/>
      <c r="E1456"/>
      <c r="G1456"/>
      <c r="I1456"/>
      <c r="J1456"/>
      <c r="L1456"/>
      <c r="M1456"/>
      <c r="O1456" s="224" t="s">
        <v>1691</v>
      </c>
      <c r="P1456" s="224" t="s">
        <v>1701</v>
      </c>
    </row>
    <row r="1457" spans="1:16" ht="14">
      <c r="A1457" s="219"/>
      <c r="B1457" s="219"/>
      <c r="C1457"/>
      <c r="E1457"/>
      <c r="G1457"/>
      <c r="I1457"/>
      <c r="J1457"/>
      <c r="L1457"/>
      <c r="M1457"/>
      <c r="O1457" s="224" t="s">
        <v>1702</v>
      </c>
      <c r="P1457" s="224" t="s">
        <v>1703</v>
      </c>
    </row>
    <row r="1458" spans="1:16" ht="14">
      <c r="A1458" s="219"/>
      <c r="B1458" s="219"/>
      <c r="C1458"/>
      <c r="E1458"/>
      <c r="G1458"/>
      <c r="I1458"/>
      <c r="J1458"/>
      <c r="L1458"/>
      <c r="M1458"/>
      <c r="O1458" s="224" t="s">
        <v>1702</v>
      </c>
      <c r="P1458" s="224" t="s">
        <v>1704</v>
      </c>
    </row>
    <row r="1459" spans="1:16" ht="14">
      <c r="A1459" s="219"/>
      <c r="B1459" s="219"/>
      <c r="C1459"/>
      <c r="E1459"/>
      <c r="G1459"/>
      <c r="I1459"/>
      <c r="J1459"/>
      <c r="L1459"/>
      <c r="M1459"/>
      <c r="O1459" s="224" t="s">
        <v>1702</v>
      </c>
      <c r="P1459" s="224" t="s">
        <v>765</v>
      </c>
    </row>
    <row r="1460" spans="1:16" ht="14">
      <c r="A1460" s="219"/>
      <c r="B1460" s="219"/>
      <c r="C1460"/>
      <c r="E1460"/>
      <c r="G1460"/>
      <c r="I1460"/>
      <c r="J1460"/>
      <c r="L1460"/>
      <c r="M1460"/>
      <c r="O1460" s="224" t="s">
        <v>1702</v>
      </c>
      <c r="P1460" s="224" t="s">
        <v>510</v>
      </c>
    </row>
    <row r="1461" spans="1:16" ht="14">
      <c r="A1461" s="219"/>
      <c r="B1461" s="219"/>
      <c r="C1461"/>
      <c r="E1461"/>
      <c r="G1461"/>
      <c r="I1461"/>
      <c r="J1461"/>
      <c r="L1461"/>
      <c r="M1461"/>
      <c r="O1461" s="224" t="s">
        <v>1702</v>
      </c>
      <c r="P1461" s="224" t="s">
        <v>1706</v>
      </c>
    </row>
    <row r="1462" spans="1:16" ht="14">
      <c r="A1462" s="219"/>
      <c r="B1462" s="219"/>
      <c r="C1462"/>
      <c r="E1462"/>
      <c r="G1462"/>
      <c r="I1462"/>
      <c r="J1462"/>
      <c r="L1462"/>
      <c r="M1462"/>
      <c r="O1462" s="224" t="s">
        <v>1702</v>
      </c>
      <c r="P1462" s="224" t="s">
        <v>1707</v>
      </c>
    </row>
    <row r="1463" spans="1:16" ht="14">
      <c r="A1463" s="219"/>
      <c r="B1463" s="219"/>
      <c r="C1463"/>
      <c r="E1463"/>
      <c r="G1463"/>
      <c r="I1463"/>
      <c r="J1463"/>
      <c r="L1463"/>
      <c r="M1463"/>
      <c r="O1463" s="224" t="s">
        <v>1702</v>
      </c>
      <c r="P1463" s="224" t="s">
        <v>269</v>
      </c>
    </row>
    <row r="1464" spans="1:16" ht="14">
      <c r="A1464" s="219"/>
      <c r="B1464" s="219"/>
      <c r="C1464"/>
      <c r="E1464"/>
      <c r="G1464"/>
      <c r="I1464"/>
      <c r="J1464"/>
      <c r="L1464"/>
      <c r="M1464"/>
      <c r="O1464" s="224" t="s">
        <v>1702</v>
      </c>
      <c r="P1464" s="224" t="s">
        <v>977</v>
      </c>
    </row>
    <row r="1465" spans="1:16" ht="14">
      <c r="A1465" s="219"/>
      <c r="B1465" s="219"/>
      <c r="C1465"/>
      <c r="E1465"/>
      <c r="G1465"/>
      <c r="I1465"/>
      <c r="J1465"/>
      <c r="L1465"/>
      <c r="M1465"/>
      <c r="O1465" s="224" t="s">
        <v>1702</v>
      </c>
      <c r="P1465" s="224" t="s">
        <v>498</v>
      </c>
    </row>
    <row r="1466" spans="1:16" ht="14">
      <c r="A1466" s="219"/>
      <c r="B1466" s="219"/>
      <c r="C1466"/>
      <c r="E1466"/>
      <c r="G1466"/>
      <c r="I1466"/>
      <c r="J1466"/>
      <c r="L1466"/>
      <c r="M1466"/>
      <c r="O1466" s="224" t="s">
        <v>1702</v>
      </c>
      <c r="P1466" s="224" t="s">
        <v>1710</v>
      </c>
    </row>
    <row r="1467" spans="1:16" ht="14">
      <c r="A1467" s="219"/>
      <c r="B1467" s="219"/>
      <c r="C1467"/>
      <c r="E1467"/>
      <c r="G1467"/>
      <c r="I1467"/>
      <c r="J1467"/>
      <c r="L1467"/>
      <c r="M1467"/>
      <c r="O1467" s="224" t="s">
        <v>1702</v>
      </c>
      <c r="P1467" s="224" t="s">
        <v>1712</v>
      </c>
    </row>
    <row r="1468" spans="1:16" ht="14">
      <c r="A1468" s="219"/>
      <c r="B1468" s="219"/>
      <c r="C1468"/>
      <c r="E1468"/>
      <c r="G1468"/>
      <c r="I1468"/>
      <c r="J1468"/>
      <c r="L1468"/>
      <c r="M1468"/>
      <c r="O1468" s="224" t="s">
        <v>1702</v>
      </c>
      <c r="P1468" s="224" t="s">
        <v>1713</v>
      </c>
    </row>
    <row r="1469" spans="1:16" ht="14">
      <c r="A1469" s="219"/>
      <c r="B1469" s="219"/>
      <c r="C1469"/>
      <c r="E1469"/>
      <c r="G1469"/>
      <c r="I1469"/>
      <c r="J1469"/>
      <c r="L1469"/>
      <c r="M1469"/>
      <c r="O1469" s="224" t="s">
        <v>1702</v>
      </c>
      <c r="P1469" s="224" t="s">
        <v>1714</v>
      </c>
    </row>
    <row r="1470" spans="1:16" ht="14">
      <c r="A1470" s="219"/>
      <c r="B1470" s="219"/>
      <c r="C1470"/>
      <c r="E1470"/>
      <c r="G1470"/>
      <c r="I1470"/>
      <c r="J1470"/>
      <c r="L1470"/>
      <c r="M1470"/>
      <c r="O1470" s="224" t="s">
        <v>1702</v>
      </c>
      <c r="P1470" s="224" t="s">
        <v>1717</v>
      </c>
    </row>
    <row r="1471" spans="1:16" ht="14">
      <c r="A1471" s="219"/>
      <c r="B1471" s="219"/>
      <c r="C1471"/>
      <c r="E1471"/>
      <c r="G1471"/>
      <c r="I1471"/>
      <c r="J1471"/>
      <c r="L1471"/>
      <c r="M1471"/>
      <c r="O1471" s="224" t="s">
        <v>1718</v>
      </c>
      <c r="P1471" s="224" t="s">
        <v>940</v>
      </c>
    </row>
    <row r="1472" spans="1:16" ht="14">
      <c r="A1472" s="219"/>
      <c r="B1472" s="219"/>
      <c r="C1472"/>
      <c r="E1472"/>
      <c r="G1472"/>
      <c r="I1472"/>
      <c r="J1472"/>
      <c r="L1472"/>
      <c r="M1472"/>
      <c r="O1472" s="224" t="s">
        <v>1718</v>
      </c>
      <c r="P1472" s="224" t="s">
        <v>1719</v>
      </c>
    </row>
    <row r="1473" spans="1:16" ht="14">
      <c r="A1473" s="219"/>
      <c r="B1473" s="219"/>
      <c r="C1473"/>
      <c r="E1473"/>
      <c r="G1473"/>
      <c r="I1473"/>
      <c r="J1473"/>
      <c r="L1473"/>
      <c r="M1473"/>
      <c r="O1473" s="224" t="s">
        <v>1718</v>
      </c>
      <c r="P1473" s="224" t="s">
        <v>202</v>
      </c>
    </row>
    <row r="1474" spans="1:16" ht="14">
      <c r="A1474" s="219"/>
      <c r="B1474" s="219"/>
      <c r="C1474"/>
      <c r="E1474"/>
      <c r="G1474"/>
      <c r="I1474"/>
      <c r="J1474"/>
      <c r="L1474"/>
      <c r="M1474"/>
      <c r="O1474" s="224" t="s">
        <v>1718</v>
      </c>
      <c r="P1474" s="224" t="s">
        <v>1720</v>
      </c>
    </row>
    <row r="1475" spans="1:16" ht="14">
      <c r="A1475" s="219"/>
      <c r="B1475" s="219"/>
      <c r="C1475"/>
      <c r="E1475"/>
      <c r="G1475"/>
      <c r="I1475"/>
      <c r="J1475"/>
      <c r="L1475"/>
      <c r="M1475"/>
      <c r="O1475" s="224" t="s">
        <v>1718</v>
      </c>
      <c r="P1475" s="224" t="s">
        <v>1721</v>
      </c>
    </row>
    <row r="1476" spans="1:16" ht="14">
      <c r="A1476" s="219"/>
      <c r="B1476" s="219"/>
      <c r="C1476"/>
      <c r="E1476"/>
      <c r="G1476"/>
      <c r="I1476"/>
      <c r="J1476"/>
      <c r="L1476"/>
      <c r="M1476"/>
      <c r="O1476" s="224" t="s">
        <v>1718</v>
      </c>
      <c r="P1476" s="224" t="s">
        <v>1722</v>
      </c>
    </row>
    <row r="1477" spans="1:16" ht="14">
      <c r="A1477" s="219"/>
      <c r="B1477" s="219"/>
      <c r="C1477"/>
      <c r="E1477"/>
      <c r="G1477"/>
      <c r="I1477"/>
      <c r="J1477"/>
      <c r="L1477"/>
      <c r="M1477"/>
      <c r="O1477" s="224" t="s">
        <v>1718</v>
      </c>
      <c r="P1477" s="224" t="s">
        <v>634</v>
      </c>
    </row>
    <row r="1478" spans="1:16" ht="14">
      <c r="A1478" s="219"/>
      <c r="B1478" s="219"/>
      <c r="C1478"/>
      <c r="E1478"/>
      <c r="G1478"/>
      <c r="I1478"/>
      <c r="J1478"/>
      <c r="L1478"/>
      <c r="M1478"/>
      <c r="O1478" s="224" t="s">
        <v>1718</v>
      </c>
      <c r="P1478" s="224" t="s">
        <v>1723</v>
      </c>
    </row>
    <row r="1479" spans="1:16" ht="14">
      <c r="A1479" s="219"/>
      <c r="B1479" s="219"/>
      <c r="C1479"/>
      <c r="E1479"/>
      <c r="G1479"/>
      <c r="I1479"/>
      <c r="J1479"/>
      <c r="L1479"/>
      <c r="M1479"/>
      <c r="O1479" s="224" t="s">
        <v>1718</v>
      </c>
      <c r="P1479" s="224" t="s">
        <v>1724</v>
      </c>
    </row>
    <row r="1480" spans="1:16" ht="14">
      <c r="A1480" s="219"/>
      <c r="B1480" s="219"/>
      <c r="C1480"/>
      <c r="E1480"/>
      <c r="G1480"/>
      <c r="I1480"/>
      <c r="J1480"/>
      <c r="L1480"/>
      <c r="M1480"/>
      <c r="O1480" s="224" t="s">
        <v>1718</v>
      </c>
      <c r="P1480" s="224" t="s">
        <v>1726</v>
      </c>
    </row>
    <row r="1481" spans="1:16" ht="14">
      <c r="A1481" s="219"/>
      <c r="B1481" s="219"/>
      <c r="C1481"/>
      <c r="E1481"/>
      <c r="G1481"/>
      <c r="I1481"/>
      <c r="J1481"/>
      <c r="L1481"/>
      <c r="M1481"/>
      <c r="O1481" s="224" t="s">
        <v>1718</v>
      </c>
      <c r="P1481" s="224" t="s">
        <v>429</v>
      </c>
    </row>
    <row r="1482" spans="1:16" ht="14">
      <c r="A1482" s="219"/>
      <c r="B1482" s="219"/>
      <c r="C1482"/>
      <c r="E1482"/>
      <c r="G1482"/>
      <c r="I1482"/>
      <c r="J1482"/>
      <c r="L1482"/>
      <c r="M1482"/>
      <c r="O1482" s="224" t="s">
        <v>1718</v>
      </c>
      <c r="P1482" s="224" t="s">
        <v>774</v>
      </c>
    </row>
    <row r="1483" spans="1:16" ht="14">
      <c r="A1483" s="219"/>
      <c r="B1483" s="219"/>
      <c r="C1483"/>
      <c r="E1483"/>
      <c r="G1483"/>
      <c r="I1483"/>
      <c r="J1483"/>
      <c r="L1483"/>
      <c r="M1483"/>
      <c r="O1483" s="224" t="s">
        <v>1718</v>
      </c>
      <c r="P1483" s="224" t="s">
        <v>1727</v>
      </c>
    </row>
    <row r="1484" spans="1:16" ht="14">
      <c r="A1484" s="219"/>
      <c r="B1484" s="219"/>
      <c r="C1484"/>
      <c r="E1484"/>
      <c r="G1484"/>
      <c r="I1484"/>
      <c r="J1484"/>
      <c r="L1484"/>
      <c r="M1484"/>
      <c r="O1484" s="224" t="s">
        <v>1718</v>
      </c>
      <c r="P1484" s="224" t="s">
        <v>1728</v>
      </c>
    </row>
    <row r="1485" spans="1:16" ht="14">
      <c r="A1485" s="219"/>
      <c r="B1485" s="219"/>
      <c r="C1485"/>
      <c r="E1485"/>
      <c r="G1485"/>
      <c r="I1485"/>
      <c r="J1485"/>
      <c r="L1485"/>
      <c r="M1485"/>
      <c r="O1485" s="224" t="s">
        <v>1718</v>
      </c>
      <c r="P1485" s="224" t="s">
        <v>389</v>
      </c>
    </row>
    <row r="1486" spans="1:16" ht="14">
      <c r="A1486" s="219"/>
      <c r="B1486" s="219"/>
      <c r="C1486"/>
      <c r="E1486"/>
      <c r="G1486"/>
      <c r="I1486"/>
      <c r="J1486"/>
      <c r="L1486"/>
      <c r="M1486"/>
      <c r="O1486" s="224" t="s">
        <v>1718</v>
      </c>
      <c r="P1486" s="224" t="s">
        <v>1730</v>
      </c>
    </row>
    <row r="1487" spans="1:16" ht="14">
      <c r="A1487" s="219"/>
      <c r="B1487" s="219"/>
      <c r="C1487"/>
      <c r="E1487"/>
      <c r="G1487"/>
      <c r="I1487"/>
      <c r="J1487"/>
      <c r="L1487"/>
      <c r="M1487"/>
      <c r="O1487" s="224" t="s">
        <v>1718</v>
      </c>
      <c r="P1487" s="224" t="s">
        <v>315</v>
      </c>
    </row>
    <row r="1488" spans="1:16" ht="14">
      <c r="A1488" s="219"/>
      <c r="B1488" s="219"/>
      <c r="C1488"/>
      <c r="E1488"/>
      <c r="G1488"/>
      <c r="I1488"/>
      <c r="J1488"/>
      <c r="L1488"/>
      <c r="M1488"/>
      <c r="O1488" s="224" t="s">
        <v>1718</v>
      </c>
      <c r="P1488" s="224" t="s">
        <v>1731</v>
      </c>
    </row>
    <row r="1489" spans="1:16" ht="14">
      <c r="A1489" s="219"/>
      <c r="B1489" s="219"/>
      <c r="C1489"/>
      <c r="E1489"/>
      <c r="G1489"/>
      <c r="I1489"/>
      <c r="J1489"/>
      <c r="L1489"/>
      <c r="M1489"/>
      <c r="O1489" s="224" t="s">
        <v>1718</v>
      </c>
      <c r="P1489" s="224" t="s">
        <v>1732</v>
      </c>
    </row>
    <row r="1490" spans="1:16" ht="14">
      <c r="A1490" s="219"/>
      <c r="B1490" s="219"/>
      <c r="C1490"/>
      <c r="E1490"/>
      <c r="G1490"/>
      <c r="I1490"/>
      <c r="J1490"/>
      <c r="L1490"/>
      <c r="M1490"/>
      <c r="O1490" s="224" t="s">
        <v>1718</v>
      </c>
      <c r="P1490" s="224" t="s">
        <v>1733</v>
      </c>
    </row>
    <row r="1491" spans="1:16" ht="14">
      <c r="A1491" s="219"/>
      <c r="B1491" s="219"/>
      <c r="C1491"/>
      <c r="E1491"/>
      <c r="G1491"/>
      <c r="I1491"/>
      <c r="J1491"/>
      <c r="L1491"/>
      <c r="M1491"/>
      <c r="O1491" s="224" t="s">
        <v>1718</v>
      </c>
      <c r="P1491" s="224" t="s">
        <v>1734</v>
      </c>
    </row>
    <row r="1492" spans="1:16" ht="14">
      <c r="A1492" s="219"/>
      <c r="B1492" s="219"/>
      <c r="C1492"/>
      <c r="E1492"/>
      <c r="G1492"/>
      <c r="I1492"/>
      <c r="J1492"/>
      <c r="L1492"/>
      <c r="M1492"/>
      <c r="O1492" s="224" t="s">
        <v>1736</v>
      </c>
      <c r="P1492" s="224" t="s">
        <v>1737</v>
      </c>
    </row>
    <row r="1493" spans="1:16" ht="14">
      <c r="A1493" s="219"/>
      <c r="B1493" s="219"/>
      <c r="C1493"/>
      <c r="E1493"/>
      <c r="G1493"/>
      <c r="I1493"/>
      <c r="J1493"/>
      <c r="L1493"/>
      <c r="M1493"/>
      <c r="O1493" s="224" t="s">
        <v>1736</v>
      </c>
      <c r="P1493" s="224" t="s">
        <v>1738</v>
      </c>
    </row>
    <row r="1494" spans="1:16" ht="14">
      <c r="A1494" s="219"/>
      <c r="B1494" s="219"/>
      <c r="C1494"/>
      <c r="E1494"/>
      <c r="G1494"/>
      <c r="I1494"/>
      <c r="J1494"/>
      <c r="L1494"/>
      <c r="M1494"/>
      <c r="O1494" s="224" t="s">
        <v>1736</v>
      </c>
      <c r="P1494" s="224" t="s">
        <v>1739</v>
      </c>
    </row>
    <row r="1495" spans="1:16" ht="14">
      <c r="A1495" s="219"/>
      <c r="B1495" s="219"/>
      <c r="C1495"/>
      <c r="E1495"/>
      <c r="G1495"/>
      <c r="I1495"/>
      <c r="J1495"/>
      <c r="L1495"/>
      <c r="M1495"/>
      <c r="O1495" s="224" t="s">
        <v>1736</v>
      </c>
      <c r="P1495" s="224" t="s">
        <v>1740</v>
      </c>
    </row>
    <row r="1496" spans="1:16" ht="14">
      <c r="A1496" s="219"/>
      <c r="B1496" s="219"/>
      <c r="C1496"/>
      <c r="E1496"/>
      <c r="G1496"/>
      <c r="I1496"/>
      <c r="J1496"/>
      <c r="L1496"/>
      <c r="M1496"/>
      <c r="O1496" s="224" t="s">
        <v>1736</v>
      </c>
      <c r="P1496" s="224" t="s">
        <v>1741</v>
      </c>
    </row>
    <row r="1497" spans="1:16" ht="14">
      <c r="A1497" s="219"/>
      <c r="B1497" s="219"/>
      <c r="C1497"/>
      <c r="E1497"/>
      <c r="G1497"/>
      <c r="I1497"/>
      <c r="J1497"/>
      <c r="L1497"/>
      <c r="M1497"/>
      <c r="O1497" s="224" t="s">
        <v>1736</v>
      </c>
      <c r="P1497" s="224" t="s">
        <v>903</v>
      </c>
    </row>
    <row r="1498" spans="1:16" ht="14">
      <c r="A1498" s="219"/>
      <c r="B1498" s="219"/>
      <c r="C1498"/>
      <c r="E1498"/>
      <c r="G1498"/>
      <c r="I1498"/>
      <c r="J1498"/>
      <c r="L1498"/>
      <c r="M1498"/>
      <c r="O1498" s="224" t="s">
        <v>1736</v>
      </c>
      <c r="P1498" s="224" t="s">
        <v>1743</v>
      </c>
    </row>
    <row r="1499" spans="1:16" ht="14">
      <c r="A1499" s="219"/>
      <c r="B1499" s="219"/>
      <c r="C1499"/>
      <c r="E1499"/>
      <c r="G1499"/>
      <c r="I1499"/>
      <c r="J1499"/>
      <c r="L1499"/>
      <c r="M1499"/>
      <c r="O1499" s="224" t="s">
        <v>1736</v>
      </c>
      <c r="P1499" s="224" t="s">
        <v>907</v>
      </c>
    </row>
    <row r="1500" spans="1:16" ht="14">
      <c r="A1500" s="219"/>
      <c r="B1500" s="219"/>
      <c r="C1500"/>
      <c r="E1500"/>
      <c r="G1500"/>
      <c r="I1500"/>
      <c r="J1500"/>
      <c r="L1500"/>
      <c r="M1500"/>
      <c r="O1500" s="224" t="s">
        <v>1736</v>
      </c>
      <c r="P1500" s="224" t="s">
        <v>1744</v>
      </c>
    </row>
    <row r="1501" spans="1:16" ht="14">
      <c r="A1501" s="219"/>
      <c r="B1501" s="219"/>
      <c r="C1501"/>
      <c r="E1501"/>
      <c r="G1501"/>
      <c r="I1501"/>
      <c r="J1501"/>
      <c r="L1501"/>
      <c r="M1501"/>
      <c r="O1501" s="224" t="s">
        <v>1736</v>
      </c>
      <c r="P1501" s="224" t="s">
        <v>1745</v>
      </c>
    </row>
    <row r="1502" spans="1:16" ht="14">
      <c r="A1502" s="219"/>
      <c r="B1502" s="219"/>
      <c r="C1502"/>
      <c r="E1502"/>
      <c r="G1502"/>
      <c r="I1502"/>
      <c r="J1502"/>
      <c r="L1502"/>
      <c r="M1502"/>
      <c r="O1502" s="224" t="s">
        <v>1736</v>
      </c>
      <c r="P1502" s="224" t="s">
        <v>1747</v>
      </c>
    </row>
    <row r="1503" spans="1:16" ht="14">
      <c r="A1503" s="219"/>
      <c r="B1503" s="219"/>
      <c r="C1503"/>
      <c r="E1503"/>
      <c r="G1503"/>
      <c r="I1503"/>
      <c r="J1503"/>
      <c r="L1503"/>
      <c r="M1503"/>
      <c r="O1503" s="224" t="s">
        <v>1736</v>
      </c>
      <c r="P1503" s="224" t="s">
        <v>1749</v>
      </c>
    </row>
    <row r="1504" spans="1:16" ht="14">
      <c r="A1504" s="219"/>
      <c r="B1504" s="219"/>
      <c r="C1504"/>
      <c r="E1504"/>
      <c r="G1504"/>
      <c r="I1504"/>
      <c r="J1504"/>
      <c r="L1504"/>
      <c r="M1504"/>
      <c r="O1504" s="224" t="s">
        <v>1736</v>
      </c>
      <c r="P1504" s="224" t="s">
        <v>1750</v>
      </c>
    </row>
    <row r="1505" spans="1:16" ht="14">
      <c r="A1505" s="219"/>
      <c r="B1505" s="219"/>
      <c r="C1505"/>
      <c r="E1505"/>
      <c r="G1505"/>
      <c r="I1505"/>
      <c r="J1505"/>
      <c r="L1505"/>
      <c r="M1505"/>
      <c r="O1505" s="224" t="s">
        <v>1736</v>
      </c>
      <c r="P1505" s="224" t="s">
        <v>1752</v>
      </c>
    </row>
    <row r="1506" spans="1:16" ht="14">
      <c r="A1506" s="219"/>
      <c r="B1506" s="219"/>
      <c r="C1506"/>
      <c r="E1506"/>
      <c r="G1506"/>
      <c r="I1506"/>
      <c r="J1506"/>
      <c r="L1506"/>
      <c r="M1506"/>
      <c r="O1506" s="224" t="s">
        <v>1736</v>
      </c>
      <c r="P1506" s="224" t="s">
        <v>387</v>
      </c>
    </row>
    <row r="1507" spans="1:16" ht="14">
      <c r="A1507" s="219"/>
      <c r="B1507" s="219"/>
      <c r="C1507"/>
      <c r="E1507"/>
      <c r="G1507"/>
      <c r="I1507"/>
      <c r="J1507"/>
      <c r="L1507"/>
      <c r="M1507"/>
      <c r="O1507" s="224" t="s">
        <v>1736</v>
      </c>
      <c r="P1507" s="224" t="s">
        <v>450</v>
      </c>
    </row>
    <row r="1508" spans="1:16" ht="14">
      <c r="A1508" s="219"/>
      <c r="B1508" s="219"/>
      <c r="C1508"/>
      <c r="E1508"/>
      <c r="G1508"/>
      <c r="I1508"/>
      <c r="J1508"/>
      <c r="L1508"/>
      <c r="M1508"/>
      <c r="O1508" s="224" t="s">
        <v>1736</v>
      </c>
      <c r="P1508" s="224" t="s">
        <v>1754</v>
      </c>
    </row>
    <row r="1509" spans="1:16" ht="14">
      <c r="A1509" s="219"/>
      <c r="B1509" s="219"/>
      <c r="C1509"/>
      <c r="E1509"/>
      <c r="G1509"/>
      <c r="I1509"/>
      <c r="J1509"/>
      <c r="L1509"/>
      <c r="M1509"/>
      <c r="O1509" s="224" t="s">
        <v>1736</v>
      </c>
      <c r="P1509" s="224" t="s">
        <v>1755</v>
      </c>
    </row>
    <row r="1510" spans="1:16" ht="14">
      <c r="A1510" s="219"/>
      <c r="B1510" s="219"/>
      <c r="C1510"/>
      <c r="E1510"/>
      <c r="G1510"/>
      <c r="I1510"/>
      <c r="J1510"/>
      <c r="L1510"/>
      <c r="M1510"/>
      <c r="O1510" s="224" t="s">
        <v>1736</v>
      </c>
      <c r="P1510" s="224" t="s">
        <v>1757</v>
      </c>
    </row>
    <row r="1511" spans="1:16" ht="14">
      <c r="A1511" s="219"/>
      <c r="B1511" s="219"/>
      <c r="C1511"/>
      <c r="E1511"/>
      <c r="G1511"/>
      <c r="I1511"/>
      <c r="J1511"/>
      <c r="L1511"/>
      <c r="M1511"/>
      <c r="O1511" s="224" t="s">
        <v>1758</v>
      </c>
      <c r="P1511" s="224" t="s">
        <v>1759</v>
      </c>
    </row>
    <row r="1512" spans="1:16" ht="14">
      <c r="A1512" s="219"/>
      <c r="B1512" s="219"/>
      <c r="C1512"/>
      <c r="E1512"/>
      <c r="G1512"/>
      <c r="I1512"/>
      <c r="J1512"/>
      <c r="L1512"/>
      <c r="M1512"/>
      <c r="O1512" s="224" t="s">
        <v>1758</v>
      </c>
      <c r="P1512" s="224" t="s">
        <v>1760</v>
      </c>
    </row>
    <row r="1513" spans="1:16" ht="14">
      <c r="A1513" s="219"/>
      <c r="B1513" s="219"/>
      <c r="C1513"/>
      <c r="E1513"/>
      <c r="G1513"/>
      <c r="I1513"/>
      <c r="J1513"/>
      <c r="L1513"/>
      <c r="M1513"/>
      <c r="O1513" s="224" t="s">
        <v>1758</v>
      </c>
      <c r="P1513" s="224" t="s">
        <v>1761</v>
      </c>
    </row>
    <row r="1514" spans="1:16" ht="14">
      <c r="A1514" s="219"/>
      <c r="B1514" s="219"/>
      <c r="C1514"/>
      <c r="E1514"/>
      <c r="G1514"/>
      <c r="I1514"/>
      <c r="J1514"/>
      <c r="L1514"/>
      <c r="M1514"/>
      <c r="O1514" s="224" t="s">
        <v>1758</v>
      </c>
      <c r="P1514" s="224" t="s">
        <v>1762</v>
      </c>
    </row>
    <row r="1515" spans="1:16" ht="14">
      <c r="A1515" s="219"/>
      <c r="B1515" s="219"/>
      <c r="C1515"/>
      <c r="E1515"/>
      <c r="G1515"/>
      <c r="I1515"/>
      <c r="J1515"/>
      <c r="L1515"/>
      <c r="M1515"/>
      <c r="O1515" s="224" t="s">
        <v>1758</v>
      </c>
      <c r="P1515" s="224" t="s">
        <v>1706</v>
      </c>
    </row>
    <row r="1516" spans="1:16" ht="14">
      <c r="A1516" s="219"/>
      <c r="B1516" s="219"/>
      <c r="C1516"/>
      <c r="E1516"/>
      <c r="G1516"/>
      <c r="I1516"/>
      <c r="J1516"/>
      <c r="L1516"/>
      <c r="M1516"/>
      <c r="O1516" s="224" t="s">
        <v>1758</v>
      </c>
      <c r="P1516" s="224" t="s">
        <v>821</v>
      </c>
    </row>
    <row r="1517" spans="1:16" ht="14">
      <c r="A1517" s="219"/>
      <c r="B1517" s="219"/>
      <c r="C1517"/>
      <c r="E1517"/>
      <c r="G1517"/>
      <c r="I1517"/>
      <c r="J1517"/>
      <c r="L1517"/>
      <c r="M1517"/>
      <c r="O1517" s="224" t="s">
        <v>1758</v>
      </c>
      <c r="P1517" s="224" t="s">
        <v>1764</v>
      </c>
    </row>
    <row r="1518" spans="1:16" ht="14">
      <c r="A1518" s="219"/>
      <c r="B1518" s="219"/>
      <c r="C1518"/>
      <c r="E1518"/>
      <c r="G1518"/>
      <c r="I1518"/>
      <c r="J1518"/>
      <c r="L1518"/>
      <c r="M1518"/>
      <c r="O1518" s="224" t="s">
        <v>1765</v>
      </c>
      <c r="P1518" s="224" t="s">
        <v>1766</v>
      </c>
    </row>
    <row r="1519" spans="1:16" ht="14">
      <c r="A1519" s="219"/>
      <c r="B1519" s="219"/>
      <c r="C1519"/>
      <c r="E1519"/>
      <c r="G1519"/>
      <c r="I1519"/>
      <c r="J1519"/>
      <c r="L1519"/>
      <c r="M1519"/>
      <c r="O1519" s="224" t="s">
        <v>1765</v>
      </c>
      <c r="P1519" s="224" t="s">
        <v>629</v>
      </c>
    </row>
    <row r="1520" spans="1:16" ht="14">
      <c r="A1520" s="219"/>
      <c r="B1520" s="219"/>
      <c r="C1520"/>
      <c r="E1520"/>
      <c r="G1520"/>
      <c r="I1520"/>
      <c r="J1520"/>
      <c r="L1520"/>
      <c r="M1520"/>
      <c r="O1520" s="224" t="s">
        <v>1765</v>
      </c>
      <c r="P1520" s="224" t="s">
        <v>1767</v>
      </c>
    </row>
    <row r="1521" spans="1:16" ht="14">
      <c r="A1521" s="219"/>
      <c r="B1521" s="219"/>
      <c r="C1521"/>
      <c r="E1521"/>
      <c r="G1521"/>
      <c r="I1521"/>
      <c r="J1521"/>
      <c r="L1521"/>
      <c r="M1521"/>
      <c r="O1521" s="224" t="s">
        <v>1765</v>
      </c>
      <c r="P1521" s="224" t="s">
        <v>1768</v>
      </c>
    </row>
    <row r="1522" spans="1:16" ht="14">
      <c r="A1522" s="219"/>
      <c r="B1522" s="219"/>
      <c r="C1522"/>
      <c r="E1522"/>
      <c r="G1522"/>
      <c r="I1522"/>
      <c r="J1522"/>
      <c r="L1522"/>
      <c r="M1522"/>
      <c r="O1522" s="224" t="s">
        <v>1765</v>
      </c>
      <c r="P1522" s="224" t="s">
        <v>245</v>
      </c>
    </row>
    <row r="1523" spans="1:16" ht="14">
      <c r="A1523" s="219"/>
      <c r="B1523" s="219"/>
      <c r="C1523"/>
      <c r="E1523"/>
      <c r="G1523"/>
      <c r="I1523"/>
      <c r="J1523"/>
      <c r="L1523"/>
      <c r="M1523"/>
      <c r="O1523" s="224" t="s">
        <v>1765</v>
      </c>
      <c r="P1523" s="224" t="s">
        <v>1769</v>
      </c>
    </row>
    <row r="1524" spans="1:16" ht="14">
      <c r="A1524" s="219"/>
      <c r="B1524" s="219"/>
      <c r="C1524"/>
      <c r="E1524"/>
      <c r="G1524"/>
      <c r="I1524"/>
      <c r="J1524"/>
      <c r="L1524"/>
      <c r="M1524"/>
      <c r="O1524" s="224" t="s">
        <v>1770</v>
      </c>
      <c r="P1524" s="224" t="s">
        <v>1771</v>
      </c>
    </row>
    <row r="1525" spans="1:16" ht="14">
      <c r="A1525" s="219"/>
      <c r="B1525" s="219"/>
      <c r="C1525"/>
      <c r="E1525"/>
      <c r="G1525"/>
      <c r="I1525"/>
      <c r="J1525"/>
      <c r="L1525"/>
      <c r="M1525"/>
      <c r="O1525" s="224" t="s">
        <v>1770</v>
      </c>
      <c r="P1525" s="224" t="s">
        <v>1772</v>
      </c>
    </row>
    <row r="1526" spans="1:16" ht="14">
      <c r="A1526" s="219"/>
      <c r="B1526" s="219"/>
      <c r="C1526"/>
      <c r="E1526"/>
      <c r="G1526"/>
      <c r="I1526"/>
      <c r="J1526"/>
      <c r="L1526"/>
      <c r="M1526"/>
      <c r="O1526" s="224" t="s">
        <v>1770</v>
      </c>
      <c r="P1526" s="224" t="s">
        <v>1773</v>
      </c>
    </row>
    <row r="1527" spans="1:16" ht="14">
      <c r="A1527" s="219"/>
      <c r="B1527" s="219"/>
      <c r="C1527"/>
      <c r="E1527"/>
      <c r="G1527"/>
      <c r="I1527"/>
      <c r="J1527"/>
      <c r="L1527"/>
      <c r="M1527"/>
      <c r="O1527" s="224" t="s">
        <v>1770</v>
      </c>
      <c r="P1527" s="224" t="s">
        <v>1774</v>
      </c>
    </row>
    <row r="1528" spans="1:16" ht="14">
      <c r="A1528" s="219"/>
      <c r="B1528" s="219"/>
      <c r="C1528"/>
      <c r="E1528"/>
      <c r="G1528"/>
      <c r="I1528"/>
      <c r="J1528"/>
      <c r="L1528"/>
      <c r="M1528"/>
      <c r="O1528" s="224" t="s">
        <v>1770</v>
      </c>
      <c r="P1528" s="224" t="s">
        <v>1243</v>
      </c>
    </row>
    <row r="1529" spans="1:16" ht="14">
      <c r="A1529" s="219"/>
      <c r="B1529" s="219"/>
      <c r="C1529"/>
      <c r="E1529"/>
      <c r="G1529"/>
      <c r="I1529"/>
      <c r="J1529"/>
      <c r="L1529"/>
      <c r="M1529"/>
      <c r="O1529" s="224" t="s">
        <v>1770</v>
      </c>
      <c r="P1529" s="224" t="s">
        <v>1776</v>
      </c>
    </row>
    <row r="1530" spans="1:16" ht="14">
      <c r="A1530" s="219"/>
      <c r="B1530" s="219"/>
      <c r="C1530"/>
      <c r="E1530"/>
      <c r="G1530"/>
      <c r="I1530"/>
      <c r="J1530"/>
      <c r="L1530"/>
      <c r="M1530"/>
      <c r="O1530" s="224" t="s">
        <v>1770</v>
      </c>
      <c r="P1530" s="224" t="s">
        <v>1778</v>
      </c>
    </row>
    <row r="1531" spans="1:16" ht="14">
      <c r="A1531" s="219"/>
      <c r="B1531" s="219"/>
      <c r="C1531"/>
      <c r="E1531"/>
      <c r="G1531"/>
      <c r="I1531"/>
      <c r="J1531"/>
      <c r="L1531"/>
      <c r="M1531"/>
      <c r="O1531" s="224" t="s">
        <v>1770</v>
      </c>
      <c r="P1531" s="224" t="s">
        <v>352</v>
      </c>
    </row>
    <row r="1532" spans="1:16" ht="14">
      <c r="A1532" s="219"/>
      <c r="B1532" s="219"/>
      <c r="C1532"/>
      <c r="E1532"/>
      <c r="G1532"/>
      <c r="I1532"/>
      <c r="J1532"/>
      <c r="L1532"/>
      <c r="M1532"/>
      <c r="O1532" s="224" t="s">
        <v>1770</v>
      </c>
      <c r="P1532" s="224" t="s">
        <v>1779</v>
      </c>
    </row>
    <row r="1533" spans="1:16" ht="14">
      <c r="A1533" s="219"/>
      <c r="B1533" s="219"/>
      <c r="C1533"/>
      <c r="E1533"/>
      <c r="G1533"/>
      <c r="I1533"/>
      <c r="J1533"/>
      <c r="L1533"/>
      <c r="M1533"/>
      <c r="O1533" s="224" t="s">
        <v>1770</v>
      </c>
      <c r="P1533" s="224" t="s">
        <v>520</v>
      </c>
    </row>
    <row r="1534" spans="1:16" ht="14">
      <c r="A1534" s="219"/>
      <c r="B1534" s="219"/>
      <c r="C1534"/>
      <c r="E1534"/>
      <c r="G1534"/>
      <c r="I1534"/>
      <c r="J1534"/>
      <c r="L1534"/>
      <c r="M1534"/>
      <c r="O1534" s="224" t="s">
        <v>1770</v>
      </c>
      <c r="P1534" s="224" t="s">
        <v>245</v>
      </c>
    </row>
    <row r="1535" spans="1:16" ht="14">
      <c r="A1535" s="219"/>
      <c r="B1535" s="219"/>
      <c r="C1535"/>
      <c r="E1535"/>
      <c r="G1535"/>
      <c r="I1535"/>
      <c r="J1535"/>
      <c r="L1535"/>
      <c r="M1535"/>
      <c r="O1535" s="224" t="s">
        <v>1780</v>
      </c>
      <c r="P1535" s="224" t="s">
        <v>1781</v>
      </c>
    </row>
    <row r="1536" spans="1:16" ht="14">
      <c r="A1536" s="219"/>
      <c r="B1536" s="219"/>
      <c r="C1536"/>
      <c r="E1536"/>
      <c r="G1536"/>
      <c r="I1536"/>
      <c r="J1536"/>
      <c r="L1536"/>
      <c r="M1536"/>
      <c r="O1536" s="224" t="s">
        <v>1780</v>
      </c>
      <c r="P1536" s="224" t="s">
        <v>1782</v>
      </c>
    </row>
    <row r="1537" spans="1:16" ht="14">
      <c r="A1537" s="219"/>
      <c r="B1537" s="219"/>
      <c r="C1537"/>
      <c r="E1537"/>
      <c r="G1537"/>
      <c r="I1537"/>
      <c r="J1537"/>
      <c r="L1537"/>
      <c r="M1537"/>
      <c r="O1537" s="224" t="s">
        <v>1780</v>
      </c>
      <c r="P1537" s="224" t="s">
        <v>1783</v>
      </c>
    </row>
    <row r="1538" spans="1:16" ht="14">
      <c r="A1538" s="219"/>
      <c r="B1538" s="219"/>
      <c r="C1538"/>
      <c r="E1538"/>
      <c r="G1538"/>
      <c r="I1538"/>
      <c r="J1538"/>
      <c r="L1538"/>
      <c r="M1538"/>
      <c r="O1538" s="224" t="s">
        <v>1780</v>
      </c>
      <c r="P1538" s="224" t="s">
        <v>1784</v>
      </c>
    </row>
    <row r="1539" spans="1:16" ht="14">
      <c r="A1539" s="219"/>
      <c r="B1539" s="219"/>
      <c r="C1539"/>
      <c r="E1539"/>
      <c r="G1539"/>
      <c r="I1539"/>
      <c r="J1539"/>
      <c r="L1539"/>
      <c r="M1539"/>
      <c r="O1539" s="224" t="s">
        <v>1780</v>
      </c>
      <c r="P1539" s="224" t="s">
        <v>1785</v>
      </c>
    </row>
    <row r="1540" spans="1:16" ht="14">
      <c r="A1540" s="219"/>
      <c r="B1540" s="219"/>
      <c r="C1540"/>
      <c r="E1540"/>
      <c r="G1540"/>
      <c r="I1540"/>
      <c r="J1540"/>
      <c r="L1540"/>
      <c r="M1540"/>
      <c r="O1540" s="224" t="s">
        <v>1780</v>
      </c>
      <c r="P1540" s="224" t="s">
        <v>1786</v>
      </c>
    </row>
    <row r="1541" spans="1:16" ht="14">
      <c r="A1541" s="219"/>
      <c r="B1541" s="219"/>
      <c r="C1541"/>
      <c r="E1541"/>
      <c r="G1541"/>
      <c r="I1541"/>
      <c r="J1541"/>
      <c r="L1541"/>
      <c r="M1541"/>
      <c r="O1541" s="224" t="s">
        <v>1780</v>
      </c>
      <c r="P1541" s="224" t="s">
        <v>1787</v>
      </c>
    </row>
    <row r="1542" spans="1:16" ht="14">
      <c r="A1542" s="219"/>
      <c r="B1542" s="219"/>
      <c r="C1542"/>
      <c r="E1542"/>
      <c r="G1542"/>
      <c r="I1542"/>
      <c r="J1542"/>
      <c r="L1542"/>
      <c r="M1542"/>
      <c r="O1542" s="224" t="s">
        <v>1780</v>
      </c>
      <c r="P1542" s="224" t="s">
        <v>1788</v>
      </c>
    </row>
    <row r="1543" spans="1:16" ht="14">
      <c r="A1543" s="219"/>
      <c r="B1543" s="219"/>
      <c r="C1543"/>
      <c r="E1543"/>
      <c r="G1543"/>
      <c r="I1543"/>
      <c r="J1543"/>
      <c r="L1543"/>
      <c r="M1543"/>
      <c r="O1543" s="224" t="s">
        <v>1780</v>
      </c>
      <c r="P1543" s="224" t="s">
        <v>1789</v>
      </c>
    </row>
    <row r="1544" spans="1:16" ht="14">
      <c r="A1544" s="219"/>
      <c r="B1544" s="219"/>
      <c r="C1544"/>
      <c r="E1544"/>
      <c r="G1544"/>
      <c r="I1544"/>
      <c r="J1544"/>
      <c r="L1544"/>
      <c r="M1544"/>
      <c r="O1544" s="224" t="s">
        <v>1780</v>
      </c>
      <c r="P1544" s="224" t="s">
        <v>1790</v>
      </c>
    </row>
    <row r="1545" spans="1:16" ht="14">
      <c r="A1545" s="219"/>
      <c r="B1545" s="219"/>
      <c r="C1545"/>
      <c r="E1545"/>
      <c r="G1545"/>
      <c r="I1545"/>
      <c r="J1545"/>
      <c r="L1545"/>
      <c r="M1545"/>
      <c r="O1545" s="224" t="s">
        <v>1780</v>
      </c>
      <c r="P1545" s="224" t="s">
        <v>1791</v>
      </c>
    </row>
    <row r="1546" spans="1:16" ht="14">
      <c r="A1546" s="219"/>
      <c r="B1546" s="219"/>
      <c r="C1546"/>
      <c r="E1546"/>
      <c r="G1546"/>
      <c r="I1546"/>
      <c r="J1546"/>
      <c r="L1546"/>
      <c r="M1546"/>
      <c r="O1546" s="224" t="s">
        <v>1780</v>
      </c>
      <c r="P1546" s="224" t="s">
        <v>386</v>
      </c>
    </row>
    <row r="1547" spans="1:16" ht="14">
      <c r="A1547" s="219"/>
      <c r="B1547" s="219"/>
      <c r="C1547"/>
      <c r="E1547"/>
      <c r="G1547"/>
      <c r="I1547"/>
      <c r="J1547"/>
      <c r="L1547"/>
      <c r="M1547"/>
      <c r="O1547" s="224" t="s">
        <v>1780</v>
      </c>
      <c r="P1547" s="224" t="s">
        <v>1792</v>
      </c>
    </row>
    <row r="1548" spans="1:16" ht="14">
      <c r="A1548" s="219"/>
      <c r="B1548" s="219"/>
      <c r="C1548"/>
      <c r="E1548"/>
      <c r="G1548"/>
      <c r="I1548"/>
      <c r="J1548"/>
      <c r="L1548"/>
      <c r="M1548"/>
      <c r="O1548" s="224" t="s">
        <v>1780</v>
      </c>
      <c r="P1548" s="224" t="s">
        <v>1731</v>
      </c>
    </row>
    <row r="1549" spans="1:16" ht="14">
      <c r="A1549" s="219"/>
      <c r="B1549" s="219"/>
      <c r="C1549"/>
      <c r="E1549"/>
      <c r="G1549"/>
      <c r="I1549"/>
      <c r="J1549"/>
      <c r="L1549"/>
      <c r="M1549"/>
      <c r="O1549" s="224" t="s">
        <v>1780</v>
      </c>
      <c r="P1549" s="224" t="s">
        <v>519</v>
      </c>
    </row>
    <row r="1550" spans="1:16" ht="14">
      <c r="A1550" s="219"/>
      <c r="B1550" s="219"/>
      <c r="C1550"/>
      <c r="E1550"/>
      <c r="G1550"/>
      <c r="I1550"/>
      <c r="J1550"/>
      <c r="L1550"/>
      <c r="M1550"/>
      <c r="O1550" s="224" t="s">
        <v>1793</v>
      </c>
      <c r="P1550" s="224" t="s">
        <v>1794</v>
      </c>
    </row>
    <row r="1551" spans="1:16" ht="14">
      <c r="A1551" s="219"/>
      <c r="B1551" s="219"/>
      <c r="C1551"/>
      <c r="E1551"/>
      <c r="G1551"/>
      <c r="I1551"/>
      <c r="J1551"/>
      <c r="L1551"/>
      <c r="M1551"/>
      <c r="O1551" s="224" t="s">
        <v>1793</v>
      </c>
      <c r="P1551" s="224" t="s">
        <v>1795</v>
      </c>
    </row>
    <row r="1552" spans="1:16" ht="14">
      <c r="A1552" s="219"/>
      <c r="B1552" s="219"/>
      <c r="C1552"/>
      <c r="E1552"/>
      <c r="G1552"/>
      <c r="I1552"/>
      <c r="J1552"/>
      <c r="L1552"/>
      <c r="M1552"/>
      <c r="O1552" s="224" t="s">
        <v>1793</v>
      </c>
      <c r="P1552" s="224" t="s">
        <v>1796</v>
      </c>
    </row>
    <row r="1553" spans="1:16" ht="14">
      <c r="A1553" s="219"/>
      <c r="B1553" s="219"/>
      <c r="C1553"/>
      <c r="E1553"/>
      <c r="G1553"/>
      <c r="I1553"/>
      <c r="J1553"/>
      <c r="L1553"/>
      <c r="M1553"/>
      <c r="O1553" s="224" t="s">
        <v>1793</v>
      </c>
      <c r="P1553" s="224" t="s">
        <v>1797</v>
      </c>
    </row>
    <row r="1554" spans="1:16" ht="14">
      <c r="A1554" s="219"/>
      <c r="B1554" s="219"/>
      <c r="C1554"/>
      <c r="E1554"/>
      <c r="G1554"/>
      <c r="I1554"/>
      <c r="J1554"/>
      <c r="L1554"/>
      <c r="M1554"/>
      <c r="O1554" s="224" t="s">
        <v>1793</v>
      </c>
      <c r="P1554" s="224" t="s">
        <v>1798</v>
      </c>
    </row>
    <row r="1555" spans="1:16" ht="14">
      <c r="A1555" s="219"/>
      <c r="B1555" s="219"/>
      <c r="C1555"/>
      <c r="E1555"/>
      <c r="G1555"/>
      <c r="I1555"/>
      <c r="J1555"/>
      <c r="L1555"/>
      <c r="M1555"/>
      <c r="O1555" s="224" t="s">
        <v>1793</v>
      </c>
      <c r="P1555" s="224" t="s">
        <v>1800</v>
      </c>
    </row>
    <row r="1556" spans="1:16" ht="14">
      <c r="A1556" s="219"/>
      <c r="B1556" s="219"/>
      <c r="C1556"/>
      <c r="E1556"/>
      <c r="G1556"/>
      <c r="I1556"/>
      <c r="J1556"/>
      <c r="L1556"/>
      <c r="M1556"/>
      <c r="O1556" s="224" t="s">
        <v>1793</v>
      </c>
      <c r="P1556" s="224" t="s">
        <v>1801</v>
      </c>
    </row>
    <row r="1557" spans="1:16" ht="14">
      <c r="A1557" s="219"/>
      <c r="B1557" s="219"/>
      <c r="C1557"/>
      <c r="E1557"/>
      <c r="G1557"/>
      <c r="I1557"/>
      <c r="J1557"/>
      <c r="L1557"/>
      <c r="M1557"/>
      <c r="O1557" s="224" t="s">
        <v>1793</v>
      </c>
      <c r="P1557" s="224" t="s">
        <v>1802</v>
      </c>
    </row>
    <row r="1558" spans="1:16" ht="14">
      <c r="A1558" s="219"/>
      <c r="B1558" s="219"/>
      <c r="C1558"/>
      <c r="E1558"/>
      <c r="G1558"/>
      <c r="I1558"/>
      <c r="J1558"/>
      <c r="L1558"/>
      <c r="M1558"/>
      <c r="O1558" s="224" t="s">
        <v>1793</v>
      </c>
      <c r="P1558" s="224" t="s">
        <v>1804</v>
      </c>
    </row>
    <row r="1559" spans="1:16" ht="14">
      <c r="A1559" s="219"/>
      <c r="B1559" s="219"/>
      <c r="C1559"/>
      <c r="E1559"/>
      <c r="G1559"/>
      <c r="I1559"/>
      <c r="J1559"/>
      <c r="L1559"/>
      <c r="M1559"/>
      <c r="O1559" s="224" t="s">
        <v>1793</v>
      </c>
      <c r="P1559" s="224" t="s">
        <v>1805</v>
      </c>
    </row>
    <row r="1560" spans="1:16" ht="14">
      <c r="A1560" s="219"/>
      <c r="B1560" s="219"/>
      <c r="C1560"/>
      <c r="E1560"/>
      <c r="G1560"/>
      <c r="I1560"/>
      <c r="J1560"/>
      <c r="L1560"/>
      <c r="M1560"/>
      <c r="O1560" s="224" t="s">
        <v>1793</v>
      </c>
      <c r="P1560" s="224" t="s">
        <v>1806</v>
      </c>
    </row>
    <row r="1561" spans="1:16" ht="14">
      <c r="A1561" s="219"/>
      <c r="B1561" s="219"/>
      <c r="C1561"/>
      <c r="E1561"/>
      <c r="G1561"/>
      <c r="I1561"/>
      <c r="J1561"/>
      <c r="L1561"/>
      <c r="M1561"/>
      <c r="O1561" s="224" t="s">
        <v>1793</v>
      </c>
      <c r="P1561" s="224" t="s">
        <v>1807</v>
      </c>
    </row>
    <row r="1562" spans="1:16" ht="14">
      <c r="A1562" s="219"/>
      <c r="B1562" s="219"/>
      <c r="C1562"/>
      <c r="E1562"/>
      <c r="G1562"/>
      <c r="I1562"/>
      <c r="J1562"/>
      <c r="L1562"/>
      <c r="M1562"/>
      <c r="O1562" s="224" t="s">
        <v>1793</v>
      </c>
      <c r="P1562" s="224" t="s">
        <v>1808</v>
      </c>
    </row>
    <row r="1563" spans="1:16" ht="14">
      <c r="A1563" s="219"/>
      <c r="B1563" s="219"/>
      <c r="C1563"/>
      <c r="E1563"/>
      <c r="G1563"/>
      <c r="I1563"/>
      <c r="J1563"/>
      <c r="L1563"/>
      <c r="M1563"/>
      <c r="O1563" s="224" t="s">
        <v>1793</v>
      </c>
      <c r="P1563" s="224" t="s">
        <v>1243</v>
      </c>
    </row>
    <row r="1564" spans="1:16" ht="14">
      <c r="A1564" s="219"/>
      <c r="B1564" s="219"/>
      <c r="C1564"/>
      <c r="E1564"/>
      <c r="G1564"/>
      <c r="I1564"/>
      <c r="J1564"/>
      <c r="L1564"/>
      <c r="M1564"/>
      <c r="O1564" s="224" t="s">
        <v>1793</v>
      </c>
      <c r="P1564" s="224" t="s">
        <v>1809</v>
      </c>
    </row>
    <row r="1565" spans="1:16" ht="14">
      <c r="A1565" s="219"/>
      <c r="B1565" s="219"/>
      <c r="C1565"/>
      <c r="E1565"/>
      <c r="G1565"/>
      <c r="I1565"/>
      <c r="J1565"/>
      <c r="L1565"/>
      <c r="M1565"/>
      <c r="O1565" s="224" t="s">
        <v>1793</v>
      </c>
      <c r="P1565" s="224" t="s">
        <v>1810</v>
      </c>
    </row>
    <row r="1566" spans="1:16" ht="14">
      <c r="A1566" s="219"/>
      <c r="B1566" s="219"/>
      <c r="C1566"/>
      <c r="E1566"/>
      <c r="G1566"/>
      <c r="I1566"/>
      <c r="J1566"/>
      <c r="L1566"/>
      <c r="M1566"/>
      <c r="O1566" s="224" t="s">
        <v>1793</v>
      </c>
      <c r="P1566" s="224" t="s">
        <v>381</v>
      </c>
    </row>
    <row r="1567" spans="1:16" ht="14">
      <c r="A1567" s="219"/>
      <c r="B1567" s="219"/>
      <c r="C1567"/>
      <c r="E1567"/>
      <c r="G1567"/>
      <c r="I1567"/>
      <c r="J1567"/>
      <c r="L1567"/>
      <c r="M1567"/>
      <c r="O1567" s="224" t="s">
        <v>1793</v>
      </c>
      <c r="P1567" s="224" t="s">
        <v>386</v>
      </c>
    </row>
    <row r="1568" spans="1:16" ht="14">
      <c r="A1568" s="219"/>
      <c r="B1568" s="219"/>
      <c r="C1568"/>
      <c r="E1568"/>
      <c r="G1568"/>
      <c r="I1568"/>
      <c r="J1568"/>
      <c r="L1568"/>
      <c r="M1568"/>
      <c r="O1568" s="224" t="s">
        <v>1793</v>
      </c>
      <c r="P1568" s="224" t="s">
        <v>242</v>
      </c>
    </row>
    <row r="1569" spans="1:16" ht="14">
      <c r="A1569" s="219"/>
      <c r="B1569" s="219"/>
      <c r="C1569"/>
      <c r="E1569"/>
      <c r="G1569"/>
      <c r="I1569"/>
      <c r="J1569"/>
      <c r="L1569"/>
      <c r="M1569"/>
      <c r="O1569" s="224" t="s">
        <v>1793</v>
      </c>
      <c r="P1569" s="224" t="s">
        <v>673</v>
      </c>
    </row>
    <row r="1570" spans="1:16" ht="14">
      <c r="A1570" s="219"/>
      <c r="B1570" s="219"/>
      <c r="C1570"/>
      <c r="E1570"/>
      <c r="G1570"/>
      <c r="I1570"/>
      <c r="J1570"/>
      <c r="L1570"/>
      <c r="M1570"/>
      <c r="O1570" s="224" t="s">
        <v>1793</v>
      </c>
      <c r="P1570" s="224" t="s">
        <v>606</v>
      </c>
    </row>
    <row r="1571" spans="1:16" ht="14">
      <c r="A1571" s="219"/>
      <c r="B1571" s="219"/>
      <c r="C1571"/>
      <c r="E1571"/>
      <c r="G1571"/>
      <c r="I1571"/>
      <c r="J1571"/>
      <c r="L1571"/>
      <c r="M1571"/>
      <c r="O1571" s="224" t="s">
        <v>1793</v>
      </c>
      <c r="P1571" s="224" t="s">
        <v>1811</v>
      </c>
    </row>
    <row r="1572" spans="1:16" ht="14">
      <c r="A1572" s="219"/>
      <c r="B1572" s="219"/>
      <c r="C1572"/>
      <c r="E1572"/>
      <c r="G1572"/>
      <c r="I1572"/>
      <c r="J1572"/>
      <c r="L1572"/>
      <c r="M1572"/>
      <c r="O1572" s="224" t="s">
        <v>1793</v>
      </c>
      <c r="P1572" s="224" t="s">
        <v>1812</v>
      </c>
    </row>
    <row r="1573" spans="1:16" ht="14">
      <c r="A1573" s="219"/>
      <c r="B1573" s="219"/>
      <c r="C1573"/>
      <c r="E1573"/>
      <c r="G1573"/>
      <c r="I1573"/>
      <c r="J1573"/>
      <c r="L1573"/>
      <c r="M1573"/>
      <c r="O1573" s="224" t="s">
        <v>1793</v>
      </c>
      <c r="P1573" s="224" t="s">
        <v>1813</v>
      </c>
    </row>
    <row r="1574" spans="1:16" ht="14">
      <c r="A1574" s="219"/>
      <c r="B1574" s="219"/>
      <c r="C1574"/>
      <c r="E1574"/>
      <c r="G1574"/>
      <c r="I1574"/>
      <c r="J1574"/>
      <c r="L1574"/>
      <c r="M1574"/>
      <c r="O1574" s="224" t="s">
        <v>1814</v>
      </c>
      <c r="P1574" s="224" t="s">
        <v>938</v>
      </c>
    </row>
    <row r="1575" spans="1:16" ht="14">
      <c r="A1575" s="219"/>
      <c r="B1575" s="219"/>
      <c r="C1575"/>
      <c r="E1575"/>
      <c r="G1575"/>
      <c r="I1575"/>
      <c r="J1575"/>
      <c r="L1575"/>
      <c r="M1575"/>
      <c r="O1575" s="224" t="s">
        <v>1814</v>
      </c>
      <c r="P1575" s="224" t="s">
        <v>1816</v>
      </c>
    </row>
    <row r="1576" spans="1:16" ht="14">
      <c r="A1576" s="219"/>
      <c r="B1576" s="219"/>
      <c r="C1576"/>
      <c r="E1576"/>
      <c r="G1576"/>
      <c r="I1576"/>
      <c r="J1576"/>
      <c r="L1576"/>
      <c r="M1576"/>
      <c r="O1576" s="224" t="s">
        <v>1814</v>
      </c>
      <c r="P1576" s="224" t="s">
        <v>1817</v>
      </c>
    </row>
    <row r="1577" spans="1:16" ht="14">
      <c r="A1577" s="219"/>
      <c r="B1577" s="219"/>
      <c r="C1577"/>
      <c r="E1577"/>
      <c r="G1577"/>
      <c r="I1577"/>
      <c r="J1577"/>
      <c r="L1577"/>
      <c r="M1577"/>
      <c r="O1577" s="224" t="s">
        <v>1814</v>
      </c>
      <c r="P1577" s="224" t="s">
        <v>1818</v>
      </c>
    </row>
    <row r="1578" spans="1:16" ht="14">
      <c r="A1578" s="219"/>
      <c r="B1578" s="219"/>
      <c r="C1578"/>
      <c r="E1578"/>
      <c r="G1578"/>
      <c r="I1578"/>
      <c r="J1578"/>
      <c r="L1578"/>
      <c r="M1578"/>
      <c r="O1578" s="224" t="s">
        <v>1814</v>
      </c>
      <c r="P1578" s="224" t="s">
        <v>508</v>
      </c>
    </row>
    <row r="1579" spans="1:16" ht="14">
      <c r="A1579" s="219"/>
      <c r="B1579" s="219"/>
      <c r="C1579"/>
      <c r="E1579"/>
      <c r="G1579"/>
      <c r="I1579"/>
      <c r="J1579"/>
      <c r="L1579"/>
      <c r="M1579"/>
      <c r="O1579" s="224" t="s">
        <v>1814</v>
      </c>
      <c r="P1579" s="224" t="s">
        <v>1820</v>
      </c>
    </row>
    <row r="1580" spans="1:16" ht="14">
      <c r="A1580" s="219"/>
      <c r="B1580" s="219"/>
      <c r="C1580"/>
      <c r="E1580"/>
      <c r="G1580"/>
      <c r="I1580"/>
      <c r="J1580"/>
      <c r="L1580"/>
      <c r="M1580"/>
      <c r="O1580" s="224" t="s">
        <v>1814</v>
      </c>
      <c r="P1580" s="224" t="s">
        <v>1773</v>
      </c>
    </row>
    <row r="1581" spans="1:16" ht="14">
      <c r="A1581" s="219"/>
      <c r="B1581" s="219"/>
      <c r="C1581"/>
      <c r="E1581"/>
      <c r="G1581"/>
      <c r="I1581"/>
      <c r="J1581"/>
      <c r="L1581"/>
      <c r="M1581"/>
      <c r="O1581" s="224" t="s">
        <v>1814</v>
      </c>
      <c r="P1581" s="224" t="s">
        <v>1821</v>
      </c>
    </row>
    <row r="1582" spans="1:16" ht="14">
      <c r="A1582" s="219"/>
      <c r="B1582" s="219"/>
      <c r="C1582"/>
      <c r="E1582"/>
      <c r="G1582"/>
      <c r="I1582"/>
      <c r="J1582"/>
      <c r="L1582"/>
      <c r="M1582"/>
      <c r="O1582" s="224" t="s">
        <v>1814</v>
      </c>
      <c r="P1582" s="224" t="s">
        <v>1822</v>
      </c>
    </row>
    <row r="1583" spans="1:16" ht="14">
      <c r="A1583" s="219"/>
      <c r="B1583" s="219"/>
      <c r="C1583"/>
      <c r="E1583"/>
      <c r="G1583"/>
      <c r="I1583"/>
      <c r="J1583"/>
      <c r="L1583"/>
      <c r="M1583"/>
      <c r="O1583" s="224" t="s">
        <v>1814</v>
      </c>
      <c r="P1583" s="224" t="s">
        <v>1823</v>
      </c>
    </row>
    <row r="1584" spans="1:16" ht="14">
      <c r="A1584" s="219"/>
      <c r="B1584" s="219"/>
      <c r="C1584"/>
      <c r="E1584"/>
      <c r="G1584"/>
      <c r="I1584"/>
      <c r="J1584"/>
      <c r="L1584"/>
      <c r="M1584"/>
      <c r="O1584" s="224" t="s">
        <v>1814</v>
      </c>
      <c r="P1584" s="224" t="s">
        <v>387</v>
      </c>
    </row>
    <row r="1585" spans="1:16" ht="14">
      <c r="A1585" s="219"/>
      <c r="B1585" s="219"/>
      <c r="C1585"/>
      <c r="E1585"/>
      <c r="G1585"/>
      <c r="I1585"/>
      <c r="J1585"/>
      <c r="L1585"/>
      <c r="M1585"/>
      <c r="O1585" s="224" t="s">
        <v>1814</v>
      </c>
      <c r="P1585" s="224" t="s">
        <v>655</v>
      </c>
    </row>
    <row r="1586" spans="1:16" ht="14">
      <c r="A1586" s="219"/>
      <c r="B1586" s="219"/>
      <c r="C1586"/>
      <c r="E1586"/>
      <c r="G1586"/>
      <c r="I1586"/>
      <c r="J1586"/>
      <c r="L1586"/>
      <c r="M1586"/>
      <c r="O1586" s="224" t="s">
        <v>1814</v>
      </c>
      <c r="P1586" s="224" t="s">
        <v>741</v>
      </c>
    </row>
    <row r="1587" spans="1:16" ht="14">
      <c r="A1587" s="219"/>
      <c r="B1587" s="219"/>
      <c r="C1587"/>
      <c r="E1587"/>
      <c r="G1587"/>
      <c r="I1587"/>
      <c r="J1587"/>
      <c r="L1587"/>
      <c r="M1587"/>
      <c r="O1587" s="224" t="s">
        <v>1814</v>
      </c>
      <c r="P1587" s="224" t="s">
        <v>520</v>
      </c>
    </row>
    <row r="1588" spans="1:16" ht="14">
      <c r="A1588" s="219"/>
      <c r="B1588" s="219"/>
      <c r="C1588"/>
      <c r="E1588"/>
      <c r="G1588"/>
      <c r="I1588"/>
      <c r="J1588"/>
      <c r="L1588"/>
      <c r="M1588"/>
      <c r="O1588" s="224" t="s">
        <v>1814</v>
      </c>
      <c r="P1588" s="224" t="s">
        <v>406</v>
      </c>
    </row>
    <row r="1589" spans="1:16" ht="14">
      <c r="A1589" s="219"/>
      <c r="B1589" s="219"/>
      <c r="C1589"/>
      <c r="E1589"/>
      <c r="G1589"/>
      <c r="I1589"/>
      <c r="J1589"/>
      <c r="L1589"/>
      <c r="M1589"/>
      <c r="O1589" s="224" t="s">
        <v>1814</v>
      </c>
      <c r="P1589" s="224" t="s">
        <v>1824</v>
      </c>
    </row>
    <row r="1590" spans="1:16" ht="14">
      <c r="A1590" s="219"/>
      <c r="B1590" s="219"/>
      <c r="C1590"/>
      <c r="E1590"/>
      <c r="G1590"/>
      <c r="I1590"/>
      <c r="J1590"/>
      <c r="L1590"/>
      <c r="M1590"/>
      <c r="O1590" s="224" t="s">
        <v>1814</v>
      </c>
      <c r="P1590" s="224" t="s">
        <v>1825</v>
      </c>
    </row>
    <row r="1591" spans="1:16" ht="14">
      <c r="A1591" s="219"/>
      <c r="B1591" s="219"/>
      <c r="C1591"/>
      <c r="E1591"/>
      <c r="G1591"/>
      <c r="I1591"/>
      <c r="J1591"/>
      <c r="L1591"/>
      <c r="M1591"/>
      <c r="O1591" s="224" t="s">
        <v>1826</v>
      </c>
      <c r="P1591" s="224" t="s">
        <v>1827</v>
      </c>
    </row>
    <row r="1592" spans="1:16" ht="14">
      <c r="A1592" s="219"/>
      <c r="B1592" s="219"/>
      <c r="C1592"/>
      <c r="E1592"/>
      <c r="G1592"/>
      <c r="I1592"/>
      <c r="J1592"/>
      <c r="L1592"/>
      <c r="M1592"/>
      <c r="O1592" s="224" t="s">
        <v>1826</v>
      </c>
      <c r="P1592" s="224" t="s">
        <v>1828</v>
      </c>
    </row>
    <row r="1593" spans="1:16" ht="14">
      <c r="A1593" s="219"/>
      <c r="B1593" s="219"/>
      <c r="C1593"/>
      <c r="E1593"/>
      <c r="G1593"/>
      <c r="I1593"/>
      <c r="J1593"/>
      <c r="L1593"/>
      <c r="M1593"/>
      <c r="O1593" s="224" t="s">
        <v>1826</v>
      </c>
      <c r="P1593" s="224" t="s">
        <v>1829</v>
      </c>
    </row>
    <row r="1594" spans="1:16" ht="14">
      <c r="A1594" s="219"/>
      <c r="B1594" s="219"/>
      <c r="C1594"/>
      <c r="E1594"/>
      <c r="G1594"/>
      <c r="I1594"/>
      <c r="J1594"/>
      <c r="L1594"/>
      <c r="M1594"/>
      <c r="O1594" s="224" t="s">
        <v>1826</v>
      </c>
      <c r="P1594" s="224" t="s">
        <v>1830</v>
      </c>
    </row>
    <row r="1595" spans="1:16" ht="14">
      <c r="A1595" s="219"/>
      <c r="B1595" s="219"/>
      <c r="C1595"/>
      <c r="E1595"/>
      <c r="G1595"/>
      <c r="I1595"/>
      <c r="J1595"/>
      <c r="L1595"/>
      <c r="M1595"/>
      <c r="O1595" s="224" t="s">
        <v>1826</v>
      </c>
      <c r="P1595" s="224" t="s">
        <v>1818</v>
      </c>
    </row>
    <row r="1596" spans="1:16" ht="14">
      <c r="A1596" s="219"/>
      <c r="B1596" s="219"/>
      <c r="C1596"/>
      <c r="E1596"/>
      <c r="G1596"/>
      <c r="I1596"/>
      <c r="J1596"/>
      <c r="L1596"/>
      <c r="M1596"/>
      <c r="O1596" s="224" t="s">
        <v>1826</v>
      </c>
      <c r="P1596" s="224" t="s">
        <v>1831</v>
      </c>
    </row>
    <row r="1597" spans="1:16" ht="14">
      <c r="A1597" s="219"/>
      <c r="B1597" s="219"/>
      <c r="C1597"/>
      <c r="E1597"/>
      <c r="G1597"/>
      <c r="I1597"/>
      <c r="J1597"/>
      <c r="L1597"/>
      <c r="M1597"/>
      <c r="O1597" s="224" t="s">
        <v>1826</v>
      </c>
      <c r="P1597" s="224" t="s">
        <v>1832</v>
      </c>
    </row>
    <row r="1598" spans="1:16" ht="14">
      <c r="A1598" s="219"/>
      <c r="B1598" s="219"/>
      <c r="C1598"/>
      <c r="E1598"/>
      <c r="G1598"/>
      <c r="I1598"/>
      <c r="J1598"/>
      <c r="L1598"/>
      <c r="M1598"/>
      <c r="O1598" s="224" t="s">
        <v>1826</v>
      </c>
      <c r="P1598" s="224" t="s">
        <v>1833</v>
      </c>
    </row>
    <row r="1599" spans="1:16" ht="14">
      <c r="A1599" s="219"/>
      <c r="B1599" s="219"/>
      <c r="C1599"/>
      <c r="E1599"/>
      <c r="G1599"/>
      <c r="I1599"/>
      <c r="J1599"/>
      <c r="L1599"/>
      <c r="M1599"/>
      <c r="O1599" s="224" t="s">
        <v>1826</v>
      </c>
      <c r="P1599" s="224" t="s">
        <v>1834</v>
      </c>
    </row>
    <row r="1600" spans="1:16" ht="14">
      <c r="A1600" s="219"/>
      <c r="B1600" s="219"/>
      <c r="C1600"/>
      <c r="E1600"/>
      <c r="G1600"/>
      <c r="I1600"/>
      <c r="J1600"/>
      <c r="L1600"/>
      <c r="M1600"/>
      <c r="O1600" s="224" t="s">
        <v>1826</v>
      </c>
      <c r="P1600" s="224" t="s">
        <v>1835</v>
      </c>
    </row>
    <row r="1601" spans="1:16" ht="14">
      <c r="A1601" s="219"/>
      <c r="B1601" s="219"/>
      <c r="C1601"/>
      <c r="E1601"/>
      <c r="G1601"/>
      <c r="I1601"/>
      <c r="J1601"/>
      <c r="L1601"/>
      <c r="M1601"/>
      <c r="O1601" s="224" t="s">
        <v>1826</v>
      </c>
      <c r="P1601" s="224" t="s">
        <v>1836</v>
      </c>
    </row>
    <row r="1602" spans="1:16" ht="14">
      <c r="A1602" s="219"/>
      <c r="B1602" s="219"/>
      <c r="C1602"/>
      <c r="E1602"/>
      <c r="G1602"/>
      <c r="I1602"/>
      <c r="J1602"/>
      <c r="L1602"/>
      <c r="M1602"/>
      <c r="O1602" s="224" t="s">
        <v>1826</v>
      </c>
      <c r="P1602" s="224" t="s">
        <v>1837</v>
      </c>
    </row>
    <row r="1603" spans="1:16" ht="14">
      <c r="A1603" s="219"/>
      <c r="B1603" s="219"/>
      <c r="C1603"/>
      <c r="E1603"/>
      <c r="G1603"/>
      <c r="I1603"/>
      <c r="J1603"/>
      <c r="L1603"/>
      <c r="M1603"/>
      <c r="O1603" s="224" t="s">
        <v>1826</v>
      </c>
      <c r="P1603" s="224" t="s">
        <v>1838</v>
      </c>
    </row>
    <row r="1604" spans="1:16" ht="14">
      <c r="A1604" s="219"/>
      <c r="B1604" s="219"/>
      <c r="C1604"/>
      <c r="E1604"/>
      <c r="G1604"/>
      <c r="I1604"/>
      <c r="J1604"/>
      <c r="L1604"/>
      <c r="M1604"/>
      <c r="O1604" s="224" t="s">
        <v>1826</v>
      </c>
      <c r="P1604" s="224" t="s">
        <v>362</v>
      </c>
    </row>
    <row r="1605" spans="1:16" ht="14">
      <c r="A1605" s="219"/>
      <c r="B1605" s="219"/>
      <c r="C1605"/>
      <c r="E1605"/>
      <c r="G1605"/>
      <c r="I1605"/>
      <c r="J1605"/>
      <c r="L1605"/>
      <c r="M1605"/>
      <c r="O1605" s="224" t="s">
        <v>1826</v>
      </c>
      <c r="P1605" s="224" t="s">
        <v>1839</v>
      </c>
    </row>
    <row r="1606" spans="1:16" ht="14">
      <c r="A1606" s="219"/>
      <c r="B1606" s="219"/>
      <c r="C1606"/>
      <c r="E1606"/>
      <c r="G1606"/>
      <c r="I1606"/>
      <c r="J1606"/>
      <c r="L1606"/>
      <c r="M1606"/>
      <c r="O1606" s="224" t="s">
        <v>1826</v>
      </c>
      <c r="P1606" s="224" t="s">
        <v>1840</v>
      </c>
    </row>
    <row r="1607" spans="1:16" ht="14">
      <c r="A1607" s="219"/>
      <c r="B1607" s="219"/>
      <c r="C1607"/>
      <c r="E1607"/>
      <c r="G1607"/>
      <c r="I1607"/>
      <c r="J1607"/>
      <c r="L1607"/>
      <c r="M1607"/>
      <c r="O1607" s="224" t="s">
        <v>1826</v>
      </c>
      <c r="P1607" s="224" t="s">
        <v>1841</v>
      </c>
    </row>
    <row r="1608" spans="1:16" ht="14">
      <c r="A1608" s="219"/>
      <c r="B1608" s="219"/>
      <c r="C1608"/>
      <c r="E1608"/>
      <c r="G1608"/>
      <c r="I1608"/>
      <c r="J1608"/>
      <c r="L1608"/>
      <c r="M1608"/>
      <c r="O1608" s="224" t="s">
        <v>1826</v>
      </c>
      <c r="P1608" s="224" t="s">
        <v>1842</v>
      </c>
    </row>
    <row r="1609" spans="1:16" ht="14">
      <c r="A1609" s="219"/>
      <c r="B1609" s="219"/>
      <c r="C1609"/>
      <c r="E1609"/>
      <c r="G1609"/>
      <c r="I1609"/>
      <c r="J1609"/>
      <c r="L1609"/>
      <c r="M1609"/>
      <c r="O1609" s="224" t="s">
        <v>1826</v>
      </c>
      <c r="P1609" s="224" t="s">
        <v>1843</v>
      </c>
    </row>
    <row r="1610" spans="1:16" ht="14">
      <c r="A1610" s="219"/>
      <c r="B1610" s="219"/>
      <c r="C1610"/>
      <c r="E1610"/>
      <c r="G1610"/>
      <c r="I1610"/>
      <c r="J1610"/>
      <c r="L1610"/>
      <c r="M1610"/>
      <c r="O1610" s="224" t="s">
        <v>1826</v>
      </c>
      <c r="P1610" s="224" t="s">
        <v>1844</v>
      </c>
    </row>
    <row r="1611" spans="1:16" ht="14">
      <c r="A1611" s="219"/>
      <c r="B1611" s="219"/>
      <c r="C1611"/>
      <c r="E1611"/>
      <c r="G1611"/>
      <c r="I1611"/>
      <c r="J1611"/>
      <c r="L1611"/>
      <c r="M1611"/>
      <c r="O1611" s="224" t="s">
        <v>1826</v>
      </c>
      <c r="P1611" s="224" t="s">
        <v>840</v>
      </c>
    </row>
    <row r="1612" spans="1:16" ht="14">
      <c r="A1612" s="219"/>
      <c r="B1612" s="219"/>
      <c r="C1612"/>
      <c r="E1612"/>
      <c r="G1612"/>
      <c r="I1612"/>
      <c r="J1612"/>
      <c r="L1612"/>
      <c r="M1612"/>
      <c r="O1612" s="224" t="s">
        <v>1826</v>
      </c>
      <c r="P1612" s="224" t="s">
        <v>1845</v>
      </c>
    </row>
    <row r="1613" spans="1:16" ht="14">
      <c r="A1613" s="219"/>
      <c r="B1613" s="219"/>
      <c r="C1613"/>
      <c r="E1613"/>
      <c r="G1613"/>
      <c r="I1613"/>
      <c r="J1613"/>
      <c r="L1613"/>
      <c r="M1613"/>
      <c r="O1613" s="224" t="s">
        <v>1826</v>
      </c>
      <c r="P1613" s="224" t="s">
        <v>1846</v>
      </c>
    </row>
    <row r="1614" spans="1:16" ht="14">
      <c r="A1614" s="219"/>
      <c r="B1614" s="219"/>
      <c r="C1614"/>
      <c r="E1614"/>
      <c r="G1614"/>
      <c r="I1614"/>
      <c r="J1614"/>
      <c r="L1614"/>
      <c r="M1614"/>
      <c r="O1614" s="224" t="s">
        <v>1826</v>
      </c>
      <c r="P1614" s="224" t="s">
        <v>309</v>
      </c>
    </row>
    <row r="1615" spans="1:16" ht="14">
      <c r="A1615" s="219"/>
      <c r="B1615" s="219"/>
      <c r="C1615"/>
      <c r="E1615"/>
      <c r="G1615"/>
      <c r="I1615"/>
      <c r="J1615"/>
      <c r="L1615"/>
      <c r="M1615"/>
      <c r="O1615" s="224" t="s">
        <v>1826</v>
      </c>
      <c r="P1615" s="224" t="s">
        <v>881</v>
      </c>
    </row>
    <row r="1616" spans="1:16" ht="14">
      <c r="A1616" s="219"/>
      <c r="B1616" s="219"/>
      <c r="C1616"/>
      <c r="E1616"/>
      <c r="G1616"/>
      <c r="I1616"/>
      <c r="J1616"/>
      <c r="L1616"/>
      <c r="M1616"/>
      <c r="O1616" s="224" t="s">
        <v>1826</v>
      </c>
      <c r="P1616" s="224" t="s">
        <v>1847</v>
      </c>
    </row>
    <row r="1617" spans="1:16" ht="14">
      <c r="A1617" s="219"/>
      <c r="B1617" s="219"/>
      <c r="C1617"/>
      <c r="E1617"/>
      <c r="G1617"/>
      <c r="I1617"/>
      <c r="J1617"/>
      <c r="L1617"/>
      <c r="M1617"/>
      <c r="O1617" s="224" t="s">
        <v>1826</v>
      </c>
      <c r="P1617" s="224" t="s">
        <v>1848</v>
      </c>
    </row>
    <row r="1618" spans="1:16" ht="14">
      <c r="A1618" s="219"/>
      <c r="B1618" s="219"/>
      <c r="C1618"/>
      <c r="E1618"/>
      <c r="G1618"/>
      <c r="I1618"/>
      <c r="J1618"/>
      <c r="L1618"/>
      <c r="M1618"/>
      <c r="O1618" s="224" t="s">
        <v>1826</v>
      </c>
      <c r="P1618" s="224" t="s">
        <v>983</v>
      </c>
    </row>
    <row r="1619" spans="1:16" ht="14">
      <c r="A1619" s="219"/>
      <c r="B1619" s="219"/>
      <c r="C1619"/>
      <c r="E1619"/>
      <c r="G1619"/>
      <c r="I1619"/>
      <c r="J1619"/>
      <c r="L1619"/>
      <c r="M1619"/>
      <c r="O1619" s="224" t="s">
        <v>1826</v>
      </c>
      <c r="P1619" s="224" t="s">
        <v>1849</v>
      </c>
    </row>
    <row r="1620" spans="1:16" ht="14">
      <c r="A1620" s="219"/>
      <c r="B1620" s="219"/>
      <c r="C1620"/>
      <c r="E1620"/>
      <c r="G1620"/>
      <c r="I1620"/>
      <c r="J1620"/>
      <c r="L1620"/>
      <c r="M1620"/>
      <c r="O1620" s="224" t="s">
        <v>1826</v>
      </c>
      <c r="P1620" s="224" t="s">
        <v>1850</v>
      </c>
    </row>
    <row r="1621" spans="1:16" ht="14">
      <c r="A1621" s="219"/>
      <c r="B1621" s="219"/>
      <c r="C1621"/>
      <c r="E1621"/>
      <c r="G1621"/>
      <c r="I1621"/>
      <c r="J1621"/>
      <c r="L1621"/>
      <c r="M1621"/>
      <c r="O1621" s="224" t="s">
        <v>1826</v>
      </c>
      <c r="P1621" s="224" t="s">
        <v>1851</v>
      </c>
    </row>
    <row r="1622" spans="1:16" ht="14">
      <c r="A1622" s="219"/>
      <c r="B1622" s="219"/>
      <c r="C1622"/>
      <c r="E1622"/>
      <c r="G1622"/>
      <c r="I1622"/>
      <c r="J1622"/>
      <c r="L1622"/>
      <c r="M1622"/>
      <c r="O1622" s="224" t="s">
        <v>1826</v>
      </c>
      <c r="P1622" s="224" t="s">
        <v>1852</v>
      </c>
    </row>
    <row r="1623" spans="1:16" ht="14">
      <c r="A1623" s="219"/>
      <c r="B1623" s="219"/>
      <c r="C1623"/>
      <c r="E1623"/>
      <c r="G1623"/>
      <c r="I1623"/>
      <c r="J1623"/>
      <c r="L1623"/>
      <c r="M1623"/>
      <c r="O1623" s="224" t="s">
        <v>1854</v>
      </c>
      <c r="P1623" s="224" t="s">
        <v>1855</v>
      </c>
    </row>
    <row r="1624" spans="1:16" ht="14">
      <c r="A1624" s="219"/>
      <c r="B1624" s="219"/>
      <c r="C1624"/>
      <c r="E1624"/>
      <c r="G1624"/>
      <c r="I1624"/>
      <c r="J1624"/>
      <c r="L1624"/>
      <c r="M1624"/>
      <c r="O1624" s="224" t="s">
        <v>1854</v>
      </c>
      <c r="P1624" s="224" t="s">
        <v>1856</v>
      </c>
    </row>
    <row r="1625" spans="1:16" ht="14">
      <c r="A1625" s="219"/>
      <c r="B1625" s="219"/>
      <c r="C1625"/>
      <c r="E1625"/>
      <c r="G1625"/>
      <c r="I1625"/>
      <c r="J1625"/>
      <c r="L1625"/>
      <c r="M1625"/>
      <c r="O1625" s="224" t="s">
        <v>1854</v>
      </c>
      <c r="P1625" s="224" t="s">
        <v>1857</v>
      </c>
    </row>
    <row r="1626" spans="1:16" ht="14">
      <c r="A1626" s="219"/>
      <c r="B1626" s="219"/>
      <c r="C1626"/>
      <c r="E1626"/>
      <c r="G1626"/>
      <c r="I1626"/>
      <c r="J1626"/>
      <c r="L1626"/>
      <c r="M1626"/>
      <c r="O1626" s="224" t="s">
        <v>1854</v>
      </c>
      <c r="P1626" s="224" t="s">
        <v>1859</v>
      </c>
    </row>
    <row r="1627" spans="1:16" ht="14">
      <c r="A1627" s="219"/>
      <c r="B1627" s="219"/>
      <c r="C1627"/>
      <c r="E1627"/>
      <c r="G1627"/>
      <c r="I1627"/>
      <c r="J1627"/>
      <c r="L1627"/>
      <c r="M1627"/>
      <c r="O1627" s="224" t="s">
        <v>1854</v>
      </c>
      <c r="P1627" s="224" t="s">
        <v>1860</v>
      </c>
    </row>
    <row r="1628" spans="1:16" ht="14">
      <c r="A1628" s="219"/>
      <c r="B1628" s="219"/>
      <c r="C1628"/>
      <c r="E1628"/>
      <c r="G1628"/>
      <c r="I1628"/>
      <c r="J1628"/>
      <c r="L1628"/>
      <c r="M1628"/>
      <c r="O1628" s="224" t="s">
        <v>1854</v>
      </c>
      <c r="P1628" s="224" t="s">
        <v>1861</v>
      </c>
    </row>
    <row r="1629" spans="1:16" ht="14">
      <c r="A1629" s="219"/>
      <c r="B1629" s="219"/>
      <c r="C1629"/>
      <c r="E1629"/>
      <c r="G1629"/>
      <c r="I1629"/>
      <c r="J1629"/>
      <c r="L1629"/>
      <c r="M1629"/>
      <c r="O1629" s="224" t="s">
        <v>1854</v>
      </c>
      <c r="P1629" s="224" t="s">
        <v>1862</v>
      </c>
    </row>
    <row r="1630" spans="1:16" ht="14">
      <c r="A1630" s="219"/>
      <c r="B1630" s="219"/>
      <c r="C1630"/>
      <c r="E1630"/>
      <c r="G1630"/>
      <c r="I1630"/>
      <c r="J1630"/>
      <c r="L1630"/>
      <c r="M1630"/>
      <c r="O1630" s="224" t="s">
        <v>1854</v>
      </c>
      <c r="P1630" s="224" t="s">
        <v>1863</v>
      </c>
    </row>
    <row r="1631" spans="1:16" ht="14">
      <c r="A1631" s="219"/>
      <c r="B1631" s="219"/>
      <c r="C1631"/>
      <c r="E1631"/>
      <c r="G1631"/>
      <c r="I1631"/>
      <c r="J1631"/>
      <c r="L1631"/>
      <c r="M1631"/>
      <c r="O1631" s="224" t="s">
        <v>1854</v>
      </c>
      <c r="P1631" s="224" t="s">
        <v>1864</v>
      </c>
    </row>
    <row r="1632" spans="1:16" ht="14">
      <c r="A1632" s="219"/>
      <c r="B1632" s="219"/>
      <c r="C1632"/>
      <c r="E1632"/>
      <c r="G1632"/>
      <c r="I1632"/>
      <c r="J1632"/>
      <c r="L1632"/>
      <c r="M1632"/>
      <c r="O1632" s="224" t="s">
        <v>1854</v>
      </c>
      <c r="P1632" s="224" t="s">
        <v>1865</v>
      </c>
    </row>
    <row r="1633" spans="1:16" ht="14">
      <c r="A1633" s="219"/>
      <c r="B1633" s="219"/>
      <c r="C1633"/>
      <c r="E1633"/>
      <c r="G1633"/>
      <c r="I1633"/>
      <c r="J1633"/>
      <c r="L1633"/>
      <c r="M1633"/>
      <c r="O1633" s="224" t="s">
        <v>1854</v>
      </c>
      <c r="P1633" s="224" t="s">
        <v>1866</v>
      </c>
    </row>
    <row r="1634" spans="1:16" ht="14">
      <c r="A1634" s="219"/>
      <c r="B1634" s="219"/>
      <c r="C1634"/>
      <c r="E1634"/>
      <c r="G1634"/>
      <c r="I1634"/>
      <c r="J1634"/>
      <c r="L1634"/>
      <c r="M1634"/>
      <c r="O1634" s="224" t="s">
        <v>1854</v>
      </c>
      <c r="P1634" s="224" t="s">
        <v>1867</v>
      </c>
    </row>
    <row r="1635" spans="1:16" ht="14">
      <c r="A1635" s="219"/>
      <c r="B1635" s="219"/>
      <c r="C1635"/>
      <c r="E1635"/>
      <c r="G1635"/>
      <c r="I1635"/>
      <c r="J1635"/>
      <c r="L1635"/>
      <c r="M1635"/>
      <c r="O1635" s="224" t="s">
        <v>1854</v>
      </c>
      <c r="P1635" s="224" t="s">
        <v>1135</v>
      </c>
    </row>
    <row r="1636" spans="1:16" ht="14">
      <c r="A1636" s="219"/>
      <c r="B1636" s="219"/>
      <c r="C1636"/>
      <c r="E1636"/>
      <c r="G1636"/>
      <c r="I1636"/>
      <c r="J1636"/>
      <c r="L1636"/>
      <c r="M1636"/>
      <c r="O1636" s="224" t="s">
        <v>1854</v>
      </c>
      <c r="P1636" s="224" t="s">
        <v>1868</v>
      </c>
    </row>
    <row r="1637" spans="1:16" ht="14">
      <c r="A1637" s="219"/>
      <c r="B1637" s="219"/>
      <c r="C1637"/>
      <c r="E1637"/>
      <c r="G1637"/>
      <c r="I1637"/>
      <c r="J1637"/>
      <c r="L1637"/>
      <c r="M1637"/>
      <c r="O1637" s="224" t="s">
        <v>1854</v>
      </c>
      <c r="P1637" s="224" t="s">
        <v>1869</v>
      </c>
    </row>
    <row r="1638" spans="1:16" ht="14">
      <c r="A1638" s="219"/>
      <c r="B1638" s="219"/>
      <c r="C1638"/>
      <c r="E1638"/>
      <c r="G1638"/>
      <c r="I1638"/>
      <c r="J1638"/>
      <c r="L1638"/>
      <c r="M1638"/>
      <c r="O1638" s="224" t="s">
        <v>1854</v>
      </c>
      <c r="P1638" s="224" t="s">
        <v>349</v>
      </c>
    </row>
    <row r="1639" spans="1:16" ht="14">
      <c r="A1639" s="219"/>
      <c r="B1639" s="219"/>
      <c r="C1639"/>
      <c r="E1639"/>
      <c r="G1639"/>
      <c r="I1639"/>
      <c r="J1639"/>
      <c r="L1639"/>
      <c r="M1639"/>
      <c r="O1639" s="224" t="s">
        <v>1854</v>
      </c>
      <c r="P1639" s="224" t="s">
        <v>520</v>
      </c>
    </row>
    <row r="1640" spans="1:16" ht="14">
      <c r="A1640" s="219"/>
      <c r="B1640" s="219"/>
      <c r="C1640"/>
      <c r="E1640"/>
      <c r="G1640"/>
      <c r="I1640"/>
      <c r="J1640"/>
      <c r="L1640"/>
      <c r="M1640"/>
      <c r="O1640" s="224" t="s">
        <v>1854</v>
      </c>
      <c r="P1640" s="224" t="s">
        <v>244</v>
      </c>
    </row>
    <row r="1641" spans="1:16" ht="14">
      <c r="A1641" s="219"/>
      <c r="B1641" s="219"/>
      <c r="C1641"/>
      <c r="E1641"/>
      <c r="G1641"/>
      <c r="I1641"/>
      <c r="J1641"/>
      <c r="L1641"/>
      <c r="M1641"/>
      <c r="O1641" s="224" t="s">
        <v>1854</v>
      </c>
      <c r="P1641" s="224" t="s">
        <v>1870</v>
      </c>
    </row>
    <row r="1642" spans="1:16" ht="14">
      <c r="A1642" s="219"/>
      <c r="B1642" s="219"/>
      <c r="C1642"/>
      <c r="E1642"/>
      <c r="G1642"/>
      <c r="I1642"/>
      <c r="J1642"/>
      <c r="L1642"/>
      <c r="M1642"/>
      <c r="O1642" s="224" t="s">
        <v>1854</v>
      </c>
      <c r="P1642" s="224" t="s">
        <v>1871</v>
      </c>
    </row>
    <row r="1643" spans="1:16" ht="14">
      <c r="A1643" s="219"/>
      <c r="B1643" s="219"/>
      <c r="C1643"/>
      <c r="E1643"/>
      <c r="G1643"/>
      <c r="I1643"/>
      <c r="J1643"/>
      <c r="L1643"/>
      <c r="M1643"/>
      <c r="O1643" s="224" t="s">
        <v>1854</v>
      </c>
      <c r="P1643" s="224" t="s">
        <v>1872</v>
      </c>
    </row>
    <row r="1644" spans="1:16" ht="14">
      <c r="A1644" s="219"/>
      <c r="B1644" s="219"/>
      <c r="C1644"/>
      <c r="E1644"/>
      <c r="G1644"/>
      <c r="I1644"/>
      <c r="J1644"/>
      <c r="L1644"/>
      <c r="M1644"/>
      <c r="O1644" s="224" t="s">
        <v>1854</v>
      </c>
      <c r="P1644" s="224" t="s">
        <v>1873</v>
      </c>
    </row>
    <row r="1645" spans="1:16" ht="14">
      <c r="A1645" s="219"/>
      <c r="B1645" s="219"/>
      <c r="C1645"/>
      <c r="E1645"/>
      <c r="G1645"/>
      <c r="I1645"/>
      <c r="J1645"/>
      <c r="L1645"/>
      <c r="M1645"/>
      <c r="O1645" s="224" t="s">
        <v>1854</v>
      </c>
      <c r="P1645" s="224" t="s">
        <v>1874</v>
      </c>
    </row>
    <row r="1646" spans="1:16" ht="14">
      <c r="A1646" s="219"/>
      <c r="B1646" s="219"/>
      <c r="C1646"/>
      <c r="E1646"/>
      <c r="G1646"/>
      <c r="I1646"/>
      <c r="J1646"/>
      <c r="L1646"/>
      <c r="M1646"/>
      <c r="O1646" s="224" t="s">
        <v>1854</v>
      </c>
      <c r="P1646" s="224" t="s">
        <v>1875</v>
      </c>
    </row>
    <row r="1647" spans="1:16" ht="14">
      <c r="A1647" s="219"/>
      <c r="B1647" s="219"/>
      <c r="C1647"/>
      <c r="E1647"/>
      <c r="G1647"/>
      <c r="I1647"/>
      <c r="J1647"/>
      <c r="L1647"/>
      <c r="M1647"/>
      <c r="O1647" s="224" t="s">
        <v>1854</v>
      </c>
      <c r="P1647" s="224" t="s">
        <v>1876</v>
      </c>
    </row>
    <row r="1648" spans="1:16" ht="14">
      <c r="A1648" s="219"/>
      <c r="B1648" s="219"/>
      <c r="C1648"/>
      <c r="E1648"/>
      <c r="G1648"/>
      <c r="I1648"/>
      <c r="J1648"/>
      <c r="L1648"/>
      <c r="M1648"/>
    </row>
    <row r="1649" spans="1:13" ht="14">
      <c r="A1649" s="219"/>
      <c r="B1649" s="219"/>
      <c r="C1649"/>
      <c r="E1649"/>
      <c r="G1649"/>
      <c r="I1649"/>
      <c r="J1649"/>
      <c r="L1649"/>
      <c r="M1649"/>
    </row>
    <row r="1650" spans="1:13" ht="14">
      <c r="A1650" s="219"/>
      <c r="B1650" s="219"/>
      <c r="C1650"/>
      <c r="E1650"/>
      <c r="G1650"/>
      <c r="I1650"/>
      <c r="J1650"/>
      <c r="L1650"/>
      <c r="M1650"/>
    </row>
    <row r="1651" spans="1:13" ht="14">
      <c r="A1651" s="219"/>
      <c r="B1651" s="219"/>
      <c r="C1651"/>
      <c r="E1651"/>
      <c r="G1651"/>
      <c r="I1651"/>
      <c r="J1651"/>
      <c r="L1651"/>
      <c r="M1651"/>
    </row>
    <row r="1652" spans="1:13" ht="14">
      <c r="A1652" s="219"/>
      <c r="B1652" s="219"/>
      <c r="C1652"/>
      <c r="E1652"/>
      <c r="G1652"/>
      <c r="I1652"/>
      <c r="J1652"/>
      <c r="L1652"/>
      <c r="M1652"/>
    </row>
    <row r="1653" spans="1:13" ht="14">
      <c r="A1653" s="219"/>
      <c r="B1653" s="219"/>
      <c r="C1653"/>
      <c r="E1653"/>
      <c r="G1653"/>
      <c r="I1653"/>
      <c r="J1653"/>
      <c r="L1653"/>
      <c r="M1653"/>
    </row>
    <row r="1654" spans="1:13" ht="14">
      <c r="A1654" s="219"/>
      <c r="B1654" s="219"/>
      <c r="C1654"/>
      <c r="E1654"/>
      <c r="G1654"/>
      <c r="I1654"/>
      <c r="J1654"/>
      <c r="L1654"/>
      <c r="M1654"/>
    </row>
    <row r="1655" spans="1:13" ht="14">
      <c r="A1655" s="219"/>
      <c r="B1655" s="219"/>
      <c r="C1655"/>
      <c r="E1655"/>
      <c r="G1655"/>
      <c r="I1655"/>
      <c r="J1655"/>
      <c r="L1655"/>
      <c r="M1655"/>
    </row>
    <row r="1656" spans="1:13" ht="14">
      <c r="A1656" s="219"/>
      <c r="B1656" s="219"/>
      <c r="C1656"/>
      <c r="E1656"/>
      <c r="G1656"/>
      <c r="I1656"/>
      <c r="J1656"/>
      <c r="L1656"/>
      <c r="M1656"/>
    </row>
    <row r="1657" spans="1:13" ht="14">
      <c r="A1657" s="219"/>
      <c r="B1657" s="219"/>
      <c r="C1657"/>
      <c r="E1657"/>
      <c r="G1657"/>
      <c r="I1657"/>
      <c r="J1657"/>
      <c r="L1657"/>
      <c r="M1657"/>
    </row>
    <row r="1658" spans="1:13" ht="14">
      <c r="A1658" s="219"/>
      <c r="B1658" s="219"/>
      <c r="C1658"/>
      <c r="E1658"/>
      <c r="G1658"/>
      <c r="I1658"/>
      <c r="J1658"/>
      <c r="L1658"/>
      <c r="M1658"/>
    </row>
    <row r="1659" spans="1:13" ht="14">
      <c r="A1659" s="219"/>
      <c r="B1659" s="219"/>
      <c r="C1659"/>
      <c r="E1659"/>
      <c r="G1659"/>
      <c r="I1659"/>
      <c r="J1659"/>
      <c r="L1659"/>
      <c r="M1659"/>
    </row>
    <row r="1660" spans="1:13" ht="14">
      <c r="A1660" s="219"/>
      <c r="B1660" s="219"/>
      <c r="C1660"/>
      <c r="E1660"/>
      <c r="G1660"/>
      <c r="I1660"/>
      <c r="J1660"/>
      <c r="L1660"/>
      <c r="M1660"/>
    </row>
    <row r="1661" spans="1:13" ht="14">
      <c r="A1661" s="219"/>
      <c r="B1661" s="219"/>
      <c r="C1661"/>
      <c r="E1661"/>
      <c r="G1661"/>
      <c r="I1661"/>
      <c r="J1661"/>
      <c r="L1661"/>
      <c r="M1661"/>
    </row>
    <row r="1662" spans="1:13" ht="14">
      <c r="A1662" s="219"/>
      <c r="B1662" s="219"/>
      <c r="C1662"/>
      <c r="E1662"/>
      <c r="G1662"/>
      <c r="I1662"/>
      <c r="J1662"/>
      <c r="L1662"/>
      <c r="M1662"/>
    </row>
    <row r="1663" spans="1:13" ht="14">
      <c r="A1663" s="219"/>
      <c r="B1663" s="219"/>
      <c r="C1663"/>
      <c r="E1663"/>
      <c r="G1663"/>
      <c r="I1663"/>
      <c r="J1663"/>
      <c r="L1663"/>
      <c r="M1663"/>
    </row>
    <row r="1664" spans="1:13" ht="14">
      <c r="A1664" s="219"/>
      <c r="B1664" s="219"/>
      <c r="C1664"/>
      <c r="E1664"/>
      <c r="G1664"/>
      <c r="I1664"/>
      <c r="J1664"/>
      <c r="L1664"/>
      <c r="M1664"/>
    </row>
    <row r="1665" spans="1:13" ht="14">
      <c r="A1665" s="219"/>
      <c r="B1665" s="219"/>
      <c r="C1665"/>
      <c r="E1665"/>
      <c r="G1665"/>
      <c r="I1665"/>
      <c r="J1665"/>
      <c r="L1665"/>
      <c r="M1665"/>
    </row>
    <row r="1666" spans="1:13" ht="14">
      <c r="A1666" s="219"/>
      <c r="B1666" s="219"/>
      <c r="C1666"/>
      <c r="E1666"/>
      <c r="G1666"/>
      <c r="I1666"/>
      <c r="J1666"/>
      <c r="L1666"/>
      <c r="M1666"/>
    </row>
    <row r="1667" spans="1:13" ht="14">
      <c r="A1667" s="219"/>
      <c r="B1667" s="219"/>
      <c r="C1667"/>
      <c r="E1667"/>
      <c r="G1667"/>
      <c r="I1667"/>
      <c r="J1667"/>
      <c r="L1667"/>
      <c r="M1667"/>
    </row>
    <row r="1668" spans="1:13" ht="14">
      <c r="A1668" s="219"/>
      <c r="B1668" s="219"/>
      <c r="C1668"/>
      <c r="E1668"/>
      <c r="G1668"/>
      <c r="I1668"/>
      <c r="J1668"/>
      <c r="L1668"/>
      <c r="M1668"/>
    </row>
    <row r="1669" spans="1:13" ht="14">
      <c r="A1669" s="219"/>
      <c r="B1669" s="219"/>
      <c r="C1669"/>
      <c r="E1669"/>
      <c r="G1669"/>
      <c r="I1669"/>
      <c r="J1669"/>
      <c r="L1669"/>
      <c r="M1669"/>
    </row>
    <row r="1670" spans="1:13" ht="14">
      <c r="A1670" s="219"/>
      <c r="B1670" s="219"/>
      <c r="C1670"/>
      <c r="E1670"/>
      <c r="G1670"/>
      <c r="I1670"/>
      <c r="J1670"/>
      <c r="L1670"/>
      <c r="M1670"/>
    </row>
    <row r="1671" spans="1:13" ht="14">
      <c r="A1671" s="219"/>
      <c r="B1671" s="219"/>
      <c r="C1671"/>
      <c r="E1671"/>
      <c r="G1671"/>
      <c r="I1671"/>
      <c r="J1671"/>
      <c r="L1671"/>
      <c r="M1671"/>
    </row>
    <row r="1672" spans="1:13" ht="14">
      <c r="A1672" s="219"/>
      <c r="B1672" s="219"/>
      <c r="C1672"/>
      <c r="E1672"/>
      <c r="G1672"/>
      <c r="I1672"/>
      <c r="J1672"/>
      <c r="L1672"/>
      <c r="M1672"/>
    </row>
    <row r="1673" spans="1:13" ht="14">
      <c r="A1673" s="219"/>
      <c r="B1673" s="219"/>
      <c r="C1673"/>
      <c r="E1673"/>
      <c r="G1673"/>
      <c r="I1673"/>
      <c r="J1673"/>
      <c r="L1673"/>
      <c r="M1673"/>
    </row>
    <row r="1674" spans="1:13" ht="14">
      <c r="A1674" s="219"/>
      <c r="B1674" s="219"/>
      <c r="C1674"/>
      <c r="E1674"/>
      <c r="G1674"/>
      <c r="I1674"/>
      <c r="J1674"/>
      <c r="L1674"/>
      <c r="M1674"/>
    </row>
    <row r="1675" spans="1:13" ht="14">
      <c r="A1675" s="219"/>
      <c r="B1675" s="219"/>
      <c r="C1675"/>
      <c r="E1675"/>
      <c r="G1675"/>
      <c r="I1675"/>
      <c r="J1675"/>
      <c r="L1675"/>
      <c r="M1675"/>
    </row>
    <row r="1676" spans="1:13" ht="14">
      <c r="A1676" s="219"/>
      <c r="B1676" s="219"/>
      <c r="C1676"/>
      <c r="E1676"/>
      <c r="G1676"/>
      <c r="I1676"/>
      <c r="J1676"/>
      <c r="L1676"/>
      <c r="M1676"/>
    </row>
    <row r="1677" spans="1:13" ht="14">
      <c r="A1677" s="219"/>
      <c r="B1677" s="219"/>
      <c r="C1677"/>
      <c r="E1677"/>
      <c r="G1677"/>
      <c r="I1677"/>
      <c r="J1677"/>
      <c r="L1677"/>
      <c r="M1677"/>
    </row>
    <row r="1678" spans="1:13" ht="14">
      <c r="A1678" s="219"/>
      <c r="B1678" s="219"/>
      <c r="C1678"/>
      <c r="E1678"/>
      <c r="G1678"/>
      <c r="I1678"/>
      <c r="J1678"/>
      <c r="L1678"/>
      <c r="M1678"/>
    </row>
    <row r="1679" spans="1:13" ht="14">
      <c r="A1679" s="219"/>
      <c r="B1679" s="219"/>
      <c r="C1679"/>
      <c r="E1679"/>
      <c r="G1679"/>
      <c r="I1679"/>
      <c r="J1679"/>
      <c r="L1679"/>
      <c r="M1679"/>
    </row>
    <row r="1680" spans="1:13" ht="14">
      <c r="A1680" s="219"/>
      <c r="B1680" s="219"/>
      <c r="C1680"/>
      <c r="E1680"/>
      <c r="G1680"/>
      <c r="I1680"/>
      <c r="J1680"/>
      <c r="L1680"/>
      <c r="M1680"/>
    </row>
    <row r="1681" spans="1:13" ht="14">
      <c r="A1681" s="219"/>
      <c r="B1681" s="219"/>
      <c r="C1681"/>
      <c r="E1681"/>
      <c r="G1681"/>
      <c r="I1681"/>
      <c r="J1681"/>
      <c r="L1681"/>
      <c r="M1681"/>
    </row>
    <row r="1682" spans="1:13" ht="14">
      <c r="A1682" s="219"/>
      <c r="B1682" s="219"/>
      <c r="C1682"/>
      <c r="E1682"/>
      <c r="G1682"/>
      <c r="I1682"/>
      <c r="J1682"/>
      <c r="L1682"/>
      <c r="M1682"/>
    </row>
    <row r="1683" spans="1:13" ht="14">
      <c r="A1683" s="219"/>
      <c r="B1683" s="219"/>
      <c r="C1683"/>
      <c r="E1683"/>
      <c r="G1683"/>
      <c r="I1683"/>
      <c r="J1683"/>
      <c r="L1683"/>
      <c r="M1683"/>
    </row>
    <row r="1684" spans="1:13" ht="14">
      <c r="A1684" s="219"/>
      <c r="B1684" s="219"/>
      <c r="C1684"/>
      <c r="E1684"/>
      <c r="G1684"/>
      <c r="I1684"/>
      <c r="J1684"/>
      <c r="L1684"/>
      <c r="M1684"/>
    </row>
    <row r="1685" spans="1:13" ht="14">
      <c r="A1685" s="219"/>
      <c r="B1685" s="219"/>
      <c r="C1685"/>
      <c r="E1685"/>
      <c r="G1685"/>
      <c r="I1685"/>
      <c r="J1685"/>
      <c r="L1685"/>
      <c r="M1685"/>
    </row>
    <row r="1686" spans="1:13" ht="14">
      <c r="A1686" s="219"/>
      <c r="B1686" s="219"/>
      <c r="C1686"/>
      <c r="E1686"/>
      <c r="G1686"/>
      <c r="I1686"/>
      <c r="J1686"/>
      <c r="L1686"/>
      <c r="M1686"/>
    </row>
    <row r="1687" spans="1:13" ht="14">
      <c r="A1687" s="219"/>
      <c r="B1687" s="219"/>
      <c r="C1687"/>
      <c r="E1687"/>
      <c r="G1687"/>
      <c r="I1687"/>
      <c r="J1687"/>
      <c r="L1687"/>
      <c r="M1687"/>
    </row>
    <row r="1688" spans="1:13" ht="14">
      <c r="A1688" s="219"/>
      <c r="B1688" s="219"/>
      <c r="C1688"/>
      <c r="E1688"/>
      <c r="G1688"/>
      <c r="I1688"/>
      <c r="J1688"/>
      <c r="L1688"/>
      <c r="M1688"/>
    </row>
    <row r="1689" spans="1:13" ht="14">
      <c r="A1689" s="219"/>
      <c r="B1689" s="219"/>
      <c r="C1689"/>
      <c r="E1689"/>
      <c r="G1689"/>
      <c r="I1689"/>
      <c r="J1689"/>
      <c r="L1689"/>
      <c r="M1689"/>
    </row>
    <row r="1690" spans="1:13" ht="14">
      <c r="A1690" s="219"/>
      <c r="B1690" s="219"/>
      <c r="C1690"/>
      <c r="E1690"/>
      <c r="G1690"/>
      <c r="I1690"/>
      <c r="J1690"/>
      <c r="L1690"/>
      <c r="M1690"/>
    </row>
    <row r="1691" spans="1:13" ht="14">
      <c r="A1691" s="219"/>
      <c r="B1691" s="219"/>
      <c r="C1691"/>
      <c r="E1691"/>
      <c r="G1691"/>
      <c r="I1691"/>
      <c r="J1691"/>
      <c r="L1691"/>
      <c r="M1691"/>
    </row>
    <row r="1692" spans="1:13" ht="14">
      <c r="A1692" s="219"/>
      <c r="B1692" s="219"/>
      <c r="C1692"/>
      <c r="E1692"/>
      <c r="G1692"/>
      <c r="I1692"/>
      <c r="J1692"/>
      <c r="L1692"/>
      <c r="M1692"/>
    </row>
    <row r="1693" spans="1:13" ht="14">
      <c r="A1693" s="219"/>
      <c r="B1693" s="219"/>
      <c r="C1693"/>
      <c r="E1693"/>
      <c r="G1693"/>
      <c r="I1693"/>
      <c r="J1693"/>
      <c r="L1693"/>
      <c r="M1693"/>
    </row>
    <row r="1694" spans="1:13" ht="14">
      <c r="A1694" s="219"/>
      <c r="B1694" s="219"/>
      <c r="C1694"/>
      <c r="E1694"/>
      <c r="G1694"/>
      <c r="I1694"/>
      <c r="J1694"/>
      <c r="L1694"/>
      <c r="M1694"/>
    </row>
    <row r="1695" spans="1:13" ht="14">
      <c r="A1695" s="219"/>
      <c r="B1695" s="219"/>
      <c r="C1695"/>
      <c r="E1695"/>
      <c r="G1695"/>
      <c r="I1695"/>
      <c r="J1695"/>
      <c r="L1695"/>
      <c r="M1695"/>
    </row>
    <row r="1696" spans="1:13" ht="14">
      <c r="A1696" s="219"/>
      <c r="B1696" s="219"/>
      <c r="C1696"/>
      <c r="E1696"/>
      <c r="G1696"/>
      <c r="I1696"/>
      <c r="J1696"/>
      <c r="L1696"/>
      <c r="M1696"/>
    </row>
    <row r="1697" spans="1:13" ht="14">
      <c r="A1697" s="219"/>
      <c r="B1697" s="219"/>
      <c r="C1697"/>
      <c r="E1697"/>
      <c r="G1697"/>
      <c r="I1697"/>
      <c r="J1697"/>
      <c r="L1697"/>
      <c r="M1697"/>
    </row>
    <row r="1698" spans="1:13" ht="14">
      <c r="A1698" s="219"/>
      <c r="B1698" s="219"/>
      <c r="C1698"/>
      <c r="E1698"/>
      <c r="G1698"/>
      <c r="I1698"/>
      <c r="J1698"/>
      <c r="L1698"/>
      <c r="M1698"/>
    </row>
    <row r="1699" spans="1:13" ht="14">
      <c r="A1699" s="219"/>
      <c r="B1699" s="219"/>
      <c r="C1699"/>
      <c r="E1699"/>
      <c r="G1699"/>
      <c r="I1699"/>
      <c r="J1699"/>
      <c r="L1699"/>
      <c r="M1699"/>
    </row>
    <row r="1700" spans="1:13" ht="14">
      <c r="A1700" s="219"/>
      <c r="B1700" s="219"/>
      <c r="C1700"/>
      <c r="E1700"/>
      <c r="G1700"/>
      <c r="I1700"/>
      <c r="J1700"/>
      <c r="L1700"/>
      <c r="M1700"/>
    </row>
    <row r="1701" spans="1:13" ht="14">
      <c r="A1701" s="219"/>
      <c r="B1701" s="219"/>
      <c r="C1701"/>
      <c r="E1701"/>
      <c r="G1701"/>
      <c r="I1701"/>
      <c r="J1701"/>
      <c r="L1701"/>
      <c r="M1701"/>
    </row>
    <row r="1702" spans="1:13" ht="14">
      <c r="A1702" s="219"/>
      <c r="B1702" s="219"/>
      <c r="C1702"/>
      <c r="E1702"/>
      <c r="G1702"/>
      <c r="I1702"/>
      <c r="J1702"/>
      <c r="L1702"/>
      <c r="M1702"/>
    </row>
    <row r="1703" spans="1:13" ht="14">
      <c r="A1703" s="219"/>
      <c r="B1703" s="219"/>
      <c r="C1703"/>
      <c r="E1703"/>
      <c r="G1703"/>
      <c r="I1703"/>
      <c r="J1703"/>
      <c r="L1703"/>
      <c r="M1703"/>
    </row>
    <row r="1704" spans="1:13" ht="14">
      <c r="A1704" s="219"/>
      <c r="B1704" s="219"/>
      <c r="C1704"/>
      <c r="E1704"/>
      <c r="G1704"/>
      <c r="I1704"/>
      <c r="J1704"/>
      <c r="L1704"/>
      <c r="M1704"/>
    </row>
    <row r="1705" spans="1:13" ht="14">
      <c r="A1705" s="219"/>
      <c r="B1705" s="219"/>
      <c r="C1705"/>
      <c r="E1705"/>
      <c r="G1705"/>
      <c r="I1705"/>
      <c r="J1705"/>
      <c r="L1705"/>
      <c r="M1705"/>
    </row>
    <row r="1706" spans="1:13" ht="14">
      <c r="A1706" s="219"/>
      <c r="B1706" s="219"/>
      <c r="C1706"/>
      <c r="E1706"/>
      <c r="G1706"/>
      <c r="I1706"/>
      <c r="J1706"/>
      <c r="L1706"/>
      <c r="M1706"/>
    </row>
    <row r="1707" spans="1:13" ht="14">
      <c r="A1707" s="219"/>
      <c r="B1707" s="219"/>
      <c r="C1707"/>
      <c r="E1707"/>
      <c r="G1707"/>
      <c r="I1707"/>
      <c r="J1707"/>
      <c r="L1707"/>
      <c r="M1707"/>
    </row>
    <row r="1708" spans="1:13" ht="14">
      <c r="A1708" s="219"/>
      <c r="B1708" s="219"/>
      <c r="C1708"/>
      <c r="E1708"/>
      <c r="G1708"/>
      <c r="I1708"/>
      <c r="J1708"/>
      <c r="L1708"/>
      <c r="M1708"/>
    </row>
    <row r="1709" spans="1:13" ht="14">
      <c r="A1709" s="219"/>
      <c r="B1709" s="219"/>
      <c r="C1709"/>
      <c r="E1709"/>
      <c r="G1709"/>
      <c r="I1709"/>
      <c r="J1709"/>
      <c r="L1709"/>
      <c r="M1709"/>
    </row>
    <row r="1710" spans="1:13" ht="14">
      <c r="A1710" s="219"/>
      <c r="B1710" s="219"/>
      <c r="C1710"/>
      <c r="E1710"/>
      <c r="G1710"/>
      <c r="I1710"/>
      <c r="J1710"/>
      <c r="L1710"/>
      <c r="M1710"/>
    </row>
    <row r="1711" spans="1:13" ht="14">
      <c r="A1711" s="219"/>
      <c r="B1711" s="219"/>
      <c r="C1711"/>
      <c r="E1711"/>
      <c r="G1711"/>
      <c r="I1711"/>
      <c r="J1711"/>
      <c r="L1711"/>
      <c r="M1711"/>
    </row>
    <row r="1712" spans="1:13" ht="14">
      <c r="A1712" s="219"/>
      <c r="B1712" s="219"/>
      <c r="C1712"/>
      <c r="E1712"/>
      <c r="G1712"/>
      <c r="I1712"/>
      <c r="J1712"/>
      <c r="L1712"/>
      <c r="M1712"/>
    </row>
    <row r="1713" spans="1:13" ht="14">
      <c r="A1713" s="219"/>
      <c r="B1713" s="219"/>
      <c r="C1713"/>
      <c r="E1713"/>
      <c r="G1713"/>
      <c r="I1713"/>
      <c r="J1713"/>
      <c r="L1713"/>
      <c r="M1713"/>
    </row>
    <row r="1714" spans="1:13" ht="14">
      <c r="A1714" s="219"/>
      <c r="B1714" s="219"/>
      <c r="C1714"/>
      <c r="E1714"/>
      <c r="G1714"/>
      <c r="I1714"/>
      <c r="J1714"/>
      <c r="L1714"/>
      <c r="M1714"/>
    </row>
    <row r="1715" spans="1:13" ht="14">
      <c r="A1715" s="219"/>
      <c r="B1715" s="219"/>
      <c r="C1715"/>
      <c r="E1715"/>
      <c r="G1715"/>
      <c r="I1715"/>
      <c r="J1715"/>
      <c r="L1715"/>
      <c r="M1715"/>
    </row>
    <row r="1716" spans="1:13" ht="14">
      <c r="A1716" s="219"/>
      <c r="B1716" s="219"/>
      <c r="C1716"/>
      <c r="E1716"/>
      <c r="G1716"/>
      <c r="I1716"/>
      <c r="J1716"/>
      <c r="L1716"/>
      <c r="M1716"/>
    </row>
    <row r="1717" spans="1:13" ht="14">
      <c r="A1717" s="219"/>
      <c r="B1717" s="219"/>
      <c r="C1717"/>
      <c r="E1717"/>
      <c r="G1717"/>
      <c r="I1717"/>
      <c r="J1717"/>
      <c r="L1717"/>
      <c r="M1717"/>
    </row>
    <row r="1718" spans="1:13" ht="14">
      <c r="A1718" s="219"/>
      <c r="B1718" s="219"/>
      <c r="C1718"/>
      <c r="E1718"/>
      <c r="G1718"/>
      <c r="I1718"/>
      <c r="J1718"/>
      <c r="L1718"/>
      <c r="M1718"/>
    </row>
    <row r="1719" spans="1:13" ht="14">
      <c r="A1719" s="219"/>
      <c r="B1719" s="219"/>
      <c r="C1719"/>
      <c r="E1719"/>
      <c r="G1719"/>
      <c r="I1719"/>
      <c r="J1719"/>
      <c r="L1719"/>
      <c r="M1719"/>
    </row>
    <row r="1720" spans="1:13" ht="14">
      <c r="A1720" s="219"/>
      <c r="B1720" s="219"/>
      <c r="C1720"/>
      <c r="E1720"/>
      <c r="G1720"/>
      <c r="I1720"/>
      <c r="J1720"/>
      <c r="L1720"/>
      <c r="M1720"/>
    </row>
    <row r="1721" spans="1:13" ht="14">
      <c r="A1721" s="219"/>
      <c r="B1721" s="219"/>
      <c r="C1721"/>
      <c r="E1721"/>
      <c r="G1721"/>
      <c r="I1721"/>
      <c r="J1721"/>
      <c r="L1721"/>
      <c r="M1721"/>
    </row>
    <row r="1722" spans="1:13" ht="14">
      <c r="A1722" s="219"/>
      <c r="B1722" s="219"/>
      <c r="C1722"/>
      <c r="E1722"/>
      <c r="G1722"/>
      <c r="I1722"/>
      <c r="J1722"/>
      <c r="L1722"/>
      <c r="M1722"/>
    </row>
    <row r="1723" spans="1:13" ht="14">
      <c r="A1723" s="219"/>
      <c r="B1723" s="219"/>
      <c r="C1723"/>
      <c r="E1723"/>
      <c r="G1723"/>
      <c r="I1723"/>
      <c r="J1723"/>
      <c r="L1723"/>
      <c r="M1723"/>
    </row>
    <row r="1724" spans="1:13" ht="14">
      <c r="A1724" s="219"/>
      <c r="B1724" s="219"/>
      <c r="C1724"/>
      <c r="E1724"/>
      <c r="G1724"/>
      <c r="I1724"/>
      <c r="J1724"/>
      <c r="L1724"/>
      <c r="M1724"/>
    </row>
    <row r="1725" spans="1:13" ht="14">
      <c r="A1725" s="219"/>
      <c r="B1725" s="219"/>
      <c r="C1725"/>
      <c r="E1725"/>
      <c r="G1725"/>
      <c r="I1725"/>
      <c r="J1725"/>
      <c r="L1725"/>
      <c r="M1725"/>
    </row>
    <row r="1726" spans="1:13" ht="14">
      <c r="A1726" s="219"/>
      <c r="B1726" s="219"/>
      <c r="C1726"/>
      <c r="E1726"/>
      <c r="G1726"/>
      <c r="I1726"/>
      <c r="J1726"/>
      <c r="L1726"/>
      <c r="M1726"/>
    </row>
    <row r="1727" spans="1:13" ht="14">
      <c r="A1727" s="219"/>
      <c r="B1727" s="219"/>
      <c r="C1727"/>
      <c r="E1727"/>
      <c r="G1727"/>
      <c r="I1727"/>
      <c r="J1727"/>
      <c r="L1727"/>
      <c r="M1727"/>
    </row>
    <row r="1728" spans="1:13" ht="14">
      <c r="A1728" s="219"/>
      <c r="B1728" s="219"/>
      <c r="C1728"/>
      <c r="E1728"/>
      <c r="G1728"/>
      <c r="I1728"/>
      <c r="J1728"/>
      <c r="L1728"/>
      <c r="M1728"/>
    </row>
    <row r="1729" spans="1:13" ht="14">
      <c r="A1729" s="219"/>
      <c r="B1729" s="219"/>
      <c r="C1729"/>
      <c r="E1729"/>
      <c r="G1729"/>
      <c r="I1729"/>
      <c r="J1729"/>
      <c r="L1729"/>
      <c r="M1729"/>
    </row>
    <row r="1730" spans="1:13" ht="14">
      <c r="A1730" s="219"/>
      <c r="B1730" s="219"/>
      <c r="C1730"/>
      <c r="E1730"/>
      <c r="G1730"/>
      <c r="I1730"/>
      <c r="J1730"/>
      <c r="L1730"/>
      <c r="M1730"/>
    </row>
    <row r="1731" spans="1:13" ht="14">
      <c r="A1731" s="219"/>
      <c r="B1731" s="219"/>
      <c r="C1731"/>
      <c r="E1731"/>
      <c r="G1731"/>
      <c r="I1731"/>
      <c r="J1731"/>
      <c r="L1731"/>
      <c r="M1731"/>
    </row>
    <row r="1732" spans="1:13" ht="14">
      <c r="A1732" s="219"/>
      <c r="B1732" s="219"/>
      <c r="C1732"/>
      <c r="E1732"/>
      <c r="G1732"/>
      <c r="I1732"/>
      <c r="J1732"/>
      <c r="L1732"/>
      <c r="M1732"/>
    </row>
    <row r="1733" spans="1:13" ht="14">
      <c r="A1733" s="219"/>
      <c r="B1733" s="219"/>
      <c r="C1733"/>
      <c r="E1733"/>
      <c r="G1733"/>
      <c r="I1733"/>
      <c r="J1733"/>
      <c r="L1733"/>
      <c r="M1733"/>
    </row>
    <row r="1734" spans="1:13" ht="14">
      <c r="A1734" s="219"/>
      <c r="B1734" s="219"/>
      <c r="C1734"/>
      <c r="E1734"/>
      <c r="G1734"/>
      <c r="I1734"/>
      <c r="J1734"/>
      <c r="L1734"/>
      <c r="M1734"/>
    </row>
    <row r="1735" spans="1:13" ht="14">
      <c r="A1735" s="219"/>
      <c r="B1735" s="219"/>
      <c r="C1735"/>
      <c r="E1735"/>
      <c r="G1735"/>
      <c r="I1735"/>
      <c r="J1735"/>
      <c r="L1735"/>
      <c r="M1735"/>
    </row>
    <row r="1736" spans="1:13" ht="14">
      <c r="A1736" s="219"/>
      <c r="B1736" s="219"/>
      <c r="C1736"/>
      <c r="E1736"/>
      <c r="G1736"/>
      <c r="I1736"/>
      <c r="J1736"/>
      <c r="L1736"/>
      <c r="M1736"/>
    </row>
    <row r="1737" spans="1:13" ht="14">
      <c r="A1737" s="219"/>
      <c r="B1737" s="219"/>
      <c r="C1737"/>
      <c r="E1737"/>
      <c r="G1737"/>
      <c r="I1737"/>
      <c r="J1737"/>
      <c r="L1737"/>
      <c r="M1737"/>
    </row>
    <row r="1738" spans="1:13" ht="14">
      <c r="A1738" s="219"/>
      <c r="B1738" s="219"/>
      <c r="C1738"/>
      <c r="E1738"/>
      <c r="G1738"/>
      <c r="I1738"/>
      <c r="J1738"/>
      <c r="L1738"/>
      <c r="M1738"/>
    </row>
    <row r="1739" spans="1:13" ht="14">
      <c r="A1739" s="219"/>
      <c r="B1739" s="219"/>
      <c r="C1739"/>
      <c r="E1739"/>
      <c r="G1739"/>
      <c r="I1739"/>
      <c r="J1739"/>
      <c r="L1739"/>
      <c r="M1739"/>
    </row>
    <row r="1740" spans="1:13" ht="14">
      <c r="A1740" s="219"/>
      <c r="B1740" s="219"/>
      <c r="C1740"/>
      <c r="E1740"/>
      <c r="G1740"/>
      <c r="I1740"/>
      <c r="J1740"/>
      <c r="L1740"/>
      <c r="M1740"/>
    </row>
    <row r="1741" spans="1:13" ht="14">
      <c r="A1741" s="219"/>
      <c r="B1741" s="219"/>
      <c r="C1741"/>
      <c r="E1741"/>
      <c r="G1741"/>
      <c r="I1741"/>
      <c r="J1741"/>
      <c r="L1741"/>
      <c r="M1741"/>
    </row>
    <row r="1742" spans="1:13" ht="14">
      <c r="A1742" s="219"/>
      <c r="B1742" s="219"/>
      <c r="C1742"/>
      <c r="E1742"/>
      <c r="G1742"/>
      <c r="I1742"/>
      <c r="J1742"/>
      <c r="L1742"/>
      <c r="M1742"/>
    </row>
    <row r="1743" spans="1:13" ht="14">
      <c r="A1743" s="219"/>
      <c r="B1743" s="219"/>
      <c r="C1743"/>
      <c r="E1743"/>
      <c r="G1743"/>
      <c r="I1743"/>
      <c r="J1743"/>
      <c r="L1743"/>
      <c r="M1743"/>
    </row>
    <row r="1744" spans="1:13" ht="14">
      <c r="A1744" s="219"/>
      <c r="B1744" s="219"/>
      <c r="C1744"/>
      <c r="E1744"/>
      <c r="G1744"/>
      <c r="I1744"/>
      <c r="J1744"/>
      <c r="L1744"/>
      <c r="M1744"/>
    </row>
    <row r="1745" spans="1:13" ht="14">
      <c r="A1745" s="219"/>
      <c r="B1745" s="219"/>
      <c r="C1745"/>
      <c r="E1745"/>
      <c r="G1745"/>
      <c r="I1745"/>
      <c r="J1745"/>
      <c r="L1745"/>
      <c r="M1745"/>
    </row>
    <row r="1746" spans="1:13" ht="14">
      <c r="A1746" s="219"/>
      <c r="B1746" s="219"/>
      <c r="C1746"/>
      <c r="E1746"/>
      <c r="G1746"/>
      <c r="I1746"/>
      <c r="J1746"/>
      <c r="L1746"/>
      <c r="M1746"/>
    </row>
    <row r="1747" spans="1:13" ht="14">
      <c r="A1747" s="219"/>
      <c r="B1747" s="219"/>
      <c r="C1747"/>
      <c r="E1747"/>
      <c r="G1747"/>
      <c r="I1747"/>
      <c r="J1747"/>
      <c r="L1747"/>
      <c r="M1747"/>
    </row>
    <row r="1748" spans="1:13" ht="14">
      <c r="A1748" s="219"/>
      <c r="B1748" s="219"/>
      <c r="C1748"/>
      <c r="E1748"/>
      <c r="G1748"/>
      <c r="I1748"/>
      <c r="J1748"/>
      <c r="L1748"/>
      <c r="M1748"/>
    </row>
    <row r="1749" spans="1:13" ht="14">
      <c r="A1749" s="219"/>
      <c r="B1749" s="219"/>
      <c r="C1749"/>
      <c r="E1749"/>
      <c r="G1749"/>
      <c r="I1749"/>
      <c r="J1749"/>
      <c r="L1749"/>
      <c r="M1749"/>
    </row>
    <row r="1750" spans="1:13" ht="14">
      <c r="A1750" s="219"/>
      <c r="B1750" s="219"/>
      <c r="C1750"/>
      <c r="E1750"/>
      <c r="G1750"/>
      <c r="I1750"/>
      <c r="J1750"/>
      <c r="L1750"/>
      <c r="M1750"/>
    </row>
    <row r="1751" spans="1:13" ht="14">
      <c r="A1751" s="219"/>
      <c r="B1751" s="219"/>
      <c r="C1751"/>
      <c r="E1751"/>
      <c r="G1751"/>
      <c r="I1751"/>
      <c r="J1751"/>
      <c r="L1751"/>
      <c r="M1751"/>
    </row>
    <row r="1752" spans="1:13" ht="14">
      <c r="A1752" s="219"/>
      <c r="B1752" s="219"/>
      <c r="C1752"/>
      <c r="E1752"/>
      <c r="G1752"/>
      <c r="I1752"/>
      <c r="J1752"/>
      <c r="L1752"/>
      <c r="M1752"/>
    </row>
    <row r="1753" spans="1:13" ht="14">
      <c r="A1753" s="219"/>
      <c r="B1753" s="219"/>
      <c r="C1753"/>
      <c r="E1753"/>
      <c r="G1753"/>
      <c r="I1753"/>
      <c r="J1753"/>
      <c r="L1753"/>
      <c r="M1753"/>
    </row>
    <row r="1754" spans="1:13" ht="14">
      <c r="A1754" s="219"/>
      <c r="B1754" s="219"/>
      <c r="C1754"/>
      <c r="E1754"/>
      <c r="G1754"/>
      <c r="I1754"/>
      <c r="J1754"/>
      <c r="L1754"/>
      <c r="M1754"/>
    </row>
    <row r="1755" spans="1:13" ht="14">
      <c r="A1755" s="219"/>
      <c r="B1755" s="219"/>
      <c r="C1755"/>
      <c r="E1755"/>
      <c r="G1755"/>
      <c r="I1755"/>
      <c r="J1755"/>
      <c r="L1755"/>
      <c r="M1755"/>
    </row>
    <row r="1756" spans="1:13" ht="14">
      <c r="A1756" s="219"/>
      <c r="B1756" s="219"/>
      <c r="C1756"/>
      <c r="E1756"/>
      <c r="G1756"/>
      <c r="I1756"/>
      <c r="J1756"/>
      <c r="L1756"/>
      <c r="M1756"/>
    </row>
    <row r="1757" spans="1:13" ht="14">
      <c r="A1757" s="219"/>
      <c r="B1757" s="219"/>
      <c r="C1757"/>
      <c r="E1757"/>
      <c r="G1757"/>
      <c r="I1757"/>
      <c r="J1757"/>
      <c r="L1757"/>
      <c r="M1757"/>
    </row>
    <row r="1758" spans="1:13" ht="14">
      <c r="A1758" s="219"/>
      <c r="B1758" s="219"/>
      <c r="C1758"/>
      <c r="E1758"/>
      <c r="G1758"/>
      <c r="I1758"/>
      <c r="J1758"/>
      <c r="L1758"/>
      <c r="M1758"/>
    </row>
    <row r="1759" spans="1:13" ht="14">
      <c r="A1759" s="219"/>
      <c r="B1759" s="219"/>
      <c r="C1759"/>
      <c r="E1759"/>
      <c r="G1759"/>
      <c r="I1759"/>
      <c r="J1759"/>
      <c r="L1759"/>
      <c r="M1759"/>
    </row>
    <row r="1760" spans="1:13" ht="14">
      <c r="A1760" s="219"/>
      <c r="B1760" s="219"/>
      <c r="C1760"/>
      <c r="E1760"/>
      <c r="G1760"/>
      <c r="I1760"/>
      <c r="J1760"/>
      <c r="L1760"/>
      <c r="M1760"/>
    </row>
    <row r="1761" spans="1:13" ht="14">
      <c r="A1761" s="219"/>
      <c r="B1761" s="219"/>
      <c r="C1761"/>
      <c r="E1761"/>
      <c r="G1761"/>
      <c r="I1761"/>
      <c r="J1761"/>
      <c r="L1761"/>
      <c r="M1761"/>
    </row>
    <row r="1762" spans="1:13" ht="14">
      <c r="A1762" s="219"/>
      <c r="B1762" s="219"/>
      <c r="C1762"/>
      <c r="E1762"/>
      <c r="G1762"/>
      <c r="I1762"/>
      <c r="J1762"/>
      <c r="L1762"/>
      <c r="M1762"/>
    </row>
    <row r="1763" spans="1:13" ht="14">
      <c r="A1763" s="219"/>
      <c r="B1763" s="219"/>
      <c r="C1763"/>
      <c r="E1763"/>
      <c r="G1763"/>
      <c r="I1763"/>
      <c r="J1763"/>
      <c r="L1763"/>
      <c r="M1763"/>
    </row>
    <row r="1764" spans="1:13" ht="14">
      <c r="A1764" s="219"/>
      <c r="B1764" s="219"/>
      <c r="C1764"/>
      <c r="E1764"/>
      <c r="G1764"/>
      <c r="I1764"/>
      <c r="J1764"/>
      <c r="L1764"/>
      <c r="M1764"/>
    </row>
    <row r="1765" spans="1:13" ht="14">
      <c r="A1765" s="219"/>
      <c r="B1765" s="219"/>
      <c r="C1765"/>
      <c r="E1765"/>
      <c r="G1765"/>
      <c r="I1765"/>
      <c r="J1765"/>
      <c r="L1765"/>
      <c r="M1765"/>
    </row>
    <row r="1766" spans="1:13" ht="14">
      <c r="A1766" s="219"/>
      <c r="B1766" s="219"/>
      <c r="C1766"/>
      <c r="E1766"/>
      <c r="G1766"/>
      <c r="I1766"/>
      <c r="J1766"/>
      <c r="L1766"/>
      <c r="M1766"/>
    </row>
    <row r="1767" spans="1:13" ht="14">
      <c r="A1767" s="219"/>
      <c r="B1767" s="219"/>
      <c r="C1767"/>
      <c r="E1767"/>
      <c r="G1767"/>
      <c r="I1767"/>
      <c r="J1767"/>
      <c r="L1767"/>
      <c r="M1767"/>
    </row>
    <row r="1768" spans="1:13" ht="14">
      <c r="A1768" s="219"/>
      <c r="B1768" s="219"/>
      <c r="C1768"/>
      <c r="E1768"/>
      <c r="G1768"/>
      <c r="I1768"/>
      <c r="J1768"/>
      <c r="L1768"/>
      <c r="M1768"/>
    </row>
    <row r="1769" spans="1:13" ht="14">
      <c r="A1769" s="219"/>
      <c r="B1769" s="219"/>
      <c r="C1769"/>
      <c r="E1769"/>
      <c r="G1769"/>
      <c r="I1769"/>
      <c r="J1769"/>
      <c r="L1769"/>
      <c r="M1769"/>
    </row>
    <row r="1770" spans="1:13" ht="14">
      <c r="A1770" s="219"/>
      <c r="B1770" s="219"/>
      <c r="C1770"/>
      <c r="E1770"/>
      <c r="G1770"/>
      <c r="I1770"/>
      <c r="J1770"/>
      <c r="L1770"/>
      <c r="M1770"/>
    </row>
    <row r="1771" spans="1:13" ht="14">
      <c r="A1771" s="219"/>
      <c r="B1771" s="219"/>
      <c r="C1771"/>
      <c r="E1771"/>
      <c r="G1771"/>
      <c r="I1771"/>
      <c r="J1771"/>
      <c r="L1771"/>
      <c r="M1771"/>
    </row>
    <row r="1772" spans="1:13" ht="14">
      <c r="A1772" s="219"/>
      <c r="B1772" s="219"/>
      <c r="C1772"/>
      <c r="E1772"/>
      <c r="G1772"/>
      <c r="I1772"/>
      <c r="J1772"/>
      <c r="L1772"/>
      <c r="M1772"/>
    </row>
    <row r="1773" spans="1:13" ht="14">
      <c r="A1773" s="219"/>
      <c r="B1773" s="219"/>
      <c r="C1773"/>
      <c r="E1773"/>
      <c r="G1773"/>
      <c r="I1773"/>
      <c r="J1773"/>
      <c r="L1773"/>
      <c r="M1773"/>
    </row>
    <row r="1774" spans="1:13" ht="14">
      <c r="A1774" s="219"/>
      <c r="B1774" s="219"/>
      <c r="C1774"/>
      <c r="E1774"/>
      <c r="G1774"/>
      <c r="I1774"/>
      <c r="J1774"/>
      <c r="L1774"/>
      <c r="M1774"/>
    </row>
    <row r="1775" spans="1:13" ht="14">
      <c r="A1775" s="219"/>
      <c r="B1775" s="219"/>
      <c r="C1775"/>
      <c r="E1775"/>
      <c r="G1775"/>
      <c r="I1775"/>
      <c r="J1775"/>
      <c r="L1775"/>
      <c r="M1775"/>
    </row>
    <row r="1776" spans="1:13" ht="14">
      <c r="A1776" s="219"/>
      <c r="B1776" s="219"/>
      <c r="C1776"/>
      <c r="E1776"/>
      <c r="G1776"/>
      <c r="I1776"/>
      <c r="J1776"/>
      <c r="L1776"/>
      <c r="M1776"/>
    </row>
    <row r="1777" spans="1:13" ht="14">
      <c r="A1777" s="219"/>
      <c r="B1777" s="219"/>
      <c r="C1777"/>
      <c r="E1777"/>
      <c r="G1777"/>
      <c r="I1777"/>
      <c r="J1777"/>
      <c r="L1777"/>
      <c r="M1777"/>
    </row>
    <row r="1778" spans="1:13" ht="14">
      <c r="A1778" s="219"/>
      <c r="B1778" s="219"/>
      <c r="C1778"/>
      <c r="E1778"/>
      <c r="G1778"/>
      <c r="I1778"/>
      <c r="J1778"/>
      <c r="L1778"/>
      <c r="M1778"/>
    </row>
    <row r="1779" spans="1:13" ht="14">
      <c r="A1779" s="219"/>
      <c r="B1779" s="219"/>
      <c r="C1779"/>
      <c r="E1779"/>
      <c r="G1779"/>
      <c r="I1779"/>
      <c r="J1779"/>
      <c r="L1779"/>
      <c r="M1779"/>
    </row>
    <row r="1780" spans="1:13" ht="14">
      <c r="A1780" s="219"/>
      <c r="B1780" s="219"/>
      <c r="C1780"/>
      <c r="E1780"/>
      <c r="G1780"/>
      <c r="I1780"/>
      <c r="J1780"/>
      <c r="L1780"/>
      <c r="M1780"/>
    </row>
    <row r="1781" spans="1:13" ht="14">
      <c r="A1781" s="219"/>
      <c r="B1781" s="219"/>
      <c r="C1781"/>
      <c r="E1781"/>
      <c r="G1781"/>
      <c r="I1781"/>
      <c r="J1781"/>
      <c r="L1781"/>
      <c r="M1781"/>
    </row>
    <row r="1782" spans="1:13" ht="14">
      <c r="A1782" s="219"/>
      <c r="B1782" s="219"/>
      <c r="C1782"/>
      <c r="E1782"/>
      <c r="G1782"/>
      <c r="I1782"/>
      <c r="J1782"/>
      <c r="L1782"/>
      <c r="M1782"/>
    </row>
    <row r="1783" spans="1:13" ht="14">
      <c r="A1783" s="219"/>
      <c r="B1783" s="219"/>
      <c r="C1783"/>
      <c r="E1783"/>
      <c r="G1783"/>
      <c r="I1783"/>
      <c r="J1783"/>
      <c r="L1783"/>
      <c r="M1783"/>
    </row>
    <row r="1784" spans="1:13" ht="14">
      <c r="A1784" s="219"/>
      <c r="B1784" s="219"/>
      <c r="C1784"/>
      <c r="E1784"/>
      <c r="G1784"/>
      <c r="I1784"/>
      <c r="J1784"/>
      <c r="L1784"/>
      <c r="M1784"/>
    </row>
    <row r="1785" spans="1:13" ht="14">
      <c r="A1785" s="219"/>
      <c r="B1785" s="219"/>
      <c r="C1785"/>
      <c r="E1785"/>
      <c r="G1785"/>
      <c r="I1785"/>
      <c r="J1785"/>
      <c r="L1785"/>
      <c r="M1785"/>
    </row>
    <row r="1786" spans="1:13" ht="14">
      <c r="A1786" s="219"/>
      <c r="B1786" s="219"/>
      <c r="C1786"/>
      <c r="E1786"/>
      <c r="G1786"/>
      <c r="I1786"/>
      <c r="J1786"/>
      <c r="L1786"/>
      <c r="M1786"/>
    </row>
    <row r="1787" spans="1:13" ht="14">
      <c r="A1787" s="219"/>
      <c r="B1787" s="219"/>
      <c r="C1787"/>
      <c r="E1787"/>
      <c r="G1787"/>
      <c r="I1787"/>
      <c r="J1787"/>
      <c r="L1787"/>
      <c r="M1787"/>
    </row>
    <row r="1788" spans="1:13" ht="14">
      <c r="A1788" s="219"/>
      <c r="B1788" s="219"/>
      <c r="C1788"/>
      <c r="E1788"/>
      <c r="G1788"/>
      <c r="I1788"/>
      <c r="J1788"/>
      <c r="L1788"/>
      <c r="M1788"/>
    </row>
    <row r="1789" spans="1:13" ht="14">
      <c r="A1789" s="219"/>
      <c r="B1789" s="219"/>
      <c r="C1789"/>
      <c r="E1789"/>
      <c r="G1789"/>
      <c r="I1789"/>
      <c r="J1789"/>
      <c r="L1789"/>
      <c r="M1789"/>
    </row>
    <row r="1790" spans="1:13" ht="14">
      <c r="A1790" s="219"/>
      <c r="B1790" s="219"/>
      <c r="C1790"/>
      <c r="E1790"/>
      <c r="G1790"/>
      <c r="I1790"/>
      <c r="J1790"/>
      <c r="L1790"/>
      <c r="M1790"/>
    </row>
    <row r="1791" spans="1:13" ht="14">
      <c r="A1791" s="219"/>
      <c r="B1791" s="219"/>
      <c r="C1791"/>
      <c r="E1791"/>
      <c r="G1791"/>
      <c r="I1791"/>
      <c r="J1791"/>
      <c r="L1791"/>
      <c r="M1791"/>
    </row>
    <row r="1792" spans="1:13" ht="14">
      <c r="A1792" s="219"/>
      <c r="B1792" s="219"/>
      <c r="C1792"/>
      <c r="E1792"/>
      <c r="G1792"/>
      <c r="I1792"/>
      <c r="J1792"/>
      <c r="L1792"/>
      <c r="M1792"/>
    </row>
    <row r="1793" spans="1:13" ht="14">
      <c r="A1793" s="219"/>
      <c r="B1793" s="219"/>
      <c r="C1793"/>
      <c r="E1793"/>
      <c r="G1793"/>
      <c r="I1793"/>
      <c r="J1793"/>
      <c r="L1793"/>
      <c r="M1793"/>
    </row>
    <row r="1794" spans="1:13" ht="14">
      <c r="A1794" s="219"/>
      <c r="B1794" s="219"/>
      <c r="C1794"/>
      <c r="E1794"/>
      <c r="G1794"/>
      <c r="I1794"/>
      <c r="J1794"/>
      <c r="L1794"/>
      <c r="M1794"/>
    </row>
    <row r="1795" spans="1:13" ht="14">
      <c r="A1795" s="219"/>
      <c r="B1795" s="219"/>
      <c r="C1795"/>
      <c r="E1795"/>
      <c r="G1795"/>
      <c r="I1795"/>
      <c r="J1795"/>
      <c r="L1795"/>
      <c r="M1795"/>
    </row>
    <row r="1796" spans="1:13" ht="14">
      <c r="A1796" s="219"/>
      <c r="B1796" s="219"/>
      <c r="C1796"/>
      <c r="E1796"/>
      <c r="G1796"/>
      <c r="I1796"/>
      <c r="J1796"/>
      <c r="L1796"/>
      <c r="M1796"/>
    </row>
    <row r="1797" spans="1:13" ht="14">
      <c r="A1797" s="219"/>
      <c r="B1797" s="219"/>
      <c r="C1797"/>
      <c r="E1797"/>
      <c r="G1797"/>
      <c r="I1797"/>
      <c r="J1797"/>
      <c r="L1797"/>
      <c r="M1797"/>
    </row>
    <row r="1798" spans="1:13">
      <c r="C1798"/>
      <c r="E1798"/>
      <c r="G1798"/>
      <c r="I1798"/>
      <c r="J1798"/>
      <c r="L1798"/>
      <c r="M1798"/>
    </row>
    <row r="1799" spans="1:13">
      <c r="C1799"/>
      <c r="E1799"/>
      <c r="G1799"/>
      <c r="I1799"/>
      <c r="J1799"/>
      <c r="L1799"/>
      <c r="M1799"/>
    </row>
    <row r="1800" spans="1:13">
      <c r="C1800"/>
      <c r="E1800"/>
      <c r="G1800"/>
      <c r="I1800"/>
      <c r="J1800"/>
      <c r="L1800"/>
      <c r="M1800"/>
    </row>
    <row r="1801" spans="1:13">
      <c r="C1801"/>
      <c r="E1801"/>
      <c r="G1801"/>
      <c r="I1801"/>
      <c r="J1801"/>
      <c r="L1801"/>
      <c r="M1801"/>
    </row>
    <row r="1802" spans="1:13">
      <c r="C1802"/>
      <c r="E1802"/>
      <c r="G1802"/>
      <c r="I1802"/>
      <c r="J1802"/>
      <c r="L1802"/>
      <c r="M1802"/>
    </row>
    <row r="1803" spans="1:13">
      <c r="C1803"/>
      <c r="E1803"/>
      <c r="G1803"/>
      <c r="I1803"/>
      <c r="J1803"/>
      <c r="L1803"/>
      <c r="M1803"/>
    </row>
    <row r="1804" spans="1:13">
      <c r="C1804"/>
      <c r="E1804"/>
      <c r="G1804"/>
      <c r="I1804"/>
      <c r="J1804"/>
      <c r="L1804"/>
      <c r="M1804"/>
    </row>
    <row r="1805" spans="1:13">
      <c r="C1805"/>
      <c r="E1805"/>
      <c r="G1805"/>
      <c r="I1805"/>
      <c r="J1805"/>
      <c r="L1805"/>
      <c r="M1805"/>
    </row>
    <row r="1806" spans="1:13">
      <c r="C1806"/>
      <c r="E1806"/>
      <c r="G1806"/>
      <c r="I1806"/>
      <c r="J1806"/>
      <c r="L1806"/>
      <c r="M1806"/>
    </row>
    <row r="1807" spans="1:13">
      <c r="C1807"/>
      <c r="E1807"/>
      <c r="G1807"/>
      <c r="I1807"/>
      <c r="J1807"/>
      <c r="L1807"/>
      <c r="M1807"/>
    </row>
    <row r="1808" spans="1:13">
      <c r="C1808"/>
      <c r="E1808"/>
      <c r="G1808"/>
      <c r="I1808"/>
      <c r="J1808"/>
      <c r="L1808"/>
      <c r="M1808"/>
    </row>
    <row r="1809" spans="3:13">
      <c r="C1809"/>
      <c r="E1809"/>
      <c r="G1809"/>
      <c r="I1809"/>
      <c r="J1809"/>
      <c r="L1809"/>
      <c r="M1809"/>
    </row>
    <row r="1810" spans="3:13">
      <c r="C1810"/>
      <c r="E1810"/>
      <c r="G1810"/>
      <c r="I1810"/>
      <c r="J1810"/>
      <c r="L1810"/>
      <c r="M1810"/>
    </row>
    <row r="1811" spans="3:13">
      <c r="C1811"/>
      <c r="E1811"/>
      <c r="G1811"/>
      <c r="I1811"/>
      <c r="J1811"/>
      <c r="L1811"/>
      <c r="M1811"/>
    </row>
    <row r="1812" spans="3:13">
      <c r="C1812"/>
      <c r="E1812"/>
      <c r="G1812"/>
      <c r="I1812"/>
      <c r="J1812"/>
      <c r="L1812"/>
      <c r="M1812"/>
    </row>
    <row r="1813" spans="3:13">
      <c r="C1813"/>
      <c r="E1813"/>
      <c r="G1813"/>
      <c r="I1813"/>
      <c r="J1813"/>
      <c r="L1813"/>
      <c r="M1813"/>
    </row>
    <row r="1814" spans="3:13">
      <c r="C1814"/>
      <c r="E1814"/>
      <c r="G1814"/>
      <c r="I1814"/>
      <c r="J1814"/>
      <c r="L1814"/>
      <c r="M1814"/>
    </row>
    <row r="1815" spans="3:13">
      <c r="C1815"/>
      <c r="E1815"/>
      <c r="G1815"/>
      <c r="I1815"/>
      <c r="J1815"/>
      <c r="L1815"/>
      <c r="M1815"/>
    </row>
    <row r="1816" spans="3:13">
      <c r="C1816"/>
      <c r="E1816"/>
      <c r="G1816"/>
      <c r="I1816"/>
      <c r="J1816"/>
      <c r="L1816"/>
      <c r="M1816"/>
    </row>
    <row r="1817" spans="3:13">
      <c r="C1817"/>
      <c r="E1817"/>
      <c r="G1817"/>
      <c r="I1817"/>
      <c r="J1817"/>
      <c r="L1817"/>
      <c r="M1817"/>
    </row>
    <row r="1818" spans="3:13">
      <c r="C1818"/>
      <c r="E1818"/>
      <c r="G1818"/>
      <c r="I1818"/>
      <c r="J1818"/>
      <c r="L1818"/>
      <c r="M1818"/>
    </row>
    <row r="1819" spans="3:13">
      <c r="C1819"/>
      <c r="E1819"/>
      <c r="G1819"/>
      <c r="I1819"/>
      <c r="J1819"/>
      <c r="L1819"/>
      <c r="M1819"/>
    </row>
    <row r="1820" spans="3:13">
      <c r="C1820"/>
      <c r="E1820"/>
      <c r="G1820"/>
      <c r="I1820"/>
      <c r="J1820"/>
      <c r="L1820"/>
      <c r="M1820"/>
    </row>
    <row r="1821" spans="3:13">
      <c r="C1821"/>
      <c r="E1821"/>
      <c r="G1821"/>
      <c r="I1821"/>
      <c r="J1821"/>
      <c r="L1821"/>
      <c r="M1821"/>
    </row>
    <row r="1822" spans="3:13">
      <c r="C1822"/>
      <c r="E1822"/>
      <c r="G1822"/>
      <c r="I1822"/>
      <c r="J1822"/>
      <c r="L1822"/>
      <c r="M1822"/>
    </row>
    <row r="1823" spans="3:13">
      <c r="C1823"/>
      <c r="E1823"/>
      <c r="G1823"/>
      <c r="I1823"/>
      <c r="J1823"/>
      <c r="L1823"/>
      <c r="M1823"/>
    </row>
    <row r="1824" spans="3:13">
      <c r="C1824"/>
      <c r="E1824"/>
      <c r="G1824"/>
      <c r="I1824"/>
      <c r="J1824"/>
      <c r="L1824"/>
      <c r="M1824"/>
    </row>
    <row r="1825" spans="3:13">
      <c r="C1825"/>
      <c r="E1825"/>
      <c r="G1825"/>
      <c r="I1825"/>
      <c r="J1825"/>
      <c r="L1825"/>
      <c r="M1825"/>
    </row>
    <row r="1826" spans="3:13">
      <c r="C1826"/>
      <c r="E1826"/>
      <c r="G1826"/>
      <c r="I1826"/>
      <c r="J1826"/>
      <c r="L1826"/>
      <c r="M1826"/>
    </row>
    <row r="1827" spans="3:13">
      <c r="C1827"/>
      <c r="E1827"/>
      <c r="G1827"/>
      <c r="I1827"/>
      <c r="J1827"/>
      <c r="L1827"/>
      <c r="M1827"/>
    </row>
    <row r="1828" spans="3:13">
      <c r="C1828"/>
      <c r="E1828"/>
      <c r="G1828"/>
      <c r="I1828"/>
      <c r="J1828"/>
      <c r="L1828"/>
      <c r="M1828"/>
    </row>
    <row r="1829" spans="3:13">
      <c r="C1829"/>
      <c r="E1829"/>
      <c r="G1829"/>
      <c r="I1829"/>
      <c r="J1829"/>
      <c r="L1829"/>
      <c r="M1829"/>
    </row>
    <row r="1830" spans="3:13">
      <c r="C1830"/>
      <c r="E1830"/>
      <c r="G1830"/>
      <c r="I1830"/>
      <c r="J1830"/>
      <c r="L1830"/>
      <c r="M1830"/>
    </row>
    <row r="1831" spans="3:13">
      <c r="C1831"/>
      <c r="E1831"/>
      <c r="G1831"/>
      <c r="I1831"/>
      <c r="J1831"/>
      <c r="L1831"/>
      <c r="M1831"/>
    </row>
    <row r="1832" spans="3:13">
      <c r="C1832"/>
      <c r="E1832"/>
      <c r="G1832"/>
      <c r="I1832"/>
      <c r="J1832"/>
      <c r="L1832"/>
      <c r="M1832"/>
    </row>
    <row r="1833" spans="3:13">
      <c r="C1833"/>
      <c r="E1833"/>
      <c r="G1833"/>
      <c r="I1833"/>
      <c r="J1833"/>
      <c r="L1833"/>
      <c r="M1833"/>
    </row>
    <row r="1834" spans="3:13">
      <c r="C1834"/>
      <c r="E1834"/>
      <c r="G1834"/>
      <c r="I1834"/>
      <c r="J1834"/>
      <c r="L1834"/>
      <c r="M1834"/>
    </row>
    <row r="1835" spans="3:13">
      <c r="C1835"/>
      <c r="E1835"/>
      <c r="G1835"/>
      <c r="I1835"/>
      <c r="J1835"/>
      <c r="L1835"/>
      <c r="M1835"/>
    </row>
    <row r="1836" spans="3:13">
      <c r="C1836"/>
      <c r="E1836"/>
      <c r="G1836"/>
      <c r="I1836"/>
      <c r="J1836"/>
      <c r="L1836"/>
      <c r="M1836"/>
    </row>
    <row r="1837" spans="3:13">
      <c r="C1837"/>
      <c r="E1837"/>
      <c r="G1837"/>
      <c r="I1837"/>
      <c r="J1837"/>
      <c r="L1837"/>
      <c r="M1837"/>
    </row>
    <row r="1838" spans="3:13">
      <c r="C1838"/>
      <c r="E1838"/>
      <c r="G1838"/>
      <c r="I1838"/>
      <c r="J1838"/>
      <c r="L1838"/>
      <c r="M1838"/>
    </row>
    <row r="1839" spans="3:13">
      <c r="C1839"/>
      <c r="E1839"/>
      <c r="G1839"/>
      <c r="I1839"/>
      <c r="J1839"/>
      <c r="L1839"/>
      <c r="M1839"/>
    </row>
    <row r="1840" spans="3:13">
      <c r="C1840"/>
      <c r="E1840"/>
      <c r="G1840"/>
      <c r="I1840"/>
      <c r="J1840"/>
      <c r="L1840"/>
      <c r="M1840"/>
    </row>
    <row r="1841" spans="3:13">
      <c r="C1841"/>
      <c r="E1841"/>
      <c r="G1841"/>
      <c r="I1841"/>
      <c r="J1841"/>
      <c r="L1841"/>
      <c r="M1841"/>
    </row>
    <row r="1842" spans="3:13">
      <c r="C1842"/>
      <c r="E1842"/>
      <c r="G1842"/>
      <c r="I1842"/>
      <c r="J1842"/>
      <c r="L1842"/>
      <c r="M1842"/>
    </row>
    <row r="1843" spans="3:13">
      <c r="C1843"/>
      <c r="E1843"/>
      <c r="G1843"/>
      <c r="I1843"/>
      <c r="J1843"/>
      <c r="L1843"/>
      <c r="M1843"/>
    </row>
    <row r="1844" spans="3:13">
      <c r="C1844"/>
      <c r="E1844"/>
      <c r="G1844"/>
      <c r="I1844"/>
      <c r="J1844"/>
      <c r="L1844"/>
      <c r="M1844"/>
    </row>
    <row r="1845" spans="3:13">
      <c r="C1845"/>
      <c r="E1845"/>
      <c r="G1845"/>
      <c r="I1845"/>
      <c r="J1845"/>
      <c r="L1845"/>
      <c r="M1845"/>
    </row>
    <row r="1846" spans="3:13">
      <c r="C1846"/>
      <c r="E1846"/>
      <c r="G1846"/>
      <c r="I1846"/>
      <c r="J1846"/>
      <c r="L1846"/>
      <c r="M1846"/>
    </row>
    <row r="1847" spans="3:13">
      <c r="C1847"/>
      <c r="E1847"/>
      <c r="G1847"/>
      <c r="I1847"/>
      <c r="J1847"/>
      <c r="L1847"/>
      <c r="M1847"/>
    </row>
    <row r="1848" spans="3:13">
      <c r="C1848"/>
      <c r="E1848"/>
      <c r="G1848"/>
      <c r="I1848"/>
      <c r="J1848"/>
      <c r="L1848"/>
      <c r="M1848"/>
    </row>
    <row r="1849" spans="3:13">
      <c r="C1849"/>
      <c r="E1849"/>
      <c r="G1849"/>
      <c r="I1849"/>
      <c r="J1849"/>
      <c r="L1849"/>
      <c r="M1849"/>
    </row>
    <row r="1850" spans="3:13">
      <c r="C1850"/>
      <c r="E1850"/>
      <c r="G1850"/>
      <c r="I1850"/>
      <c r="J1850"/>
      <c r="L1850"/>
      <c r="M1850"/>
    </row>
    <row r="1851" spans="3:13">
      <c r="C1851"/>
      <c r="E1851"/>
      <c r="G1851"/>
      <c r="I1851"/>
      <c r="J1851"/>
      <c r="L1851"/>
      <c r="M1851"/>
    </row>
    <row r="1852" spans="3:13">
      <c r="C1852"/>
      <c r="E1852"/>
      <c r="G1852"/>
      <c r="I1852"/>
      <c r="J1852"/>
      <c r="L1852"/>
      <c r="M1852"/>
    </row>
    <row r="1853" spans="3:13">
      <c r="C1853"/>
      <c r="E1853"/>
      <c r="G1853"/>
      <c r="I1853"/>
      <c r="J1853"/>
      <c r="L1853"/>
      <c r="M1853"/>
    </row>
    <row r="1854" spans="3:13">
      <c r="C1854"/>
      <c r="E1854"/>
      <c r="G1854"/>
      <c r="I1854"/>
      <c r="J1854"/>
      <c r="L1854"/>
      <c r="M1854"/>
    </row>
    <row r="1855" spans="3:13">
      <c r="C1855"/>
      <c r="E1855"/>
      <c r="G1855"/>
      <c r="I1855"/>
      <c r="J1855"/>
      <c r="L1855"/>
      <c r="M1855"/>
    </row>
    <row r="1856" spans="3:13">
      <c r="C1856"/>
      <c r="E1856"/>
      <c r="G1856"/>
      <c r="I1856"/>
      <c r="J1856"/>
      <c r="L1856"/>
      <c r="M1856"/>
    </row>
    <row r="1857" spans="3:13">
      <c r="C1857"/>
      <c r="E1857"/>
      <c r="G1857"/>
      <c r="I1857"/>
      <c r="J1857"/>
      <c r="L1857"/>
      <c r="M1857"/>
    </row>
    <row r="1858" spans="3:13">
      <c r="C1858"/>
      <c r="E1858"/>
      <c r="G1858"/>
      <c r="I1858"/>
      <c r="J1858"/>
      <c r="L1858"/>
      <c r="M1858"/>
    </row>
    <row r="1859" spans="3:13">
      <c r="C1859"/>
      <c r="E1859"/>
      <c r="G1859"/>
      <c r="I1859"/>
      <c r="J1859"/>
      <c r="L1859"/>
      <c r="M1859"/>
    </row>
    <row r="1860" spans="3:13">
      <c r="C1860"/>
      <c r="E1860"/>
      <c r="G1860"/>
      <c r="I1860"/>
      <c r="J1860"/>
      <c r="L1860"/>
      <c r="M1860"/>
    </row>
    <row r="1861" spans="3:13">
      <c r="C1861"/>
      <c r="E1861"/>
      <c r="G1861"/>
      <c r="I1861"/>
      <c r="J1861"/>
      <c r="L1861"/>
      <c r="M1861"/>
    </row>
    <row r="1862" spans="3:13">
      <c r="C1862"/>
      <c r="E1862"/>
      <c r="G1862"/>
      <c r="I1862"/>
      <c r="J1862"/>
      <c r="L1862"/>
      <c r="M1862"/>
    </row>
    <row r="1863" spans="3:13">
      <c r="C1863"/>
      <c r="E1863"/>
      <c r="G1863"/>
      <c r="I1863"/>
      <c r="J1863"/>
      <c r="L1863"/>
      <c r="M1863"/>
    </row>
    <row r="1864" spans="3:13">
      <c r="C1864"/>
      <c r="E1864"/>
      <c r="G1864"/>
      <c r="I1864"/>
      <c r="J1864"/>
      <c r="L1864"/>
      <c r="M1864"/>
    </row>
    <row r="1865" spans="3:13">
      <c r="C1865"/>
      <c r="E1865"/>
      <c r="G1865"/>
      <c r="I1865"/>
      <c r="J1865"/>
      <c r="L1865"/>
      <c r="M1865"/>
    </row>
    <row r="1866" spans="3:13">
      <c r="C1866"/>
      <c r="E1866"/>
      <c r="G1866"/>
      <c r="I1866"/>
      <c r="J1866"/>
      <c r="L1866"/>
      <c r="M1866"/>
    </row>
    <row r="1867" spans="3:13">
      <c r="C1867"/>
      <c r="E1867"/>
      <c r="G1867"/>
      <c r="I1867"/>
      <c r="J1867"/>
      <c r="L1867"/>
      <c r="M1867"/>
    </row>
    <row r="1868" spans="3:13">
      <c r="C1868"/>
      <c r="E1868"/>
      <c r="G1868"/>
      <c r="I1868"/>
      <c r="J1868"/>
      <c r="L1868"/>
      <c r="M1868"/>
    </row>
    <row r="1869" spans="3:13">
      <c r="C1869"/>
      <c r="E1869"/>
      <c r="G1869"/>
      <c r="I1869"/>
      <c r="J1869"/>
      <c r="L1869"/>
      <c r="M1869"/>
    </row>
    <row r="1870" spans="3:13">
      <c r="C1870"/>
      <c r="E1870"/>
      <c r="G1870"/>
      <c r="I1870"/>
      <c r="J1870"/>
      <c r="L1870"/>
      <c r="M1870"/>
    </row>
    <row r="1871" spans="3:13">
      <c r="C1871"/>
      <c r="E1871"/>
      <c r="G1871"/>
      <c r="I1871"/>
      <c r="J1871"/>
      <c r="L1871"/>
      <c r="M1871"/>
    </row>
    <row r="1872" spans="3:13">
      <c r="C1872"/>
      <c r="I1872"/>
      <c r="J1872"/>
      <c r="L1872"/>
      <c r="M1872"/>
    </row>
  </sheetData>
  <pageMargins left="0.7" right="0.7" top="0.75" bottom="0.75" header="0.3" footer="0.3"/>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576"/>
  <sheetViews>
    <sheetView workbookViewId="0"/>
  </sheetViews>
  <sheetFormatPr defaultColWidth="14.453125" defaultRowHeight="15.75" customHeight="1"/>
  <cols>
    <col min="1" max="1" width="8.81640625" customWidth="1"/>
    <col min="3" max="3" width="5.453125" customWidth="1"/>
    <col min="4" max="4" width="18.1796875" customWidth="1"/>
    <col min="5" max="5" width="7.1796875" customWidth="1"/>
    <col min="6" max="6" width="13.1796875" customWidth="1"/>
    <col min="7" max="7" width="12.81640625" customWidth="1"/>
    <col min="8" max="8" width="8" customWidth="1"/>
    <col min="9" max="9" width="9.453125" customWidth="1"/>
    <col min="11" max="11" width="7" customWidth="1"/>
    <col min="13" max="13" width="8.1796875" customWidth="1"/>
    <col min="28" max="28" width="17.36328125" customWidth="1"/>
  </cols>
  <sheetData>
    <row r="1" spans="1:29" ht="15.75" customHeight="1">
      <c r="A1" s="113" t="s">
        <v>1285</v>
      </c>
      <c r="B1" s="113" t="s">
        <v>1286</v>
      </c>
      <c r="C1" s="113" t="s">
        <v>1287</v>
      </c>
      <c r="D1" s="113" t="s">
        <v>1288</v>
      </c>
      <c r="E1" s="114" t="s">
        <v>1289</v>
      </c>
      <c r="F1" s="115" t="s">
        <v>1290</v>
      </c>
      <c r="G1" s="115" t="s">
        <v>1291</v>
      </c>
      <c r="H1" s="115" t="s">
        <v>1292</v>
      </c>
      <c r="I1" s="114" t="s">
        <v>1293</v>
      </c>
      <c r="J1" s="113" t="s">
        <v>1294</v>
      </c>
      <c r="K1" s="113" t="s">
        <v>1295</v>
      </c>
      <c r="L1" s="113" t="s">
        <v>1296</v>
      </c>
      <c r="M1" s="114" t="s">
        <v>1297</v>
      </c>
      <c r="N1" s="114" t="s">
        <v>1298</v>
      </c>
      <c r="O1" s="116" t="s">
        <v>1299</v>
      </c>
      <c r="P1" s="113" t="s">
        <v>1300</v>
      </c>
      <c r="Q1" s="114" t="s">
        <v>1301</v>
      </c>
      <c r="R1" s="114" t="s">
        <v>1302</v>
      </c>
      <c r="S1" s="114" t="s">
        <v>1303</v>
      </c>
      <c r="T1" s="114" t="s">
        <v>1304</v>
      </c>
      <c r="U1" s="114" t="s">
        <v>1305</v>
      </c>
      <c r="V1" s="117" t="s">
        <v>1306</v>
      </c>
      <c r="W1" s="113" t="s">
        <v>1307</v>
      </c>
      <c r="X1" s="113" t="s">
        <v>1308</v>
      </c>
      <c r="Y1" s="113" t="s">
        <v>1309</v>
      </c>
      <c r="Z1" s="113" t="s">
        <v>1310</v>
      </c>
      <c r="AA1" s="118" t="s">
        <v>1311</v>
      </c>
      <c r="AB1" s="118" t="s">
        <v>1312</v>
      </c>
    </row>
    <row r="2" spans="1:29" ht="15.75" customHeight="1">
      <c r="A2" s="119" t="s">
        <v>84</v>
      </c>
      <c r="B2" s="30" t="str">
        <f t="shared" ref="B2:B1576" si="0">A2&amp;D2</f>
        <v>Democratic Republic of the CongoNational</v>
      </c>
      <c r="C2" s="30" t="s">
        <v>1313</v>
      </c>
      <c r="D2" s="30" t="s">
        <v>31</v>
      </c>
      <c r="E2" s="120">
        <v>0.22232499999999999</v>
      </c>
      <c r="F2" s="120" t="e">
        <f t="shared" ref="F2:H2" si="1">NA()</f>
        <v>#N/A</v>
      </c>
      <c r="G2" s="120" t="e">
        <f t="shared" si="1"/>
        <v>#N/A</v>
      </c>
      <c r="H2" s="120" t="e">
        <f t="shared" si="1"/>
        <v>#N/A</v>
      </c>
      <c r="I2" s="120">
        <v>0.23352999999999999</v>
      </c>
      <c r="J2" s="28" t="s">
        <v>1314</v>
      </c>
      <c r="K2" s="121">
        <v>44.1</v>
      </c>
      <c r="L2" s="29" t="s">
        <v>1315</v>
      </c>
      <c r="M2" s="122">
        <v>7.8E-2</v>
      </c>
      <c r="N2" s="122">
        <v>7.0000000000000001E-3</v>
      </c>
      <c r="O2" s="123">
        <v>1E-3</v>
      </c>
      <c r="P2" s="126">
        <v>1E-3</v>
      </c>
      <c r="Q2" s="122">
        <v>7.0000000000000001E-3</v>
      </c>
      <c r="R2" s="122">
        <v>1.2E-2</v>
      </c>
      <c r="S2" s="122">
        <v>2E-3</v>
      </c>
      <c r="T2" s="122">
        <v>3.4000000000000002E-2</v>
      </c>
      <c r="U2" s="128">
        <v>7.0000000000000001E-3</v>
      </c>
      <c r="V2" s="29" t="s">
        <v>1315</v>
      </c>
      <c r="W2" s="129">
        <v>693</v>
      </c>
      <c r="X2" s="126">
        <v>0.55000000000000004</v>
      </c>
      <c r="Y2" s="126">
        <v>7.0000000000000001E-3</v>
      </c>
      <c r="Z2" s="29" t="s">
        <v>1346</v>
      </c>
      <c r="AA2" s="131">
        <v>7.0000000000000007E-2</v>
      </c>
      <c r="AB2" s="132" t="s">
        <v>1353</v>
      </c>
    </row>
    <row r="3" spans="1:29" ht="15.75" customHeight="1">
      <c r="A3" s="119" t="s">
        <v>84</v>
      </c>
      <c r="B3" s="30" t="str">
        <f t="shared" si="0"/>
        <v>Democratic Republic of the CongoKinshasa</v>
      </c>
      <c r="C3" s="30" t="s">
        <v>25</v>
      </c>
      <c r="D3" s="133" t="s">
        <v>85</v>
      </c>
      <c r="E3" s="120" t="e">
        <f t="shared" ref="E3:J3" si="2">NA()</f>
        <v>#N/A</v>
      </c>
      <c r="F3" s="120" t="e">
        <f t="shared" si="2"/>
        <v>#N/A</v>
      </c>
      <c r="G3" s="120" t="e">
        <f t="shared" si="2"/>
        <v>#N/A</v>
      </c>
      <c r="H3" s="120" t="e">
        <f t="shared" si="2"/>
        <v>#N/A</v>
      </c>
      <c r="I3" s="120" t="e">
        <f t="shared" si="2"/>
        <v>#N/A</v>
      </c>
      <c r="J3" s="134" t="e">
        <f t="shared" si="2"/>
        <v>#N/A</v>
      </c>
      <c r="K3" s="129">
        <v>36.1</v>
      </c>
      <c r="L3" s="29" t="s">
        <v>1315</v>
      </c>
      <c r="M3" s="122">
        <v>0.19</v>
      </c>
      <c r="N3" s="122">
        <v>0.08</v>
      </c>
      <c r="O3" s="123">
        <v>0</v>
      </c>
      <c r="P3" s="126">
        <v>2E-3</v>
      </c>
      <c r="Q3" s="122">
        <v>0.03</v>
      </c>
      <c r="R3" s="122">
        <v>3.4000000000000002E-2</v>
      </c>
      <c r="S3" s="122">
        <v>5.0000000000000001E-3</v>
      </c>
      <c r="T3" s="122">
        <v>6.7000000000000004E-2</v>
      </c>
      <c r="U3" s="128">
        <v>2.4E-2</v>
      </c>
      <c r="V3" s="29" t="s">
        <v>1315</v>
      </c>
      <c r="W3" s="135" t="e">
        <f t="shared" ref="W3:Z3" si="3">NA()</f>
        <v>#N/A</v>
      </c>
      <c r="X3" s="135" t="e">
        <f t="shared" si="3"/>
        <v>#N/A</v>
      </c>
      <c r="Y3" s="135" t="e">
        <f t="shared" si="3"/>
        <v>#N/A</v>
      </c>
      <c r="Z3" s="135" t="e">
        <f t="shared" si="3"/>
        <v>#N/A</v>
      </c>
      <c r="AA3" s="131">
        <v>8.6999999999999994E-2</v>
      </c>
      <c r="AB3" s="132" t="s">
        <v>1353</v>
      </c>
    </row>
    <row r="4" spans="1:29" ht="15.75" customHeight="1">
      <c r="A4" s="119" t="s">
        <v>84</v>
      </c>
      <c r="B4" s="30" t="str">
        <f t="shared" si="0"/>
        <v>Democratic Republic of the CongoBas-Congo</v>
      </c>
      <c r="C4" s="30" t="s">
        <v>25</v>
      </c>
      <c r="D4" s="133" t="s">
        <v>86</v>
      </c>
      <c r="E4" s="120" t="e">
        <f t="shared" ref="E4:J4" si="4">NA()</f>
        <v>#N/A</v>
      </c>
      <c r="F4" s="120" t="e">
        <f t="shared" si="4"/>
        <v>#N/A</v>
      </c>
      <c r="G4" s="120" t="e">
        <f t="shared" si="4"/>
        <v>#N/A</v>
      </c>
      <c r="H4" s="120" t="e">
        <f t="shared" si="4"/>
        <v>#N/A</v>
      </c>
      <c r="I4" s="120" t="e">
        <f t="shared" si="4"/>
        <v>#N/A</v>
      </c>
      <c r="J4" s="134" t="e">
        <f t="shared" si="4"/>
        <v>#N/A</v>
      </c>
      <c r="K4" s="129">
        <v>43.6</v>
      </c>
      <c r="L4" s="29" t="s">
        <v>1315</v>
      </c>
      <c r="M4" s="122">
        <v>0.17199999999999999</v>
      </c>
      <c r="N4" s="122">
        <v>0.09</v>
      </c>
      <c r="O4" s="123">
        <v>0</v>
      </c>
      <c r="P4" s="126">
        <v>5.0000000000000001E-3</v>
      </c>
      <c r="Q4" s="122">
        <v>1.9E-2</v>
      </c>
      <c r="R4" s="122">
        <v>2.1000000000000001E-2</v>
      </c>
      <c r="S4" s="122">
        <v>0</v>
      </c>
      <c r="T4" s="122">
        <v>0.1</v>
      </c>
      <c r="U4" s="128">
        <v>0</v>
      </c>
      <c r="V4" s="29" t="s">
        <v>1315</v>
      </c>
      <c r="W4" s="135" t="e">
        <f t="shared" ref="W4:Z4" si="5">NA()</f>
        <v>#N/A</v>
      </c>
      <c r="X4" s="135" t="e">
        <f t="shared" si="5"/>
        <v>#N/A</v>
      </c>
      <c r="Y4" s="135" t="e">
        <f t="shared" si="5"/>
        <v>#N/A</v>
      </c>
      <c r="Z4" s="135" t="e">
        <f t="shared" si="5"/>
        <v>#N/A</v>
      </c>
      <c r="AA4" s="131">
        <v>7.5999999999999998E-2</v>
      </c>
      <c r="AB4" s="132" t="s">
        <v>1353</v>
      </c>
    </row>
    <row r="5" spans="1:29" ht="15.75" customHeight="1">
      <c r="A5" s="119" t="s">
        <v>84</v>
      </c>
      <c r="B5" s="30" t="str">
        <f t="shared" si="0"/>
        <v>Democratic Republic of the CongoBandundu</v>
      </c>
      <c r="C5" s="30" t="s">
        <v>25</v>
      </c>
      <c r="D5" s="133" t="s">
        <v>87</v>
      </c>
      <c r="E5" s="120" t="e">
        <f t="shared" ref="E5:J5" si="6">NA()</f>
        <v>#N/A</v>
      </c>
      <c r="F5" s="120" t="e">
        <f t="shared" si="6"/>
        <v>#N/A</v>
      </c>
      <c r="G5" s="120" t="e">
        <f t="shared" si="6"/>
        <v>#N/A</v>
      </c>
      <c r="H5" s="120" t="e">
        <f t="shared" si="6"/>
        <v>#N/A</v>
      </c>
      <c r="I5" s="120" t="e">
        <f t="shared" si="6"/>
        <v>#N/A</v>
      </c>
      <c r="J5" s="134" t="e">
        <f t="shared" si="6"/>
        <v>#N/A</v>
      </c>
      <c r="K5" s="129">
        <v>42.4</v>
      </c>
      <c r="L5" s="29" t="s">
        <v>1315</v>
      </c>
      <c r="M5" s="122">
        <v>8.1000000000000003E-2</v>
      </c>
      <c r="N5" s="122">
        <v>1E-3</v>
      </c>
      <c r="O5" s="123">
        <v>0</v>
      </c>
      <c r="P5" s="126">
        <v>0</v>
      </c>
      <c r="Q5" s="122">
        <v>1E-3</v>
      </c>
      <c r="R5" s="122">
        <v>8.0000000000000002E-3</v>
      </c>
      <c r="S5" s="122">
        <v>0</v>
      </c>
      <c r="T5" s="122">
        <v>5.8000000000000003E-2</v>
      </c>
      <c r="U5" s="128">
        <v>4.0000000000000001E-3</v>
      </c>
      <c r="V5" s="29" t="s">
        <v>1315</v>
      </c>
      <c r="W5" s="135" t="e">
        <f t="shared" ref="W5:Z5" si="7">NA()</f>
        <v>#N/A</v>
      </c>
      <c r="X5" s="135" t="e">
        <f t="shared" si="7"/>
        <v>#N/A</v>
      </c>
      <c r="Y5" s="135" t="e">
        <f t="shared" si="7"/>
        <v>#N/A</v>
      </c>
      <c r="Z5" s="135" t="e">
        <f t="shared" si="7"/>
        <v>#N/A</v>
      </c>
      <c r="AA5" s="131">
        <v>8.2000000000000003E-2</v>
      </c>
      <c r="AB5" s="132" t="s">
        <v>1353</v>
      </c>
    </row>
    <row r="6" spans="1:29" ht="15.75" customHeight="1">
      <c r="A6" s="140" t="s">
        <v>84</v>
      </c>
      <c r="B6" s="142" t="str">
        <f t="shared" si="0"/>
        <v>Democratic Republic of the CongoEquateur</v>
      </c>
      <c r="C6" s="142" t="s">
        <v>25</v>
      </c>
      <c r="D6" s="143" t="s">
        <v>88</v>
      </c>
      <c r="E6" s="145" t="e">
        <f t="shared" ref="E6:J6" si="8">NA()</f>
        <v>#N/A</v>
      </c>
      <c r="F6" s="145" t="e">
        <f t="shared" si="8"/>
        <v>#N/A</v>
      </c>
      <c r="G6" s="145" t="e">
        <f t="shared" si="8"/>
        <v>#N/A</v>
      </c>
      <c r="H6" s="145" t="e">
        <f t="shared" si="8"/>
        <v>#N/A</v>
      </c>
      <c r="I6" s="145" t="e">
        <f t="shared" si="8"/>
        <v>#N/A</v>
      </c>
      <c r="J6" s="146" t="e">
        <f t="shared" si="8"/>
        <v>#N/A</v>
      </c>
      <c r="K6" s="147">
        <v>45.8</v>
      </c>
      <c r="L6" s="148" t="s">
        <v>1315</v>
      </c>
      <c r="M6" s="149">
        <v>4.2000000000000003E-2</v>
      </c>
      <c r="N6" s="149">
        <v>8.0000000000000002E-3</v>
      </c>
      <c r="O6" s="150">
        <v>0</v>
      </c>
      <c r="P6" s="151">
        <v>1E-3</v>
      </c>
      <c r="Q6" s="149">
        <v>2E-3</v>
      </c>
      <c r="R6" s="149">
        <v>5.0000000000000001E-3</v>
      </c>
      <c r="S6" s="149">
        <v>1E-3</v>
      </c>
      <c r="T6" s="149">
        <v>2.5000000000000001E-2</v>
      </c>
      <c r="U6" s="152">
        <v>0</v>
      </c>
      <c r="V6" s="148" t="s">
        <v>1315</v>
      </c>
      <c r="W6" s="153" t="e">
        <f t="shared" ref="W6:Z6" si="9">NA()</f>
        <v>#N/A</v>
      </c>
      <c r="X6" s="153" t="e">
        <f t="shared" si="9"/>
        <v>#N/A</v>
      </c>
      <c r="Y6" s="153" t="e">
        <f t="shared" si="9"/>
        <v>#N/A</v>
      </c>
      <c r="Z6" s="153" t="e">
        <f t="shared" si="9"/>
        <v>#N/A</v>
      </c>
      <c r="AA6" s="155">
        <v>5.0999999999999997E-2</v>
      </c>
      <c r="AB6" s="156" t="s">
        <v>1353</v>
      </c>
      <c r="AC6" s="157"/>
    </row>
    <row r="7" spans="1:29" ht="15.75" customHeight="1">
      <c r="A7" s="119" t="s">
        <v>84</v>
      </c>
      <c r="B7" s="30" t="str">
        <f t="shared" si="0"/>
        <v>Democratic Republic of the CongoOrientale</v>
      </c>
      <c r="C7" s="30" t="s">
        <v>25</v>
      </c>
      <c r="D7" s="133" t="s">
        <v>89</v>
      </c>
      <c r="E7" s="120" t="e">
        <f t="shared" ref="E7:J7" si="10">NA()</f>
        <v>#N/A</v>
      </c>
      <c r="F7" s="120" t="e">
        <f t="shared" si="10"/>
        <v>#N/A</v>
      </c>
      <c r="G7" s="120" t="e">
        <f t="shared" si="10"/>
        <v>#N/A</v>
      </c>
      <c r="H7" s="120" t="e">
        <f t="shared" si="10"/>
        <v>#N/A</v>
      </c>
      <c r="I7" s="120" t="e">
        <f t="shared" si="10"/>
        <v>#N/A</v>
      </c>
      <c r="J7" s="134" t="e">
        <f t="shared" si="10"/>
        <v>#N/A</v>
      </c>
      <c r="K7" s="129">
        <v>39.700000000000003</v>
      </c>
      <c r="L7" s="29" t="s">
        <v>1315</v>
      </c>
      <c r="M7" s="122">
        <v>5.2999999999999999E-2</v>
      </c>
      <c r="N7" s="122">
        <v>7.0000000000000001E-3</v>
      </c>
      <c r="O7" s="123">
        <v>0</v>
      </c>
      <c r="P7" s="126">
        <v>0</v>
      </c>
      <c r="Q7" s="122">
        <v>5.0000000000000001E-3</v>
      </c>
      <c r="R7" s="122">
        <v>5.0000000000000001E-3</v>
      </c>
      <c r="S7" s="122">
        <v>0</v>
      </c>
      <c r="T7" s="122">
        <v>2.4E-2</v>
      </c>
      <c r="U7" s="128">
        <v>8.9999999999999993E-3</v>
      </c>
      <c r="V7" s="29" t="s">
        <v>1315</v>
      </c>
      <c r="W7" s="135" t="e">
        <f t="shared" ref="W7:Z7" si="11">NA()</f>
        <v>#N/A</v>
      </c>
      <c r="X7" s="135" t="e">
        <f t="shared" si="11"/>
        <v>#N/A</v>
      </c>
      <c r="Y7" s="135" t="e">
        <f t="shared" si="11"/>
        <v>#N/A</v>
      </c>
      <c r="Z7" s="135" t="e">
        <f t="shared" si="11"/>
        <v>#N/A</v>
      </c>
      <c r="AA7" s="131">
        <v>7.3999999999999996E-2</v>
      </c>
      <c r="AB7" s="132" t="s">
        <v>1353</v>
      </c>
    </row>
    <row r="8" spans="1:29" ht="15.75" customHeight="1">
      <c r="A8" s="119" t="s">
        <v>84</v>
      </c>
      <c r="B8" s="30" t="str">
        <f t="shared" si="0"/>
        <v>Democratic Republic of the CongoNord-Kivu</v>
      </c>
      <c r="C8" s="30" t="s">
        <v>25</v>
      </c>
      <c r="D8" s="133" t="s">
        <v>90</v>
      </c>
      <c r="E8" s="120" t="e">
        <f t="shared" ref="E8:J8" si="12">NA()</f>
        <v>#N/A</v>
      </c>
      <c r="F8" s="120" t="e">
        <f t="shared" si="12"/>
        <v>#N/A</v>
      </c>
      <c r="G8" s="120" t="e">
        <f t="shared" si="12"/>
        <v>#N/A</v>
      </c>
      <c r="H8" s="120" t="e">
        <f t="shared" si="12"/>
        <v>#N/A</v>
      </c>
      <c r="I8" s="120" t="e">
        <f t="shared" si="12"/>
        <v>#N/A</v>
      </c>
      <c r="J8" s="134" t="e">
        <f t="shared" si="12"/>
        <v>#N/A</v>
      </c>
      <c r="K8" s="129">
        <v>40.9</v>
      </c>
      <c r="L8" s="29" t="s">
        <v>1315</v>
      </c>
      <c r="M8" s="122">
        <v>0.11600000000000001</v>
      </c>
      <c r="N8" s="122">
        <v>2.1000000000000001E-2</v>
      </c>
      <c r="O8" s="123">
        <v>0</v>
      </c>
      <c r="P8" s="126">
        <v>0</v>
      </c>
      <c r="Q8" s="122">
        <v>1.0999999999999999E-2</v>
      </c>
      <c r="R8" s="122">
        <v>2.5000000000000001E-2</v>
      </c>
      <c r="S8" s="122">
        <v>1.2999999999999999E-2</v>
      </c>
      <c r="T8" s="122">
        <v>1.4999999999999999E-2</v>
      </c>
      <c r="U8" s="128">
        <v>2.1000000000000001E-2</v>
      </c>
      <c r="V8" s="29" t="s">
        <v>1315</v>
      </c>
      <c r="W8" s="135" t="e">
        <f t="shared" ref="W8:Z8" si="13">NA()</f>
        <v>#N/A</v>
      </c>
      <c r="X8" s="135" t="e">
        <f t="shared" si="13"/>
        <v>#N/A</v>
      </c>
      <c r="Y8" s="135" t="e">
        <f t="shared" si="13"/>
        <v>#N/A</v>
      </c>
      <c r="Z8" s="135" t="e">
        <f t="shared" si="13"/>
        <v>#N/A</v>
      </c>
      <c r="AA8" s="131">
        <v>7.3999999999999996E-2</v>
      </c>
      <c r="AB8" s="132" t="s">
        <v>1353</v>
      </c>
    </row>
    <row r="9" spans="1:29" ht="15.75" customHeight="1">
      <c r="A9" s="119" t="s">
        <v>84</v>
      </c>
      <c r="B9" s="30" t="str">
        <f t="shared" si="0"/>
        <v>Democratic Republic of the CongoManiema</v>
      </c>
      <c r="C9" s="30" t="s">
        <v>25</v>
      </c>
      <c r="D9" s="133" t="s">
        <v>91</v>
      </c>
      <c r="E9" s="120" t="e">
        <f t="shared" ref="E9:J9" si="14">NA()</f>
        <v>#N/A</v>
      </c>
      <c r="F9" s="120" t="e">
        <f t="shared" si="14"/>
        <v>#N/A</v>
      </c>
      <c r="G9" s="120" t="e">
        <f t="shared" si="14"/>
        <v>#N/A</v>
      </c>
      <c r="H9" s="120" t="e">
        <f t="shared" si="14"/>
        <v>#N/A</v>
      </c>
      <c r="I9" s="120" t="e">
        <f t="shared" si="14"/>
        <v>#N/A</v>
      </c>
      <c r="J9" s="134" t="e">
        <f t="shared" si="14"/>
        <v>#N/A</v>
      </c>
      <c r="K9" s="129">
        <v>39.1</v>
      </c>
      <c r="L9" s="29" t="s">
        <v>1315</v>
      </c>
      <c r="M9" s="122">
        <v>8.2000000000000003E-2</v>
      </c>
      <c r="N9" s="122">
        <v>3.2000000000000001E-2</v>
      </c>
      <c r="O9" s="123">
        <v>0</v>
      </c>
      <c r="P9" s="126">
        <v>0</v>
      </c>
      <c r="Q9" s="122">
        <v>1E-3</v>
      </c>
      <c r="R9" s="122">
        <v>1.7000000000000001E-2</v>
      </c>
      <c r="S9" s="122">
        <v>0</v>
      </c>
      <c r="T9" s="122">
        <v>2.1000000000000001E-2</v>
      </c>
      <c r="U9" s="128">
        <v>6.0000000000000001E-3</v>
      </c>
      <c r="V9" s="29" t="s">
        <v>1315</v>
      </c>
      <c r="W9" s="135" t="e">
        <f t="shared" ref="W9:Z9" si="15">NA()</f>
        <v>#N/A</v>
      </c>
      <c r="X9" s="135" t="e">
        <f t="shared" si="15"/>
        <v>#N/A</v>
      </c>
      <c r="Y9" s="135" t="e">
        <f t="shared" si="15"/>
        <v>#N/A</v>
      </c>
      <c r="Z9" s="135" t="e">
        <f t="shared" si="15"/>
        <v>#N/A</v>
      </c>
      <c r="AA9" s="131">
        <v>0.06</v>
      </c>
      <c r="AB9" s="132" t="s">
        <v>1353</v>
      </c>
    </row>
    <row r="10" spans="1:29" ht="15.75" customHeight="1">
      <c r="A10" s="119" t="s">
        <v>84</v>
      </c>
      <c r="B10" s="30" t="str">
        <f t="shared" si="0"/>
        <v>Democratic Republic of the CongoSud-Kivu</v>
      </c>
      <c r="C10" s="30" t="s">
        <v>25</v>
      </c>
      <c r="D10" s="133" t="s">
        <v>92</v>
      </c>
      <c r="E10" s="120" t="e">
        <f t="shared" ref="E10:J10" si="16">NA()</f>
        <v>#N/A</v>
      </c>
      <c r="F10" s="120" t="e">
        <f t="shared" si="16"/>
        <v>#N/A</v>
      </c>
      <c r="G10" s="120" t="e">
        <f t="shared" si="16"/>
        <v>#N/A</v>
      </c>
      <c r="H10" s="120" t="e">
        <f t="shared" si="16"/>
        <v>#N/A</v>
      </c>
      <c r="I10" s="120" t="e">
        <f t="shared" si="16"/>
        <v>#N/A</v>
      </c>
      <c r="J10" s="134" t="e">
        <f t="shared" si="16"/>
        <v>#N/A</v>
      </c>
      <c r="K10" s="129">
        <v>48.8</v>
      </c>
      <c r="L10" s="29" t="s">
        <v>1315</v>
      </c>
      <c r="M10" s="122">
        <v>7.9000000000000001E-2</v>
      </c>
      <c r="N10" s="122">
        <v>6.0000000000000001E-3</v>
      </c>
      <c r="O10" s="123">
        <v>8.9999999999999993E-3</v>
      </c>
      <c r="P10" s="126">
        <v>0</v>
      </c>
      <c r="Q10" s="122">
        <v>1.2E-2</v>
      </c>
      <c r="R10" s="122">
        <v>1.9E-2</v>
      </c>
      <c r="S10" s="122">
        <v>0</v>
      </c>
      <c r="T10" s="122">
        <v>6.0000000000000001E-3</v>
      </c>
      <c r="U10" s="128">
        <v>1.4999999999999999E-2</v>
      </c>
      <c r="V10" s="29" t="s">
        <v>1315</v>
      </c>
      <c r="W10" s="135" t="e">
        <f t="shared" ref="W10:Z10" si="17">NA()</f>
        <v>#N/A</v>
      </c>
      <c r="X10" s="135" t="e">
        <f t="shared" si="17"/>
        <v>#N/A</v>
      </c>
      <c r="Y10" s="135" t="e">
        <f t="shared" si="17"/>
        <v>#N/A</v>
      </c>
      <c r="Z10" s="135" t="e">
        <f t="shared" si="17"/>
        <v>#N/A</v>
      </c>
      <c r="AA10" s="131">
        <v>0.1</v>
      </c>
      <c r="AB10" s="132" t="s">
        <v>1353</v>
      </c>
    </row>
    <row r="11" spans="1:29" ht="15.75" customHeight="1">
      <c r="A11" s="119" t="s">
        <v>84</v>
      </c>
      <c r="B11" s="30" t="str">
        <f t="shared" si="0"/>
        <v>Democratic Republic of the CongoKatanga</v>
      </c>
      <c r="C11" s="30" t="s">
        <v>25</v>
      </c>
      <c r="D11" s="133" t="s">
        <v>93</v>
      </c>
      <c r="E11" s="120" t="e">
        <f t="shared" ref="E11:J11" si="18">NA()</f>
        <v>#N/A</v>
      </c>
      <c r="F11" s="120" t="e">
        <f t="shared" si="18"/>
        <v>#N/A</v>
      </c>
      <c r="G11" s="120" t="e">
        <f t="shared" si="18"/>
        <v>#N/A</v>
      </c>
      <c r="H11" s="120" t="e">
        <f t="shared" si="18"/>
        <v>#N/A</v>
      </c>
      <c r="I11" s="120" t="e">
        <f t="shared" si="18"/>
        <v>#N/A</v>
      </c>
      <c r="J11" s="134" t="e">
        <f t="shared" si="18"/>
        <v>#N/A</v>
      </c>
      <c r="K11" s="129">
        <v>49</v>
      </c>
      <c r="L11" s="29" t="s">
        <v>1315</v>
      </c>
      <c r="M11" s="122">
        <v>3.9E-2</v>
      </c>
      <c r="N11" s="122">
        <v>1E-3</v>
      </c>
      <c r="O11" s="123">
        <v>0</v>
      </c>
      <c r="P11" s="126">
        <v>0</v>
      </c>
      <c r="Q11" s="122">
        <v>5.0000000000000001E-3</v>
      </c>
      <c r="R11" s="122">
        <v>4.0000000000000001E-3</v>
      </c>
      <c r="S11" s="122">
        <v>0</v>
      </c>
      <c r="T11" s="122">
        <v>2.5999999999999999E-2</v>
      </c>
      <c r="U11" s="128">
        <v>0</v>
      </c>
      <c r="V11" s="29" t="s">
        <v>1315</v>
      </c>
      <c r="W11" s="135" t="e">
        <f t="shared" ref="W11:Z11" si="19">NA()</f>
        <v>#N/A</v>
      </c>
      <c r="X11" s="135" t="e">
        <f t="shared" si="19"/>
        <v>#N/A</v>
      </c>
      <c r="Y11" s="135" t="e">
        <f t="shared" si="19"/>
        <v>#N/A</v>
      </c>
      <c r="Z11" s="135" t="e">
        <f t="shared" si="19"/>
        <v>#N/A</v>
      </c>
      <c r="AA11" s="131">
        <v>6.3E-2</v>
      </c>
      <c r="AB11" s="132" t="s">
        <v>1353</v>
      </c>
    </row>
    <row r="12" spans="1:29" ht="15.75" customHeight="1">
      <c r="A12" s="119" t="s">
        <v>84</v>
      </c>
      <c r="B12" s="30" t="str">
        <f t="shared" si="0"/>
        <v>Democratic Republic of the CongoKasaï Oriental</v>
      </c>
      <c r="C12" s="30" t="s">
        <v>25</v>
      </c>
      <c r="D12" s="133" t="s">
        <v>94</v>
      </c>
      <c r="E12" s="120" t="e">
        <f t="shared" ref="E12:J12" si="20">NA()</f>
        <v>#N/A</v>
      </c>
      <c r="F12" s="120" t="e">
        <f t="shared" si="20"/>
        <v>#N/A</v>
      </c>
      <c r="G12" s="120" t="e">
        <f t="shared" si="20"/>
        <v>#N/A</v>
      </c>
      <c r="H12" s="120" t="e">
        <f t="shared" si="20"/>
        <v>#N/A</v>
      </c>
      <c r="I12" s="120" t="e">
        <f t="shared" si="20"/>
        <v>#N/A</v>
      </c>
      <c r="J12" s="134" t="e">
        <f t="shared" si="20"/>
        <v>#N/A</v>
      </c>
      <c r="K12" s="129">
        <v>46.5</v>
      </c>
      <c r="L12" s="29" t="s">
        <v>1315</v>
      </c>
      <c r="M12" s="122">
        <v>4.2000000000000003E-2</v>
      </c>
      <c r="N12" s="122">
        <v>4.0000000000000001E-3</v>
      </c>
      <c r="O12" s="123">
        <v>0</v>
      </c>
      <c r="P12" s="126">
        <v>0</v>
      </c>
      <c r="Q12" s="122">
        <v>6.0000000000000001E-3</v>
      </c>
      <c r="R12" s="122">
        <v>4.0000000000000001E-3</v>
      </c>
      <c r="S12" s="122">
        <v>3.0000000000000001E-3</v>
      </c>
      <c r="T12" s="122">
        <v>2.1000000000000001E-2</v>
      </c>
      <c r="U12" s="128">
        <v>1E-3</v>
      </c>
      <c r="V12" s="29" t="s">
        <v>1315</v>
      </c>
      <c r="W12" s="135" t="e">
        <f t="shared" ref="W12:Z12" si="21">NA()</f>
        <v>#N/A</v>
      </c>
      <c r="X12" s="135" t="e">
        <f t="shared" si="21"/>
        <v>#N/A</v>
      </c>
      <c r="Y12" s="135" t="e">
        <f t="shared" si="21"/>
        <v>#N/A</v>
      </c>
      <c r="Z12" s="135" t="e">
        <f t="shared" si="21"/>
        <v>#N/A</v>
      </c>
      <c r="AA12" s="131">
        <v>0.05</v>
      </c>
      <c r="AB12" s="132" t="s">
        <v>1353</v>
      </c>
    </row>
    <row r="13" spans="1:29" ht="15.75" customHeight="1">
      <c r="A13" s="119" t="s">
        <v>84</v>
      </c>
      <c r="B13" s="30" t="str">
        <f t="shared" si="0"/>
        <v>Democratic Republic of the CongoKasaï Occident</v>
      </c>
      <c r="C13" s="30" t="s">
        <v>25</v>
      </c>
      <c r="D13" s="133" t="s">
        <v>96</v>
      </c>
      <c r="E13" s="120" t="e">
        <f t="shared" ref="E13:J13" si="22">NA()</f>
        <v>#N/A</v>
      </c>
      <c r="F13" s="120" t="e">
        <f t="shared" si="22"/>
        <v>#N/A</v>
      </c>
      <c r="G13" s="120" t="e">
        <f t="shared" si="22"/>
        <v>#N/A</v>
      </c>
      <c r="H13" s="120" t="e">
        <f t="shared" si="22"/>
        <v>#N/A</v>
      </c>
      <c r="I13" s="120" t="e">
        <f t="shared" si="22"/>
        <v>#N/A</v>
      </c>
      <c r="J13" s="134" t="e">
        <f t="shared" si="22"/>
        <v>#N/A</v>
      </c>
      <c r="K13" s="129">
        <v>53</v>
      </c>
      <c r="L13" s="29" t="s">
        <v>1315</v>
      </c>
      <c r="M13" s="122">
        <v>6.5000000000000002E-2</v>
      </c>
      <c r="N13" s="122">
        <v>7.0000000000000001E-3</v>
      </c>
      <c r="O13" s="123">
        <v>0</v>
      </c>
      <c r="P13" s="126">
        <v>1E-3</v>
      </c>
      <c r="Q13" s="122">
        <v>6.0000000000000001E-3</v>
      </c>
      <c r="R13" s="122">
        <v>1.7999999999999999E-2</v>
      </c>
      <c r="S13" s="122">
        <v>0</v>
      </c>
      <c r="T13" s="122">
        <v>2.5999999999999999E-2</v>
      </c>
      <c r="U13" s="128">
        <v>1E-3</v>
      </c>
      <c r="V13" s="29" t="s">
        <v>1315</v>
      </c>
      <c r="W13" s="135" t="e">
        <f t="shared" ref="W13:Z13" si="23">NA()</f>
        <v>#N/A</v>
      </c>
      <c r="X13" s="135" t="e">
        <f t="shared" si="23"/>
        <v>#N/A</v>
      </c>
      <c r="Y13" s="135" t="e">
        <f t="shared" si="23"/>
        <v>#N/A</v>
      </c>
      <c r="Z13" s="135" t="e">
        <f t="shared" si="23"/>
        <v>#N/A</v>
      </c>
      <c r="AA13" s="131">
        <v>4.1000000000000002E-2</v>
      </c>
      <c r="AB13" s="132" t="s">
        <v>1353</v>
      </c>
    </row>
    <row r="14" spans="1:29" ht="15.75" customHeight="1">
      <c r="A14" s="29" t="s">
        <v>1495</v>
      </c>
      <c r="B14" s="30" t="str">
        <f t="shared" si="0"/>
        <v>SyriaNational</v>
      </c>
      <c r="C14" s="30" t="s">
        <v>1313</v>
      </c>
      <c r="D14" s="30" t="s">
        <v>31</v>
      </c>
      <c r="E14" s="163">
        <v>0.24615100000000001</v>
      </c>
      <c r="F14" s="120" t="e">
        <f t="shared" ref="F14:H14" si="24">NA()</f>
        <v>#N/A</v>
      </c>
      <c r="G14" s="120" t="e">
        <f t="shared" si="24"/>
        <v>#N/A</v>
      </c>
      <c r="H14" s="120" t="e">
        <f t="shared" si="24"/>
        <v>#N/A</v>
      </c>
      <c r="I14" s="120">
        <v>0.28342600000000001</v>
      </c>
      <c r="J14" s="28" t="s">
        <v>1314</v>
      </c>
      <c r="K14" s="121">
        <v>20.5</v>
      </c>
      <c r="L14" s="28" t="s">
        <v>1314</v>
      </c>
      <c r="M14" s="122">
        <v>0.443</v>
      </c>
      <c r="N14" s="164" t="e">
        <f t="shared" ref="N14:U14" si="25">NA()</f>
        <v>#N/A</v>
      </c>
      <c r="O14" s="165" t="e">
        <f t="shared" si="25"/>
        <v>#N/A</v>
      </c>
      <c r="P14" s="135" t="e">
        <f t="shared" si="25"/>
        <v>#N/A</v>
      </c>
      <c r="Q14" s="164" t="e">
        <f t="shared" si="25"/>
        <v>#N/A</v>
      </c>
      <c r="R14" s="164" t="e">
        <f t="shared" si="25"/>
        <v>#N/A</v>
      </c>
      <c r="S14" s="164" t="e">
        <f t="shared" si="25"/>
        <v>#N/A</v>
      </c>
      <c r="T14" s="164" t="e">
        <f t="shared" si="25"/>
        <v>#N/A</v>
      </c>
      <c r="U14" s="164" t="e">
        <f t="shared" si="25"/>
        <v>#N/A</v>
      </c>
      <c r="V14" s="28" t="s">
        <v>1519</v>
      </c>
      <c r="W14" s="126">
        <v>68</v>
      </c>
      <c r="X14" s="135" t="e">
        <f t="shared" ref="X14:Z14" si="26">NA()</f>
        <v>#N/A</v>
      </c>
      <c r="Y14" s="135" t="e">
        <f t="shared" si="26"/>
        <v>#N/A</v>
      </c>
      <c r="Z14" s="135" t="e">
        <f t="shared" si="26"/>
        <v>#N/A</v>
      </c>
      <c r="AA14" s="167" t="e">
        <v>#N/A</v>
      </c>
      <c r="AB14" s="134" t="e">
        <f t="shared" ref="AB14:AB27" si="27">NA()</f>
        <v>#N/A</v>
      </c>
    </row>
    <row r="15" spans="1:29" ht="15.75" customHeight="1">
      <c r="A15" s="29" t="s">
        <v>1495</v>
      </c>
      <c r="B15" s="30" t="str">
        <f t="shared" si="0"/>
        <v>SyriaAleppo Governorate</v>
      </c>
      <c r="C15" s="170" t="s">
        <v>25</v>
      </c>
      <c r="D15" s="170" t="s">
        <v>1533</v>
      </c>
      <c r="E15" s="120" t="e">
        <f t="shared" ref="E15:Z15" si="28">NA()</f>
        <v>#N/A</v>
      </c>
      <c r="F15" s="120" t="e">
        <f t="shared" si="28"/>
        <v>#N/A</v>
      </c>
      <c r="G15" s="120" t="e">
        <f t="shared" si="28"/>
        <v>#N/A</v>
      </c>
      <c r="H15" s="120" t="e">
        <f t="shared" si="28"/>
        <v>#N/A</v>
      </c>
      <c r="I15" s="120" t="e">
        <f t="shared" si="28"/>
        <v>#N/A</v>
      </c>
      <c r="J15" s="134" t="e">
        <f t="shared" si="28"/>
        <v>#N/A</v>
      </c>
      <c r="K15" s="134" t="e">
        <f t="shared" si="28"/>
        <v>#N/A</v>
      </c>
      <c r="L15" s="134" t="e">
        <f t="shared" si="28"/>
        <v>#N/A</v>
      </c>
      <c r="M15" s="120" t="e">
        <f t="shared" si="28"/>
        <v>#N/A</v>
      </c>
      <c r="N15" s="120" t="e">
        <f t="shared" si="28"/>
        <v>#N/A</v>
      </c>
      <c r="O15" s="172" t="e">
        <f t="shared" si="28"/>
        <v>#N/A</v>
      </c>
      <c r="P15" s="134" t="e">
        <f t="shared" si="28"/>
        <v>#N/A</v>
      </c>
      <c r="Q15" s="120" t="e">
        <f t="shared" si="28"/>
        <v>#N/A</v>
      </c>
      <c r="R15" s="120" t="e">
        <f t="shared" si="28"/>
        <v>#N/A</v>
      </c>
      <c r="S15" s="120" t="e">
        <f t="shared" si="28"/>
        <v>#N/A</v>
      </c>
      <c r="T15" s="120" t="e">
        <f t="shared" si="28"/>
        <v>#N/A</v>
      </c>
      <c r="U15" s="120" t="e">
        <f t="shared" si="28"/>
        <v>#N/A</v>
      </c>
      <c r="V15" s="134" t="e">
        <f t="shared" si="28"/>
        <v>#N/A</v>
      </c>
      <c r="W15" s="134" t="e">
        <f t="shared" si="28"/>
        <v>#N/A</v>
      </c>
      <c r="X15" s="134" t="e">
        <f t="shared" si="28"/>
        <v>#N/A</v>
      </c>
      <c r="Y15" s="134" t="e">
        <f t="shared" si="28"/>
        <v>#N/A</v>
      </c>
      <c r="Z15" s="134" t="e">
        <f t="shared" si="28"/>
        <v>#N/A</v>
      </c>
      <c r="AA15" s="167" t="e">
        <v>#N/A</v>
      </c>
      <c r="AB15" s="134" t="e">
        <f t="shared" si="27"/>
        <v>#N/A</v>
      </c>
    </row>
    <row r="16" spans="1:29" ht="15.75" customHeight="1">
      <c r="A16" s="29" t="s">
        <v>1495</v>
      </c>
      <c r="B16" s="30" t="str">
        <f t="shared" si="0"/>
        <v>SyriaDamascus Governorate</v>
      </c>
      <c r="C16" s="170" t="s">
        <v>25</v>
      </c>
      <c r="D16" s="170" t="s">
        <v>1550</v>
      </c>
      <c r="E16" s="120" t="e">
        <f t="shared" ref="E16:Z16" si="29">NA()</f>
        <v>#N/A</v>
      </c>
      <c r="F16" s="120" t="e">
        <f t="shared" si="29"/>
        <v>#N/A</v>
      </c>
      <c r="G16" s="120" t="e">
        <f t="shared" si="29"/>
        <v>#N/A</v>
      </c>
      <c r="H16" s="120" t="e">
        <f t="shared" si="29"/>
        <v>#N/A</v>
      </c>
      <c r="I16" s="120" t="e">
        <f t="shared" si="29"/>
        <v>#N/A</v>
      </c>
      <c r="J16" s="134" t="e">
        <f t="shared" si="29"/>
        <v>#N/A</v>
      </c>
      <c r="K16" s="134" t="e">
        <f t="shared" si="29"/>
        <v>#N/A</v>
      </c>
      <c r="L16" s="134" t="e">
        <f t="shared" si="29"/>
        <v>#N/A</v>
      </c>
      <c r="M16" s="120" t="e">
        <f t="shared" si="29"/>
        <v>#N/A</v>
      </c>
      <c r="N16" s="120" t="e">
        <f t="shared" si="29"/>
        <v>#N/A</v>
      </c>
      <c r="O16" s="172" t="e">
        <f t="shared" si="29"/>
        <v>#N/A</v>
      </c>
      <c r="P16" s="134" t="e">
        <f t="shared" si="29"/>
        <v>#N/A</v>
      </c>
      <c r="Q16" s="120" t="e">
        <f t="shared" si="29"/>
        <v>#N/A</v>
      </c>
      <c r="R16" s="120" t="e">
        <f t="shared" si="29"/>
        <v>#N/A</v>
      </c>
      <c r="S16" s="120" t="e">
        <f t="shared" si="29"/>
        <v>#N/A</v>
      </c>
      <c r="T16" s="120" t="e">
        <f t="shared" si="29"/>
        <v>#N/A</v>
      </c>
      <c r="U16" s="120" t="e">
        <f t="shared" si="29"/>
        <v>#N/A</v>
      </c>
      <c r="V16" s="134" t="e">
        <f t="shared" si="29"/>
        <v>#N/A</v>
      </c>
      <c r="W16" s="134" t="e">
        <f t="shared" si="29"/>
        <v>#N/A</v>
      </c>
      <c r="X16" s="134" t="e">
        <f t="shared" si="29"/>
        <v>#N/A</v>
      </c>
      <c r="Y16" s="134" t="e">
        <f t="shared" si="29"/>
        <v>#N/A</v>
      </c>
      <c r="Z16" s="134" t="e">
        <f t="shared" si="29"/>
        <v>#N/A</v>
      </c>
      <c r="AA16" s="167" t="e">
        <v>#N/A</v>
      </c>
      <c r="AB16" s="134" t="e">
        <f t="shared" si="27"/>
        <v>#N/A</v>
      </c>
    </row>
    <row r="17" spans="1:28" ht="15.75" customHeight="1">
      <c r="A17" s="29" t="s">
        <v>1495</v>
      </c>
      <c r="B17" s="30" t="str">
        <f t="shared" si="0"/>
        <v>SyriaDaraa Governorate</v>
      </c>
      <c r="C17" s="170" t="s">
        <v>25</v>
      </c>
      <c r="D17" s="170" t="s">
        <v>1557</v>
      </c>
      <c r="E17" s="120" t="e">
        <f t="shared" ref="E17:Z17" si="30">NA()</f>
        <v>#N/A</v>
      </c>
      <c r="F17" s="120" t="e">
        <f t="shared" si="30"/>
        <v>#N/A</v>
      </c>
      <c r="G17" s="120" t="e">
        <f t="shared" si="30"/>
        <v>#N/A</v>
      </c>
      <c r="H17" s="120" t="e">
        <f t="shared" si="30"/>
        <v>#N/A</v>
      </c>
      <c r="I17" s="120" t="e">
        <f t="shared" si="30"/>
        <v>#N/A</v>
      </c>
      <c r="J17" s="134" t="e">
        <f t="shared" si="30"/>
        <v>#N/A</v>
      </c>
      <c r="K17" s="134" t="e">
        <f t="shared" si="30"/>
        <v>#N/A</v>
      </c>
      <c r="L17" s="134" t="e">
        <f t="shared" si="30"/>
        <v>#N/A</v>
      </c>
      <c r="M17" s="120" t="e">
        <f t="shared" si="30"/>
        <v>#N/A</v>
      </c>
      <c r="N17" s="120" t="e">
        <f t="shared" si="30"/>
        <v>#N/A</v>
      </c>
      <c r="O17" s="172" t="e">
        <f t="shared" si="30"/>
        <v>#N/A</v>
      </c>
      <c r="P17" s="134" t="e">
        <f t="shared" si="30"/>
        <v>#N/A</v>
      </c>
      <c r="Q17" s="120" t="e">
        <f t="shared" si="30"/>
        <v>#N/A</v>
      </c>
      <c r="R17" s="120" t="e">
        <f t="shared" si="30"/>
        <v>#N/A</v>
      </c>
      <c r="S17" s="120" t="e">
        <f t="shared" si="30"/>
        <v>#N/A</v>
      </c>
      <c r="T17" s="120" t="e">
        <f t="shared" si="30"/>
        <v>#N/A</v>
      </c>
      <c r="U17" s="120" t="e">
        <f t="shared" si="30"/>
        <v>#N/A</v>
      </c>
      <c r="V17" s="134" t="e">
        <f t="shared" si="30"/>
        <v>#N/A</v>
      </c>
      <c r="W17" s="134" t="e">
        <f t="shared" si="30"/>
        <v>#N/A</v>
      </c>
      <c r="X17" s="134" t="e">
        <f t="shared" si="30"/>
        <v>#N/A</v>
      </c>
      <c r="Y17" s="134" t="e">
        <f t="shared" si="30"/>
        <v>#N/A</v>
      </c>
      <c r="Z17" s="134" t="e">
        <f t="shared" si="30"/>
        <v>#N/A</v>
      </c>
      <c r="AA17" s="167" t="e">
        <v>#N/A</v>
      </c>
      <c r="AB17" s="134" t="e">
        <f t="shared" si="27"/>
        <v>#N/A</v>
      </c>
    </row>
    <row r="18" spans="1:28" ht="15.75" customHeight="1">
      <c r="A18" s="29" t="s">
        <v>1495</v>
      </c>
      <c r="B18" s="30" t="str">
        <f t="shared" si="0"/>
        <v>SyriaHama Governorate</v>
      </c>
      <c r="C18" s="170" t="s">
        <v>25</v>
      </c>
      <c r="D18" s="170" t="s">
        <v>1565</v>
      </c>
      <c r="E18" s="120" t="e">
        <f t="shared" ref="E18:Z18" si="31">NA()</f>
        <v>#N/A</v>
      </c>
      <c r="F18" s="120" t="e">
        <f t="shared" si="31"/>
        <v>#N/A</v>
      </c>
      <c r="G18" s="120" t="e">
        <f t="shared" si="31"/>
        <v>#N/A</v>
      </c>
      <c r="H18" s="120" t="e">
        <f t="shared" si="31"/>
        <v>#N/A</v>
      </c>
      <c r="I18" s="120" t="e">
        <f t="shared" si="31"/>
        <v>#N/A</v>
      </c>
      <c r="J18" s="134" t="e">
        <f t="shared" si="31"/>
        <v>#N/A</v>
      </c>
      <c r="K18" s="134" t="e">
        <f t="shared" si="31"/>
        <v>#N/A</v>
      </c>
      <c r="L18" s="134" t="e">
        <f t="shared" si="31"/>
        <v>#N/A</v>
      </c>
      <c r="M18" s="120" t="e">
        <f t="shared" si="31"/>
        <v>#N/A</v>
      </c>
      <c r="N18" s="120" t="e">
        <f t="shared" si="31"/>
        <v>#N/A</v>
      </c>
      <c r="O18" s="172" t="e">
        <f t="shared" si="31"/>
        <v>#N/A</v>
      </c>
      <c r="P18" s="134" t="e">
        <f t="shared" si="31"/>
        <v>#N/A</v>
      </c>
      <c r="Q18" s="120" t="e">
        <f t="shared" si="31"/>
        <v>#N/A</v>
      </c>
      <c r="R18" s="120" t="e">
        <f t="shared" si="31"/>
        <v>#N/A</v>
      </c>
      <c r="S18" s="120" t="e">
        <f t="shared" si="31"/>
        <v>#N/A</v>
      </c>
      <c r="T18" s="120" t="e">
        <f t="shared" si="31"/>
        <v>#N/A</v>
      </c>
      <c r="U18" s="120" t="e">
        <f t="shared" si="31"/>
        <v>#N/A</v>
      </c>
      <c r="V18" s="134" t="e">
        <f t="shared" si="31"/>
        <v>#N/A</v>
      </c>
      <c r="W18" s="134" t="e">
        <f t="shared" si="31"/>
        <v>#N/A</v>
      </c>
      <c r="X18" s="134" t="e">
        <f t="shared" si="31"/>
        <v>#N/A</v>
      </c>
      <c r="Y18" s="134" t="e">
        <f t="shared" si="31"/>
        <v>#N/A</v>
      </c>
      <c r="Z18" s="134" t="e">
        <f t="shared" si="31"/>
        <v>#N/A</v>
      </c>
      <c r="AA18" s="167" t="e">
        <v>#N/A</v>
      </c>
      <c r="AB18" s="134" t="e">
        <f t="shared" si="27"/>
        <v>#N/A</v>
      </c>
    </row>
    <row r="19" spans="1:28" ht="15.75" customHeight="1">
      <c r="A19" s="29" t="s">
        <v>1495</v>
      </c>
      <c r="B19" s="30" t="str">
        <f t="shared" si="0"/>
        <v>SyriaAl-Hasakah Governorate</v>
      </c>
      <c r="C19" s="170" t="s">
        <v>25</v>
      </c>
      <c r="D19" s="170" t="s">
        <v>1572</v>
      </c>
      <c r="E19" s="120" t="e">
        <f t="shared" ref="E19:Z19" si="32">NA()</f>
        <v>#N/A</v>
      </c>
      <c r="F19" s="120" t="e">
        <f t="shared" si="32"/>
        <v>#N/A</v>
      </c>
      <c r="G19" s="120" t="e">
        <f t="shared" si="32"/>
        <v>#N/A</v>
      </c>
      <c r="H19" s="120" t="e">
        <f t="shared" si="32"/>
        <v>#N/A</v>
      </c>
      <c r="I19" s="120" t="e">
        <f t="shared" si="32"/>
        <v>#N/A</v>
      </c>
      <c r="J19" s="134" t="e">
        <f t="shared" si="32"/>
        <v>#N/A</v>
      </c>
      <c r="K19" s="134" t="e">
        <f t="shared" si="32"/>
        <v>#N/A</v>
      </c>
      <c r="L19" s="134" t="e">
        <f t="shared" si="32"/>
        <v>#N/A</v>
      </c>
      <c r="M19" s="120" t="e">
        <f t="shared" si="32"/>
        <v>#N/A</v>
      </c>
      <c r="N19" s="120" t="e">
        <f t="shared" si="32"/>
        <v>#N/A</v>
      </c>
      <c r="O19" s="172" t="e">
        <f t="shared" si="32"/>
        <v>#N/A</v>
      </c>
      <c r="P19" s="134" t="e">
        <f t="shared" si="32"/>
        <v>#N/A</v>
      </c>
      <c r="Q19" s="120" t="e">
        <f t="shared" si="32"/>
        <v>#N/A</v>
      </c>
      <c r="R19" s="120" t="e">
        <f t="shared" si="32"/>
        <v>#N/A</v>
      </c>
      <c r="S19" s="120" t="e">
        <f t="shared" si="32"/>
        <v>#N/A</v>
      </c>
      <c r="T19" s="120" t="e">
        <f t="shared" si="32"/>
        <v>#N/A</v>
      </c>
      <c r="U19" s="120" t="e">
        <f t="shared" si="32"/>
        <v>#N/A</v>
      </c>
      <c r="V19" s="134" t="e">
        <f t="shared" si="32"/>
        <v>#N/A</v>
      </c>
      <c r="W19" s="134" t="e">
        <f t="shared" si="32"/>
        <v>#N/A</v>
      </c>
      <c r="X19" s="134" t="e">
        <f t="shared" si="32"/>
        <v>#N/A</v>
      </c>
      <c r="Y19" s="134" t="e">
        <f t="shared" si="32"/>
        <v>#N/A</v>
      </c>
      <c r="Z19" s="134" t="e">
        <f t="shared" si="32"/>
        <v>#N/A</v>
      </c>
      <c r="AA19" s="167" t="e">
        <v>#N/A</v>
      </c>
      <c r="AB19" s="134" t="e">
        <f t="shared" si="27"/>
        <v>#N/A</v>
      </c>
    </row>
    <row r="20" spans="1:28" ht="15.75" customHeight="1">
      <c r="A20" s="29" t="s">
        <v>1495</v>
      </c>
      <c r="B20" s="30" t="str">
        <f t="shared" si="0"/>
        <v>SyriaHoms Governorate</v>
      </c>
      <c r="C20" s="170" t="s">
        <v>25</v>
      </c>
      <c r="D20" s="170" t="s">
        <v>1578</v>
      </c>
      <c r="E20" s="120" t="e">
        <f t="shared" ref="E20:Z20" si="33">NA()</f>
        <v>#N/A</v>
      </c>
      <c r="F20" s="120" t="e">
        <f t="shared" si="33"/>
        <v>#N/A</v>
      </c>
      <c r="G20" s="120" t="e">
        <f t="shared" si="33"/>
        <v>#N/A</v>
      </c>
      <c r="H20" s="120" t="e">
        <f t="shared" si="33"/>
        <v>#N/A</v>
      </c>
      <c r="I20" s="120" t="e">
        <f t="shared" si="33"/>
        <v>#N/A</v>
      </c>
      <c r="J20" s="134" t="e">
        <f t="shared" si="33"/>
        <v>#N/A</v>
      </c>
      <c r="K20" s="134" t="e">
        <f t="shared" si="33"/>
        <v>#N/A</v>
      </c>
      <c r="L20" s="134" t="e">
        <f t="shared" si="33"/>
        <v>#N/A</v>
      </c>
      <c r="M20" s="120" t="e">
        <f t="shared" si="33"/>
        <v>#N/A</v>
      </c>
      <c r="N20" s="120" t="e">
        <f t="shared" si="33"/>
        <v>#N/A</v>
      </c>
      <c r="O20" s="172" t="e">
        <f t="shared" si="33"/>
        <v>#N/A</v>
      </c>
      <c r="P20" s="134" t="e">
        <f t="shared" si="33"/>
        <v>#N/A</v>
      </c>
      <c r="Q20" s="120" t="e">
        <f t="shared" si="33"/>
        <v>#N/A</v>
      </c>
      <c r="R20" s="120" t="e">
        <f t="shared" si="33"/>
        <v>#N/A</v>
      </c>
      <c r="S20" s="120" t="e">
        <f t="shared" si="33"/>
        <v>#N/A</v>
      </c>
      <c r="T20" s="120" t="e">
        <f t="shared" si="33"/>
        <v>#N/A</v>
      </c>
      <c r="U20" s="120" t="e">
        <f t="shared" si="33"/>
        <v>#N/A</v>
      </c>
      <c r="V20" s="134" t="e">
        <f t="shared" si="33"/>
        <v>#N/A</v>
      </c>
      <c r="W20" s="134" t="e">
        <f t="shared" si="33"/>
        <v>#N/A</v>
      </c>
      <c r="X20" s="134" t="e">
        <f t="shared" si="33"/>
        <v>#N/A</v>
      </c>
      <c r="Y20" s="134" t="e">
        <f t="shared" si="33"/>
        <v>#N/A</v>
      </c>
      <c r="Z20" s="134" t="e">
        <f t="shared" si="33"/>
        <v>#N/A</v>
      </c>
      <c r="AA20" s="167" t="e">
        <v>#N/A</v>
      </c>
      <c r="AB20" s="134" t="e">
        <f t="shared" si="27"/>
        <v>#N/A</v>
      </c>
    </row>
    <row r="21" spans="1:28" ht="15.5">
      <c r="A21" s="29" t="s">
        <v>1495</v>
      </c>
      <c r="B21" s="30" t="str">
        <f t="shared" si="0"/>
        <v>SyriaIdlib Governorate</v>
      </c>
      <c r="C21" s="170" t="s">
        <v>25</v>
      </c>
      <c r="D21" s="170" t="s">
        <v>1584</v>
      </c>
      <c r="E21" s="120" t="e">
        <f t="shared" ref="E21:Z21" si="34">NA()</f>
        <v>#N/A</v>
      </c>
      <c r="F21" s="120" t="e">
        <f t="shared" si="34"/>
        <v>#N/A</v>
      </c>
      <c r="G21" s="120" t="e">
        <f t="shared" si="34"/>
        <v>#N/A</v>
      </c>
      <c r="H21" s="120" t="e">
        <f t="shared" si="34"/>
        <v>#N/A</v>
      </c>
      <c r="I21" s="120" t="e">
        <f t="shared" si="34"/>
        <v>#N/A</v>
      </c>
      <c r="J21" s="134" t="e">
        <f t="shared" si="34"/>
        <v>#N/A</v>
      </c>
      <c r="K21" s="134" t="e">
        <f t="shared" si="34"/>
        <v>#N/A</v>
      </c>
      <c r="L21" s="134" t="e">
        <f t="shared" si="34"/>
        <v>#N/A</v>
      </c>
      <c r="M21" s="120" t="e">
        <f t="shared" si="34"/>
        <v>#N/A</v>
      </c>
      <c r="N21" s="120" t="e">
        <f t="shared" si="34"/>
        <v>#N/A</v>
      </c>
      <c r="O21" s="172" t="e">
        <f t="shared" si="34"/>
        <v>#N/A</v>
      </c>
      <c r="P21" s="134" t="e">
        <f t="shared" si="34"/>
        <v>#N/A</v>
      </c>
      <c r="Q21" s="120" t="e">
        <f t="shared" si="34"/>
        <v>#N/A</v>
      </c>
      <c r="R21" s="120" t="e">
        <f t="shared" si="34"/>
        <v>#N/A</v>
      </c>
      <c r="S21" s="120" t="e">
        <f t="shared" si="34"/>
        <v>#N/A</v>
      </c>
      <c r="T21" s="120" t="e">
        <f t="shared" si="34"/>
        <v>#N/A</v>
      </c>
      <c r="U21" s="120" t="e">
        <f t="shared" si="34"/>
        <v>#N/A</v>
      </c>
      <c r="V21" s="134" t="e">
        <f t="shared" si="34"/>
        <v>#N/A</v>
      </c>
      <c r="W21" s="134" t="e">
        <f t="shared" si="34"/>
        <v>#N/A</v>
      </c>
      <c r="X21" s="134" t="e">
        <f t="shared" si="34"/>
        <v>#N/A</v>
      </c>
      <c r="Y21" s="134" t="e">
        <f t="shared" si="34"/>
        <v>#N/A</v>
      </c>
      <c r="Z21" s="134" t="e">
        <f t="shared" si="34"/>
        <v>#N/A</v>
      </c>
      <c r="AA21" s="167" t="e">
        <v>#N/A</v>
      </c>
      <c r="AB21" s="134" t="e">
        <f t="shared" si="27"/>
        <v>#N/A</v>
      </c>
    </row>
    <row r="22" spans="1:28" ht="15.5">
      <c r="A22" s="29" t="s">
        <v>1495</v>
      </c>
      <c r="B22" s="30" t="str">
        <f t="shared" si="0"/>
        <v>SyriaLatakia Governorate</v>
      </c>
      <c r="C22" s="170" t="s">
        <v>25</v>
      </c>
      <c r="D22" s="170" t="s">
        <v>1591</v>
      </c>
      <c r="E22" s="120" t="e">
        <f t="shared" ref="E22:Z22" si="35">NA()</f>
        <v>#N/A</v>
      </c>
      <c r="F22" s="120" t="e">
        <f t="shared" si="35"/>
        <v>#N/A</v>
      </c>
      <c r="G22" s="120" t="e">
        <f t="shared" si="35"/>
        <v>#N/A</v>
      </c>
      <c r="H22" s="120" t="e">
        <f t="shared" si="35"/>
        <v>#N/A</v>
      </c>
      <c r="I22" s="120" t="e">
        <f t="shared" si="35"/>
        <v>#N/A</v>
      </c>
      <c r="J22" s="134" t="e">
        <f t="shared" si="35"/>
        <v>#N/A</v>
      </c>
      <c r="K22" s="134" t="e">
        <f t="shared" si="35"/>
        <v>#N/A</v>
      </c>
      <c r="L22" s="134" t="e">
        <f t="shared" si="35"/>
        <v>#N/A</v>
      </c>
      <c r="M22" s="120" t="e">
        <f t="shared" si="35"/>
        <v>#N/A</v>
      </c>
      <c r="N22" s="120" t="e">
        <f t="shared" si="35"/>
        <v>#N/A</v>
      </c>
      <c r="O22" s="172" t="e">
        <f t="shared" si="35"/>
        <v>#N/A</v>
      </c>
      <c r="P22" s="134" t="e">
        <f t="shared" si="35"/>
        <v>#N/A</v>
      </c>
      <c r="Q22" s="120" t="e">
        <f t="shared" si="35"/>
        <v>#N/A</v>
      </c>
      <c r="R22" s="120" t="e">
        <f t="shared" si="35"/>
        <v>#N/A</v>
      </c>
      <c r="S22" s="120" t="e">
        <f t="shared" si="35"/>
        <v>#N/A</v>
      </c>
      <c r="T22" s="120" t="e">
        <f t="shared" si="35"/>
        <v>#N/A</v>
      </c>
      <c r="U22" s="120" t="e">
        <f t="shared" si="35"/>
        <v>#N/A</v>
      </c>
      <c r="V22" s="134" t="e">
        <f t="shared" si="35"/>
        <v>#N/A</v>
      </c>
      <c r="W22" s="134" t="e">
        <f t="shared" si="35"/>
        <v>#N/A</v>
      </c>
      <c r="X22" s="134" t="e">
        <f t="shared" si="35"/>
        <v>#N/A</v>
      </c>
      <c r="Y22" s="134" t="e">
        <f t="shared" si="35"/>
        <v>#N/A</v>
      </c>
      <c r="Z22" s="134" t="e">
        <f t="shared" si="35"/>
        <v>#N/A</v>
      </c>
      <c r="AA22" s="167" t="e">
        <v>#N/A</v>
      </c>
      <c r="AB22" s="134" t="e">
        <f t="shared" si="27"/>
        <v>#N/A</v>
      </c>
    </row>
    <row r="23" spans="1:28" ht="15.5">
      <c r="A23" s="29" t="s">
        <v>1495</v>
      </c>
      <c r="B23" s="30" t="str">
        <f t="shared" si="0"/>
        <v>SyriaQuneitra Governorate</v>
      </c>
      <c r="C23" s="170" t="s">
        <v>25</v>
      </c>
      <c r="D23" s="170" t="s">
        <v>1598</v>
      </c>
      <c r="E23" s="120" t="e">
        <f t="shared" ref="E23:Z23" si="36">NA()</f>
        <v>#N/A</v>
      </c>
      <c r="F23" s="120" t="e">
        <f t="shared" si="36"/>
        <v>#N/A</v>
      </c>
      <c r="G23" s="120" t="e">
        <f t="shared" si="36"/>
        <v>#N/A</v>
      </c>
      <c r="H23" s="120" t="e">
        <f t="shared" si="36"/>
        <v>#N/A</v>
      </c>
      <c r="I23" s="120" t="e">
        <f t="shared" si="36"/>
        <v>#N/A</v>
      </c>
      <c r="J23" s="134" t="e">
        <f t="shared" si="36"/>
        <v>#N/A</v>
      </c>
      <c r="K23" s="134" t="e">
        <f t="shared" si="36"/>
        <v>#N/A</v>
      </c>
      <c r="L23" s="134" t="e">
        <f t="shared" si="36"/>
        <v>#N/A</v>
      </c>
      <c r="M23" s="120" t="e">
        <f t="shared" si="36"/>
        <v>#N/A</v>
      </c>
      <c r="N23" s="120" t="e">
        <f t="shared" si="36"/>
        <v>#N/A</v>
      </c>
      <c r="O23" s="172" t="e">
        <f t="shared" si="36"/>
        <v>#N/A</v>
      </c>
      <c r="P23" s="134" t="e">
        <f t="shared" si="36"/>
        <v>#N/A</v>
      </c>
      <c r="Q23" s="120" t="e">
        <f t="shared" si="36"/>
        <v>#N/A</v>
      </c>
      <c r="R23" s="120" t="e">
        <f t="shared" si="36"/>
        <v>#N/A</v>
      </c>
      <c r="S23" s="120" t="e">
        <f t="shared" si="36"/>
        <v>#N/A</v>
      </c>
      <c r="T23" s="120" t="e">
        <f t="shared" si="36"/>
        <v>#N/A</v>
      </c>
      <c r="U23" s="120" t="e">
        <f t="shared" si="36"/>
        <v>#N/A</v>
      </c>
      <c r="V23" s="134" t="e">
        <f t="shared" si="36"/>
        <v>#N/A</v>
      </c>
      <c r="W23" s="134" t="e">
        <f t="shared" si="36"/>
        <v>#N/A</v>
      </c>
      <c r="X23" s="134" t="e">
        <f t="shared" si="36"/>
        <v>#N/A</v>
      </c>
      <c r="Y23" s="134" t="e">
        <f t="shared" si="36"/>
        <v>#N/A</v>
      </c>
      <c r="Z23" s="134" t="e">
        <f t="shared" si="36"/>
        <v>#N/A</v>
      </c>
      <c r="AA23" s="167" t="e">
        <v>#N/A</v>
      </c>
      <c r="AB23" s="134" t="e">
        <f t="shared" si="27"/>
        <v>#N/A</v>
      </c>
    </row>
    <row r="24" spans="1:28" ht="15.5">
      <c r="A24" s="29" t="s">
        <v>1495</v>
      </c>
      <c r="B24" s="30" t="str">
        <f t="shared" si="0"/>
        <v>SyriaRaqqa Governorate</v>
      </c>
      <c r="C24" s="170" t="s">
        <v>25</v>
      </c>
      <c r="D24" s="170" t="s">
        <v>1606</v>
      </c>
      <c r="E24" s="120" t="e">
        <f t="shared" ref="E24:Z24" si="37">NA()</f>
        <v>#N/A</v>
      </c>
      <c r="F24" s="120" t="e">
        <f t="shared" si="37"/>
        <v>#N/A</v>
      </c>
      <c r="G24" s="120" t="e">
        <f t="shared" si="37"/>
        <v>#N/A</v>
      </c>
      <c r="H24" s="120" t="e">
        <f t="shared" si="37"/>
        <v>#N/A</v>
      </c>
      <c r="I24" s="120" t="e">
        <f t="shared" si="37"/>
        <v>#N/A</v>
      </c>
      <c r="J24" s="134" t="e">
        <f t="shared" si="37"/>
        <v>#N/A</v>
      </c>
      <c r="K24" s="134" t="e">
        <f t="shared" si="37"/>
        <v>#N/A</v>
      </c>
      <c r="L24" s="134" t="e">
        <f t="shared" si="37"/>
        <v>#N/A</v>
      </c>
      <c r="M24" s="120" t="e">
        <f t="shared" si="37"/>
        <v>#N/A</v>
      </c>
      <c r="N24" s="120" t="e">
        <f t="shared" si="37"/>
        <v>#N/A</v>
      </c>
      <c r="O24" s="172" t="e">
        <f t="shared" si="37"/>
        <v>#N/A</v>
      </c>
      <c r="P24" s="134" t="e">
        <f t="shared" si="37"/>
        <v>#N/A</v>
      </c>
      <c r="Q24" s="120" t="e">
        <f t="shared" si="37"/>
        <v>#N/A</v>
      </c>
      <c r="R24" s="120" t="e">
        <f t="shared" si="37"/>
        <v>#N/A</v>
      </c>
      <c r="S24" s="120" t="e">
        <f t="shared" si="37"/>
        <v>#N/A</v>
      </c>
      <c r="T24" s="120" t="e">
        <f t="shared" si="37"/>
        <v>#N/A</v>
      </c>
      <c r="U24" s="120" t="e">
        <f t="shared" si="37"/>
        <v>#N/A</v>
      </c>
      <c r="V24" s="134" t="e">
        <f t="shared" si="37"/>
        <v>#N/A</v>
      </c>
      <c r="W24" s="134" t="e">
        <f t="shared" si="37"/>
        <v>#N/A</v>
      </c>
      <c r="X24" s="134" t="e">
        <f t="shared" si="37"/>
        <v>#N/A</v>
      </c>
      <c r="Y24" s="134" t="e">
        <f t="shared" si="37"/>
        <v>#N/A</v>
      </c>
      <c r="Z24" s="134" t="e">
        <f t="shared" si="37"/>
        <v>#N/A</v>
      </c>
      <c r="AA24" s="167" t="e">
        <v>#N/A</v>
      </c>
      <c r="AB24" s="134" t="e">
        <f t="shared" si="27"/>
        <v>#N/A</v>
      </c>
    </row>
    <row r="25" spans="1:28" ht="15.5">
      <c r="A25" s="29" t="s">
        <v>1495</v>
      </c>
      <c r="B25" s="30" t="str">
        <f t="shared" si="0"/>
        <v>SyriaRif Dimashq Governorate</v>
      </c>
      <c r="C25" s="170" t="s">
        <v>25</v>
      </c>
      <c r="D25" s="170" t="s">
        <v>1614</v>
      </c>
      <c r="E25" s="120" t="e">
        <f t="shared" ref="E25:Z25" si="38">NA()</f>
        <v>#N/A</v>
      </c>
      <c r="F25" s="120" t="e">
        <f t="shared" si="38"/>
        <v>#N/A</v>
      </c>
      <c r="G25" s="120" t="e">
        <f t="shared" si="38"/>
        <v>#N/A</v>
      </c>
      <c r="H25" s="120" t="e">
        <f t="shared" si="38"/>
        <v>#N/A</v>
      </c>
      <c r="I25" s="120" t="e">
        <f t="shared" si="38"/>
        <v>#N/A</v>
      </c>
      <c r="J25" s="134" t="e">
        <f t="shared" si="38"/>
        <v>#N/A</v>
      </c>
      <c r="K25" s="134" t="e">
        <f t="shared" si="38"/>
        <v>#N/A</v>
      </c>
      <c r="L25" s="134" t="e">
        <f t="shared" si="38"/>
        <v>#N/A</v>
      </c>
      <c r="M25" s="120" t="e">
        <f t="shared" si="38"/>
        <v>#N/A</v>
      </c>
      <c r="N25" s="120" t="e">
        <f t="shared" si="38"/>
        <v>#N/A</v>
      </c>
      <c r="O25" s="172" t="e">
        <f t="shared" si="38"/>
        <v>#N/A</v>
      </c>
      <c r="P25" s="134" t="e">
        <f t="shared" si="38"/>
        <v>#N/A</v>
      </c>
      <c r="Q25" s="120" t="e">
        <f t="shared" si="38"/>
        <v>#N/A</v>
      </c>
      <c r="R25" s="120" t="e">
        <f t="shared" si="38"/>
        <v>#N/A</v>
      </c>
      <c r="S25" s="120" t="e">
        <f t="shared" si="38"/>
        <v>#N/A</v>
      </c>
      <c r="T25" s="120" t="e">
        <f t="shared" si="38"/>
        <v>#N/A</v>
      </c>
      <c r="U25" s="120" t="e">
        <f t="shared" si="38"/>
        <v>#N/A</v>
      </c>
      <c r="V25" s="134" t="e">
        <f t="shared" si="38"/>
        <v>#N/A</v>
      </c>
      <c r="W25" s="134" t="e">
        <f t="shared" si="38"/>
        <v>#N/A</v>
      </c>
      <c r="X25" s="134" t="e">
        <f t="shared" si="38"/>
        <v>#N/A</v>
      </c>
      <c r="Y25" s="134" t="e">
        <f t="shared" si="38"/>
        <v>#N/A</v>
      </c>
      <c r="Z25" s="134" t="e">
        <f t="shared" si="38"/>
        <v>#N/A</v>
      </c>
      <c r="AA25" s="167" t="e">
        <v>#N/A</v>
      </c>
      <c r="AB25" s="134" t="e">
        <f t="shared" si="27"/>
        <v>#N/A</v>
      </c>
    </row>
    <row r="26" spans="1:28" ht="15.5">
      <c r="A26" s="29" t="s">
        <v>1495</v>
      </c>
      <c r="B26" s="30" t="str">
        <f t="shared" si="0"/>
        <v>SyriaAs-Suwayda Governorate</v>
      </c>
      <c r="C26" s="170" t="s">
        <v>25</v>
      </c>
      <c r="D26" s="170" t="s">
        <v>1622</v>
      </c>
      <c r="E26" s="120" t="e">
        <f t="shared" ref="E26:Z26" si="39">NA()</f>
        <v>#N/A</v>
      </c>
      <c r="F26" s="120" t="e">
        <f t="shared" si="39"/>
        <v>#N/A</v>
      </c>
      <c r="G26" s="120" t="e">
        <f t="shared" si="39"/>
        <v>#N/A</v>
      </c>
      <c r="H26" s="120" t="e">
        <f t="shared" si="39"/>
        <v>#N/A</v>
      </c>
      <c r="I26" s="120" t="e">
        <f t="shared" si="39"/>
        <v>#N/A</v>
      </c>
      <c r="J26" s="134" t="e">
        <f t="shared" si="39"/>
        <v>#N/A</v>
      </c>
      <c r="K26" s="134" t="e">
        <f t="shared" si="39"/>
        <v>#N/A</v>
      </c>
      <c r="L26" s="134" t="e">
        <f t="shared" si="39"/>
        <v>#N/A</v>
      </c>
      <c r="M26" s="120" t="e">
        <f t="shared" si="39"/>
        <v>#N/A</v>
      </c>
      <c r="N26" s="120" t="e">
        <f t="shared" si="39"/>
        <v>#N/A</v>
      </c>
      <c r="O26" s="172" t="e">
        <f t="shared" si="39"/>
        <v>#N/A</v>
      </c>
      <c r="P26" s="134" t="e">
        <f t="shared" si="39"/>
        <v>#N/A</v>
      </c>
      <c r="Q26" s="120" t="e">
        <f t="shared" si="39"/>
        <v>#N/A</v>
      </c>
      <c r="R26" s="120" t="e">
        <f t="shared" si="39"/>
        <v>#N/A</v>
      </c>
      <c r="S26" s="120" t="e">
        <f t="shared" si="39"/>
        <v>#N/A</v>
      </c>
      <c r="T26" s="120" t="e">
        <f t="shared" si="39"/>
        <v>#N/A</v>
      </c>
      <c r="U26" s="120" t="e">
        <f t="shared" si="39"/>
        <v>#N/A</v>
      </c>
      <c r="V26" s="134" t="e">
        <f t="shared" si="39"/>
        <v>#N/A</v>
      </c>
      <c r="W26" s="134" t="e">
        <f t="shared" si="39"/>
        <v>#N/A</v>
      </c>
      <c r="X26" s="134" t="e">
        <f t="shared" si="39"/>
        <v>#N/A</v>
      </c>
      <c r="Y26" s="134" t="e">
        <f t="shared" si="39"/>
        <v>#N/A</v>
      </c>
      <c r="Z26" s="134" t="e">
        <f t="shared" si="39"/>
        <v>#N/A</v>
      </c>
      <c r="AA26" s="167" t="e">
        <v>#N/A</v>
      </c>
      <c r="AB26" s="134" t="e">
        <f t="shared" si="27"/>
        <v>#N/A</v>
      </c>
    </row>
    <row r="27" spans="1:28" ht="15.5">
      <c r="A27" s="29" t="s">
        <v>1495</v>
      </c>
      <c r="B27" s="30" t="str">
        <f t="shared" si="0"/>
        <v>SyriaTartus Governorate</v>
      </c>
      <c r="C27" s="170" t="s">
        <v>25</v>
      </c>
      <c r="D27" s="170" t="s">
        <v>1629</v>
      </c>
      <c r="E27" s="120" t="e">
        <f t="shared" ref="E27:Z27" si="40">NA()</f>
        <v>#N/A</v>
      </c>
      <c r="F27" s="120" t="e">
        <f t="shared" si="40"/>
        <v>#N/A</v>
      </c>
      <c r="G27" s="120" t="e">
        <f t="shared" si="40"/>
        <v>#N/A</v>
      </c>
      <c r="H27" s="120" t="e">
        <f t="shared" si="40"/>
        <v>#N/A</v>
      </c>
      <c r="I27" s="120" t="e">
        <f t="shared" si="40"/>
        <v>#N/A</v>
      </c>
      <c r="J27" s="134" t="e">
        <f t="shared" si="40"/>
        <v>#N/A</v>
      </c>
      <c r="K27" s="134" t="e">
        <f t="shared" si="40"/>
        <v>#N/A</v>
      </c>
      <c r="L27" s="134" t="e">
        <f t="shared" si="40"/>
        <v>#N/A</v>
      </c>
      <c r="M27" s="120" t="e">
        <f t="shared" si="40"/>
        <v>#N/A</v>
      </c>
      <c r="N27" s="120" t="e">
        <f t="shared" si="40"/>
        <v>#N/A</v>
      </c>
      <c r="O27" s="172" t="e">
        <f t="shared" si="40"/>
        <v>#N/A</v>
      </c>
      <c r="P27" s="134" t="e">
        <f t="shared" si="40"/>
        <v>#N/A</v>
      </c>
      <c r="Q27" s="120" t="e">
        <f t="shared" si="40"/>
        <v>#N/A</v>
      </c>
      <c r="R27" s="120" t="e">
        <f t="shared" si="40"/>
        <v>#N/A</v>
      </c>
      <c r="S27" s="120" t="e">
        <f t="shared" si="40"/>
        <v>#N/A</v>
      </c>
      <c r="T27" s="120" t="e">
        <f t="shared" si="40"/>
        <v>#N/A</v>
      </c>
      <c r="U27" s="120" t="e">
        <f t="shared" si="40"/>
        <v>#N/A</v>
      </c>
      <c r="V27" s="134" t="e">
        <f t="shared" si="40"/>
        <v>#N/A</v>
      </c>
      <c r="W27" s="134" t="e">
        <f t="shared" si="40"/>
        <v>#N/A</v>
      </c>
      <c r="X27" s="134" t="e">
        <f t="shared" si="40"/>
        <v>#N/A</v>
      </c>
      <c r="Y27" s="134" t="e">
        <f t="shared" si="40"/>
        <v>#N/A</v>
      </c>
      <c r="Z27" s="134" t="e">
        <f t="shared" si="40"/>
        <v>#N/A</v>
      </c>
      <c r="AA27" s="167" t="e">
        <v>#N/A</v>
      </c>
      <c r="AB27" s="134" t="e">
        <f t="shared" si="27"/>
        <v>#N/A</v>
      </c>
    </row>
    <row r="28" spans="1:28" ht="15.5">
      <c r="A28" s="29" t="s">
        <v>193</v>
      </c>
      <c r="B28" s="30" t="str">
        <f t="shared" si="0"/>
        <v>PhilippinesNational</v>
      </c>
      <c r="C28" s="30" t="s">
        <v>1313</v>
      </c>
      <c r="D28" s="30" t="s">
        <v>31</v>
      </c>
      <c r="E28" s="178">
        <v>0.25854199999999999</v>
      </c>
      <c r="F28" s="120" t="e">
        <f t="shared" ref="F28:H28" si="41">NA()</f>
        <v>#N/A</v>
      </c>
      <c r="G28" s="120" t="e">
        <f t="shared" si="41"/>
        <v>#N/A</v>
      </c>
      <c r="H28" s="120" t="e">
        <f t="shared" si="41"/>
        <v>#N/A</v>
      </c>
      <c r="I28" s="120">
        <v>0.30986399999999997</v>
      </c>
      <c r="J28" s="28" t="s">
        <v>1649</v>
      </c>
      <c r="K28" s="126">
        <v>22.1</v>
      </c>
      <c r="L28" s="29" t="s">
        <v>1651</v>
      </c>
      <c r="M28" s="122">
        <v>0.23499999999999999</v>
      </c>
      <c r="N28" s="122">
        <v>5.3999999999999999E-2</v>
      </c>
      <c r="O28" s="123">
        <v>1E-3</v>
      </c>
      <c r="P28" s="126">
        <v>0</v>
      </c>
      <c r="Q28" s="122">
        <v>0.11799999999999999</v>
      </c>
      <c r="R28" s="122">
        <v>2.3E-2</v>
      </c>
      <c r="S28" s="122">
        <v>2.1999999999999999E-2</v>
      </c>
      <c r="T28" s="122">
        <v>1.4E-2</v>
      </c>
      <c r="U28" s="180" t="e">
        <f t="shared" ref="U28:U45" si="42">NA()</f>
        <v>#N/A</v>
      </c>
      <c r="V28" s="29" t="s">
        <v>1651</v>
      </c>
      <c r="W28" s="126">
        <v>114</v>
      </c>
      <c r="X28" s="126">
        <v>0.36</v>
      </c>
      <c r="Y28" s="126">
        <v>1E-3</v>
      </c>
      <c r="Z28" s="29" t="s">
        <v>1346</v>
      </c>
      <c r="AA28" s="9">
        <v>0.216</v>
      </c>
      <c r="AB28" s="9" t="s">
        <v>1651</v>
      </c>
    </row>
    <row r="29" spans="1:28" ht="15.5">
      <c r="A29" s="29" t="s">
        <v>193</v>
      </c>
      <c r="B29" s="30" t="str">
        <f t="shared" si="0"/>
        <v>PhilippinesAutonomous Region In Muslim Mindanao (ARMM)</v>
      </c>
      <c r="C29" s="30" t="s">
        <v>25</v>
      </c>
      <c r="D29" s="30" t="s">
        <v>1545</v>
      </c>
      <c r="E29" s="120">
        <v>0.256436</v>
      </c>
      <c r="F29" s="181">
        <v>6.5602911999999999E-2</v>
      </c>
      <c r="G29" s="181">
        <v>0.12175823299999999</v>
      </c>
      <c r="H29" s="181">
        <v>0.19768487100000001</v>
      </c>
      <c r="I29" s="120">
        <v>0.250226</v>
      </c>
      <c r="J29" s="28" t="s">
        <v>1649</v>
      </c>
      <c r="K29" s="126">
        <v>28.1</v>
      </c>
      <c r="L29" s="29" t="s">
        <v>1668</v>
      </c>
      <c r="M29" s="122">
        <v>0.153</v>
      </c>
      <c r="N29" s="122">
        <v>3.1E-2</v>
      </c>
      <c r="O29" s="123">
        <v>0</v>
      </c>
      <c r="P29" s="126">
        <v>0</v>
      </c>
      <c r="Q29" s="180"/>
      <c r="R29" s="122">
        <v>7.5999999999999998E-2</v>
      </c>
      <c r="S29" s="122">
        <v>5.0000000000000001E-3</v>
      </c>
      <c r="T29" s="122">
        <v>2.9000000000000001E-2</v>
      </c>
      <c r="U29" s="180" t="e">
        <f t="shared" si="42"/>
        <v>#N/A</v>
      </c>
      <c r="V29" s="29" t="s">
        <v>1668</v>
      </c>
      <c r="W29" s="135" t="e">
        <f t="shared" ref="W29:Z29" si="43">NA()</f>
        <v>#N/A</v>
      </c>
      <c r="X29" s="135" t="e">
        <f t="shared" si="43"/>
        <v>#N/A</v>
      </c>
      <c r="Y29" s="135" t="e">
        <f t="shared" si="43"/>
        <v>#N/A</v>
      </c>
      <c r="Z29" s="135" t="e">
        <f t="shared" si="43"/>
        <v>#N/A</v>
      </c>
      <c r="AA29" s="9">
        <v>0.22500000000000001</v>
      </c>
      <c r="AB29" s="9" t="s">
        <v>1651</v>
      </c>
    </row>
    <row r="30" spans="1:28" ht="15.5">
      <c r="A30" s="29" t="s">
        <v>193</v>
      </c>
      <c r="B30" s="30" t="str">
        <f t="shared" si="0"/>
        <v>PhilippinesCordillera Administrative Region (CAR)</v>
      </c>
      <c r="C30" s="30" t="s">
        <v>25</v>
      </c>
      <c r="D30" s="30" t="s">
        <v>1461</v>
      </c>
      <c r="E30" s="120">
        <v>0.25674999999999998</v>
      </c>
      <c r="F30" s="181">
        <v>4.9845935000000001E-2</v>
      </c>
      <c r="G30" s="181">
        <v>0.101410796</v>
      </c>
      <c r="H30" s="181">
        <v>0.20603819000000001</v>
      </c>
      <c r="I30" s="120">
        <v>0.319191</v>
      </c>
      <c r="J30" s="28" t="s">
        <v>1649</v>
      </c>
      <c r="K30" s="126">
        <v>20.2</v>
      </c>
      <c r="L30" s="29" t="s">
        <v>1674</v>
      </c>
      <c r="M30" s="122">
        <v>0.44</v>
      </c>
      <c r="N30" s="122">
        <v>0.17599999999999999</v>
      </c>
      <c r="O30" s="123">
        <v>0</v>
      </c>
      <c r="P30" s="126">
        <v>0</v>
      </c>
      <c r="Q30" s="122">
        <v>0.14000000000000001</v>
      </c>
      <c r="R30" s="122">
        <v>0.41</v>
      </c>
      <c r="S30" s="122">
        <v>2.3E-2</v>
      </c>
      <c r="T30" s="122">
        <v>3.5000000000000003E-2</v>
      </c>
      <c r="U30" s="180" t="e">
        <f t="shared" si="42"/>
        <v>#N/A</v>
      </c>
      <c r="V30" s="29" t="s">
        <v>1674</v>
      </c>
      <c r="W30" s="135" t="e">
        <f t="shared" ref="W30:Z30" si="44">NA()</f>
        <v>#N/A</v>
      </c>
      <c r="X30" s="135" t="e">
        <f t="shared" si="44"/>
        <v>#N/A</v>
      </c>
      <c r="Y30" s="135" t="e">
        <f t="shared" si="44"/>
        <v>#N/A</v>
      </c>
      <c r="Z30" s="135" t="e">
        <f t="shared" si="44"/>
        <v>#N/A</v>
      </c>
      <c r="AA30" s="9">
        <v>0.186</v>
      </c>
      <c r="AB30" s="9" t="s">
        <v>1651</v>
      </c>
    </row>
    <row r="31" spans="1:28" ht="15.5">
      <c r="A31" s="29" t="s">
        <v>193</v>
      </c>
      <c r="B31" s="30" t="str">
        <f t="shared" si="0"/>
        <v>PhilippinesNational Capital Region (NCR)</v>
      </c>
      <c r="C31" s="30" t="s">
        <v>25</v>
      </c>
      <c r="D31" s="30" t="s">
        <v>1431</v>
      </c>
      <c r="E31" s="120">
        <v>0.292605</v>
      </c>
      <c r="F31" s="181">
        <v>4.2909462000000002E-2</v>
      </c>
      <c r="G31" s="181">
        <v>9.2266650000000006E-2</v>
      </c>
      <c r="H31" s="181">
        <v>0.202124475</v>
      </c>
      <c r="I31" s="120">
        <v>0.32607399999999997</v>
      </c>
      <c r="J31" s="28" t="s">
        <v>1649</v>
      </c>
      <c r="K31" s="126">
        <v>21.7</v>
      </c>
      <c r="L31" s="29" t="s">
        <v>1682</v>
      </c>
      <c r="M31" s="122">
        <v>0.40100000000000002</v>
      </c>
      <c r="N31" s="122">
        <v>8.8999999999999996E-2</v>
      </c>
      <c r="O31" s="123">
        <v>2E-3</v>
      </c>
      <c r="P31" s="126">
        <v>0</v>
      </c>
      <c r="Q31" s="122">
        <v>0.19500000000000001</v>
      </c>
      <c r="R31" s="122">
        <v>4.1000000000000002E-2</v>
      </c>
      <c r="S31" s="122">
        <v>3.3000000000000002E-2</v>
      </c>
      <c r="T31" s="122">
        <v>2.3E-2</v>
      </c>
      <c r="U31" s="180" t="e">
        <f t="shared" si="42"/>
        <v>#N/A</v>
      </c>
      <c r="V31" s="29" t="s">
        <v>1682</v>
      </c>
      <c r="W31" s="135" t="e">
        <f t="shared" ref="W31:Z31" si="45">NA()</f>
        <v>#N/A</v>
      </c>
      <c r="X31" s="135" t="e">
        <f t="shared" si="45"/>
        <v>#N/A</v>
      </c>
      <c r="Y31" s="135" t="e">
        <f t="shared" si="45"/>
        <v>#N/A</v>
      </c>
      <c r="Z31" s="135" t="e">
        <f t="shared" si="45"/>
        <v>#N/A</v>
      </c>
      <c r="AA31" s="9">
        <v>0.214</v>
      </c>
      <c r="AB31" s="9" t="s">
        <v>1651</v>
      </c>
    </row>
    <row r="32" spans="1:28" ht="15.5">
      <c r="A32" s="29" t="s">
        <v>193</v>
      </c>
      <c r="B32" s="30" t="str">
        <f t="shared" si="0"/>
        <v>PhilippinesRegion I (Ilocos Region)</v>
      </c>
      <c r="C32" s="30" t="s">
        <v>25</v>
      </c>
      <c r="D32" s="30" t="s">
        <v>195</v>
      </c>
      <c r="E32" s="120">
        <v>0.24960599999999999</v>
      </c>
      <c r="F32" s="181">
        <v>4.8023648000000002E-2</v>
      </c>
      <c r="G32" s="181">
        <v>9.3436737000000006E-2</v>
      </c>
      <c r="H32" s="181">
        <v>0.18163982300000001</v>
      </c>
      <c r="I32" s="120">
        <v>0.31803199999999998</v>
      </c>
      <c r="J32" s="28" t="s">
        <v>1649</v>
      </c>
      <c r="K32" s="126">
        <v>18.3</v>
      </c>
      <c r="L32" s="29" t="s">
        <v>1687</v>
      </c>
      <c r="M32" s="122">
        <v>0.375</v>
      </c>
      <c r="N32" s="122">
        <v>9.1999999999999998E-2</v>
      </c>
      <c r="O32" s="123">
        <v>0</v>
      </c>
      <c r="P32" s="126">
        <v>0</v>
      </c>
      <c r="Q32" s="122">
        <v>0.20599999999999999</v>
      </c>
      <c r="R32" s="122">
        <v>4.9000000000000002E-2</v>
      </c>
      <c r="S32" s="122">
        <v>6.0000000000000001E-3</v>
      </c>
      <c r="T32" s="122">
        <v>0.02</v>
      </c>
      <c r="U32" s="180" t="e">
        <f t="shared" si="42"/>
        <v>#N/A</v>
      </c>
      <c r="V32" s="29" t="s">
        <v>1687</v>
      </c>
      <c r="W32" s="135" t="e">
        <f t="shared" ref="W32:Z32" si="46">NA()</f>
        <v>#N/A</v>
      </c>
      <c r="X32" s="135" t="e">
        <f t="shared" si="46"/>
        <v>#N/A</v>
      </c>
      <c r="Y32" s="135" t="e">
        <f t="shared" si="46"/>
        <v>#N/A</v>
      </c>
      <c r="Z32" s="135" t="e">
        <f t="shared" si="46"/>
        <v>#N/A</v>
      </c>
      <c r="AA32" s="9">
        <v>0.16800000000000001</v>
      </c>
      <c r="AB32" s="9" t="s">
        <v>1651</v>
      </c>
    </row>
    <row r="33" spans="1:28" ht="15.5">
      <c r="A33" s="29" t="s">
        <v>193</v>
      </c>
      <c r="B33" s="30" t="str">
        <f t="shared" si="0"/>
        <v>PhilippinesRegion II (Cagayan Valley)</v>
      </c>
      <c r="C33" s="30" t="s">
        <v>25</v>
      </c>
      <c r="D33" s="30" t="s">
        <v>324</v>
      </c>
      <c r="E33" s="120">
        <v>0.252884</v>
      </c>
      <c r="F33" s="181">
        <v>4.7206214000000003E-2</v>
      </c>
      <c r="G33" s="181">
        <v>9.3798766000000006E-2</v>
      </c>
      <c r="H33" s="181">
        <v>0.18860639600000001</v>
      </c>
      <c r="I33" s="120">
        <v>0.32117899999999999</v>
      </c>
      <c r="J33" s="28" t="s">
        <v>1649</v>
      </c>
      <c r="K33" s="126">
        <v>22.6</v>
      </c>
      <c r="L33" s="29" t="s">
        <v>1694</v>
      </c>
      <c r="M33" s="122">
        <v>0.51500000000000001</v>
      </c>
      <c r="N33" s="122">
        <v>0.112</v>
      </c>
      <c r="O33" s="123">
        <v>0</v>
      </c>
      <c r="P33" s="126">
        <v>0</v>
      </c>
      <c r="Q33" s="122">
        <v>0.27400000000000002</v>
      </c>
      <c r="R33" s="122">
        <v>6.5000000000000002E-2</v>
      </c>
      <c r="S33" s="122">
        <v>3.7999999999999999E-2</v>
      </c>
      <c r="T33" s="122">
        <v>1.0999999999999999E-2</v>
      </c>
      <c r="U33" s="180" t="e">
        <f t="shared" si="42"/>
        <v>#N/A</v>
      </c>
      <c r="V33" s="29" t="s">
        <v>1694</v>
      </c>
      <c r="W33" s="135" t="e">
        <f t="shared" ref="W33:Z33" si="47">NA()</f>
        <v>#N/A</v>
      </c>
      <c r="X33" s="135" t="e">
        <f t="shared" si="47"/>
        <v>#N/A</v>
      </c>
      <c r="Y33" s="135" t="e">
        <f t="shared" si="47"/>
        <v>#N/A</v>
      </c>
      <c r="Z33" s="135" t="e">
        <f t="shared" si="47"/>
        <v>#N/A</v>
      </c>
      <c r="AA33" s="9">
        <v>0.20799999999999999</v>
      </c>
      <c r="AB33" s="9" t="s">
        <v>1651</v>
      </c>
    </row>
    <row r="34" spans="1:28" ht="15.5">
      <c r="A34" s="29" t="s">
        <v>193</v>
      </c>
      <c r="B34" s="30" t="str">
        <f t="shared" si="0"/>
        <v>PhilippinesRegion III (Central Luzon)</v>
      </c>
      <c r="C34" s="30" t="s">
        <v>25</v>
      </c>
      <c r="D34" s="30" t="s">
        <v>416</v>
      </c>
      <c r="E34" s="120">
        <v>0.264405</v>
      </c>
      <c r="F34" s="181">
        <v>4.7717914E-2</v>
      </c>
      <c r="G34" s="181">
        <v>9.5509725000000004E-2</v>
      </c>
      <c r="H34" s="181">
        <v>0.19187805599999999</v>
      </c>
      <c r="I34" s="120">
        <v>0.31968600000000003</v>
      </c>
      <c r="J34" s="28" t="s">
        <v>1649</v>
      </c>
      <c r="K34" s="126">
        <v>20</v>
      </c>
      <c r="L34" s="29" t="s">
        <v>1698</v>
      </c>
      <c r="M34" s="122">
        <v>0.44900000000000001</v>
      </c>
      <c r="N34" s="122">
        <v>0.16</v>
      </c>
      <c r="O34" s="123">
        <v>1E-3</v>
      </c>
      <c r="P34" s="126">
        <v>0</v>
      </c>
      <c r="Q34" s="122">
        <v>0.19900000000000001</v>
      </c>
      <c r="R34" s="122">
        <v>0.04</v>
      </c>
      <c r="S34" s="122">
        <v>1.0999999999999999E-2</v>
      </c>
      <c r="T34" s="122">
        <v>2.5999999999999999E-2</v>
      </c>
      <c r="U34" s="180" t="e">
        <f t="shared" si="42"/>
        <v>#N/A</v>
      </c>
      <c r="V34" s="29" t="s">
        <v>1698</v>
      </c>
      <c r="W34" s="135" t="e">
        <f t="shared" ref="W34:Z34" si="48">NA()</f>
        <v>#N/A</v>
      </c>
      <c r="X34" s="135" t="e">
        <f t="shared" si="48"/>
        <v>#N/A</v>
      </c>
      <c r="Y34" s="135" t="e">
        <f t="shared" si="48"/>
        <v>#N/A</v>
      </c>
      <c r="Z34" s="135" t="e">
        <f t="shared" si="48"/>
        <v>#N/A</v>
      </c>
      <c r="AA34" s="9">
        <v>0.255</v>
      </c>
      <c r="AB34" s="9" t="s">
        <v>1651</v>
      </c>
    </row>
    <row r="35" spans="1:28" ht="15.5">
      <c r="A35" s="29" t="s">
        <v>193</v>
      </c>
      <c r="B35" s="30" t="str">
        <f t="shared" si="0"/>
        <v>PhilippinesRegion IV-A (CALABARZON)</v>
      </c>
      <c r="C35" s="30" t="s">
        <v>25</v>
      </c>
      <c r="D35" s="30" t="s">
        <v>541</v>
      </c>
      <c r="E35" s="120">
        <v>0.27314899999999998</v>
      </c>
      <c r="F35" s="181">
        <v>4.7555861999999997E-2</v>
      </c>
      <c r="G35" s="181">
        <v>9.5908961000000001E-2</v>
      </c>
      <c r="H35" s="181">
        <v>0.19447353100000001</v>
      </c>
      <c r="I35" s="120">
        <v>0.315639</v>
      </c>
      <c r="J35" s="28" t="s">
        <v>1649</v>
      </c>
      <c r="K35" s="126">
        <v>20.3</v>
      </c>
      <c r="L35" s="29" t="s">
        <v>1705</v>
      </c>
      <c r="M35" s="122">
        <v>0.36099999999999999</v>
      </c>
      <c r="N35" s="122">
        <v>0.106</v>
      </c>
      <c r="O35" s="123">
        <v>1E-3</v>
      </c>
      <c r="P35" s="126">
        <v>0</v>
      </c>
      <c r="Q35" s="122">
        <v>0.16</v>
      </c>
      <c r="R35" s="122">
        <v>3.4000000000000002E-2</v>
      </c>
      <c r="S35" s="122">
        <v>0.04</v>
      </c>
      <c r="T35" s="122">
        <v>1.7999999999999999E-2</v>
      </c>
      <c r="U35" s="180" t="e">
        <f t="shared" si="42"/>
        <v>#N/A</v>
      </c>
      <c r="V35" s="29" t="s">
        <v>1705</v>
      </c>
      <c r="W35" s="135" t="e">
        <f t="shared" ref="W35:Z35" si="49">NA()</f>
        <v>#N/A</v>
      </c>
      <c r="X35" s="135" t="e">
        <f t="shared" si="49"/>
        <v>#N/A</v>
      </c>
      <c r="Y35" s="135" t="e">
        <f t="shared" si="49"/>
        <v>#N/A</v>
      </c>
      <c r="Z35" s="135" t="e">
        <f t="shared" si="49"/>
        <v>#N/A</v>
      </c>
      <c r="AA35" s="9">
        <v>0.20899999999999999</v>
      </c>
      <c r="AB35" s="9" t="s">
        <v>1651</v>
      </c>
    </row>
    <row r="36" spans="1:28" ht="15.5">
      <c r="A36" s="29" t="s">
        <v>193</v>
      </c>
      <c r="B36" s="30" t="str">
        <f t="shared" si="0"/>
        <v>PhilippinesRegion IV-B (MIMAROPA)</v>
      </c>
      <c r="C36" s="30" t="s">
        <v>25</v>
      </c>
      <c r="D36" s="30" t="s">
        <v>1708</v>
      </c>
      <c r="E36" s="120">
        <v>0.24029400000000001</v>
      </c>
      <c r="F36" s="181">
        <v>5.6151126000000003E-2</v>
      </c>
      <c r="G36" s="181">
        <v>0.10726000199999999</v>
      </c>
      <c r="H36" s="181">
        <v>0.19278656699999999</v>
      </c>
      <c r="I36" s="120">
        <v>0.29620800000000003</v>
      </c>
      <c r="J36" s="28" t="s">
        <v>1649</v>
      </c>
      <c r="K36" s="126">
        <v>22.9</v>
      </c>
      <c r="L36" s="29" t="s">
        <v>1709</v>
      </c>
      <c r="M36" s="122">
        <v>0.39700000000000002</v>
      </c>
      <c r="N36" s="122">
        <v>5.8999999999999997E-2</v>
      </c>
      <c r="O36" s="123">
        <v>0</v>
      </c>
      <c r="P36" s="126">
        <v>0</v>
      </c>
      <c r="Q36" s="122">
        <v>0.23799999999999999</v>
      </c>
      <c r="R36" s="122">
        <v>5.7000000000000002E-2</v>
      </c>
      <c r="S36" s="122">
        <v>2.1000000000000001E-2</v>
      </c>
      <c r="T36" s="122">
        <v>1.2999999999999999E-2</v>
      </c>
      <c r="U36" s="180" t="e">
        <f t="shared" si="42"/>
        <v>#N/A</v>
      </c>
      <c r="V36" s="29" t="s">
        <v>1709</v>
      </c>
      <c r="W36" s="135" t="e">
        <f t="shared" ref="W36:Z36" si="50">NA()</f>
        <v>#N/A</v>
      </c>
      <c r="X36" s="135" t="e">
        <f t="shared" si="50"/>
        <v>#N/A</v>
      </c>
      <c r="Y36" s="135" t="e">
        <f t="shared" si="50"/>
        <v>#N/A</v>
      </c>
      <c r="Z36" s="135" t="e">
        <f t="shared" si="50"/>
        <v>#N/A</v>
      </c>
      <c r="AA36" s="9">
        <v>0.248</v>
      </c>
      <c r="AB36" s="9" t="s">
        <v>1651</v>
      </c>
    </row>
    <row r="37" spans="1:28" ht="15.5">
      <c r="A37" s="29" t="s">
        <v>193</v>
      </c>
      <c r="B37" s="30" t="str">
        <f t="shared" si="0"/>
        <v>PhilippinesRegion IX (Zamboanga Peninsula)</v>
      </c>
      <c r="C37" s="30" t="s">
        <v>25</v>
      </c>
      <c r="D37" s="30" t="s">
        <v>1130</v>
      </c>
      <c r="E37" s="120">
        <v>0.24664</v>
      </c>
      <c r="F37" s="181">
        <v>5.4596652000000002E-2</v>
      </c>
      <c r="G37" s="181">
        <v>0.10676147900000001</v>
      </c>
      <c r="H37" s="181">
        <v>0.20001911999999999</v>
      </c>
      <c r="I37" s="120">
        <v>0.29748999999999998</v>
      </c>
      <c r="J37" s="28" t="s">
        <v>1649</v>
      </c>
      <c r="K37" s="126">
        <v>25.8</v>
      </c>
      <c r="L37" s="29" t="s">
        <v>1715</v>
      </c>
      <c r="M37" s="122">
        <v>0.36199999999999999</v>
      </c>
      <c r="N37" s="122">
        <v>3.3000000000000002E-2</v>
      </c>
      <c r="O37" s="123">
        <v>0</v>
      </c>
      <c r="P37" s="126">
        <v>0</v>
      </c>
      <c r="Q37" s="122">
        <v>0.22700000000000001</v>
      </c>
      <c r="R37" s="122">
        <v>2.9000000000000001E-2</v>
      </c>
      <c r="S37" s="122">
        <v>6.5000000000000002E-2</v>
      </c>
      <c r="T37" s="122">
        <v>5.0000000000000001E-3</v>
      </c>
      <c r="U37" s="180" t="e">
        <f t="shared" si="42"/>
        <v>#N/A</v>
      </c>
      <c r="V37" s="29" t="s">
        <v>1715</v>
      </c>
      <c r="W37" s="135" t="e">
        <f t="shared" ref="W37:Z37" si="51">NA()</f>
        <v>#N/A</v>
      </c>
      <c r="X37" s="135" t="e">
        <f t="shared" si="51"/>
        <v>#N/A</v>
      </c>
      <c r="Y37" s="135" t="e">
        <f t="shared" si="51"/>
        <v>#N/A</v>
      </c>
      <c r="Z37" s="135" t="e">
        <f t="shared" si="51"/>
        <v>#N/A</v>
      </c>
      <c r="AA37" s="9">
        <v>0.249</v>
      </c>
      <c r="AB37" s="9" t="s">
        <v>1651</v>
      </c>
    </row>
    <row r="38" spans="1:28" ht="15.5">
      <c r="A38" s="29" t="s">
        <v>193</v>
      </c>
      <c r="B38" s="30" t="str">
        <f t="shared" si="0"/>
        <v>PhilippinesRegion V (Bicol Region)</v>
      </c>
      <c r="C38" s="30" t="s">
        <v>25</v>
      </c>
      <c r="D38" s="30" t="s">
        <v>675</v>
      </c>
      <c r="E38" s="120">
        <v>0.23353699999999999</v>
      </c>
      <c r="F38" s="181">
        <v>5.9060316000000002E-2</v>
      </c>
      <c r="G38" s="181">
        <v>0.11071557999999999</v>
      </c>
      <c r="H38" s="181">
        <v>0.192024687</v>
      </c>
      <c r="I38" s="120">
        <v>0.28522500000000001</v>
      </c>
      <c r="J38" s="28" t="s">
        <v>1649</v>
      </c>
      <c r="K38" s="126">
        <v>25.2</v>
      </c>
      <c r="L38" s="29" t="s">
        <v>1725</v>
      </c>
      <c r="M38" s="122">
        <v>0.21199999999999999</v>
      </c>
      <c r="N38" s="122">
        <v>3.9E-2</v>
      </c>
      <c r="O38" s="123">
        <v>0</v>
      </c>
      <c r="P38" s="126">
        <v>0</v>
      </c>
      <c r="Q38" s="122">
        <v>0.11799999999999999</v>
      </c>
      <c r="R38" s="122">
        <v>2.7E-2</v>
      </c>
      <c r="S38" s="122">
        <v>1.4E-2</v>
      </c>
      <c r="T38" s="122">
        <v>1.2E-2</v>
      </c>
      <c r="U38" s="180" t="e">
        <f t="shared" si="42"/>
        <v>#N/A</v>
      </c>
      <c r="V38" s="29" t="s">
        <v>1725</v>
      </c>
      <c r="W38" s="135" t="e">
        <f t="shared" ref="W38:Z38" si="52">NA()</f>
        <v>#N/A</v>
      </c>
      <c r="X38" s="135" t="e">
        <f t="shared" si="52"/>
        <v>#N/A</v>
      </c>
      <c r="Y38" s="135" t="e">
        <f t="shared" si="52"/>
        <v>#N/A</v>
      </c>
      <c r="Z38" s="135" t="e">
        <f t="shared" si="52"/>
        <v>#N/A</v>
      </c>
      <c r="AA38" s="9">
        <v>0.183</v>
      </c>
      <c r="AB38" s="9" t="s">
        <v>1651</v>
      </c>
    </row>
    <row r="39" spans="1:28" ht="15.5">
      <c r="A39" s="29" t="s">
        <v>193</v>
      </c>
      <c r="B39" s="30" t="str">
        <f t="shared" si="0"/>
        <v>PhilippinesRegion VI (Western Visayas)</v>
      </c>
      <c r="C39" s="30" t="s">
        <v>25</v>
      </c>
      <c r="D39" s="30" t="s">
        <v>790</v>
      </c>
      <c r="E39" s="120">
        <v>0.24540000000000001</v>
      </c>
      <c r="F39" s="181">
        <v>4.9299910000000002E-2</v>
      </c>
      <c r="G39" s="181">
        <v>9.7238954000000002E-2</v>
      </c>
      <c r="H39" s="181">
        <v>0.190382044</v>
      </c>
      <c r="I39" s="120">
        <v>0.31767099999999998</v>
      </c>
      <c r="J39" s="28" t="s">
        <v>1649</v>
      </c>
      <c r="K39" s="126">
        <v>22.5</v>
      </c>
      <c r="L39" s="29" t="s">
        <v>1729</v>
      </c>
      <c r="M39" s="122">
        <v>3.4299999999999997E-2</v>
      </c>
      <c r="N39" s="122">
        <v>0.04</v>
      </c>
      <c r="O39" s="123">
        <v>3.0000000000000001E-3</v>
      </c>
      <c r="P39" s="126">
        <v>0</v>
      </c>
      <c r="Q39" s="122">
        <v>0.20399999999999999</v>
      </c>
      <c r="R39" s="122">
        <v>4.4999999999999998E-2</v>
      </c>
      <c r="S39" s="122">
        <v>2.1999999999999999E-2</v>
      </c>
      <c r="T39" s="122">
        <v>0.02</v>
      </c>
      <c r="U39" s="180" t="e">
        <f t="shared" si="42"/>
        <v>#N/A</v>
      </c>
      <c r="V39" s="29" t="s">
        <v>1729</v>
      </c>
      <c r="W39" s="135" t="e">
        <f t="shared" ref="W39:Z39" si="53">NA()</f>
        <v>#N/A</v>
      </c>
      <c r="X39" s="135" t="e">
        <f t="shared" si="53"/>
        <v>#N/A</v>
      </c>
      <c r="Y39" s="135" t="e">
        <f t="shared" si="53"/>
        <v>#N/A</v>
      </c>
      <c r="Z39" s="135" t="e">
        <f t="shared" si="53"/>
        <v>#N/A</v>
      </c>
      <c r="AA39" s="9">
        <v>0.192</v>
      </c>
      <c r="AB39" s="9" t="s">
        <v>1651</v>
      </c>
    </row>
    <row r="40" spans="1:28" ht="15.5">
      <c r="A40" s="29" t="s">
        <v>193</v>
      </c>
      <c r="B40" s="30" t="str">
        <f t="shared" si="0"/>
        <v>PhilippinesRegion VII (Central Visayas)</v>
      </c>
      <c r="C40" s="30" t="s">
        <v>25</v>
      </c>
      <c r="D40" s="30" t="s">
        <v>894</v>
      </c>
      <c r="E40" s="120">
        <v>0.25073699999999999</v>
      </c>
      <c r="F40" s="181">
        <v>5.0527801999999997E-2</v>
      </c>
      <c r="G40" s="181">
        <v>9.8509943000000003E-2</v>
      </c>
      <c r="H40" s="181">
        <v>0.19164952699999999</v>
      </c>
      <c r="I40" s="120">
        <v>0.308249</v>
      </c>
      <c r="J40" s="28" t="s">
        <v>1649</v>
      </c>
      <c r="K40" s="126">
        <v>21.3</v>
      </c>
      <c r="L40" s="29" t="s">
        <v>1735</v>
      </c>
      <c r="M40" s="122">
        <v>0.34</v>
      </c>
      <c r="N40" s="122">
        <v>6.4000000000000001E-2</v>
      </c>
      <c r="O40" s="123">
        <v>2E-3</v>
      </c>
      <c r="P40" s="126">
        <v>0</v>
      </c>
      <c r="Q40" s="122">
        <v>0.16200000000000001</v>
      </c>
      <c r="R40" s="122">
        <v>2.5000000000000001E-2</v>
      </c>
      <c r="S40" s="122">
        <v>5.8000000000000003E-2</v>
      </c>
      <c r="T40" s="122">
        <v>2.7E-2</v>
      </c>
      <c r="U40" s="180" t="e">
        <f t="shared" si="42"/>
        <v>#N/A</v>
      </c>
      <c r="V40" s="29" t="s">
        <v>1735</v>
      </c>
      <c r="W40" s="135" t="e">
        <f t="shared" ref="W40:Z40" si="54">NA()</f>
        <v>#N/A</v>
      </c>
      <c r="X40" s="135" t="e">
        <f t="shared" si="54"/>
        <v>#N/A</v>
      </c>
      <c r="Y40" s="135" t="e">
        <f t="shared" si="54"/>
        <v>#N/A</v>
      </c>
      <c r="Z40" s="135" t="e">
        <f t="shared" si="54"/>
        <v>#N/A</v>
      </c>
      <c r="AA40" s="9">
        <v>0.255</v>
      </c>
      <c r="AB40" s="9" t="s">
        <v>1651</v>
      </c>
    </row>
    <row r="41" spans="1:28" ht="15.5">
      <c r="A41" s="29" t="s">
        <v>193</v>
      </c>
      <c r="B41" s="30" t="str">
        <f t="shared" si="0"/>
        <v>PhilippinesRegion VIII (Eastern Visayas)</v>
      </c>
      <c r="C41" s="30" t="s">
        <v>25</v>
      </c>
      <c r="D41" s="30" t="s">
        <v>993</v>
      </c>
      <c r="E41" s="120">
        <v>0.23425299999999999</v>
      </c>
      <c r="F41" s="181">
        <v>5.5874913999999998E-2</v>
      </c>
      <c r="G41" s="181">
        <v>0.108186886</v>
      </c>
      <c r="H41" s="181">
        <v>0.19855320200000001</v>
      </c>
      <c r="I41" s="120">
        <v>0.30100399999999999</v>
      </c>
      <c r="J41" s="28" t="s">
        <v>1649</v>
      </c>
      <c r="K41" s="126">
        <v>21.2</v>
      </c>
      <c r="L41" s="29" t="s">
        <v>1742</v>
      </c>
      <c r="M41" s="122">
        <v>0.37</v>
      </c>
      <c r="N41" s="122">
        <v>7.8E-2</v>
      </c>
      <c r="O41" s="123">
        <v>0</v>
      </c>
      <c r="P41" s="126">
        <v>0</v>
      </c>
      <c r="Q41" s="122">
        <v>0.21099999999999999</v>
      </c>
      <c r="R41" s="122">
        <v>2.3E-2</v>
      </c>
      <c r="S41" s="122">
        <v>2.9000000000000001E-2</v>
      </c>
      <c r="T41" s="122">
        <v>5.0000000000000001E-3</v>
      </c>
      <c r="U41" s="180" t="e">
        <f t="shared" si="42"/>
        <v>#N/A</v>
      </c>
      <c r="V41" s="29" t="s">
        <v>1742</v>
      </c>
      <c r="W41" s="135" t="e">
        <f t="shared" ref="W41:Z41" si="55">NA()</f>
        <v>#N/A</v>
      </c>
      <c r="X41" s="135" t="e">
        <f t="shared" si="55"/>
        <v>#N/A</v>
      </c>
      <c r="Y41" s="135" t="e">
        <f t="shared" si="55"/>
        <v>#N/A</v>
      </c>
      <c r="Z41" s="135" t="e">
        <f t="shared" si="55"/>
        <v>#N/A</v>
      </c>
      <c r="AA41" s="9">
        <v>0.182</v>
      </c>
      <c r="AB41" s="9" t="s">
        <v>1651</v>
      </c>
    </row>
    <row r="42" spans="1:28" ht="15.5">
      <c r="A42" s="29" t="s">
        <v>193</v>
      </c>
      <c r="B42" s="30" t="str">
        <f t="shared" si="0"/>
        <v>PhilippinesRegion X (Northern Mindanao)</v>
      </c>
      <c r="C42" s="30" t="s">
        <v>25</v>
      </c>
      <c r="D42" s="30" t="s">
        <v>1205</v>
      </c>
      <c r="E42" s="120">
        <v>0.247997</v>
      </c>
      <c r="F42" s="181">
        <v>5.2943914000000002E-2</v>
      </c>
      <c r="G42" s="181">
        <v>0.103030472</v>
      </c>
      <c r="H42" s="181">
        <v>0.19556364700000001</v>
      </c>
      <c r="I42" s="120">
        <v>0.30343300000000001</v>
      </c>
      <c r="J42" s="28" t="s">
        <v>1649</v>
      </c>
      <c r="K42" s="126">
        <v>23.6</v>
      </c>
      <c r="L42" s="29" t="s">
        <v>1748</v>
      </c>
      <c r="M42" s="122">
        <v>0.376</v>
      </c>
      <c r="N42" s="122">
        <v>5.1999999999999998E-2</v>
      </c>
      <c r="O42" s="123">
        <v>2E-3</v>
      </c>
      <c r="P42" s="126">
        <v>0</v>
      </c>
      <c r="Q42" s="122">
        <v>0.20200000000000001</v>
      </c>
      <c r="R42" s="122">
        <v>1.9E-2</v>
      </c>
      <c r="S42" s="122">
        <v>8.5000000000000006E-2</v>
      </c>
      <c r="T42" s="122">
        <v>1.2E-2</v>
      </c>
      <c r="U42" s="180" t="e">
        <f t="shared" si="42"/>
        <v>#N/A</v>
      </c>
      <c r="V42" s="29" t="s">
        <v>1748</v>
      </c>
      <c r="W42" s="135" t="e">
        <f t="shared" ref="W42:Z42" si="56">NA()</f>
        <v>#N/A</v>
      </c>
      <c r="X42" s="135" t="e">
        <f t="shared" si="56"/>
        <v>#N/A</v>
      </c>
      <c r="Y42" s="135" t="e">
        <f t="shared" si="56"/>
        <v>#N/A</v>
      </c>
      <c r="Z42" s="135" t="e">
        <f t="shared" si="56"/>
        <v>#N/A</v>
      </c>
      <c r="AA42" s="9">
        <v>0.20599999999999999</v>
      </c>
      <c r="AB42" s="9" t="s">
        <v>1651</v>
      </c>
    </row>
    <row r="43" spans="1:28" ht="15.5">
      <c r="A43" s="29" t="s">
        <v>193</v>
      </c>
      <c r="B43" s="30" t="str">
        <f t="shared" si="0"/>
        <v>PhilippinesRegion XI (Davao Region)</v>
      </c>
      <c r="C43" s="30" t="s">
        <v>25</v>
      </c>
      <c r="D43" s="30" t="s">
        <v>1327</v>
      </c>
      <c r="E43" s="120">
        <v>0.25418200000000002</v>
      </c>
      <c r="F43" s="181">
        <v>5.0280606999999998E-2</v>
      </c>
      <c r="G43" s="181">
        <v>9.9830012999999995E-2</v>
      </c>
      <c r="H43" s="181">
        <v>0.196158312</v>
      </c>
      <c r="I43" s="120">
        <v>0.31662499999999999</v>
      </c>
      <c r="J43" s="28" t="s">
        <v>1649</v>
      </c>
      <c r="K43" s="126">
        <v>23.1</v>
      </c>
      <c r="L43" s="29" t="s">
        <v>1753</v>
      </c>
      <c r="M43" s="122">
        <v>0.39300000000000002</v>
      </c>
      <c r="N43" s="122">
        <v>8.5999999999999993E-2</v>
      </c>
      <c r="O43" s="123">
        <v>2E-3</v>
      </c>
      <c r="P43" s="126">
        <v>0</v>
      </c>
      <c r="Q43" s="122">
        <v>0.221</v>
      </c>
      <c r="R43" s="122">
        <v>2.3E-2</v>
      </c>
      <c r="S43" s="122">
        <v>4.1000000000000002E-2</v>
      </c>
      <c r="T43" s="122">
        <v>1.4E-2</v>
      </c>
      <c r="U43" s="180" t="e">
        <f t="shared" si="42"/>
        <v>#N/A</v>
      </c>
      <c r="V43" s="29" t="s">
        <v>1753</v>
      </c>
      <c r="W43" s="135" t="e">
        <f t="shared" ref="W43:Z43" si="57">NA()</f>
        <v>#N/A</v>
      </c>
      <c r="X43" s="135" t="e">
        <f t="shared" si="57"/>
        <v>#N/A</v>
      </c>
      <c r="Y43" s="135" t="e">
        <f t="shared" si="57"/>
        <v>#N/A</v>
      </c>
      <c r="Z43" s="135" t="e">
        <f t="shared" si="57"/>
        <v>#N/A</v>
      </c>
      <c r="AA43" s="9">
        <v>0.161</v>
      </c>
      <c r="AB43" s="9" t="s">
        <v>1651</v>
      </c>
    </row>
    <row r="44" spans="1:28" ht="15.5">
      <c r="A44" s="29" t="s">
        <v>193</v>
      </c>
      <c r="B44" s="30" t="str">
        <f t="shared" si="0"/>
        <v>PhilippinesRegion XII (SOCCSKSARGEN)</v>
      </c>
      <c r="C44" s="30" t="s">
        <v>25</v>
      </c>
      <c r="D44" s="30" t="s">
        <v>1378</v>
      </c>
      <c r="E44" s="120">
        <v>0.256967</v>
      </c>
      <c r="F44" s="181">
        <v>5.3250892000000001E-2</v>
      </c>
      <c r="G44" s="181">
        <v>0.1053848</v>
      </c>
      <c r="H44" s="181">
        <v>0.20128172599999999</v>
      </c>
      <c r="I44" s="120">
        <v>0.30251</v>
      </c>
      <c r="J44" s="28" t="s">
        <v>1649</v>
      </c>
      <c r="K44" s="126">
        <v>21.5</v>
      </c>
      <c r="L44" s="29" t="s">
        <v>1756</v>
      </c>
      <c r="M44" s="122">
        <v>0.442</v>
      </c>
      <c r="N44" s="122">
        <v>0.08</v>
      </c>
      <c r="O44" s="123">
        <v>0</v>
      </c>
      <c r="P44" s="126">
        <v>0</v>
      </c>
      <c r="Q44" s="122">
        <v>0.23400000000000001</v>
      </c>
      <c r="R44" s="122">
        <v>4.2000000000000003E-2</v>
      </c>
      <c r="S44" s="122">
        <v>6.3E-2</v>
      </c>
      <c r="T44" s="122">
        <v>1.7000000000000001E-2</v>
      </c>
      <c r="U44" s="180" t="e">
        <f t="shared" si="42"/>
        <v>#N/A</v>
      </c>
      <c r="V44" s="29" t="s">
        <v>1756</v>
      </c>
      <c r="W44" s="135" t="e">
        <f t="shared" ref="W44:Z44" si="58">NA()</f>
        <v>#N/A</v>
      </c>
      <c r="X44" s="135" t="e">
        <f t="shared" si="58"/>
        <v>#N/A</v>
      </c>
      <c r="Y44" s="135" t="e">
        <f t="shared" si="58"/>
        <v>#N/A</v>
      </c>
      <c r="Z44" s="135" t="e">
        <f t="shared" si="58"/>
        <v>#N/A</v>
      </c>
      <c r="AA44" s="9">
        <v>0.22900000000000001</v>
      </c>
      <c r="AB44" s="9" t="s">
        <v>1651</v>
      </c>
    </row>
    <row r="45" spans="1:28" ht="15.5">
      <c r="A45" s="29" t="s">
        <v>193</v>
      </c>
      <c r="B45" s="30" t="str">
        <f t="shared" si="0"/>
        <v>PhilippinesRegion XIII (Caraga)</v>
      </c>
      <c r="C45" s="30" t="s">
        <v>25</v>
      </c>
      <c r="D45" s="30" t="s">
        <v>1690</v>
      </c>
      <c r="E45" s="120">
        <v>0.23747599999999999</v>
      </c>
      <c r="F45" s="181">
        <v>5.4018759999999999E-2</v>
      </c>
      <c r="G45" s="181">
        <v>0.102927975</v>
      </c>
      <c r="H45" s="181">
        <v>0.191600984</v>
      </c>
      <c r="I45" s="120">
        <v>0.30153400000000002</v>
      </c>
      <c r="J45" s="28" t="s">
        <v>1649</v>
      </c>
      <c r="K45" s="126">
        <v>26.2</v>
      </c>
      <c r="L45" s="29" t="s">
        <v>1763</v>
      </c>
      <c r="M45" s="122">
        <v>0.39</v>
      </c>
      <c r="N45" s="122">
        <v>5.1999999999999998E-2</v>
      </c>
      <c r="O45" s="123">
        <v>0</v>
      </c>
      <c r="P45" s="126">
        <v>0</v>
      </c>
      <c r="Q45" s="122">
        <v>0.21099999999999999</v>
      </c>
      <c r="R45" s="122">
        <v>0.03</v>
      </c>
      <c r="S45" s="122">
        <v>6.3E-2</v>
      </c>
      <c r="T45" s="122">
        <v>2.8000000000000001E-2</v>
      </c>
      <c r="U45" s="180" t="e">
        <f t="shared" si="42"/>
        <v>#N/A</v>
      </c>
      <c r="V45" s="29" t="s">
        <v>1763</v>
      </c>
      <c r="W45" s="135" t="e">
        <f t="shared" ref="W45:Z45" si="59">NA()</f>
        <v>#N/A</v>
      </c>
      <c r="X45" s="135" t="e">
        <f t="shared" si="59"/>
        <v>#N/A</v>
      </c>
      <c r="Y45" s="135" t="e">
        <f t="shared" si="59"/>
        <v>#N/A</v>
      </c>
      <c r="Z45" s="135" t="e">
        <f t="shared" si="59"/>
        <v>#N/A</v>
      </c>
      <c r="AA45" s="9">
        <v>0.251</v>
      </c>
      <c r="AB45" s="9" t="s">
        <v>1651</v>
      </c>
    </row>
    <row r="46" spans="1:28" ht="15.5">
      <c r="A46" s="29" t="s">
        <v>193</v>
      </c>
      <c r="B46" s="30" t="str">
        <f t="shared" si="0"/>
        <v>PhilippinesAbra</v>
      </c>
      <c r="C46" s="29" t="s">
        <v>27</v>
      </c>
      <c r="D46" s="30" t="s">
        <v>1462</v>
      </c>
      <c r="E46" s="120">
        <v>0.23775099999999999</v>
      </c>
      <c r="F46" s="181">
        <v>5.0485154999999997E-2</v>
      </c>
      <c r="G46" s="181">
        <v>9.3469066000000003E-2</v>
      </c>
      <c r="H46" s="181">
        <v>0.175792005</v>
      </c>
      <c r="I46" s="120">
        <v>0.32038899999999998</v>
      </c>
      <c r="J46" s="28" t="s">
        <v>1649</v>
      </c>
      <c r="K46" s="135" t="e">
        <f t="shared" ref="K46:AB46" si="60">NA()</f>
        <v>#N/A</v>
      </c>
      <c r="L46" s="135" t="e">
        <f t="shared" si="60"/>
        <v>#N/A</v>
      </c>
      <c r="M46" s="164" t="e">
        <f t="shared" si="60"/>
        <v>#N/A</v>
      </c>
      <c r="N46" s="164" t="e">
        <f t="shared" si="60"/>
        <v>#N/A</v>
      </c>
      <c r="O46" s="165" t="e">
        <f t="shared" si="60"/>
        <v>#N/A</v>
      </c>
      <c r="P46" s="135" t="e">
        <f t="shared" si="60"/>
        <v>#N/A</v>
      </c>
      <c r="Q46" s="164" t="e">
        <f t="shared" si="60"/>
        <v>#N/A</v>
      </c>
      <c r="R46" s="164" t="e">
        <f t="shared" si="60"/>
        <v>#N/A</v>
      </c>
      <c r="S46" s="164" t="e">
        <f t="shared" si="60"/>
        <v>#N/A</v>
      </c>
      <c r="T46" s="164" t="e">
        <f t="shared" si="60"/>
        <v>#N/A</v>
      </c>
      <c r="U46" s="164" t="e">
        <f t="shared" si="60"/>
        <v>#N/A</v>
      </c>
      <c r="V46" s="135" t="e">
        <f t="shared" si="60"/>
        <v>#N/A</v>
      </c>
      <c r="W46" s="135" t="e">
        <f t="shared" si="60"/>
        <v>#N/A</v>
      </c>
      <c r="X46" s="135" t="e">
        <f t="shared" si="60"/>
        <v>#N/A</v>
      </c>
      <c r="Y46" s="135" t="e">
        <f t="shared" si="60"/>
        <v>#N/A</v>
      </c>
      <c r="Z46" s="135" t="e">
        <f t="shared" si="60"/>
        <v>#N/A</v>
      </c>
      <c r="AA46" s="135" t="e">
        <f t="shared" si="60"/>
        <v>#N/A</v>
      </c>
      <c r="AB46" s="135" t="e">
        <f t="shared" si="60"/>
        <v>#N/A</v>
      </c>
    </row>
    <row r="47" spans="1:28" ht="15.5">
      <c r="A47" s="29" t="s">
        <v>193</v>
      </c>
      <c r="B47" s="30" t="str">
        <f t="shared" si="0"/>
        <v>PhilippinesAgusan del Norte</v>
      </c>
      <c r="C47" s="29" t="s">
        <v>27</v>
      </c>
      <c r="D47" s="30" t="s">
        <v>1691</v>
      </c>
      <c r="E47" s="120">
        <v>0.24302399999999999</v>
      </c>
      <c r="F47" s="181">
        <v>5.1996483000000003E-2</v>
      </c>
      <c r="G47" s="181">
        <v>0.101009882</v>
      </c>
      <c r="H47" s="181">
        <v>0.19123120599999999</v>
      </c>
      <c r="I47" s="120">
        <v>0.30235000000000001</v>
      </c>
      <c r="J47" s="28" t="s">
        <v>1649</v>
      </c>
      <c r="K47" s="135" t="e">
        <f t="shared" ref="K47:AB47" si="61">NA()</f>
        <v>#N/A</v>
      </c>
      <c r="L47" s="135" t="e">
        <f t="shared" si="61"/>
        <v>#N/A</v>
      </c>
      <c r="M47" s="164" t="e">
        <f t="shared" si="61"/>
        <v>#N/A</v>
      </c>
      <c r="N47" s="164" t="e">
        <f t="shared" si="61"/>
        <v>#N/A</v>
      </c>
      <c r="O47" s="165" t="e">
        <f t="shared" si="61"/>
        <v>#N/A</v>
      </c>
      <c r="P47" s="135" t="e">
        <f t="shared" si="61"/>
        <v>#N/A</v>
      </c>
      <c r="Q47" s="164" t="e">
        <f t="shared" si="61"/>
        <v>#N/A</v>
      </c>
      <c r="R47" s="164" t="e">
        <f t="shared" si="61"/>
        <v>#N/A</v>
      </c>
      <c r="S47" s="164" t="e">
        <f t="shared" si="61"/>
        <v>#N/A</v>
      </c>
      <c r="T47" s="164" t="e">
        <f t="shared" si="61"/>
        <v>#N/A</v>
      </c>
      <c r="U47" s="164" t="e">
        <f t="shared" si="61"/>
        <v>#N/A</v>
      </c>
      <c r="V47" s="135" t="e">
        <f t="shared" si="61"/>
        <v>#N/A</v>
      </c>
      <c r="W47" s="135" t="e">
        <f t="shared" si="61"/>
        <v>#N/A</v>
      </c>
      <c r="X47" s="135" t="e">
        <f t="shared" si="61"/>
        <v>#N/A</v>
      </c>
      <c r="Y47" s="135" t="e">
        <f t="shared" si="61"/>
        <v>#N/A</v>
      </c>
      <c r="Z47" s="135" t="e">
        <f t="shared" si="61"/>
        <v>#N/A</v>
      </c>
      <c r="AA47" s="135" t="e">
        <f t="shared" si="61"/>
        <v>#N/A</v>
      </c>
      <c r="AB47" s="135" t="e">
        <f t="shared" si="61"/>
        <v>#N/A</v>
      </c>
    </row>
    <row r="48" spans="1:28" ht="15.5">
      <c r="A48" s="29" t="s">
        <v>193</v>
      </c>
      <c r="B48" s="30" t="str">
        <f t="shared" si="0"/>
        <v>PhilippinesAgusan del Sur</v>
      </c>
      <c r="C48" s="29" t="s">
        <v>27</v>
      </c>
      <c r="D48" s="30" t="s">
        <v>1702</v>
      </c>
      <c r="E48" s="120">
        <v>0.23105000000000001</v>
      </c>
      <c r="F48" s="181">
        <v>5.6825560999999997E-2</v>
      </c>
      <c r="G48" s="181">
        <v>0.104646665</v>
      </c>
      <c r="H48" s="181">
        <v>0.191167382</v>
      </c>
      <c r="I48" s="120">
        <v>0.29427399999999998</v>
      </c>
      <c r="J48" s="28" t="s">
        <v>1649</v>
      </c>
      <c r="K48" s="135" t="e">
        <f t="shared" ref="K48:AB48" si="62">NA()</f>
        <v>#N/A</v>
      </c>
      <c r="L48" s="135" t="e">
        <f t="shared" si="62"/>
        <v>#N/A</v>
      </c>
      <c r="M48" s="164" t="e">
        <f t="shared" si="62"/>
        <v>#N/A</v>
      </c>
      <c r="N48" s="164" t="e">
        <f t="shared" si="62"/>
        <v>#N/A</v>
      </c>
      <c r="O48" s="165" t="e">
        <f t="shared" si="62"/>
        <v>#N/A</v>
      </c>
      <c r="P48" s="135" t="e">
        <f t="shared" si="62"/>
        <v>#N/A</v>
      </c>
      <c r="Q48" s="164" t="e">
        <f t="shared" si="62"/>
        <v>#N/A</v>
      </c>
      <c r="R48" s="164" t="e">
        <f t="shared" si="62"/>
        <v>#N/A</v>
      </c>
      <c r="S48" s="164" t="e">
        <f t="shared" si="62"/>
        <v>#N/A</v>
      </c>
      <c r="T48" s="164" t="e">
        <f t="shared" si="62"/>
        <v>#N/A</v>
      </c>
      <c r="U48" s="164" t="e">
        <f t="shared" si="62"/>
        <v>#N/A</v>
      </c>
      <c r="V48" s="135" t="e">
        <f t="shared" si="62"/>
        <v>#N/A</v>
      </c>
      <c r="W48" s="135" t="e">
        <f t="shared" si="62"/>
        <v>#N/A</v>
      </c>
      <c r="X48" s="135" t="e">
        <f t="shared" si="62"/>
        <v>#N/A</v>
      </c>
      <c r="Y48" s="135" t="e">
        <f t="shared" si="62"/>
        <v>#N/A</v>
      </c>
      <c r="Z48" s="135" t="e">
        <f t="shared" si="62"/>
        <v>#N/A</v>
      </c>
      <c r="AA48" s="135" t="e">
        <f t="shared" si="62"/>
        <v>#N/A</v>
      </c>
      <c r="AB48" s="135" t="e">
        <f t="shared" si="62"/>
        <v>#N/A</v>
      </c>
    </row>
    <row r="49" spans="1:28" ht="15.5">
      <c r="A49" s="29" t="s">
        <v>193</v>
      </c>
      <c r="B49" s="30" t="str">
        <f t="shared" si="0"/>
        <v>PhilippinesAklan</v>
      </c>
      <c r="C49" s="29" t="s">
        <v>27</v>
      </c>
      <c r="D49" s="30" t="s">
        <v>791</v>
      </c>
      <c r="E49" s="120">
        <v>0.24681900000000001</v>
      </c>
      <c r="F49" s="181">
        <v>4.7691202000000002E-2</v>
      </c>
      <c r="G49" s="181">
        <v>9.5558111000000001E-2</v>
      </c>
      <c r="H49" s="181">
        <v>0.19465122300000001</v>
      </c>
      <c r="I49" s="120">
        <v>0.32145400000000002</v>
      </c>
      <c r="J49" s="28" t="s">
        <v>1649</v>
      </c>
      <c r="K49" s="135" t="e">
        <f t="shared" ref="K49:AB49" si="63">NA()</f>
        <v>#N/A</v>
      </c>
      <c r="L49" s="135" t="e">
        <f t="shared" si="63"/>
        <v>#N/A</v>
      </c>
      <c r="M49" s="164" t="e">
        <f t="shared" si="63"/>
        <v>#N/A</v>
      </c>
      <c r="N49" s="164" t="e">
        <f t="shared" si="63"/>
        <v>#N/A</v>
      </c>
      <c r="O49" s="165" t="e">
        <f t="shared" si="63"/>
        <v>#N/A</v>
      </c>
      <c r="P49" s="135" t="e">
        <f t="shared" si="63"/>
        <v>#N/A</v>
      </c>
      <c r="Q49" s="164" t="e">
        <f t="shared" si="63"/>
        <v>#N/A</v>
      </c>
      <c r="R49" s="164" t="e">
        <f t="shared" si="63"/>
        <v>#N/A</v>
      </c>
      <c r="S49" s="164" t="e">
        <f t="shared" si="63"/>
        <v>#N/A</v>
      </c>
      <c r="T49" s="164" t="e">
        <f t="shared" si="63"/>
        <v>#N/A</v>
      </c>
      <c r="U49" s="164" t="e">
        <f t="shared" si="63"/>
        <v>#N/A</v>
      </c>
      <c r="V49" s="135" t="e">
        <f t="shared" si="63"/>
        <v>#N/A</v>
      </c>
      <c r="W49" s="135" t="e">
        <f t="shared" si="63"/>
        <v>#N/A</v>
      </c>
      <c r="X49" s="135" t="e">
        <f t="shared" si="63"/>
        <v>#N/A</v>
      </c>
      <c r="Y49" s="135" t="e">
        <f t="shared" si="63"/>
        <v>#N/A</v>
      </c>
      <c r="Z49" s="135" t="e">
        <f t="shared" si="63"/>
        <v>#N/A</v>
      </c>
      <c r="AA49" s="135" t="e">
        <f t="shared" si="63"/>
        <v>#N/A</v>
      </c>
      <c r="AB49" s="135" t="e">
        <f t="shared" si="63"/>
        <v>#N/A</v>
      </c>
    </row>
    <row r="50" spans="1:28" ht="15.5">
      <c r="A50" s="29" t="s">
        <v>193</v>
      </c>
      <c r="B50" s="30" t="str">
        <f t="shared" si="0"/>
        <v>PhilippinesAlbay</v>
      </c>
      <c r="C50" s="29" t="s">
        <v>27</v>
      </c>
      <c r="D50" s="30" t="s">
        <v>676</v>
      </c>
      <c r="E50" s="120">
        <v>0.24277699999999999</v>
      </c>
      <c r="F50" s="181">
        <v>5.6328365999999998E-2</v>
      </c>
      <c r="G50" s="181">
        <v>0.10849344299999999</v>
      </c>
      <c r="H50" s="181">
        <v>0.19536957699999999</v>
      </c>
      <c r="I50" s="120">
        <v>0.29439799999999999</v>
      </c>
      <c r="J50" s="28" t="s">
        <v>1649</v>
      </c>
      <c r="K50" s="135" t="e">
        <f t="shared" ref="K50:AB50" si="64">NA()</f>
        <v>#N/A</v>
      </c>
      <c r="L50" s="135" t="e">
        <f t="shared" si="64"/>
        <v>#N/A</v>
      </c>
      <c r="M50" s="164" t="e">
        <f t="shared" si="64"/>
        <v>#N/A</v>
      </c>
      <c r="N50" s="164" t="e">
        <f t="shared" si="64"/>
        <v>#N/A</v>
      </c>
      <c r="O50" s="165" t="e">
        <f t="shared" si="64"/>
        <v>#N/A</v>
      </c>
      <c r="P50" s="135" t="e">
        <f t="shared" si="64"/>
        <v>#N/A</v>
      </c>
      <c r="Q50" s="164" t="e">
        <f t="shared" si="64"/>
        <v>#N/A</v>
      </c>
      <c r="R50" s="164" t="e">
        <f t="shared" si="64"/>
        <v>#N/A</v>
      </c>
      <c r="S50" s="164" t="e">
        <f t="shared" si="64"/>
        <v>#N/A</v>
      </c>
      <c r="T50" s="164" t="e">
        <f t="shared" si="64"/>
        <v>#N/A</v>
      </c>
      <c r="U50" s="164" t="e">
        <f t="shared" si="64"/>
        <v>#N/A</v>
      </c>
      <c r="V50" s="135" t="e">
        <f t="shared" si="64"/>
        <v>#N/A</v>
      </c>
      <c r="W50" s="135" t="e">
        <f t="shared" si="64"/>
        <v>#N/A</v>
      </c>
      <c r="X50" s="135" t="e">
        <f t="shared" si="64"/>
        <v>#N/A</v>
      </c>
      <c r="Y50" s="135" t="e">
        <f t="shared" si="64"/>
        <v>#N/A</v>
      </c>
      <c r="Z50" s="135" t="e">
        <f t="shared" si="64"/>
        <v>#N/A</v>
      </c>
      <c r="AA50" s="135" t="e">
        <f t="shared" si="64"/>
        <v>#N/A</v>
      </c>
      <c r="AB50" s="135" t="e">
        <f t="shared" si="64"/>
        <v>#N/A</v>
      </c>
    </row>
    <row r="51" spans="1:28" ht="15.5">
      <c r="A51" s="29" t="s">
        <v>193</v>
      </c>
      <c r="B51" s="30" t="str">
        <f t="shared" si="0"/>
        <v>PhilippinesAntique</v>
      </c>
      <c r="C51" s="29" t="s">
        <v>27</v>
      </c>
      <c r="D51" s="30" t="s">
        <v>809</v>
      </c>
      <c r="E51" s="120">
        <v>0.23294500000000001</v>
      </c>
      <c r="F51" s="181">
        <v>5.2534998999999999E-2</v>
      </c>
      <c r="G51" s="181">
        <v>9.9611348000000002E-2</v>
      </c>
      <c r="H51" s="181">
        <v>0.185564902</v>
      </c>
      <c r="I51" s="120">
        <v>0.31067400000000001</v>
      </c>
      <c r="J51" s="28" t="s">
        <v>1649</v>
      </c>
      <c r="K51" s="135" t="e">
        <f t="shared" ref="K51:AB51" si="65">NA()</f>
        <v>#N/A</v>
      </c>
      <c r="L51" s="135" t="e">
        <f t="shared" si="65"/>
        <v>#N/A</v>
      </c>
      <c r="M51" s="164" t="e">
        <f t="shared" si="65"/>
        <v>#N/A</v>
      </c>
      <c r="N51" s="164" t="e">
        <f t="shared" si="65"/>
        <v>#N/A</v>
      </c>
      <c r="O51" s="165" t="e">
        <f t="shared" si="65"/>
        <v>#N/A</v>
      </c>
      <c r="P51" s="135" t="e">
        <f t="shared" si="65"/>
        <v>#N/A</v>
      </c>
      <c r="Q51" s="164" t="e">
        <f t="shared" si="65"/>
        <v>#N/A</v>
      </c>
      <c r="R51" s="164" t="e">
        <f t="shared" si="65"/>
        <v>#N/A</v>
      </c>
      <c r="S51" s="164" t="e">
        <f t="shared" si="65"/>
        <v>#N/A</v>
      </c>
      <c r="T51" s="164" t="e">
        <f t="shared" si="65"/>
        <v>#N/A</v>
      </c>
      <c r="U51" s="164" t="e">
        <f t="shared" si="65"/>
        <v>#N/A</v>
      </c>
      <c r="V51" s="135" t="e">
        <f t="shared" si="65"/>
        <v>#N/A</v>
      </c>
      <c r="W51" s="135" t="e">
        <f t="shared" si="65"/>
        <v>#N/A</v>
      </c>
      <c r="X51" s="135" t="e">
        <f t="shared" si="65"/>
        <v>#N/A</v>
      </c>
      <c r="Y51" s="135" t="e">
        <f t="shared" si="65"/>
        <v>#N/A</v>
      </c>
      <c r="Z51" s="135" t="e">
        <f t="shared" si="65"/>
        <v>#N/A</v>
      </c>
      <c r="AA51" s="135" t="e">
        <f t="shared" si="65"/>
        <v>#N/A</v>
      </c>
      <c r="AB51" s="135" t="e">
        <f t="shared" si="65"/>
        <v>#N/A</v>
      </c>
    </row>
    <row r="52" spans="1:28" ht="15.5">
      <c r="A52" s="29" t="s">
        <v>193</v>
      </c>
      <c r="B52" s="30" t="str">
        <f t="shared" si="0"/>
        <v>PhilippinesApayao</v>
      </c>
      <c r="C52" s="29" t="s">
        <v>27</v>
      </c>
      <c r="D52" s="30" t="s">
        <v>1538</v>
      </c>
      <c r="E52" s="120">
        <v>0.247667</v>
      </c>
      <c r="F52" s="181">
        <v>5.0392670000000001E-2</v>
      </c>
      <c r="G52" s="181">
        <v>0.100667875</v>
      </c>
      <c r="H52" s="181">
        <v>0.19929688500000001</v>
      </c>
      <c r="I52" s="120">
        <v>0.32285399999999997</v>
      </c>
      <c r="J52" s="28" t="s">
        <v>1649</v>
      </c>
      <c r="K52" s="135" t="e">
        <f t="shared" ref="K52:AB52" si="66">NA()</f>
        <v>#N/A</v>
      </c>
      <c r="L52" s="135" t="e">
        <f t="shared" si="66"/>
        <v>#N/A</v>
      </c>
      <c r="M52" s="164" t="e">
        <f t="shared" si="66"/>
        <v>#N/A</v>
      </c>
      <c r="N52" s="164" t="e">
        <f t="shared" si="66"/>
        <v>#N/A</v>
      </c>
      <c r="O52" s="165" t="e">
        <f t="shared" si="66"/>
        <v>#N/A</v>
      </c>
      <c r="P52" s="135" t="e">
        <f t="shared" si="66"/>
        <v>#N/A</v>
      </c>
      <c r="Q52" s="164" t="e">
        <f t="shared" si="66"/>
        <v>#N/A</v>
      </c>
      <c r="R52" s="164" t="e">
        <f t="shared" si="66"/>
        <v>#N/A</v>
      </c>
      <c r="S52" s="164" t="e">
        <f t="shared" si="66"/>
        <v>#N/A</v>
      </c>
      <c r="T52" s="164" t="e">
        <f t="shared" si="66"/>
        <v>#N/A</v>
      </c>
      <c r="U52" s="164" t="e">
        <f t="shared" si="66"/>
        <v>#N/A</v>
      </c>
      <c r="V52" s="135" t="e">
        <f t="shared" si="66"/>
        <v>#N/A</v>
      </c>
      <c r="W52" s="135" t="e">
        <f t="shared" si="66"/>
        <v>#N/A</v>
      </c>
      <c r="X52" s="135" t="e">
        <f t="shared" si="66"/>
        <v>#N/A</v>
      </c>
      <c r="Y52" s="135" t="e">
        <f t="shared" si="66"/>
        <v>#N/A</v>
      </c>
      <c r="Z52" s="135" t="e">
        <f t="shared" si="66"/>
        <v>#N/A</v>
      </c>
      <c r="AA52" s="135" t="e">
        <f t="shared" si="66"/>
        <v>#N/A</v>
      </c>
      <c r="AB52" s="135" t="e">
        <f t="shared" si="66"/>
        <v>#N/A</v>
      </c>
    </row>
    <row r="53" spans="1:28" ht="15.5">
      <c r="A53" s="29" t="s">
        <v>193</v>
      </c>
      <c r="B53" s="30" t="str">
        <f t="shared" si="0"/>
        <v>PhilippinesAurora</v>
      </c>
      <c r="C53" s="29" t="s">
        <v>27</v>
      </c>
      <c r="D53" s="30" t="s">
        <v>365</v>
      </c>
      <c r="E53" s="120">
        <v>0.240618</v>
      </c>
      <c r="F53" s="181">
        <v>5.4092639999999997E-2</v>
      </c>
      <c r="G53" s="181">
        <v>0.103001829</v>
      </c>
      <c r="H53" s="181">
        <v>0.187891908</v>
      </c>
      <c r="I53" s="120">
        <v>0.30074299999999998</v>
      </c>
      <c r="J53" s="28" t="s">
        <v>1649</v>
      </c>
      <c r="K53" s="135" t="e">
        <f t="shared" ref="K53:AB53" si="67">NA()</f>
        <v>#N/A</v>
      </c>
      <c r="L53" s="135" t="e">
        <f t="shared" si="67"/>
        <v>#N/A</v>
      </c>
      <c r="M53" s="164" t="e">
        <f t="shared" si="67"/>
        <v>#N/A</v>
      </c>
      <c r="N53" s="164" t="e">
        <f t="shared" si="67"/>
        <v>#N/A</v>
      </c>
      <c r="O53" s="165" t="e">
        <f t="shared" si="67"/>
        <v>#N/A</v>
      </c>
      <c r="P53" s="135" t="e">
        <f t="shared" si="67"/>
        <v>#N/A</v>
      </c>
      <c r="Q53" s="164" t="e">
        <f t="shared" si="67"/>
        <v>#N/A</v>
      </c>
      <c r="R53" s="164" t="e">
        <f t="shared" si="67"/>
        <v>#N/A</v>
      </c>
      <c r="S53" s="164" t="e">
        <f t="shared" si="67"/>
        <v>#N/A</v>
      </c>
      <c r="T53" s="164" t="e">
        <f t="shared" si="67"/>
        <v>#N/A</v>
      </c>
      <c r="U53" s="164" t="e">
        <f t="shared" si="67"/>
        <v>#N/A</v>
      </c>
      <c r="V53" s="135" t="e">
        <f t="shared" si="67"/>
        <v>#N/A</v>
      </c>
      <c r="W53" s="135" t="e">
        <f t="shared" si="67"/>
        <v>#N/A</v>
      </c>
      <c r="X53" s="135" t="e">
        <f t="shared" si="67"/>
        <v>#N/A</v>
      </c>
      <c r="Y53" s="135" t="e">
        <f t="shared" si="67"/>
        <v>#N/A</v>
      </c>
      <c r="Z53" s="135" t="e">
        <f t="shared" si="67"/>
        <v>#N/A</v>
      </c>
      <c r="AA53" s="135" t="e">
        <f t="shared" si="67"/>
        <v>#N/A</v>
      </c>
      <c r="AB53" s="135" t="e">
        <f t="shared" si="67"/>
        <v>#N/A</v>
      </c>
    </row>
    <row r="54" spans="1:28" ht="15.5">
      <c r="A54" s="29" t="s">
        <v>193</v>
      </c>
      <c r="B54" s="30" t="str">
        <f t="shared" si="0"/>
        <v>PhilippinesBasilan</v>
      </c>
      <c r="C54" s="29" t="s">
        <v>27</v>
      </c>
      <c r="D54" s="30" t="s">
        <v>1546</v>
      </c>
      <c r="E54" s="120">
        <v>0.24984200000000001</v>
      </c>
      <c r="F54" s="181">
        <v>6.4949117000000001E-2</v>
      </c>
      <c r="G54" s="181">
        <v>0.121683657</v>
      </c>
      <c r="H54" s="181">
        <v>0.19828668199999999</v>
      </c>
      <c r="I54" s="120">
        <v>0.24673500000000001</v>
      </c>
      <c r="J54" s="28" t="s">
        <v>1649</v>
      </c>
      <c r="K54" s="135" t="e">
        <f t="shared" ref="K54:AB54" si="68">NA()</f>
        <v>#N/A</v>
      </c>
      <c r="L54" s="135" t="e">
        <f t="shared" si="68"/>
        <v>#N/A</v>
      </c>
      <c r="M54" s="164" t="e">
        <f t="shared" si="68"/>
        <v>#N/A</v>
      </c>
      <c r="N54" s="164" t="e">
        <f t="shared" si="68"/>
        <v>#N/A</v>
      </c>
      <c r="O54" s="165" t="e">
        <f t="shared" si="68"/>
        <v>#N/A</v>
      </c>
      <c r="P54" s="135" t="e">
        <f t="shared" si="68"/>
        <v>#N/A</v>
      </c>
      <c r="Q54" s="164" t="e">
        <f t="shared" si="68"/>
        <v>#N/A</v>
      </c>
      <c r="R54" s="164" t="e">
        <f t="shared" si="68"/>
        <v>#N/A</v>
      </c>
      <c r="S54" s="164" t="e">
        <f t="shared" si="68"/>
        <v>#N/A</v>
      </c>
      <c r="T54" s="164" t="e">
        <f t="shared" si="68"/>
        <v>#N/A</v>
      </c>
      <c r="U54" s="164" t="e">
        <f t="shared" si="68"/>
        <v>#N/A</v>
      </c>
      <c r="V54" s="135" t="e">
        <f t="shared" si="68"/>
        <v>#N/A</v>
      </c>
      <c r="W54" s="135" t="e">
        <f t="shared" si="68"/>
        <v>#N/A</v>
      </c>
      <c r="X54" s="135" t="e">
        <f t="shared" si="68"/>
        <v>#N/A</v>
      </c>
      <c r="Y54" s="135" t="e">
        <f t="shared" si="68"/>
        <v>#N/A</v>
      </c>
      <c r="Z54" s="135" t="e">
        <f t="shared" si="68"/>
        <v>#N/A</v>
      </c>
      <c r="AA54" s="135" t="e">
        <f t="shared" si="68"/>
        <v>#N/A</v>
      </c>
      <c r="AB54" s="135" t="e">
        <f t="shared" si="68"/>
        <v>#N/A</v>
      </c>
    </row>
    <row r="55" spans="1:28" ht="15.5">
      <c r="A55" s="29" t="s">
        <v>193</v>
      </c>
      <c r="B55" s="30" t="str">
        <f t="shared" si="0"/>
        <v>PhilippinesBataan</v>
      </c>
      <c r="C55" s="29" t="s">
        <v>27</v>
      </c>
      <c r="D55" s="30" t="s">
        <v>417</v>
      </c>
      <c r="E55" s="120">
        <v>0.26387699999999997</v>
      </c>
      <c r="F55" s="181">
        <v>4.6690331000000002E-2</v>
      </c>
      <c r="G55" s="181">
        <v>9.4076119E-2</v>
      </c>
      <c r="H55" s="181">
        <v>0.192151449</v>
      </c>
      <c r="I55" s="120">
        <v>0.319272</v>
      </c>
      <c r="J55" s="28" t="s">
        <v>1649</v>
      </c>
      <c r="K55" s="135" t="e">
        <f t="shared" ref="K55:AB55" si="69">NA()</f>
        <v>#N/A</v>
      </c>
      <c r="L55" s="135" t="e">
        <f t="shared" si="69"/>
        <v>#N/A</v>
      </c>
      <c r="M55" s="164" t="e">
        <f t="shared" si="69"/>
        <v>#N/A</v>
      </c>
      <c r="N55" s="164" t="e">
        <f t="shared" si="69"/>
        <v>#N/A</v>
      </c>
      <c r="O55" s="165" t="e">
        <f t="shared" si="69"/>
        <v>#N/A</v>
      </c>
      <c r="P55" s="135" t="e">
        <f t="shared" si="69"/>
        <v>#N/A</v>
      </c>
      <c r="Q55" s="164" t="e">
        <f t="shared" si="69"/>
        <v>#N/A</v>
      </c>
      <c r="R55" s="164" t="e">
        <f t="shared" si="69"/>
        <v>#N/A</v>
      </c>
      <c r="S55" s="164" t="e">
        <f t="shared" si="69"/>
        <v>#N/A</v>
      </c>
      <c r="T55" s="164" t="e">
        <f t="shared" si="69"/>
        <v>#N/A</v>
      </c>
      <c r="U55" s="164" t="e">
        <f t="shared" si="69"/>
        <v>#N/A</v>
      </c>
      <c r="V55" s="135" t="e">
        <f t="shared" si="69"/>
        <v>#N/A</v>
      </c>
      <c r="W55" s="135" t="e">
        <f t="shared" si="69"/>
        <v>#N/A</v>
      </c>
      <c r="X55" s="135" t="e">
        <f t="shared" si="69"/>
        <v>#N/A</v>
      </c>
      <c r="Y55" s="135" t="e">
        <f t="shared" si="69"/>
        <v>#N/A</v>
      </c>
      <c r="Z55" s="135" t="e">
        <f t="shared" si="69"/>
        <v>#N/A</v>
      </c>
      <c r="AA55" s="135" t="e">
        <f t="shared" si="69"/>
        <v>#N/A</v>
      </c>
      <c r="AB55" s="135" t="e">
        <f t="shared" si="69"/>
        <v>#N/A</v>
      </c>
    </row>
    <row r="56" spans="1:28" ht="15.5">
      <c r="A56" s="29" t="s">
        <v>193</v>
      </c>
      <c r="B56" s="30" t="str">
        <f t="shared" si="0"/>
        <v>PhilippinesBatanes</v>
      </c>
      <c r="C56" s="29" t="s">
        <v>27</v>
      </c>
      <c r="D56" s="30" t="s">
        <v>325</v>
      </c>
      <c r="E56" s="120">
        <v>0.23338700000000001</v>
      </c>
      <c r="F56" s="181">
        <v>5.1838107000000001E-2</v>
      </c>
      <c r="G56" s="181">
        <v>9.1267539999999994E-2</v>
      </c>
      <c r="H56" s="181">
        <v>0.161660675</v>
      </c>
      <c r="I56" s="120">
        <v>0.33381699999999997</v>
      </c>
      <c r="J56" s="28" t="s">
        <v>1649</v>
      </c>
      <c r="K56" s="135" t="e">
        <f t="shared" ref="K56:AB56" si="70">NA()</f>
        <v>#N/A</v>
      </c>
      <c r="L56" s="135" t="e">
        <f t="shared" si="70"/>
        <v>#N/A</v>
      </c>
      <c r="M56" s="164" t="e">
        <f t="shared" si="70"/>
        <v>#N/A</v>
      </c>
      <c r="N56" s="164" t="e">
        <f t="shared" si="70"/>
        <v>#N/A</v>
      </c>
      <c r="O56" s="165" t="e">
        <f t="shared" si="70"/>
        <v>#N/A</v>
      </c>
      <c r="P56" s="135" t="e">
        <f t="shared" si="70"/>
        <v>#N/A</v>
      </c>
      <c r="Q56" s="164" t="e">
        <f t="shared" si="70"/>
        <v>#N/A</v>
      </c>
      <c r="R56" s="164" t="e">
        <f t="shared" si="70"/>
        <v>#N/A</v>
      </c>
      <c r="S56" s="164" t="e">
        <f t="shared" si="70"/>
        <v>#N/A</v>
      </c>
      <c r="T56" s="164" t="e">
        <f t="shared" si="70"/>
        <v>#N/A</v>
      </c>
      <c r="U56" s="164" t="e">
        <f t="shared" si="70"/>
        <v>#N/A</v>
      </c>
      <c r="V56" s="135" t="e">
        <f t="shared" si="70"/>
        <v>#N/A</v>
      </c>
      <c r="W56" s="135" t="e">
        <f t="shared" si="70"/>
        <v>#N/A</v>
      </c>
      <c r="X56" s="135" t="e">
        <f t="shared" si="70"/>
        <v>#N/A</v>
      </c>
      <c r="Y56" s="135" t="e">
        <f t="shared" si="70"/>
        <v>#N/A</v>
      </c>
      <c r="Z56" s="135" t="e">
        <f t="shared" si="70"/>
        <v>#N/A</v>
      </c>
      <c r="AA56" s="135" t="e">
        <f t="shared" si="70"/>
        <v>#N/A</v>
      </c>
      <c r="AB56" s="135" t="e">
        <f t="shared" si="70"/>
        <v>#N/A</v>
      </c>
    </row>
    <row r="57" spans="1:28" ht="15.5">
      <c r="A57" s="29" t="s">
        <v>193</v>
      </c>
      <c r="B57" s="30" t="str">
        <f t="shared" si="0"/>
        <v>PhilippinesBatangas</v>
      </c>
      <c r="C57" s="29" t="s">
        <v>27</v>
      </c>
      <c r="D57" s="30" t="s">
        <v>542</v>
      </c>
      <c r="E57" s="120">
        <v>0.26742100000000002</v>
      </c>
      <c r="F57" s="181">
        <v>4.6682390999999997E-2</v>
      </c>
      <c r="G57" s="181">
        <v>9.4757704999999998E-2</v>
      </c>
      <c r="H57" s="181">
        <v>0.195033654</v>
      </c>
      <c r="I57" s="120">
        <v>0.31775799999999998</v>
      </c>
      <c r="J57" s="28" t="s">
        <v>1649</v>
      </c>
      <c r="K57" s="135" t="e">
        <f t="shared" ref="K57:AB57" si="71">NA()</f>
        <v>#N/A</v>
      </c>
      <c r="L57" s="135" t="e">
        <f t="shared" si="71"/>
        <v>#N/A</v>
      </c>
      <c r="M57" s="164" t="e">
        <f t="shared" si="71"/>
        <v>#N/A</v>
      </c>
      <c r="N57" s="164" t="e">
        <f t="shared" si="71"/>
        <v>#N/A</v>
      </c>
      <c r="O57" s="165" t="e">
        <f t="shared" si="71"/>
        <v>#N/A</v>
      </c>
      <c r="P57" s="135" t="e">
        <f t="shared" si="71"/>
        <v>#N/A</v>
      </c>
      <c r="Q57" s="164" t="e">
        <f t="shared" si="71"/>
        <v>#N/A</v>
      </c>
      <c r="R57" s="164" t="e">
        <f t="shared" si="71"/>
        <v>#N/A</v>
      </c>
      <c r="S57" s="164" t="e">
        <f t="shared" si="71"/>
        <v>#N/A</v>
      </c>
      <c r="T57" s="164" t="e">
        <f t="shared" si="71"/>
        <v>#N/A</v>
      </c>
      <c r="U57" s="164" t="e">
        <f t="shared" si="71"/>
        <v>#N/A</v>
      </c>
      <c r="V57" s="135" t="e">
        <f t="shared" si="71"/>
        <v>#N/A</v>
      </c>
      <c r="W57" s="135" t="e">
        <f t="shared" si="71"/>
        <v>#N/A</v>
      </c>
      <c r="X57" s="135" t="e">
        <f t="shared" si="71"/>
        <v>#N/A</v>
      </c>
      <c r="Y57" s="135" t="e">
        <f t="shared" si="71"/>
        <v>#N/A</v>
      </c>
      <c r="Z57" s="135" t="e">
        <f t="shared" si="71"/>
        <v>#N/A</v>
      </c>
      <c r="AA57" s="135" t="e">
        <f t="shared" si="71"/>
        <v>#N/A</v>
      </c>
      <c r="AB57" s="135" t="e">
        <f t="shared" si="71"/>
        <v>#N/A</v>
      </c>
    </row>
    <row r="58" spans="1:28" ht="15.5">
      <c r="A58" s="29" t="s">
        <v>193</v>
      </c>
      <c r="B58" s="30" t="str">
        <f t="shared" si="0"/>
        <v>PhilippinesBenguet</v>
      </c>
      <c r="C58" s="29" t="s">
        <v>27</v>
      </c>
      <c r="D58" s="30" t="s">
        <v>1487</v>
      </c>
      <c r="E58" s="120">
        <v>0.27260600000000001</v>
      </c>
      <c r="F58" s="181">
        <v>4.7230257999999997E-2</v>
      </c>
      <c r="G58" s="181">
        <v>0.102314329</v>
      </c>
      <c r="H58" s="181">
        <v>0.218125545</v>
      </c>
      <c r="I58" s="120">
        <v>0.32229799999999997</v>
      </c>
      <c r="J58" s="28" t="s">
        <v>1649</v>
      </c>
      <c r="K58" s="135" t="e">
        <f t="shared" ref="K58:AB58" si="72">NA()</f>
        <v>#N/A</v>
      </c>
      <c r="L58" s="135" t="e">
        <f t="shared" si="72"/>
        <v>#N/A</v>
      </c>
      <c r="M58" s="164" t="e">
        <f t="shared" si="72"/>
        <v>#N/A</v>
      </c>
      <c r="N58" s="164" t="e">
        <f t="shared" si="72"/>
        <v>#N/A</v>
      </c>
      <c r="O58" s="165" t="e">
        <f t="shared" si="72"/>
        <v>#N/A</v>
      </c>
      <c r="P58" s="135" t="e">
        <f t="shared" si="72"/>
        <v>#N/A</v>
      </c>
      <c r="Q58" s="164" t="e">
        <f t="shared" si="72"/>
        <v>#N/A</v>
      </c>
      <c r="R58" s="164" t="e">
        <f t="shared" si="72"/>
        <v>#N/A</v>
      </c>
      <c r="S58" s="164" t="e">
        <f t="shared" si="72"/>
        <v>#N/A</v>
      </c>
      <c r="T58" s="164" t="e">
        <f t="shared" si="72"/>
        <v>#N/A</v>
      </c>
      <c r="U58" s="164" t="e">
        <f t="shared" si="72"/>
        <v>#N/A</v>
      </c>
      <c r="V58" s="135" t="e">
        <f t="shared" si="72"/>
        <v>#N/A</v>
      </c>
      <c r="W58" s="135" t="e">
        <f t="shared" si="72"/>
        <v>#N/A</v>
      </c>
      <c r="X58" s="135" t="e">
        <f t="shared" si="72"/>
        <v>#N/A</v>
      </c>
      <c r="Y58" s="135" t="e">
        <f t="shared" si="72"/>
        <v>#N/A</v>
      </c>
      <c r="Z58" s="135" t="e">
        <f t="shared" si="72"/>
        <v>#N/A</v>
      </c>
      <c r="AA58" s="135" t="e">
        <f t="shared" si="72"/>
        <v>#N/A</v>
      </c>
      <c r="AB58" s="135" t="e">
        <f t="shared" si="72"/>
        <v>#N/A</v>
      </c>
    </row>
    <row r="59" spans="1:28" ht="15.5">
      <c r="A59" s="29" t="s">
        <v>193</v>
      </c>
      <c r="B59" s="30" t="str">
        <f t="shared" si="0"/>
        <v>PhilippinesBiliran</v>
      </c>
      <c r="C59" s="29" t="s">
        <v>27</v>
      </c>
      <c r="D59" s="30" t="s">
        <v>1122</v>
      </c>
      <c r="E59" s="120">
        <v>0.22614999999999999</v>
      </c>
      <c r="F59" s="181">
        <v>5.5328298999999997E-2</v>
      </c>
      <c r="G59" s="181">
        <v>0.10547630700000001</v>
      </c>
      <c r="H59" s="181">
        <v>0.18865230899999999</v>
      </c>
      <c r="I59" s="120">
        <v>0.29424499999999998</v>
      </c>
      <c r="J59" s="28" t="s">
        <v>1649</v>
      </c>
      <c r="K59" s="135" t="e">
        <f t="shared" ref="K59:AB59" si="73">NA()</f>
        <v>#N/A</v>
      </c>
      <c r="L59" s="135" t="e">
        <f t="shared" si="73"/>
        <v>#N/A</v>
      </c>
      <c r="M59" s="164" t="e">
        <f t="shared" si="73"/>
        <v>#N/A</v>
      </c>
      <c r="N59" s="164" t="e">
        <f t="shared" si="73"/>
        <v>#N/A</v>
      </c>
      <c r="O59" s="165" t="e">
        <f t="shared" si="73"/>
        <v>#N/A</v>
      </c>
      <c r="P59" s="135" t="e">
        <f t="shared" si="73"/>
        <v>#N/A</v>
      </c>
      <c r="Q59" s="164" t="e">
        <f t="shared" si="73"/>
        <v>#N/A</v>
      </c>
      <c r="R59" s="164" t="e">
        <f t="shared" si="73"/>
        <v>#N/A</v>
      </c>
      <c r="S59" s="164" t="e">
        <f t="shared" si="73"/>
        <v>#N/A</v>
      </c>
      <c r="T59" s="164" t="e">
        <f t="shared" si="73"/>
        <v>#N/A</v>
      </c>
      <c r="U59" s="164" t="e">
        <f t="shared" si="73"/>
        <v>#N/A</v>
      </c>
      <c r="V59" s="135" t="e">
        <f t="shared" si="73"/>
        <v>#N/A</v>
      </c>
      <c r="W59" s="135" t="e">
        <f t="shared" si="73"/>
        <v>#N/A</v>
      </c>
      <c r="X59" s="135" t="e">
        <f t="shared" si="73"/>
        <v>#N/A</v>
      </c>
      <c r="Y59" s="135" t="e">
        <f t="shared" si="73"/>
        <v>#N/A</v>
      </c>
      <c r="Z59" s="135" t="e">
        <f t="shared" si="73"/>
        <v>#N/A</v>
      </c>
      <c r="AA59" s="135" t="e">
        <f t="shared" si="73"/>
        <v>#N/A</v>
      </c>
      <c r="AB59" s="135" t="e">
        <f t="shared" si="73"/>
        <v>#N/A</v>
      </c>
    </row>
    <row r="60" spans="1:28" ht="15.5">
      <c r="A60" s="29" t="s">
        <v>193</v>
      </c>
      <c r="B60" s="30" t="str">
        <f t="shared" si="0"/>
        <v>PhilippinesBohol</v>
      </c>
      <c r="C60" s="29" t="s">
        <v>27</v>
      </c>
      <c r="D60" s="30" t="s">
        <v>895</v>
      </c>
      <c r="E60" s="120">
        <v>0.23432800000000001</v>
      </c>
      <c r="F60" s="181">
        <v>5.3642011000000003E-2</v>
      </c>
      <c r="G60" s="181">
        <v>9.9853071000000002E-2</v>
      </c>
      <c r="H60" s="181">
        <v>0.177813728</v>
      </c>
      <c r="I60" s="120">
        <v>0.30875000000000002</v>
      </c>
      <c r="J60" s="28" t="s">
        <v>1649</v>
      </c>
      <c r="K60" s="135" t="e">
        <f t="shared" ref="K60:AB60" si="74">NA()</f>
        <v>#N/A</v>
      </c>
      <c r="L60" s="135" t="e">
        <f t="shared" si="74"/>
        <v>#N/A</v>
      </c>
      <c r="M60" s="164" t="e">
        <f t="shared" si="74"/>
        <v>#N/A</v>
      </c>
      <c r="N60" s="164" t="e">
        <f t="shared" si="74"/>
        <v>#N/A</v>
      </c>
      <c r="O60" s="165" t="e">
        <f t="shared" si="74"/>
        <v>#N/A</v>
      </c>
      <c r="P60" s="135" t="e">
        <f t="shared" si="74"/>
        <v>#N/A</v>
      </c>
      <c r="Q60" s="164" t="e">
        <f t="shared" si="74"/>
        <v>#N/A</v>
      </c>
      <c r="R60" s="164" t="e">
        <f t="shared" si="74"/>
        <v>#N/A</v>
      </c>
      <c r="S60" s="164" t="e">
        <f t="shared" si="74"/>
        <v>#N/A</v>
      </c>
      <c r="T60" s="164" t="e">
        <f t="shared" si="74"/>
        <v>#N/A</v>
      </c>
      <c r="U60" s="164" t="e">
        <f t="shared" si="74"/>
        <v>#N/A</v>
      </c>
      <c r="V60" s="135" t="e">
        <f t="shared" si="74"/>
        <v>#N/A</v>
      </c>
      <c r="W60" s="135" t="e">
        <f t="shared" si="74"/>
        <v>#N/A</v>
      </c>
      <c r="X60" s="135" t="e">
        <f t="shared" si="74"/>
        <v>#N/A</v>
      </c>
      <c r="Y60" s="135" t="e">
        <f t="shared" si="74"/>
        <v>#N/A</v>
      </c>
      <c r="Z60" s="135" t="e">
        <f t="shared" si="74"/>
        <v>#N/A</v>
      </c>
      <c r="AA60" s="135" t="e">
        <f t="shared" si="74"/>
        <v>#N/A</v>
      </c>
      <c r="AB60" s="135" t="e">
        <f t="shared" si="74"/>
        <v>#N/A</v>
      </c>
    </row>
    <row r="61" spans="1:28" ht="15.5">
      <c r="A61" s="29" t="s">
        <v>193</v>
      </c>
      <c r="B61" s="30" t="str">
        <f t="shared" si="0"/>
        <v>PhilippinesBukidnon</v>
      </c>
      <c r="C61" s="29" t="s">
        <v>27</v>
      </c>
      <c r="D61" s="30" t="s">
        <v>1206</v>
      </c>
      <c r="E61" s="120">
        <v>0.23788899999999999</v>
      </c>
      <c r="F61" s="181">
        <v>5.4968606000000003E-2</v>
      </c>
      <c r="G61" s="181">
        <v>0.104051226</v>
      </c>
      <c r="H61" s="181">
        <v>0.19391319800000001</v>
      </c>
      <c r="I61" s="120">
        <v>0.30087599999999998</v>
      </c>
      <c r="J61" s="28" t="s">
        <v>1649</v>
      </c>
      <c r="K61" s="135" t="e">
        <f t="shared" ref="K61:AB61" si="75">NA()</f>
        <v>#N/A</v>
      </c>
      <c r="L61" s="135" t="e">
        <f t="shared" si="75"/>
        <v>#N/A</v>
      </c>
      <c r="M61" s="164" t="e">
        <f t="shared" si="75"/>
        <v>#N/A</v>
      </c>
      <c r="N61" s="164" t="e">
        <f t="shared" si="75"/>
        <v>#N/A</v>
      </c>
      <c r="O61" s="165" t="e">
        <f t="shared" si="75"/>
        <v>#N/A</v>
      </c>
      <c r="P61" s="135" t="e">
        <f t="shared" si="75"/>
        <v>#N/A</v>
      </c>
      <c r="Q61" s="164" t="e">
        <f t="shared" si="75"/>
        <v>#N/A</v>
      </c>
      <c r="R61" s="164" t="e">
        <f t="shared" si="75"/>
        <v>#N/A</v>
      </c>
      <c r="S61" s="164" t="e">
        <f t="shared" si="75"/>
        <v>#N/A</v>
      </c>
      <c r="T61" s="164" t="e">
        <f t="shared" si="75"/>
        <v>#N/A</v>
      </c>
      <c r="U61" s="164" t="e">
        <f t="shared" si="75"/>
        <v>#N/A</v>
      </c>
      <c r="V61" s="135" t="e">
        <f t="shared" si="75"/>
        <v>#N/A</v>
      </c>
      <c r="W61" s="135" t="e">
        <f t="shared" si="75"/>
        <v>#N/A</v>
      </c>
      <c r="X61" s="135" t="e">
        <f t="shared" si="75"/>
        <v>#N/A</v>
      </c>
      <c r="Y61" s="135" t="e">
        <f t="shared" si="75"/>
        <v>#N/A</v>
      </c>
      <c r="Z61" s="135" t="e">
        <f t="shared" si="75"/>
        <v>#N/A</v>
      </c>
      <c r="AA61" s="135" t="e">
        <f t="shared" si="75"/>
        <v>#N/A</v>
      </c>
      <c r="AB61" s="135" t="e">
        <f t="shared" si="75"/>
        <v>#N/A</v>
      </c>
    </row>
    <row r="62" spans="1:28" ht="15.5">
      <c r="A62" s="29" t="s">
        <v>193</v>
      </c>
      <c r="B62" s="30" t="str">
        <f t="shared" si="0"/>
        <v>PhilippinesBulacan</v>
      </c>
      <c r="C62" s="29" t="s">
        <v>27</v>
      </c>
      <c r="D62" s="30" t="s">
        <v>431</v>
      </c>
      <c r="E62" s="120">
        <v>0.27066200000000001</v>
      </c>
      <c r="F62" s="181">
        <v>4.7046069000000003E-2</v>
      </c>
      <c r="G62" s="181">
        <v>9.5564464000000002E-2</v>
      </c>
      <c r="H62" s="181">
        <v>0.194065073</v>
      </c>
      <c r="I62" s="120">
        <v>0.319965</v>
      </c>
      <c r="J62" s="28" t="s">
        <v>1649</v>
      </c>
      <c r="K62" s="135" t="e">
        <f t="shared" ref="K62:AB62" si="76">NA()</f>
        <v>#N/A</v>
      </c>
      <c r="L62" s="135" t="e">
        <f t="shared" si="76"/>
        <v>#N/A</v>
      </c>
      <c r="M62" s="164" t="e">
        <f t="shared" si="76"/>
        <v>#N/A</v>
      </c>
      <c r="N62" s="164" t="e">
        <f t="shared" si="76"/>
        <v>#N/A</v>
      </c>
      <c r="O62" s="165" t="e">
        <f t="shared" si="76"/>
        <v>#N/A</v>
      </c>
      <c r="P62" s="135" t="e">
        <f t="shared" si="76"/>
        <v>#N/A</v>
      </c>
      <c r="Q62" s="164" t="e">
        <f t="shared" si="76"/>
        <v>#N/A</v>
      </c>
      <c r="R62" s="164" t="e">
        <f t="shared" si="76"/>
        <v>#N/A</v>
      </c>
      <c r="S62" s="164" t="e">
        <f t="shared" si="76"/>
        <v>#N/A</v>
      </c>
      <c r="T62" s="164" t="e">
        <f t="shared" si="76"/>
        <v>#N/A</v>
      </c>
      <c r="U62" s="164" t="e">
        <f t="shared" si="76"/>
        <v>#N/A</v>
      </c>
      <c r="V62" s="135" t="e">
        <f t="shared" si="76"/>
        <v>#N/A</v>
      </c>
      <c r="W62" s="135" t="e">
        <f t="shared" si="76"/>
        <v>#N/A</v>
      </c>
      <c r="X62" s="135" t="e">
        <f t="shared" si="76"/>
        <v>#N/A</v>
      </c>
      <c r="Y62" s="135" t="e">
        <f t="shared" si="76"/>
        <v>#N/A</v>
      </c>
      <c r="Z62" s="135" t="e">
        <f t="shared" si="76"/>
        <v>#N/A</v>
      </c>
      <c r="AA62" s="135" t="e">
        <f t="shared" si="76"/>
        <v>#N/A</v>
      </c>
      <c r="AB62" s="135" t="e">
        <f t="shared" si="76"/>
        <v>#N/A</v>
      </c>
    </row>
    <row r="63" spans="1:28" ht="15.5">
      <c r="A63" s="29" t="s">
        <v>193</v>
      </c>
      <c r="B63" s="30" t="str">
        <f t="shared" si="0"/>
        <v>PhilippinesCagayan</v>
      </c>
      <c r="C63" s="29" t="s">
        <v>27</v>
      </c>
      <c r="D63" s="30" t="s">
        <v>332</v>
      </c>
      <c r="E63" s="120">
        <v>0.25128800000000001</v>
      </c>
      <c r="F63" s="181">
        <v>4.7029149999999999E-2</v>
      </c>
      <c r="G63" s="181">
        <v>9.4859586999999995E-2</v>
      </c>
      <c r="H63" s="181">
        <v>0.19050878800000001</v>
      </c>
      <c r="I63" s="120">
        <v>0.31895899999999999</v>
      </c>
      <c r="J63" s="28" t="s">
        <v>1649</v>
      </c>
      <c r="K63" s="135" t="e">
        <f t="shared" ref="K63:AB63" si="77">NA()</f>
        <v>#N/A</v>
      </c>
      <c r="L63" s="135" t="e">
        <f t="shared" si="77"/>
        <v>#N/A</v>
      </c>
      <c r="M63" s="164" t="e">
        <f t="shared" si="77"/>
        <v>#N/A</v>
      </c>
      <c r="N63" s="164" t="e">
        <f t="shared" si="77"/>
        <v>#N/A</v>
      </c>
      <c r="O63" s="165" t="e">
        <f t="shared" si="77"/>
        <v>#N/A</v>
      </c>
      <c r="P63" s="135" t="e">
        <f t="shared" si="77"/>
        <v>#N/A</v>
      </c>
      <c r="Q63" s="164" t="e">
        <f t="shared" si="77"/>
        <v>#N/A</v>
      </c>
      <c r="R63" s="164" t="e">
        <f t="shared" si="77"/>
        <v>#N/A</v>
      </c>
      <c r="S63" s="164" t="e">
        <f t="shared" si="77"/>
        <v>#N/A</v>
      </c>
      <c r="T63" s="164" t="e">
        <f t="shared" si="77"/>
        <v>#N/A</v>
      </c>
      <c r="U63" s="164" t="e">
        <f t="shared" si="77"/>
        <v>#N/A</v>
      </c>
      <c r="V63" s="135" t="e">
        <f t="shared" si="77"/>
        <v>#N/A</v>
      </c>
      <c r="W63" s="135" t="e">
        <f t="shared" si="77"/>
        <v>#N/A</v>
      </c>
      <c r="X63" s="135" t="e">
        <f t="shared" si="77"/>
        <v>#N/A</v>
      </c>
      <c r="Y63" s="135" t="e">
        <f t="shared" si="77"/>
        <v>#N/A</v>
      </c>
      <c r="Z63" s="135" t="e">
        <f t="shared" si="77"/>
        <v>#N/A</v>
      </c>
      <c r="AA63" s="135" t="e">
        <f t="shared" si="77"/>
        <v>#N/A</v>
      </c>
      <c r="AB63" s="135" t="e">
        <f t="shared" si="77"/>
        <v>#N/A</v>
      </c>
    </row>
    <row r="64" spans="1:28" ht="15.5">
      <c r="A64" s="29" t="s">
        <v>193</v>
      </c>
      <c r="B64" s="30" t="str">
        <f t="shared" si="0"/>
        <v>PhilippinesCamarines Norte</v>
      </c>
      <c r="C64" s="29" t="s">
        <v>27</v>
      </c>
      <c r="D64" s="30" t="s">
        <v>696</v>
      </c>
      <c r="E64" s="120">
        <v>0.23378499999999999</v>
      </c>
      <c r="F64" s="181">
        <v>5.6009380999999997E-2</v>
      </c>
      <c r="G64" s="181">
        <v>0.105689398</v>
      </c>
      <c r="H64" s="181">
        <v>0.18619848999999999</v>
      </c>
      <c r="I64" s="120">
        <v>0.28961300000000001</v>
      </c>
      <c r="J64" s="28" t="s">
        <v>1649</v>
      </c>
      <c r="K64" s="135" t="e">
        <f t="shared" ref="K64:AB64" si="78">NA()</f>
        <v>#N/A</v>
      </c>
      <c r="L64" s="135" t="e">
        <f t="shared" si="78"/>
        <v>#N/A</v>
      </c>
      <c r="M64" s="164" t="e">
        <f t="shared" si="78"/>
        <v>#N/A</v>
      </c>
      <c r="N64" s="164" t="e">
        <f t="shared" si="78"/>
        <v>#N/A</v>
      </c>
      <c r="O64" s="165" t="e">
        <f t="shared" si="78"/>
        <v>#N/A</v>
      </c>
      <c r="P64" s="135" t="e">
        <f t="shared" si="78"/>
        <v>#N/A</v>
      </c>
      <c r="Q64" s="164" t="e">
        <f t="shared" si="78"/>
        <v>#N/A</v>
      </c>
      <c r="R64" s="164" t="e">
        <f t="shared" si="78"/>
        <v>#N/A</v>
      </c>
      <c r="S64" s="164" t="e">
        <f t="shared" si="78"/>
        <v>#N/A</v>
      </c>
      <c r="T64" s="164" t="e">
        <f t="shared" si="78"/>
        <v>#N/A</v>
      </c>
      <c r="U64" s="164" t="e">
        <f t="shared" si="78"/>
        <v>#N/A</v>
      </c>
      <c r="V64" s="135" t="e">
        <f t="shared" si="78"/>
        <v>#N/A</v>
      </c>
      <c r="W64" s="135" t="e">
        <f t="shared" si="78"/>
        <v>#N/A</v>
      </c>
      <c r="X64" s="135" t="e">
        <f t="shared" si="78"/>
        <v>#N/A</v>
      </c>
      <c r="Y64" s="135" t="e">
        <f t="shared" si="78"/>
        <v>#N/A</v>
      </c>
      <c r="Z64" s="135" t="e">
        <f t="shared" si="78"/>
        <v>#N/A</v>
      </c>
      <c r="AA64" s="135" t="e">
        <f t="shared" si="78"/>
        <v>#N/A</v>
      </c>
      <c r="AB64" s="135" t="e">
        <f t="shared" si="78"/>
        <v>#N/A</v>
      </c>
    </row>
    <row r="65" spans="1:28" ht="15.5">
      <c r="A65" s="29" t="s">
        <v>193</v>
      </c>
      <c r="B65" s="30" t="str">
        <f t="shared" si="0"/>
        <v>PhilippinesCamarines Sur</v>
      </c>
      <c r="C65" s="29" t="s">
        <v>27</v>
      </c>
      <c r="D65" s="30" t="s">
        <v>708</v>
      </c>
      <c r="E65" s="120">
        <v>0.234984</v>
      </c>
      <c r="F65" s="181">
        <v>5.9505444999999997E-2</v>
      </c>
      <c r="G65" s="181">
        <v>0.111484812</v>
      </c>
      <c r="H65" s="181">
        <v>0.19336107199999999</v>
      </c>
      <c r="I65" s="120">
        <v>0.285327</v>
      </c>
      <c r="J65" s="28" t="s">
        <v>1649</v>
      </c>
      <c r="K65" s="135" t="e">
        <f t="shared" ref="K65:AB65" si="79">NA()</f>
        <v>#N/A</v>
      </c>
      <c r="L65" s="135" t="e">
        <f t="shared" si="79"/>
        <v>#N/A</v>
      </c>
      <c r="M65" s="164" t="e">
        <f t="shared" si="79"/>
        <v>#N/A</v>
      </c>
      <c r="N65" s="164" t="e">
        <f t="shared" si="79"/>
        <v>#N/A</v>
      </c>
      <c r="O65" s="165" t="e">
        <f t="shared" si="79"/>
        <v>#N/A</v>
      </c>
      <c r="P65" s="135" t="e">
        <f t="shared" si="79"/>
        <v>#N/A</v>
      </c>
      <c r="Q65" s="164" t="e">
        <f t="shared" si="79"/>
        <v>#N/A</v>
      </c>
      <c r="R65" s="164" t="e">
        <f t="shared" si="79"/>
        <v>#N/A</v>
      </c>
      <c r="S65" s="164" t="e">
        <f t="shared" si="79"/>
        <v>#N/A</v>
      </c>
      <c r="T65" s="164" t="e">
        <f t="shared" si="79"/>
        <v>#N/A</v>
      </c>
      <c r="U65" s="164" t="e">
        <f t="shared" si="79"/>
        <v>#N/A</v>
      </c>
      <c r="V65" s="135" t="e">
        <f t="shared" si="79"/>
        <v>#N/A</v>
      </c>
      <c r="W65" s="135" t="e">
        <f t="shared" si="79"/>
        <v>#N/A</v>
      </c>
      <c r="X65" s="135" t="e">
        <f t="shared" si="79"/>
        <v>#N/A</v>
      </c>
      <c r="Y65" s="135" t="e">
        <f t="shared" si="79"/>
        <v>#N/A</v>
      </c>
      <c r="Z65" s="135" t="e">
        <f t="shared" si="79"/>
        <v>#N/A</v>
      </c>
      <c r="AA65" s="135" t="e">
        <f t="shared" si="79"/>
        <v>#N/A</v>
      </c>
      <c r="AB65" s="135" t="e">
        <f t="shared" si="79"/>
        <v>#N/A</v>
      </c>
    </row>
    <row r="66" spans="1:28" ht="15.5">
      <c r="A66" s="29" t="s">
        <v>193</v>
      </c>
      <c r="B66" s="30" t="str">
        <f t="shared" si="0"/>
        <v>PhilippinesCamiguin</v>
      </c>
      <c r="C66" s="29" t="s">
        <v>27</v>
      </c>
      <c r="D66" s="30" t="s">
        <v>1226</v>
      </c>
      <c r="E66" s="120">
        <v>0.229797</v>
      </c>
      <c r="F66" s="181">
        <v>5.2431113000000001E-2</v>
      </c>
      <c r="G66" s="181">
        <v>9.7662695999999993E-2</v>
      </c>
      <c r="H66" s="181">
        <v>0.172901738</v>
      </c>
      <c r="I66" s="120">
        <v>0.30832500000000002</v>
      </c>
      <c r="J66" s="28" t="s">
        <v>1649</v>
      </c>
      <c r="K66" s="135" t="e">
        <f t="shared" ref="K66:AB66" si="80">NA()</f>
        <v>#N/A</v>
      </c>
      <c r="L66" s="135" t="e">
        <f t="shared" si="80"/>
        <v>#N/A</v>
      </c>
      <c r="M66" s="164" t="e">
        <f t="shared" si="80"/>
        <v>#N/A</v>
      </c>
      <c r="N66" s="164" t="e">
        <f t="shared" si="80"/>
        <v>#N/A</v>
      </c>
      <c r="O66" s="165" t="e">
        <f t="shared" si="80"/>
        <v>#N/A</v>
      </c>
      <c r="P66" s="135" t="e">
        <f t="shared" si="80"/>
        <v>#N/A</v>
      </c>
      <c r="Q66" s="164" t="e">
        <f t="shared" si="80"/>
        <v>#N/A</v>
      </c>
      <c r="R66" s="164" t="e">
        <f t="shared" si="80"/>
        <v>#N/A</v>
      </c>
      <c r="S66" s="164" t="e">
        <f t="shared" si="80"/>
        <v>#N/A</v>
      </c>
      <c r="T66" s="164" t="e">
        <f t="shared" si="80"/>
        <v>#N/A</v>
      </c>
      <c r="U66" s="164" t="e">
        <f t="shared" si="80"/>
        <v>#N/A</v>
      </c>
      <c r="V66" s="135" t="e">
        <f t="shared" si="80"/>
        <v>#N/A</v>
      </c>
      <c r="W66" s="135" t="e">
        <f t="shared" si="80"/>
        <v>#N/A</v>
      </c>
      <c r="X66" s="135" t="e">
        <f t="shared" si="80"/>
        <v>#N/A</v>
      </c>
      <c r="Y66" s="135" t="e">
        <f t="shared" si="80"/>
        <v>#N/A</v>
      </c>
      <c r="Z66" s="135" t="e">
        <f t="shared" si="80"/>
        <v>#N/A</v>
      </c>
      <c r="AA66" s="135" t="e">
        <f t="shared" si="80"/>
        <v>#N/A</v>
      </c>
      <c r="AB66" s="135" t="e">
        <f t="shared" si="80"/>
        <v>#N/A</v>
      </c>
    </row>
    <row r="67" spans="1:28" ht="15.5">
      <c r="A67" s="29" t="s">
        <v>193</v>
      </c>
      <c r="B67" s="30" t="str">
        <f t="shared" si="0"/>
        <v>PhilippinesCapiz</v>
      </c>
      <c r="C67" s="29" t="s">
        <v>27</v>
      </c>
      <c r="D67" s="30" t="s">
        <v>828</v>
      </c>
      <c r="E67" s="120">
        <v>0.247285</v>
      </c>
      <c r="F67" s="181">
        <v>4.8866275000000001E-2</v>
      </c>
      <c r="G67" s="181">
        <v>9.9162840000000002E-2</v>
      </c>
      <c r="H67" s="181">
        <v>0.197785874</v>
      </c>
      <c r="I67" s="120">
        <v>0.32106699999999999</v>
      </c>
      <c r="J67" s="28" t="s">
        <v>1649</v>
      </c>
      <c r="K67" s="135" t="e">
        <f t="shared" ref="K67:AB67" si="81">NA()</f>
        <v>#N/A</v>
      </c>
      <c r="L67" s="135" t="e">
        <f t="shared" si="81"/>
        <v>#N/A</v>
      </c>
      <c r="M67" s="164" t="e">
        <f t="shared" si="81"/>
        <v>#N/A</v>
      </c>
      <c r="N67" s="164" t="e">
        <f t="shared" si="81"/>
        <v>#N/A</v>
      </c>
      <c r="O67" s="165" t="e">
        <f t="shared" si="81"/>
        <v>#N/A</v>
      </c>
      <c r="P67" s="135" t="e">
        <f t="shared" si="81"/>
        <v>#N/A</v>
      </c>
      <c r="Q67" s="164" t="e">
        <f t="shared" si="81"/>
        <v>#N/A</v>
      </c>
      <c r="R67" s="164" t="e">
        <f t="shared" si="81"/>
        <v>#N/A</v>
      </c>
      <c r="S67" s="164" t="e">
        <f t="shared" si="81"/>
        <v>#N/A</v>
      </c>
      <c r="T67" s="164" t="e">
        <f t="shared" si="81"/>
        <v>#N/A</v>
      </c>
      <c r="U67" s="164" t="e">
        <f t="shared" si="81"/>
        <v>#N/A</v>
      </c>
      <c r="V67" s="135" t="e">
        <f t="shared" si="81"/>
        <v>#N/A</v>
      </c>
      <c r="W67" s="135" t="e">
        <f t="shared" si="81"/>
        <v>#N/A</v>
      </c>
      <c r="X67" s="135" t="e">
        <f t="shared" si="81"/>
        <v>#N/A</v>
      </c>
      <c r="Y67" s="135" t="e">
        <f t="shared" si="81"/>
        <v>#N/A</v>
      </c>
      <c r="Z67" s="135" t="e">
        <f t="shared" si="81"/>
        <v>#N/A</v>
      </c>
      <c r="AA67" s="135" t="e">
        <f t="shared" si="81"/>
        <v>#N/A</v>
      </c>
      <c r="AB67" s="135" t="e">
        <f t="shared" si="81"/>
        <v>#N/A</v>
      </c>
    </row>
    <row r="68" spans="1:28" ht="15.5">
      <c r="A68" s="29" t="s">
        <v>193</v>
      </c>
      <c r="B68" s="30" t="str">
        <f t="shared" si="0"/>
        <v>PhilippinesCatanduanes</v>
      </c>
      <c r="C68" s="29" t="s">
        <v>27</v>
      </c>
      <c r="D68" s="30" t="s">
        <v>746</v>
      </c>
      <c r="E68" s="120">
        <v>0.22780900000000001</v>
      </c>
      <c r="F68" s="181">
        <v>5.7682285999999999E-2</v>
      </c>
      <c r="G68" s="181">
        <v>0.108831103</v>
      </c>
      <c r="H68" s="181">
        <v>0.19039407699999999</v>
      </c>
      <c r="I68" s="120">
        <v>0.28963800000000001</v>
      </c>
      <c r="J68" s="28" t="s">
        <v>1649</v>
      </c>
      <c r="K68" s="135" t="e">
        <f t="shared" ref="K68:AB68" si="82">NA()</f>
        <v>#N/A</v>
      </c>
      <c r="L68" s="135" t="e">
        <f t="shared" si="82"/>
        <v>#N/A</v>
      </c>
      <c r="M68" s="164" t="e">
        <f t="shared" si="82"/>
        <v>#N/A</v>
      </c>
      <c r="N68" s="164" t="e">
        <f t="shared" si="82"/>
        <v>#N/A</v>
      </c>
      <c r="O68" s="165" t="e">
        <f t="shared" si="82"/>
        <v>#N/A</v>
      </c>
      <c r="P68" s="135" t="e">
        <f t="shared" si="82"/>
        <v>#N/A</v>
      </c>
      <c r="Q68" s="164" t="e">
        <f t="shared" si="82"/>
        <v>#N/A</v>
      </c>
      <c r="R68" s="164" t="e">
        <f t="shared" si="82"/>
        <v>#N/A</v>
      </c>
      <c r="S68" s="164" t="e">
        <f t="shared" si="82"/>
        <v>#N/A</v>
      </c>
      <c r="T68" s="164" t="e">
        <f t="shared" si="82"/>
        <v>#N/A</v>
      </c>
      <c r="U68" s="164" t="e">
        <f t="shared" si="82"/>
        <v>#N/A</v>
      </c>
      <c r="V68" s="135" t="e">
        <f t="shared" si="82"/>
        <v>#N/A</v>
      </c>
      <c r="W68" s="135" t="e">
        <f t="shared" si="82"/>
        <v>#N/A</v>
      </c>
      <c r="X68" s="135" t="e">
        <f t="shared" si="82"/>
        <v>#N/A</v>
      </c>
      <c r="Y68" s="135" t="e">
        <f t="shared" si="82"/>
        <v>#N/A</v>
      </c>
      <c r="Z68" s="135" t="e">
        <f t="shared" si="82"/>
        <v>#N/A</v>
      </c>
      <c r="AA68" s="135" t="e">
        <f t="shared" si="82"/>
        <v>#N/A</v>
      </c>
      <c r="AB68" s="135" t="e">
        <f t="shared" si="82"/>
        <v>#N/A</v>
      </c>
    </row>
    <row r="69" spans="1:28" ht="15.5">
      <c r="A69" s="29" t="s">
        <v>193</v>
      </c>
      <c r="B69" s="30" t="str">
        <f t="shared" si="0"/>
        <v>PhilippinesCavite</v>
      </c>
      <c r="C69" s="29" t="s">
        <v>27</v>
      </c>
      <c r="D69" s="30" t="s">
        <v>571</v>
      </c>
      <c r="E69" s="120">
        <v>0.28463699999999997</v>
      </c>
      <c r="F69" s="181">
        <v>4.6005750999999998E-2</v>
      </c>
      <c r="G69" s="181">
        <v>9.4513201000000005E-2</v>
      </c>
      <c r="H69" s="181">
        <v>0.19620580300000001</v>
      </c>
      <c r="I69" s="120">
        <v>0.31889600000000001</v>
      </c>
      <c r="J69" s="28" t="s">
        <v>1649</v>
      </c>
      <c r="K69" s="135" t="e">
        <f t="shared" ref="K69:AB69" si="83">NA()</f>
        <v>#N/A</v>
      </c>
      <c r="L69" s="135" t="e">
        <f t="shared" si="83"/>
        <v>#N/A</v>
      </c>
      <c r="M69" s="164" t="e">
        <f t="shared" si="83"/>
        <v>#N/A</v>
      </c>
      <c r="N69" s="164" t="e">
        <f t="shared" si="83"/>
        <v>#N/A</v>
      </c>
      <c r="O69" s="165" t="e">
        <f t="shared" si="83"/>
        <v>#N/A</v>
      </c>
      <c r="P69" s="135" t="e">
        <f t="shared" si="83"/>
        <v>#N/A</v>
      </c>
      <c r="Q69" s="164" t="e">
        <f t="shared" si="83"/>
        <v>#N/A</v>
      </c>
      <c r="R69" s="164" t="e">
        <f t="shared" si="83"/>
        <v>#N/A</v>
      </c>
      <c r="S69" s="164" t="e">
        <f t="shared" si="83"/>
        <v>#N/A</v>
      </c>
      <c r="T69" s="164" t="e">
        <f t="shared" si="83"/>
        <v>#N/A</v>
      </c>
      <c r="U69" s="164" t="e">
        <f t="shared" si="83"/>
        <v>#N/A</v>
      </c>
      <c r="V69" s="135" t="e">
        <f t="shared" si="83"/>
        <v>#N/A</v>
      </c>
      <c r="W69" s="135" t="e">
        <f t="shared" si="83"/>
        <v>#N/A</v>
      </c>
      <c r="X69" s="135" t="e">
        <f t="shared" si="83"/>
        <v>#N/A</v>
      </c>
      <c r="Y69" s="135" t="e">
        <f t="shared" si="83"/>
        <v>#N/A</v>
      </c>
      <c r="Z69" s="135" t="e">
        <f t="shared" si="83"/>
        <v>#N/A</v>
      </c>
      <c r="AA69" s="135" t="e">
        <f t="shared" si="83"/>
        <v>#N/A</v>
      </c>
      <c r="AB69" s="135" t="e">
        <f t="shared" si="83"/>
        <v>#N/A</v>
      </c>
    </row>
    <row r="70" spans="1:28" ht="15.5">
      <c r="A70" s="29" t="s">
        <v>193</v>
      </c>
      <c r="B70" s="30" t="str">
        <f t="shared" si="0"/>
        <v>PhilippinesCebu</v>
      </c>
      <c r="C70" s="29" t="s">
        <v>27</v>
      </c>
      <c r="D70" s="30" t="s">
        <v>937</v>
      </c>
      <c r="E70" s="120">
        <v>0.25832899999999998</v>
      </c>
      <c r="F70" s="181">
        <v>4.9503072000000002E-2</v>
      </c>
      <c r="G70" s="181">
        <v>9.7980964000000004E-2</v>
      </c>
      <c r="H70" s="181">
        <v>0.19640122900000001</v>
      </c>
      <c r="I70" s="120">
        <v>0.30632599999999999</v>
      </c>
      <c r="J70" s="28" t="s">
        <v>1649</v>
      </c>
      <c r="K70" s="135" t="e">
        <f t="shared" ref="K70:AB70" si="84">NA()</f>
        <v>#N/A</v>
      </c>
      <c r="L70" s="135" t="e">
        <f t="shared" si="84"/>
        <v>#N/A</v>
      </c>
      <c r="M70" s="164" t="e">
        <f t="shared" si="84"/>
        <v>#N/A</v>
      </c>
      <c r="N70" s="164" t="e">
        <f t="shared" si="84"/>
        <v>#N/A</v>
      </c>
      <c r="O70" s="165" t="e">
        <f t="shared" si="84"/>
        <v>#N/A</v>
      </c>
      <c r="P70" s="135" t="e">
        <f t="shared" si="84"/>
        <v>#N/A</v>
      </c>
      <c r="Q70" s="164" t="e">
        <f t="shared" si="84"/>
        <v>#N/A</v>
      </c>
      <c r="R70" s="164" t="e">
        <f t="shared" si="84"/>
        <v>#N/A</v>
      </c>
      <c r="S70" s="164" t="e">
        <f t="shared" si="84"/>
        <v>#N/A</v>
      </c>
      <c r="T70" s="164" t="e">
        <f t="shared" si="84"/>
        <v>#N/A</v>
      </c>
      <c r="U70" s="164" t="e">
        <f t="shared" si="84"/>
        <v>#N/A</v>
      </c>
      <c r="V70" s="135" t="e">
        <f t="shared" si="84"/>
        <v>#N/A</v>
      </c>
      <c r="W70" s="135" t="e">
        <f t="shared" si="84"/>
        <v>#N/A</v>
      </c>
      <c r="X70" s="135" t="e">
        <f t="shared" si="84"/>
        <v>#N/A</v>
      </c>
      <c r="Y70" s="135" t="e">
        <f t="shared" si="84"/>
        <v>#N/A</v>
      </c>
      <c r="Z70" s="135" t="e">
        <f t="shared" si="84"/>
        <v>#N/A</v>
      </c>
      <c r="AA70" s="135" t="e">
        <f t="shared" si="84"/>
        <v>#N/A</v>
      </c>
      <c r="AB70" s="135" t="e">
        <f t="shared" si="84"/>
        <v>#N/A</v>
      </c>
    </row>
    <row r="71" spans="1:28" ht="15.5">
      <c r="A71" s="29" t="s">
        <v>193</v>
      </c>
      <c r="B71" s="30" t="str">
        <f t="shared" si="0"/>
        <v>PhilippinesCity of Isabela (NOT A PROVINCE)</v>
      </c>
      <c r="C71" s="29" t="s">
        <v>27</v>
      </c>
      <c r="D71" s="30" t="s">
        <v>1203</v>
      </c>
      <c r="E71" s="120">
        <v>0.26956799999999997</v>
      </c>
      <c r="F71" s="181">
        <v>5.5333900999999998E-2</v>
      </c>
      <c r="G71" s="181">
        <v>0.114161081</v>
      </c>
      <c r="H71" s="181">
        <v>0.21545731800000001</v>
      </c>
      <c r="I71" s="120">
        <v>0.28153699999999998</v>
      </c>
      <c r="J71" s="28" t="s">
        <v>1649</v>
      </c>
      <c r="K71" s="135" t="e">
        <f t="shared" ref="K71:AB71" si="85">NA()</f>
        <v>#N/A</v>
      </c>
      <c r="L71" s="135" t="e">
        <f t="shared" si="85"/>
        <v>#N/A</v>
      </c>
      <c r="M71" s="164" t="e">
        <f t="shared" si="85"/>
        <v>#N/A</v>
      </c>
      <c r="N71" s="164" t="e">
        <f t="shared" si="85"/>
        <v>#N/A</v>
      </c>
      <c r="O71" s="165" t="e">
        <f t="shared" si="85"/>
        <v>#N/A</v>
      </c>
      <c r="P71" s="135" t="e">
        <f t="shared" si="85"/>
        <v>#N/A</v>
      </c>
      <c r="Q71" s="164" t="e">
        <f t="shared" si="85"/>
        <v>#N/A</v>
      </c>
      <c r="R71" s="164" t="e">
        <f t="shared" si="85"/>
        <v>#N/A</v>
      </c>
      <c r="S71" s="164" t="e">
        <f t="shared" si="85"/>
        <v>#N/A</v>
      </c>
      <c r="T71" s="164" t="e">
        <f t="shared" si="85"/>
        <v>#N/A</v>
      </c>
      <c r="U71" s="164" t="e">
        <f t="shared" si="85"/>
        <v>#N/A</v>
      </c>
      <c r="V71" s="135" t="e">
        <f t="shared" si="85"/>
        <v>#N/A</v>
      </c>
      <c r="W71" s="135" t="e">
        <f t="shared" si="85"/>
        <v>#N/A</v>
      </c>
      <c r="X71" s="135" t="e">
        <f t="shared" si="85"/>
        <v>#N/A</v>
      </c>
      <c r="Y71" s="135" t="e">
        <f t="shared" si="85"/>
        <v>#N/A</v>
      </c>
      <c r="Z71" s="135" t="e">
        <f t="shared" si="85"/>
        <v>#N/A</v>
      </c>
      <c r="AA71" s="135" t="e">
        <f t="shared" si="85"/>
        <v>#N/A</v>
      </c>
      <c r="AB71" s="135" t="e">
        <f t="shared" si="85"/>
        <v>#N/A</v>
      </c>
    </row>
    <row r="72" spans="1:28" ht="15.5">
      <c r="A72" s="29" t="s">
        <v>193</v>
      </c>
      <c r="B72" s="30" t="str">
        <f t="shared" si="0"/>
        <v>PhilippinesCompostela Valley</v>
      </c>
      <c r="C72" s="29" t="s">
        <v>27</v>
      </c>
      <c r="D72" s="30" t="s">
        <v>1361</v>
      </c>
      <c r="E72" s="120">
        <v>0.24175199999999999</v>
      </c>
      <c r="F72" s="181">
        <v>5.2856446000000001E-2</v>
      </c>
      <c r="G72" s="181">
        <v>0.10160071800000001</v>
      </c>
      <c r="H72" s="181">
        <v>0.193754441</v>
      </c>
      <c r="I72" s="120">
        <v>0.31903199999999998</v>
      </c>
      <c r="J72" s="28" t="s">
        <v>1649</v>
      </c>
      <c r="K72" s="135" t="e">
        <f t="shared" ref="K72:AB72" si="86">NA()</f>
        <v>#N/A</v>
      </c>
      <c r="L72" s="135" t="e">
        <f t="shared" si="86"/>
        <v>#N/A</v>
      </c>
      <c r="M72" s="164" t="e">
        <f t="shared" si="86"/>
        <v>#N/A</v>
      </c>
      <c r="N72" s="164" t="e">
        <f t="shared" si="86"/>
        <v>#N/A</v>
      </c>
      <c r="O72" s="165" t="e">
        <f t="shared" si="86"/>
        <v>#N/A</v>
      </c>
      <c r="P72" s="135" t="e">
        <f t="shared" si="86"/>
        <v>#N/A</v>
      </c>
      <c r="Q72" s="164" t="e">
        <f t="shared" si="86"/>
        <v>#N/A</v>
      </c>
      <c r="R72" s="164" t="e">
        <f t="shared" si="86"/>
        <v>#N/A</v>
      </c>
      <c r="S72" s="164" t="e">
        <f t="shared" si="86"/>
        <v>#N/A</v>
      </c>
      <c r="T72" s="164" t="e">
        <f t="shared" si="86"/>
        <v>#N/A</v>
      </c>
      <c r="U72" s="164" t="e">
        <f t="shared" si="86"/>
        <v>#N/A</v>
      </c>
      <c r="V72" s="135" t="e">
        <f t="shared" si="86"/>
        <v>#N/A</v>
      </c>
      <c r="W72" s="135" t="e">
        <f t="shared" si="86"/>
        <v>#N/A</v>
      </c>
      <c r="X72" s="135" t="e">
        <f t="shared" si="86"/>
        <v>#N/A</v>
      </c>
      <c r="Y72" s="135" t="e">
        <f t="shared" si="86"/>
        <v>#N/A</v>
      </c>
      <c r="Z72" s="135" t="e">
        <f t="shared" si="86"/>
        <v>#N/A</v>
      </c>
      <c r="AA72" s="135" t="e">
        <f t="shared" si="86"/>
        <v>#N/A</v>
      </c>
      <c r="AB72" s="135" t="e">
        <f t="shared" si="86"/>
        <v>#N/A</v>
      </c>
    </row>
    <row r="73" spans="1:28" ht="15.5">
      <c r="A73" s="29" t="s">
        <v>193</v>
      </c>
      <c r="B73" s="30" t="str">
        <f t="shared" si="0"/>
        <v>PhilippinesCotabato City (NOT A PROVINCE)</v>
      </c>
      <c r="C73" s="29" t="s">
        <v>27</v>
      </c>
      <c r="D73" s="30" t="s">
        <v>1429</v>
      </c>
      <c r="E73" s="120">
        <v>0.28353099999999998</v>
      </c>
      <c r="F73" s="181">
        <v>5.7424241000000001E-2</v>
      </c>
      <c r="G73" s="181">
        <v>0.11835839099999999</v>
      </c>
      <c r="H73" s="181">
        <v>0.21320941199999999</v>
      </c>
      <c r="I73" s="120">
        <v>0.27939999999999998</v>
      </c>
      <c r="J73" s="28" t="s">
        <v>1649</v>
      </c>
      <c r="K73" s="135" t="e">
        <f t="shared" ref="K73:AB73" si="87">NA()</f>
        <v>#N/A</v>
      </c>
      <c r="L73" s="135" t="e">
        <f t="shared" si="87"/>
        <v>#N/A</v>
      </c>
      <c r="M73" s="164" t="e">
        <f t="shared" si="87"/>
        <v>#N/A</v>
      </c>
      <c r="N73" s="164" t="e">
        <f t="shared" si="87"/>
        <v>#N/A</v>
      </c>
      <c r="O73" s="165" t="e">
        <f t="shared" si="87"/>
        <v>#N/A</v>
      </c>
      <c r="P73" s="135" t="e">
        <f t="shared" si="87"/>
        <v>#N/A</v>
      </c>
      <c r="Q73" s="164" t="e">
        <f t="shared" si="87"/>
        <v>#N/A</v>
      </c>
      <c r="R73" s="164" t="e">
        <f t="shared" si="87"/>
        <v>#N/A</v>
      </c>
      <c r="S73" s="164" t="e">
        <f t="shared" si="87"/>
        <v>#N/A</v>
      </c>
      <c r="T73" s="164" t="e">
        <f t="shared" si="87"/>
        <v>#N/A</v>
      </c>
      <c r="U73" s="164" t="e">
        <f t="shared" si="87"/>
        <v>#N/A</v>
      </c>
      <c r="V73" s="135" t="e">
        <f t="shared" si="87"/>
        <v>#N/A</v>
      </c>
      <c r="W73" s="135" t="e">
        <f t="shared" si="87"/>
        <v>#N/A</v>
      </c>
      <c r="X73" s="135" t="e">
        <f t="shared" si="87"/>
        <v>#N/A</v>
      </c>
      <c r="Y73" s="135" t="e">
        <f t="shared" si="87"/>
        <v>#N/A</v>
      </c>
      <c r="Z73" s="135" t="e">
        <f t="shared" si="87"/>
        <v>#N/A</v>
      </c>
      <c r="AA73" s="135" t="e">
        <f t="shared" si="87"/>
        <v>#N/A</v>
      </c>
      <c r="AB73" s="135" t="e">
        <f t="shared" si="87"/>
        <v>#N/A</v>
      </c>
    </row>
    <row r="74" spans="1:28" ht="15.5">
      <c r="A74" s="29" t="s">
        <v>193</v>
      </c>
      <c r="B74" s="30" t="str">
        <f t="shared" si="0"/>
        <v>PhilippinesDavao del Norte</v>
      </c>
      <c r="C74" s="29" t="s">
        <v>27</v>
      </c>
      <c r="D74" s="30" t="s">
        <v>1328</v>
      </c>
      <c r="E74" s="120">
        <v>0.25354399999999999</v>
      </c>
      <c r="F74" s="181">
        <v>4.8697669999999998E-2</v>
      </c>
      <c r="G74" s="181">
        <v>9.6218558999999995E-2</v>
      </c>
      <c r="H74" s="181">
        <v>0.19141776499999999</v>
      </c>
      <c r="I74" s="120">
        <v>0.320683</v>
      </c>
      <c r="J74" s="28" t="s">
        <v>1649</v>
      </c>
      <c r="K74" s="135" t="e">
        <f t="shared" ref="K74:AB74" si="88">NA()</f>
        <v>#N/A</v>
      </c>
      <c r="L74" s="135" t="e">
        <f t="shared" si="88"/>
        <v>#N/A</v>
      </c>
      <c r="M74" s="164" t="e">
        <f t="shared" si="88"/>
        <v>#N/A</v>
      </c>
      <c r="N74" s="164" t="e">
        <f t="shared" si="88"/>
        <v>#N/A</v>
      </c>
      <c r="O74" s="165" t="e">
        <f t="shared" si="88"/>
        <v>#N/A</v>
      </c>
      <c r="P74" s="135" t="e">
        <f t="shared" si="88"/>
        <v>#N/A</v>
      </c>
      <c r="Q74" s="164" t="e">
        <f t="shared" si="88"/>
        <v>#N/A</v>
      </c>
      <c r="R74" s="164" t="e">
        <f t="shared" si="88"/>
        <v>#N/A</v>
      </c>
      <c r="S74" s="164" t="e">
        <f t="shared" si="88"/>
        <v>#N/A</v>
      </c>
      <c r="T74" s="164" t="e">
        <f t="shared" si="88"/>
        <v>#N/A</v>
      </c>
      <c r="U74" s="164" t="e">
        <f t="shared" si="88"/>
        <v>#N/A</v>
      </c>
      <c r="V74" s="135" t="e">
        <f t="shared" si="88"/>
        <v>#N/A</v>
      </c>
      <c r="W74" s="135" t="e">
        <f t="shared" si="88"/>
        <v>#N/A</v>
      </c>
      <c r="X74" s="135" t="e">
        <f t="shared" si="88"/>
        <v>#N/A</v>
      </c>
      <c r="Y74" s="135" t="e">
        <f t="shared" si="88"/>
        <v>#N/A</v>
      </c>
      <c r="Z74" s="135" t="e">
        <f t="shared" si="88"/>
        <v>#N/A</v>
      </c>
      <c r="AA74" s="135" t="e">
        <f t="shared" si="88"/>
        <v>#N/A</v>
      </c>
      <c r="AB74" s="135" t="e">
        <f t="shared" si="88"/>
        <v>#N/A</v>
      </c>
    </row>
    <row r="75" spans="1:28" ht="15.5">
      <c r="A75" s="29" t="s">
        <v>193</v>
      </c>
      <c r="B75" s="30" t="str">
        <f t="shared" si="0"/>
        <v>PhilippinesDavao del Sur</v>
      </c>
      <c r="C75" s="29" t="s">
        <v>27</v>
      </c>
      <c r="D75" s="30" t="s">
        <v>1338</v>
      </c>
      <c r="E75" s="120">
        <v>0.26569100000000001</v>
      </c>
      <c r="F75" s="181">
        <v>4.8097638999999998E-2</v>
      </c>
      <c r="G75" s="181">
        <v>9.8672347999999993E-2</v>
      </c>
      <c r="H75" s="181">
        <v>0.201272169</v>
      </c>
      <c r="I75" s="120">
        <v>0.31912099999999999</v>
      </c>
      <c r="J75" s="28" t="s">
        <v>1649</v>
      </c>
      <c r="K75" s="135" t="e">
        <f t="shared" ref="K75:AB75" si="89">NA()</f>
        <v>#N/A</v>
      </c>
      <c r="L75" s="135" t="e">
        <f t="shared" si="89"/>
        <v>#N/A</v>
      </c>
      <c r="M75" s="164" t="e">
        <f t="shared" si="89"/>
        <v>#N/A</v>
      </c>
      <c r="N75" s="164" t="e">
        <f t="shared" si="89"/>
        <v>#N/A</v>
      </c>
      <c r="O75" s="165" t="e">
        <f t="shared" si="89"/>
        <v>#N/A</v>
      </c>
      <c r="P75" s="135" t="e">
        <f t="shared" si="89"/>
        <v>#N/A</v>
      </c>
      <c r="Q75" s="164" t="e">
        <f t="shared" si="89"/>
        <v>#N/A</v>
      </c>
      <c r="R75" s="164" t="e">
        <f t="shared" si="89"/>
        <v>#N/A</v>
      </c>
      <c r="S75" s="164" t="e">
        <f t="shared" si="89"/>
        <v>#N/A</v>
      </c>
      <c r="T75" s="164" t="e">
        <f t="shared" si="89"/>
        <v>#N/A</v>
      </c>
      <c r="U75" s="164" t="e">
        <f t="shared" si="89"/>
        <v>#N/A</v>
      </c>
      <c r="V75" s="135" t="e">
        <f t="shared" si="89"/>
        <v>#N/A</v>
      </c>
      <c r="W75" s="135" t="e">
        <f t="shared" si="89"/>
        <v>#N/A</v>
      </c>
      <c r="X75" s="135" t="e">
        <f t="shared" si="89"/>
        <v>#N/A</v>
      </c>
      <c r="Y75" s="135" t="e">
        <f t="shared" si="89"/>
        <v>#N/A</v>
      </c>
      <c r="Z75" s="135" t="e">
        <f t="shared" si="89"/>
        <v>#N/A</v>
      </c>
      <c r="AA75" s="135" t="e">
        <f t="shared" si="89"/>
        <v>#N/A</v>
      </c>
      <c r="AB75" s="135" t="e">
        <f t="shared" si="89"/>
        <v>#N/A</v>
      </c>
    </row>
    <row r="76" spans="1:28" ht="15.5">
      <c r="A76" s="29" t="s">
        <v>193</v>
      </c>
      <c r="B76" s="30" t="str">
        <f t="shared" si="0"/>
        <v>PhilippinesDavao Occidental</v>
      </c>
      <c r="C76" s="29" t="s">
        <v>27</v>
      </c>
      <c r="D76" s="30" t="s">
        <v>1372</v>
      </c>
      <c r="E76" s="120">
        <v>0.23777100000000001</v>
      </c>
      <c r="F76" s="181">
        <v>5.7478930999999997E-2</v>
      </c>
      <c r="G76" s="181">
        <v>0.107061345</v>
      </c>
      <c r="H76" s="181">
        <v>0.19124555100000001</v>
      </c>
      <c r="I76" s="120">
        <v>0.29539199999999999</v>
      </c>
      <c r="J76" s="28" t="s">
        <v>1649</v>
      </c>
      <c r="K76" s="135" t="e">
        <f t="shared" ref="K76:AB76" si="90">NA()</f>
        <v>#N/A</v>
      </c>
      <c r="L76" s="135" t="e">
        <f t="shared" si="90"/>
        <v>#N/A</v>
      </c>
      <c r="M76" s="164" t="e">
        <f t="shared" si="90"/>
        <v>#N/A</v>
      </c>
      <c r="N76" s="164" t="e">
        <f t="shared" si="90"/>
        <v>#N/A</v>
      </c>
      <c r="O76" s="165" t="e">
        <f t="shared" si="90"/>
        <v>#N/A</v>
      </c>
      <c r="P76" s="135" t="e">
        <f t="shared" si="90"/>
        <v>#N/A</v>
      </c>
      <c r="Q76" s="164" t="e">
        <f t="shared" si="90"/>
        <v>#N/A</v>
      </c>
      <c r="R76" s="164" t="e">
        <f t="shared" si="90"/>
        <v>#N/A</v>
      </c>
      <c r="S76" s="164" t="e">
        <f t="shared" si="90"/>
        <v>#N/A</v>
      </c>
      <c r="T76" s="164" t="e">
        <f t="shared" si="90"/>
        <v>#N/A</v>
      </c>
      <c r="U76" s="164" t="e">
        <f t="shared" si="90"/>
        <v>#N/A</v>
      </c>
      <c r="V76" s="135" t="e">
        <f t="shared" si="90"/>
        <v>#N/A</v>
      </c>
      <c r="W76" s="135" t="e">
        <f t="shared" si="90"/>
        <v>#N/A</v>
      </c>
      <c r="X76" s="135" t="e">
        <f t="shared" si="90"/>
        <v>#N/A</v>
      </c>
      <c r="Y76" s="135" t="e">
        <f t="shared" si="90"/>
        <v>#N/A</v>
      </c>
      <c r="Z76" s="135" t="e">
        <f t="shared" si="90"/>
        <v>#N/A</v>
      </c>
      <c r="AA76" s="135" t="e">
        <f t="shared" si="90"/>
        <v>#N/A</v>
      </c>
      <c r="AB76" s="135" t="e">
        <f t="shared" si="90"/>
        <v>#N/A</v>
      </c>
    </row>
    <row r="77" spans="1:28" ht="15.5">
      <c r="A77" s="29" t="s">
        <v>193</v>
      </c>
      <c r="B77" s="30" t="str">
        <f t="shared" si="0"/>
        <v>PhilippinesDavao Oriental</v>
      </c>
      <c r="C77" s="29" t="s">
        <v>27</v>
      </c>
      <c r="D77" s="30" t="s">
        <v>1349</v>
      </c>
      <c r="E77" s="120">
        <v>0.23435</v>
      </c>
      <c r="F77" s="181">
        <v>5.4540771000000002E-2</v>
      </c>
      <c r="G77" s="181">
        <v>0.10466439299999999</v>
      </c>
      <c r="H77" s="181">
        <v>0.18999638599999999</v>
      </c>
      <c r="I77" s="120">
        <v>0.30798199999999998</v>
      </c>
      <c r="J77" s="28" t="s">
        <v>1649</v>
      </c>
      <c r="K77" s="135" t="e">
        <f t="shared" ref="K77:AB77" si="91">NA()</f>
        <v>#N/A</v>
      </c>
      <c r="L77" s="135" t="e">
        <f t="shared" si="91"/>
        <v>#N/A</v>
      </c>
      <c r="M77" s="164" t="e">
        <f t="shared" si="91"/>
        <v>#N/A</v>
      </c>
      <c r="N77" s="164" t="e">
        <f t="shared" si="91"/>
        <v>#N/A</v>
      </c>
      <c r="O77" s="165" t="e">
        <f t="shared" si="91"/>
        <v>#N/A</v>
      </c>
      <c r="P77" s="135" t="e">
        <f t="shared" si="91"/>
        <v>#N/A</v>
      </c>
      <c r="Q77" s="164" t="e">
        <f t="shared" si="91"/>
        <v>#N/A</v>
      </c>
      <c r="R77" s="164" t="e">
        <f t="shared" si="91"/>
        <v>#N/A</v>
      </c>
      <c r="S77" s="164" t="e">
        <f t="shared" si="91"/>
        <v>#N/A</v>
      </c>
      <c r="T77" s="164" t="e">
        <f t="shared" si="91"/>
        <v>#N/A</v>
      </c>
      <c r="U77" s="164" t="e">
        <f t="shared" si="91"/>
        <v>#N/A</v>
      </c>
      <c r="V77" s="135" t="e">
        <f t="shared" si="91"/>
        <v>#N/A</v>
      </c>
      <c r="W77" s="135" t="e">
        <f t="shared" si="91"/>
        <v>#N/A</v>
      </c>
      <c r="X77" s="135" t="e">
        <f t="shared" si="91"/>
        <v>#N/A</v>
      </c>
      <c r="Y77" s="135" t="e">
        <f t="shared" si="91"/>
        <v>#N/A</v>
      </c>
      <c r="Z77" s="135" t="e">
        <f t="shared" si="91"/>
        <v>#N/A</v>
      </c>
      <c r="AA77" s="135" t="e">
        <f t="shared" si="91"/>
        <v>#N/A</v>
      </c>
      <c r="AB77" s="135" t="e">
        <f t="shared" si="91"/>
        <v>#N/A</v>
      </c>
    </row>
    <row r="78" spans="1:28" ht="15.5">
      <c r="A78" s="29" t="s">
        <v>193</v>
      </c>
      <c r="B78" s="30" t="str">
        <f t="shared" si="0"/>
        <v>PhilippinesDinagat Islands</v>
      </c>
      <c r="C78" s="29" t="s">
        <v>27</v>
      </c>
      <c r="D78" s="30" t="s">
        <v>1758</v>
      </c>
      <c r="E78" s="120">
        <v>0.234625</v>
      </c>
      <c r="F78" s="181">
        <v>5.3518623000000001E-2</v>
      </c>
      <c r="G78" s="181">
        <v>0.100541085</v>
      </c>
      <c r="H78" s="181">
        <v>0.18606077800000001</v>
      </c>
      <c r="I78" s="120">
        <v>0.30734099999999998</v>
      </c>
      <c r="J78" s="28" t="s">
        <v>1649</v>
      </c>
      <c r="K78" s="135" t="e">
        <f t="shared" ref="K78:AB78" si="92">NA()</f>
        <v>#N/A</v>
      </c>
      <c r="L78" s="135" t="e">
        <f t="shared" si="92"/>
        <v>#N/A</v>
      </c>
      <c r="M78" s="164" t="e">
        <f t="shared" si="92"/>
        <v>#N/A</v>
      </c>
      <c r="N78" s="164" t="e">
        <f t="shared" si="92"/>
        <v>#N/A</v>
      </c>
      <c r="O78" s="165" t="e">
        <f t="shared" si="92"/>
        <v>#N/A</v>
      </c>
      <c r="P78" s="135" t="e">
        <f t="shared" si="92"/>
        <v>#N/A</v>
      </c>
      <c r="Q78" s="164" t="e">
        <f t="shared" si="92"/>
        <v>#N/A</v>
      </c>
      <c r="R78" s="164" t="e">
        <f t="shared" si="92"/>
        <v>#N/A</v>
      </c>
      <c r="S78" s="164" t="e">
        <f t="shared" si="92"/>
        <v>#N/A</v>
      </c>
      <c r="T78" s="164" t="e">
        <f t="shared" si="92"/>
        <v>#N/A</v>
      </c>
      <c r="U78" s="164" t="e">
        <f t="shared" si="92"/>
        <v>#N/A</v>
      </c>
      <c r="V78" s="135" t="e">
        <f t="shared" si="92"/>
        <v>#N/A</v>
      </c>
      <c r="W78" s="135" t="e">
        <f t="shared" si="92"/>
        <v>#N/A</v>
      </c>
      <c r="X78" s="135" t="e">
        <f t="shared" si="92"/>
        <v>#N/A</v>
      </c>
      <c r="Y78" s="135" t="e">
        <f t="shared" si="92"/>
        <v>#N/A</v>
      </c>
      <c r="Z78" s="135" t="e">
        <f t="shared" si="92"/>
        <v>#N/A</v>
      </c>
      <c r="AA78" s="135" t="e">
        <f t="shared" si="92"/>
        <v>#N/A</v>
      </c>
      <c r="AB78" s="135" t="e">
        <f t="shared" si="92"/>
        <v>#N/A</v>
      </c>
    </row>
    <row r="79" spans="1:28" ht="15.5">
      <c r="A79" s="29" t="s">
        <v>193</v>
      </c>
      <c r="B79" s="30" t="str">
        <f t="shared" si="0"/>
        <v>PhilippinesEastern Samar</v>
      </c>
      <c r="C79" s="29" t="s">
        <v>27</v>
      </c>
      <c r="D79" s="30" t="s">
        <v>994</v>
      </c>
      <c r="E79" s="120">
        <v>0.228879</v>
      </c>
      <c r="F79" s="181">
        <v>5.7083226000000001E-2</v>
      </c>
      <c r="G79" s="181">
        <v>0.110326227</v>
      </c>
      <c r="H79" s="181">
        <v>0.20161828900000001</v>
      </c>
      <c r="I79" s="120">
        <v>0.30338900000000002</v>
      </c>
      <c r="J79" s="28" t="s">
        <v>1649</v>
      </c>
      <c r="K79" s="135" t="e">
        <f t="shared" ref="K79:AB79" si="93">NA()</f>
        <v>#N/A</v>
      </c>
      <c r="L79" s="135" t="e">
        <f t="shared" si="93"/>
        <v>#N/A</v>
      </c>
      <c r="M79" s="164" t="e">
        <f t="shared" si="93"/>
        <v>#N/A</v>
      </c>
      <c r="N79" s="164" t="e">
        <f t="shared" si="93"/>
        <v>#N/A</v>
      </c>
      <c r="O79" s="165" t="e">
        <f t="shared" si="93"/>
        <v>#N/A</v>
      </c>
      <c r="P79" s="135" t="e">
        <f t="shared" si="93"/>
        <v>#N/A</v>
      </c>
      <c r="Q79" s="164" t="e">
        <f t="shared" si="93"/>
        <v>#N/A</v>
      </c>
      <c r="R79" s="164" t="e">
        <f t="shared" si="93"/>
        <v>#N/A</v>
      </c>
      <c r="S79" s="164" t="e">
        <f t="shared" si="93"/>
        <v>#N/A</v>
      </c>
      <c r="T79" s="164" t="e">
        <f t="shared" si="93"/>
        <v>#N/A</v>
      </c>
      <c r="U79" s="164" t="e">
        <f t="shared" si="93"/>
        <v>#N/A</v>
      </c>
      <c r="V79" s="135" t="e">
        <f t="shared" si="93"/>
        <v>#N/A</v>
      </c>
      <c r="W79" s="135" t="e">
        <f t="shared" si="93"/>
        <v>#N/A</v>
      </c>
      <c r="X79" s="135" t="e">
        <f t="shared" si="93"/>
        <v>#N/A</v>
      </c>
      <c r="Y79" s="135" t="e">
        <f t="shared" si="93"/>
        <v>#N/A</v>
      </c>
      <c r="Z79" s="135" t="e">
        <f t="shared" si="93"/>
        <v>#N/A</v>
      </c>
      <c r="AA79" s="135" t="e">
        <f t="shared" si="93"/>
        <v>#N/A</v>
      </c>
      <c r="AB79" s="135" t="e">
        <f t="shared" si="93"/>
        <v>#N/A</v>
      </c>
    </row>
    <row r="80" spans="1:28" ht="15.5">
      <c r="A80" s="29" t="s">
        <v>193</v>
      </c>
      <c r="B80" s="30" t="str">
        <f t="shared" si="0"/>
        <v>PhilippinesGuimaras</v>
      </c>
      <c r="C80" s="29" t="s">
        <v>27</v>
      </c>
      <c r="D80" s="30" t="s">
        <v>889</v>
      </c>
      <c r="E80" s="120">
        <v>0.24760499999999999</v>
      </c>
      <c r="F80" s="181">
        <v>4.5116916E-2</v>
      </c>
      <c r="G80" s="181">
        <v>9.0142200000000006E-2</v>
      </c>
      <c r="H80" s="181">
        <v>0.186188886</v>
      </c>
      <c r="I80" s="120">
        <v>0.33174500000000001</v>
      </c>
      <c r="J80" s="28" t="s">
        <v>1649</v>
      </c>
      <c r="K80" s="135" t="e">
        <f t="shared" ref="K80:AB80" si="94">NA()</f>
        <v>#N/A</v>
      </c>
      <c r="L80" s="135" t="e">
        <f t="shared" si="94"/>
        <v>#N/A</v>
      </c>
      <c r="M80" s="164" t="e">
        <f t="shared" si="94"/>
        <v>#N/A</v>
      </c>
      <c r="N80" s="164" t="e">
        <f t="shared" si="94"/>
        <v>#N/A</v>
      </c>
      <c r="O80" s="165" t="e">
        <f t="shared" si="94"/>
        <v>#N/A</v>
      </c>
      <c r="P80" s="135" t="e">
        <f t="shared" si="94"/>
        <v>#N/A</v>
      </c>
      <c r="Q80" s="164" t="e">
        <f t="shared" si="94"/>
        <v>#N/A</v>
      </c>
      <c r="R80" s="164" t="e">
        <f t="shared" si="94"/>
        <v>#N/A</v>
      </c>
      <c r="S80" s="164" t="e">
        <f t="shared" si="94"/>
        <v>#N/A</v>
      </c>
      <c r="T80" s="164" t="e">
        <f t="shared" si="94"/>
        <v>#N/A</v>
      </c>
      <c r="U80" s="164" t="e">
        <f t="shared" si="94"/>
        <v>#N/A</v>
      </c>
      <c r="V80" s="135" t="e">
        <f t="shared" si="94"/>
        <v>#N/A</v>
      </c>
      <c r="W80" s="135" t="e">
        <f t="shared" si="94"/>
        <v>#N/A</v>
      </c>
      <c r="X80" s="135" t="e">
        <f t="shared" si="94"/>
        <v>#N/A</v>
      </c>
      <c r="Y80" s="135" t="e">
        <f t="shared" si="94"/>
        <v>#N/A</v>
      </c>
      <c r="Z80" s="135" t="e">
        <f t="shared" si="94"/>
        <v>#N/A</v>
      </c>
      <c r="AA80" s="135" t="e">
        <f t="shared" si="94"/>
        <v>#N/A</v>
      </c>
      <c r="AB80" s="135" t="e">
        <f t="shared" si="94"/>
        <v>#N/A</v>
      </c>
    </row>
    <row r="81" spans="1:28" ht="15.5">
      <c r="A81" s="29" t="s">
        <v>193</v>
      </c>
      <c r="B81" s="30" t="str">
        <f t="shared" si="0"/>
        <v>PhilippinesIfugao</v>
      </c>
      <c r="C81" s="29" t="s">
        <v>27</v>
      </c>
      <c r="D81" s="30" t="s">
        <v>1503</v>
      </c>
      <c r="E81" s="120">
        <v>0.24870100000000001</v>
      </c>
      <c r="F81" s="181">
        <v>5.2031044999999998E-2</v>
      </c>
      <c r="G81" s="181">
        <v>0.10313014700000001</v>
      </c>
      <c r="H81" s="181">
        <v>0.207813532</v>
      </c>
      <c r="I81" s="120">
        <v>0.31521399999999999</v>
      </c>
      <c r="J81" s="28" t="s">
        <v>1649</v>
      </c>
      <c r="K81" s="135" t="e">
        <f t="shared" ref="K81:AB81" si="95">NA()</f>
        <v>#N/A</v>
      </c>
      <c r="L81" s="135" t="e">
        <f t="shared" si="95"/>
        <v>#N/A</v>
      </c>
      <c r="M81" s="164" t="e">
        <f t="shared" si="95"/>
        <v>#N/A</v>
      </c>
      <c r="N81" s="164" t="e">
        <f t="shared" si="95"/>
        <v>#N/A</v>
      </c>
      <c r="O81" s="165" t="e">
        <f t="shared" si="95"/>
        <v>#N/A</v>
      </c>
      <c r="P81" s="135" t="e">
        <f t="shared" si="95"/>
        <v>#N/A</v>
      </c>
      <c r="Q81" s="164" t="e">
        <f t="shared" si="95"/>
        <v>#N/A</v>
      </c>
      <c r="R81" s="164" t="e">
        <f t="shared" si="95"/>
        <v>#N/A</v>
      </c>
      <c r="S81" s="164" t="e">
        <f t="shared" si="95"/>
        <v>#N/A</v>
      </c>
      <c r="T81" s="164" t="e">
        <f t="shared" si="95"/>
        <v>#N/A</v>
      </c>
      <c r="U81" s="164" t="e">
        <f t="shared" si="95"/>
        <v>#N/A</v>
      </c>
      <c r="V81" s="135" t="e">
        <f t="shared" si="95"/>
        <v>#N/A</v>
      </c>
      <c r="W81" s="135" t="e">
        <f t="shared" si="95"/>
        <v>#N/A</v>
      </c>
      <c r="X81" s="135" t="e">
        <f t="shared" si="95"/>
        <v>#N/A</v>
      </c>
      <c r="Y81" s="135" t="e">
        <f t="shared" si="95"/>
        <v>#N/A</v>
      </c>
      <c r="Z81" s="135" t="e">
        <f t="shared" si="95"/>
        <v>#N/A</v>
      </c>
      <c r="AA81" s="135" t="e">
        <f t="shared" si="95"/>
        <v>#N/A</v>
      </c>
      <c r="AB81" s="135" t="e">
        <f t="shared" si="95"/>
        <v>#N/A</v>
      </c>
    </row>
    <row r="82" spans="1:28" ht="15.5">
      <c r="A82" s="29" t="s">
        <v>193</v>
      </c>
      <c r="B82" s="30" t="str">
        <f t="shared" si="0"/>
        <v>PhilippinesIlocos Norte</v>
      </c>
      <c r="C82" s="29" t="s">
        <v>27</v>
      </c>
      <c r="D82" s="30" t="s">
        <v>196</v>
      </c>
      <c r="E82" s="120">
        <v>0.252969</v>
      </c>
      <c r="F82" s="181">
        <v>4.3653395999999997E-2</v>
      </c>
      <c r="G82" s="181">
        <v>8.5681382E-2</v>
      </c>
      <c r="H82" s="181">
        <v>0.17250594799999999</v>
      </c>
      <c r="I82" s="120">
        <v>0.33205099999999999</v>
      </c>
      <c r="J82" s="28" t="s">
        <v>1649</v>
      </c>
      <c r="K82" s="135" t="e">
        <f t="shared" ref="K82:AB82" si="96">NA()</f>
        <v>#N/A</v>
      </c>
      <c r="L82" s="135" t="e">
        <f t="shared" si="96"/>
        <v>#N/A</v>
      </c>
      <c r="M82" s="164" t="e">
        <f t="shared" si="96"/>
        <v>#N/A</v>
      </c>
      <c r="N82" s="164" t="e">
        <f t="shared" si="96"/>
        <v>#N/A</v>
      </c>
      <c r="O82" s="165" t="e">
        <f t="shared" si="96"/>
        <v>#N/A</v>
      </c>
      <c r="P82" s="135" t="e">
        <f t="shared" si="96"/>
        <v>#N/A</v>
      </c>
      <c r="Q82" s="164" t="e">
        <f t="shared" si="96"/>
        <v>#N/A</v>
      </c>
      <c r="R82" s="164" t="e">
        <f t="shared" si="96"/>
        <v>#N/A</v>
      </c>
      <c r="S82" s="164" t="e">
        <f t="shared" si="96"/>
        <v>#N/A</v>
      </c>
      <c r="T82" s="164" t="e">
        <f t="shared" si="96"/>
        <v>#N/A</v>
      </c>
      <c r="U82" s="164" t="e">
        <f t="shared" si="96"/>
        <v>#N/A</v>
      </c>
      <c r="V82" s="135" t="e">
        <f t="shared" si="96"/>
        <v>#N/A</v>
      </c>
      <c r="W82" s="135" t="e">
        <f t="shared" si="96"/>
        <v>#N/A</v>
      </c>
      <c r="X82" s="135" t="e">
        <f t="shared" si="96"/>
        <v>#N/A</v>
      </c>
      <c r="Y82" s="135" t="e">
        <f t="shared" si="96"/>
        <v>#N/A</v>
      </c>
      <c r="Z82" s="135" t="e">
        <f t="shared" si="96"/>
        <v>#N/A</v>
      </c>
      <c r="AA82" s="135" t="e">
        <f t="shared" si="96"/>
        <v>#N/A</v>
      </c>
      <c r="AB82" s="135" t="e">
        <f t="shared" si="96"/>
        <v>#N/A</v>
      </c>
    </row>
    <row r="83" spans="1:28" ht="15.5">
      <c r="A83" s="29" t="s">
        <v>193</v>
      </c>
      <c r="B83" s="30" t="str">
        <f t="shared" si="0"/>
        <v>PhilippinesIlocos Sur</v>
      </c>
      <c r="C83" s="29" t="s">
        <v>27</v>
      </c>
      <c r="D83" s="30" t="s">
        <v>221</v>
      </c>
      <c r="E83" s="120">
        <v>0.24939800000000001</v>
      </c>
      <c r="F83" s="181">
        <v>4.5295706999999998E-2</v>
      </c>
      <c r="G83" s="181">
        <v>8.7842266000000002E-2</v>
      </c>
      <c r="H83" s="181">
        <v>0.17496534599999999</v>
      </c>
      <c r="I83" s="120">
        <v>0.32978600000000002</v>
      </c>
      <c r="J83" s="28" t="s">
        <v>1649</v>
      </c>
      <c r="K83" s="135" t="e">
        <f t="shared" ref="K83:AB83" si="97">NA()</f>
        <v>#N/A</v>
      </c>
      <c r="L83" s="135" t="e">
        <f t="shared" si="97"/>
        <v>#N/A</v>
      </c>
      <c r="M83" s="164" t="e">
        <f t="shared" si="97"/>
        <v>#N/A</v>
      </c>
      <c r="N83" s="164" t="e">
        <f t="shared" si="97"/>
        <v>#N/A</v>
      </c>
      <c r="O83" s="165" t="e">
        <f t="shared" si="97"/>
        <v>#N/A</v>
      </c>
      <c r="P83" s="135" t="e">
        <f t="shared" si="97"/>
        <v>#N/A</v>
      </c>
      <c r="Q83" s="164" t="e">
        <f t="shared" si="97"/>
        <v>#N/A</v>
      </c>
      <c r="R83" s="164" t="e">
        <f t="shared" si="97"/>
        <v>#N/A</v>
      </c>
      <c r="S83" s="164" t="e">
        <f t="shared" si="97"/>
        <v>#N/A</v>
      </c>
      <c r="T83" s="164" t="e">
        <f t="shared" si="97"/>
        <v>#N/A</v>
      </c>
      <c r="U83" s="164" t="e">
        <f t="shared" si="97"/>
        <v>#N/A</v>
      </c>
      <c r="V83" s="135" t="e">
        <f t="shared" si="97"/>
        <v>#N/A</v>
      </c>
      <c r="W83" s="135" t="e">
        <f t="shared" si="97"/>
        <v>#N/A</v>
      </c>
      <c r="X83" s="135" t="e">
        <f t="shared" si="97"/>
        <v>#N/A</v>
      </c>
      <c r="Y83" s="135" t="e">
        <f t="shared" si="97"/>
        <v>#N/A</v>
      </c>
      <c r="Z83" s="135" t="e">
        <f t="shared" si="97"/>
        <v>#N/A</v>
      </c>
      <c r="AA83" s="135" t="e">
        <f t="shared" si="97"/>
        <v>#N/A</v>
      </c>
      <c r="AB83" s="135" t="e">
        <f t="shared" si="97"/>
        <v>#N/A</v>
      </c>
    </row>
    <row r="84" spans="1:28" ht="15.5">
      <c r="A84" s="29" t="s">
        <v>193</v>
      </c>
      <c r="B84" s="30" t="str">
        <f t="shared" si="0"/>
        <v>PhilippinesIloilo</v>
      </c>
      <c r="C84" s="29" t="s">
        <v>27</v>
      </c>
      <c r="D84" s="30" t="s">
        <v>846</v>
      </c>
      <c r="E84" s="120">
        <v>0.24879499999999999</v>
      </c>
      <c r="F84" s="181">
        <v>4.7145316999999999E-2</v>
      </c>
      <c r="G84" s="181">
        <v>9.4113651000000006E-2</v>
      </c>
      <c r="H84" s="181">
        <v>0.18738306900000001</v>
      </c>
      <c r="I84" s="120">
        <v>0.32212000000000002</v>
      </c>
      <c r="J84" s="28" t="s">
        <v>1649</v>
      </c>
      <c r="K84" s="135" t="e">
        <f t="shared" ref="K84:AB84" si="98">NA()</f>
        <v>#N/A</v>
      </c>
      <c r="L84" s="135" t="e">
        <f t="shared" si="98"/>
        <v>#N/A</v>
      </c>
      <c r="M84" s="164" t="e">
        <f t="shared" si="98"/>
        <v>#N/A</v>
      </c>
      <c r="N84" s="164" t="e">
        <f t="shared" si="98"/>
        <v>#N/A</v>
      </c>
      <c r="O84" s="165" t="e">
        <f t="shared" si="98"/>
        <v>#N/A</v>
      </c>
      <c r="P84" s="135" t="e">
        <f t="shared" si="98"/>
        <v>#N/A</v>
      </c>
      <c r="Q84" s="164" t="e">
        <f t="shared" si="98"/>
        <v>#N/A</v>
      </c>
      <c r="R84" s="164" t="e">
        <f t="shared" si="98"/>
        <v>#N/A</v>
      </c>
      <c r="S84" s="164" t="e">
        <f t="shared" si="98"/>
        <v>#N/A</v>
      </c>
      <c r="T84" s="164" t="e">
        <f t="shared" si="98"/>
        <v>#N/A</v>
      </c>
      <c r="U84" s="164" t="e">
        <f t="shared" si="98"/>
        <v>#N/A</v>
      </c>
      <c r="V84" s="135" t="e">
        <f t="shared" si="98"/>
        <v>#N/A</v>
      </c>
      <c r="W84" s="135" t="e">
        <f t="shared" si="98"/>
        <v>#N/A</v>
      </c>
      <c r="X84" s="135" t="e">
        <f t="shared" si="98"/>
        <v>#N/A</v>
      </c>
      <c r="Y84" s="135" t="e">
        <f t="shared" si="98"/>
        <v>#N/A</v>
      </c>
      <c r="Z84" s="135" t="e">
        <f t="shared" si="98"/>
        <v>#N/A</v>
      </c>
      <c r="AA84" s="135" t="e">
        <f t="shared" si="98"/>
        <v>#N/A</v>
      </c>
      <c r="AB84" s="135" t="e">
        <f t="shared" si="98"/>
        <v>#N/A</v>
      </c>
    </row>
    <row r="85" spans="1:28" ht="15.5">
      <c r="A85" s="29" t="s">
        <v>193</v>
      </c>
      <c r="B85" s="30" t="str">
        <f t="shared" si="0"/>
        <v>PhilippinesIsabela</v>
      </c>
      <c r="C85" s="29" t="s">
        <v>27</v>
      </c>
      <c r="D85" s="30" t="s">
        <v>362</v>
      </c>
      <c r="E85" s="120">
        <v>0.25616800000000001</v>
      </c>
      <c r="F85" s="181">
        <v>4.6576043999999997E-2</v>
      </c>
      <c r="G85" s="181">
        <v>9.2468087000000004E-2</v>
      </c>
      <c r="H85" s="181">
        <v>0.18862099199999999</v>
      </c>
      <c r="I85" s="120">
        <v>0.323353</v>
      </c>
      <c r="J85" s="28" t="s">
        <v>1649</v>
      </c>
      <c r="K85" s="135" t="e">
        <f t="shared" ref="K85:AB85" si="99">NA()</f>
        <v>#N/A</v>
      </c>
      <c r="L85" s="135" t="e">
        <f t="shared" si="99"/>
        <v>#N/A</v>
      </c>
      <c r="M85" s="164" t="e">
        <f t="shared" si="99"/>
        <v>#N/A</v>
      </c>
      <c r="N85" s="164" t="e">
        <f t="shared" si="99"/>
        <v>#N/A</v>
      </c>
      <c r="O85" s="165" t="e">
        <f t="shared" si="99"/>
        <v>#N/A</v>
      </c>
      <c r="P85" s="135" t="e">
        <f t="shared" si="99"/>
        <v>#N/A</v>
      </c>
      <c r="Q85" s="164" t="e">
        <f t="shared" si="99"/>
        <v>#N/A</v>
      </c>
      <c r="R85" s="164" t="e">
        <f t="shared" si="99"/>
        <v>#N/A</v>
      </c>
      <c r="S85" s="164" t="e">
        <f t="shared" si="99"/>
        <v>#N/A</v>
      </c>
      <c r="T85" s="164" t="e">
        <f t="shared" si="99"/>
        <v>#N/A</v>
      </c>
      <c r="U85" s="164" t="e">
        <f t="shared" si="99"/>
        <v>#N/A</v>
      </c>
      <c r="V85" s="135" t="e">
        <f t="shared" si="99"/>
        <v>#N/A</v>
      </c>
      <c r="W85" s="135" t="e">
        <f t="shared" si="99"/>
        <v>#N/A</v>
      </c>
      <c r="X85" s="135" t="e">
        <f t="shared" si="99"/>
        <v>#N/A</v>
      </c>
      <c r="Y85" s="135" t="e">
        <f t="shared" si="99"/>
        <v>#N/A</v>
      </c>
      <c r="Z85" s="135" t="e">
        <f t="shared" si="99"/>
        <v>#N/A</v>
      </c>
      <c r="AA85" s="135" t="e">
        <f t="shared" si="99"/>
        <v>#N/A</v>
      </c>
      <c r="AB85" s="135" t="e">
        <f t="shared" si="99"/>
        <v>#N/A</v>
      </c>
    </row>
    <row r="86" spans="1:28" ht="15.5">
      <c r="A86" s="29" t="s">
        <v>193</v>
      </c>
      <c r="B86" s="30" t="str">
        <f t="shared" si="0"/>
        <v>PhilippinesKalinga</v>
      </c>
      <c r="C86" s="29" t="s">
        <v>27</v>
      </c>
      <c r="D86" s="30" t="s">
        <v>1515</v>
      </c>
      <c r="E86" s="120">
        <v>0.24349699999999999</v>
      </c>
      <c r="F86" s="181">
        <v>5.3789731E-2</v>
      </c>
      <c r="G86" s="181">
        <v>0.10411886400000001</v>
      </c>
      <c r="H86" s="181">
        <v>0.200775813</v>
      </c>
      <c r="I86" s="120">
        <v>0.310415</v>
      </c>
      <c r="J86" s="28" t="s">
        <v>1649</v>
      </c>
      <c r="K86" s="135" t="e">
        <f t="shared" ref="K86:AB86" si="100">NA()</f>
        <v>#N/A</v>
      </c>
      <c r="L86" s="135" t="e">
        <f t="shared" si="100"/>
        <v>#N/A</v>
      </c>
      <c r="M86" s="164" t="e">
        <f t="shared" si="100"/>
        <v>#N/A</v>
      </c>
      <c r="N86" s="164" t="e">
        <f t="shared" si="100"/>
        <v>#N/A</v>
      </c>
      <c r="O86" s="165" t="e">
        <f t="shared" si="100"/>
        <v>#N/A</v>
      </c>
      <c r="P86" s="135" t="e">
        <f t="shared" si="100"/>
        <v>#N/A</v>
      </c>
      <c r="Q86" s="164" t="e">
        <f t="shared" si="100"/>
        <v>#N/A</v>
      </c>
      <c r="R86" s="164" t="e">
        <f t="shared" si="100"/>
        <v>#N/A</v>
      </c>
      <c r="S86" s="164" t="e">
        <f t="shared" si="100"/>
        <v>#N/A</v>
      </c>
      <c r="T86" s="164" t="e">
        <f t="shared" si="100"/>
        <v>#N/A</v>
      </c>
      <c r="U86" s="164" t="e">
        <f t="shared" si="100"/>
        <v>#N/A</v>
      </c>
      <c r="V86" s="135" t="e">
        <f t="shared" si="100"/>
        <v>#N/A</v>
      </c>
      <c r="W86" s="135" t="e">
        <f t="shared" si="100"/>
        <v>#N/A</v>
      </c>
      <c r="X86" s="135" t="e">
        <f t="shared" si="100"/>
        <v>#N/A</v>
      </c>
      <c r="Y86" s="135" t="e">
        <f t="shared" si="100"/>
        <v>#N/A</v>
      </c>
      <c r="Z86" s="135" t="e">
        <f t="shared" si="100"/>
        <v>#N/A</v>
      </c>
      <c r="AA86" s="135" t="e">
        <f t="shared" si="100"/>
        <v>#N/A</v>
      </c>
      <c r="AB86" s="135" t="e">
        <f t="shared" si="100"/>
        <v>#N/A</v>
      </c>
    </row>
    <row r="87" spans="1:28" ht="15.5">
      <c r="A87" s="29" t="s">
        <v>193</v>
      </c>
      <c r="B87" s="30" t="str">
        <f t="shared" si="0"/>
        <v>PhilippinesLa Union</v>
      </c>
      <c r="C87" s="29" t="s">
        <v>27</v>
      </c>
      <c r="D87" s="30" t="s">
        <v>256</v>
      </c>
      <c r="E87" s="120">
        <v>0.25430000000000003</v>
      </c>
      <c r="F87" s="181">
        <v>4.5454603000000003E-2</v>
      </c>
      <c r="G87" s="181">
        <v>9.0456655999999996E-2</v>
      </c>
      <c r="H87" s="181">
        <v>0.18219977600000001</v>
      </c>
      <c r="I87" s="120">
        <v>0.32771</v>
      </c>
      <c r="J87" s="28" t="s">
        <v>1649</v>
      </c>
      <c r="K87" s="135" t="e">
        <f t="shared" ref="K87:AB87" si="101">NA()</f>
        <v>#N/A</v>
      </c>
      <c r="L87" s="135" t="e">
        <f t="shared" si="101"/>
        <v>#N/A</v>
      </c>
      <c r="M87" s="164" t="e">
        <f t="shared" si="101"/>
        <v>#N/A</v>
      </c>
      <c r="N87" s="164" t="e">
        <f t="shared" si="101"/>
        <v>#N/A</v>
      </c>
      <c r="O87" s="165" t="e">
        <f t="shared" si="101"/>
        <v>#N/A</v>
      </c>
      <c r="P87" s="135" t="e">
        <f t="shared" si="101"/>
        <v>#N/A</v>
      </c>
      <c r="Q87" s="164" t="e">
        <f t="shared" si="101"/>
        <v>#N/A</v>
      </c>
      <c r="R87" s="164" t="e">
        <f t="shared" si="101"/>
        <v>#N/A</v>
      </c>
      <c r="S87" s="164" t="e">
        <f t="shared" si="101"/>
        <v>#N/A</v>
      </c>
      <c r="T87" s="164" t="e">
        <f t="shared" si="101"/>
        <v>#N/A</v>
      </c>
      <c r="U87" s="164" t="e">
        <f t="shared" si="101"/>
        <v>#N/A</v>
      </c>
      <c r="V87" s="135" t="e">
        <f t="shared" si="101"/>
        <v>#N/A</v>
      </c>
      <c r="W87" s="135" t="e">
        <f t="shared" si="101"/>
        <v>#N/A</v>
      </c>
      <c r="X87" s="135" t="e">
        <f t="shared" si="101"/>
        <v>#N/A</v>
      </c>
      <c r="Y87" s="135" t="e">
        <f t="shared" si="101"/>
        <v>#N/A</v>
      </c>
      <c r="Z87" s="135" t="e">
        <f t="shared" si="101"/>
        <v>#N/A</v>
      </c>
      <c r="AA87" s="135" t="e">
        <f t="shared" si="101"/>
        <v>#N/A</v>
      </c>
      <c r="AB87" s="135" t="e">
        <f t="shared" si="101"/>
        <v>#N/A</v>
      </c>
    </row>
    <row r="88" spans="1:28" ht="15.5">
      <c r="A88" s="29" t="s">
        <v>193</v>
      </c>
      <c r="B88" s="30" t="str">
        <f t="shared" si="0"/>
        <v>PhilippinesLaguna</v>
      </c>
      <c r="C88" s="29" t="s">
        <v>27</v>
      </c>
      <c r="D88" s="30" t="s">
        <v>596</v>
      </c>
      <c r="E88" s="120">
        <v>0.28144000000000002</v>
      </c>
      <c r="F88" s="181">
        <v>4.4526652999999999E-2</v>
      </c>
      <c r="G88" s="181">
        <v>9.1354399000000003E-2</v>
      </c>
      <c r="H88" s="181">
        <v>0.194094655</v>
      </c>
      <c r="I88" s="120">
        <v>0.32106000000000001</v>
      </c>
      <c r="J88" s="28" t="s">
        <v>1649</v>
      </c>
      <c r="K88" s="135" t="e">
        <f t="shared" ref="K88:AB88" si="102">NA()</f>
        <v>#N/A</v>
      </c>
      <c r="L88" s="135" t="e">
        <f t="shared" si="102"/>
        <v>#N/A</v>
      </c>
      <c r="M88" s="164" t="e">
        <f t="shared" si="102"/>
        <v>#N/A</v>
      </c>
      <c r="N88" s="164" t="e">
        <f t="shared" si="102"/>
        <v>#N/A</v>
      </c>
      <c r="O88" s="165" t="e">
        <f t="shared" si="102"/>
        <v>#N/A</v>
      </c>
      <c r="P88" s="135" t="e">
        <f t="shared" si="102"/>
        <v>#N/A</v>
      </c>
      <c r="Q88" s="164" t="e">
        <f t="shared" si="102"/>
        <v>#N/A</v>
      </c>
      <c r="R88" s="164" t="e">
        <f t="shared" si="102"/>
        <v>#N/A</v>
      </c>
      <c r="S88" s="164" t="e">
        <f t="shared" si="102"/>
        <v>#N/A</v>
      </c>
      <c r="T88" s="164" t="e">
        <f t="shared" si="102"/>
        <v>#N/A</v>
      </c>
      <c r="U88" s="164" t="e">
        <f t="shared" si="102"/>
        <v>#N/A</v>
      </c>
      <c r="V88" s="135" t="e">
        <f t="shared" si="102"/>
        <v>#N/A</v>
      </c>
      <c r="W88" s="135" t="e">
        <f t="shared" si="102"/>
        <v>#N/A</v>
      </c>
      <c r="X88" s="135" t="e">
        <f t="shared" si="102"/>
        <v>#N/A</v>
      </c>
      <c r="Y88" s="135" t="e">
        <f t="shared" si="102"/>
        <v>#N/A</v>
      </c>
      <c r="Z88" s="135" t="e">
        <f t="shared" si="102"/>
        <v>#N/A</v>
      </c>
      <c r="AA88" s="135" t="e">
        <f t="shared" si="102"/>
        <v>#N/A</v>
      </c>
      <c r="AB88" s="135" t="e">
        <f t="shared" si="102"/>
        <v>#N/A</v>
      </c>
    </row>
    <row r="89" spans="1:28" ht="15.5">
      <c r="A89" s="29" t="s">
        <v>193</v>
      </c>
      <c r="B89" s="30" t="str">
        <f t="shared" si="0"/>
        <v>PhilippinesLanao del Norte</v>
      </c>
      <c r="C89" s="29" t="s">
        <v>27</v>
      </c>
      <c r="D89" s="30" t="s">
        <v>1232</v>
      </c>
      <c r="E89" s="120">
        <v>0.25334899999999999</v>
      </c>
      <c r="F89" s="181">
        <v>5.7809860999999997E-2</v>
      </c>
      <c r="G89" s="181">
        <v>0.111947541</v>
      </c>
      <c r="H89" s="181">
        <v>0.20209359399999999</v>
      </c>
      <c r="I89" s="120">
        <v>0.28462700000000002</v>
      </c>
      <c r="J89" s="28" t="s">
        <v>1649</v>
      </c>
      <c r="K89" s="135" t="e">
        <f t="shared" ref="K89:AB89" si="103">NA()</f>
        <v>#N/A</v>
      </c>
      <c r="L89" s="135" t="e">
        <f t="shared" si="103"/>
        <v>#N/A</v>
      </c>
      <c r="M89" s="164" t="e">
        <f t="shared" si="103"/>
        <v>#N/A</v>
      </c>
      <c r="N89" s="164" t="e">
        <f t="shared" si="103"/>
        <v>#N/A</v>
      </c>
      <c r="O89" s="165" t="e">
        <f t="shared" si="103"/>
        <v>#N/A</v>
      </c>
      <c r="P89" s="135" t="e">
        <f t="shared" si="103"/>
        <v>#N/A</v>
      </c>
      <c r="Q89" s="164" t="e">
        <f t="shared" si="103"/>
        <v>#N/A</v>
      </c>
      <c r="R89" s="164" t="e">
        <f t="shared" si="103"/>
        <v>#N/A</v>
      </c>
      <c r="S89" s="164" t="e">
        <f t="shared" si="103"/>
        <v>#N/A</v>
      </c>
      <c r="T89" s="164" t="e">
        <f t="shared" si="103"/>
        <v>#N/A</v>
      </c>
      <c r="U89" s="164" t="e">
        <f t="shared" si="103"/>
        <v>#N/A</v>
      </c>
      <c r="V89" s="135" t="e">
        <f t="shared" si="103"/>
        <v>#N/A</v>
      </c>
      <c r="W89" s="135" t="e">
        <f t="shared" si="103"/>
        <v>#N/A</v>
      </c>
      <c r="X89" s="135" t="e">
        <f t="shared" si="103"/>
        <v>#N/A</v>
      </c>
      <c r="Y89" s="135" t="e">
        <f t="shared" si="103"/>
        <v>#N/A</v>
      </c>
      <c r="Z89" s="135" t="e">
        <f t="shared" si="103"/>
        <v>#N/A</v>
      </c>
      <c r="AA89" s="135" t="e">
        <f t="shared" si="103"/>
        <v>#N/A</v>
      </c>
      <c r="AB89" s="135" t="e">
        <f t="shared" si="103"/>
        <v>#N/A</v>
      </c>
    </row>
    <row r="90" spans="1:28" ht="15.5">
      <c r="A90" s="29" t="s">
        <v>193</v>
      </c>
      <c r="B90" s="30" t="str">
        <f t="shared" si="0"/>
        <v>PhilippinesLanao del Sur</v>
      </c>
      <c r="C90" s="29" t="s">
        <v>27</v>
      </c>
      <c r="D90" s="30" t="s">
        <v>1560</v>
      </c>
      <c r="E90" s="120">
        <v>0.26142500000000002</v>
      </c>
      <c r="F90" s="181">
        <v>6.4994370999999995E-2</v>
      </c>
      <c r="G90" s="181">
        <v>0.119939279</v>
      </c>
      <c r="H90" s="181">
        <v>0.19870311600000001</v>
      </c>
      <c r="I90" s="120">
        <v>0.245449</v>
      </c>
      <c r="J90" s="28" t="s">
        <v>1649</v>
      </c>
      <c r="K90" s="135" t="e">
        <f t="shared" ref="K90:AB90" si="104">NA()</f>
        <v>#N/A</v>
      </c>
      <c r="L90" s="135" t="e">
        <f t="shared" si="104"/>
        <v>#N/A</v>
      </c>
      <c r="M90" s="164" t="e">
        <f t="shared" si="104"/>
        <v>#N/A</v>
      </c>
      <c r="N90" s="164" t="e">
        <f t="shared" si="104"/>
        <v>#N/A</v>
      </c>
      <c r="O90" s="165" t="e">
        <f t="shared" si="104"/>
        <v>#N/A</v>
      </c>
      <c r="P90" s="135" t="e">
        <f t="shared" si="104"/>
        <v>#N/A</v>
      </c>
      <c r="Q90" s="164" t="e">
        <f t="shared" si="104"/>
        <v>#N/A</v>
      </c>
      <c r="R90" s="164" t="e">
        <f t="shared" si="104"/>
        <v>#N/A</v>
      </c>
      <c r="S90" s="164" t="e">
        <f t="shared" si="104"/>
        <v>#N/A</v>
      </c>
      <c r="T90" s="164" t="e">
        <f t="shared" si="104"/>
        <v>#N/A</v>
      </c>
      <c r="U90" s="164" t="e">
        <f t="shared" si="104"/>
        <v>#N/A</v>
      </c>
      <c r="V90" s="135" t="e">
        <f t="shared" si="104"/>
        <v>#N/A</v>
      </c>
      <c r="W90" s="135" t="e">
        <f t="shared" si="104"/>
        <v>#N/A</v>
      </c>
      <c r="X90" s="135" t="e">
        <f t="shared" si="104"/>
        <v>#N/A</v>
      </c>
      <c r="Y90" s="135" t="e">
        <f t="shared" si="104"/>
        <v>#N/A</v>
      </c>
      <c r="Z90" s="135" t="e">
        <f t="shared" si="104"/>
        <v>#N/A</v>
      </c>
      <c r="AA90" s="135" t="e">
        <f t="shared" si="104"/>
        <v>#N/A</v>
      </c>
      <c r="AB90" s="135" t="e">
        <f t="shared" si="104"/>
        <v>#N/A</v>
      </c>
    </row>
    <row r="91" spans="1:28" ht="15.5">
      <c r="A91" s="29" t="s">
        <v>193</v>
      </c>
      <c r="B91" s="30" t="str">
        <f t="shared" si="0"/>
        <v>PhilippinesLeyte</v>
      </c>
      <c r="C91" s="29" t="s">
        <v>27</v>
      </c>
      <c r="D91" s="30" t="s">
        <v>1019</v>
      </c>
      <c r="E91" s="120">
        <v>0.23744999999999999</v>
      </c>
      <c r="F91" s="181">
        <v>5.2850666999999997E-2</v>
      </c>
      <c r="G91" s="181">
        <v>0.103563816</v>
      </c>
      <c r="H91" s="181">
        <v>0.19619192499999999</v>
      </c>
      <c r="I91" s="120">
        <v>0.30673899999999998</v>
      </c>
      <c r="J91" s="28" t="s">
        <v>1649</v>
      </c>
      <c r="K91" s="135" t="e">
        <f t="shared" ref="K91:AB91" si="105">NA()</f>
        <v>#N/A</v>
      </c>
      <c r="L91" s="135" t="e">
        <f t="shared" si="105"/>
        <v>#N/A</v>
      </c>
      <c r="M91" s="164" t="e">
        <f t="shared" si="105"/>
        <v>#N/A</v>
      </c>
      <c r="N91" s="164" t="e">
        <f t="shared" si="105"/>
        <v>#N/A</v>
      </c>
      <c r="O91" s="165" t="e">
        <f t="shared" si="105"/>
        <v>#N/A</v>
      </c>
      <c r="P91" s="135" t="e">
        <f t="shared" si="105"/>
        <v>#N/A</v>
      </c>
      <c r="Q91" s="164" t="e">
        <f t="shared" si="105"/>
        <v>#N/A</v>
      </c>
      <c r="R91" s="164" t="e">
        <f t="shared" si="105"/>
        <v>#N/A</v>
      </c>
      <c r="S91" s="164" t="e">
        <f t="shared" si="105"/>
        <v>#N/A</v>
      </c>
      <c r="T91" s="164" t="e">
        <f t="shared" si="105"/>
        <v>#N/A</v>
      </c>
      <c r="U91" s="164" t="e">
        <f t="shared" si="105"/>
        <v>#N/A</v>
      </c>
      <c r="V91" s="135" t="e">
        <f t="shared" si="105"/>
        <v>#N/A</v>
      </c>
      <c r="W91" s="135" t="e">
        <f t="shared" si="105"/>
        <v>#N/A</v>
      </c>
      <c r="X91" s="135" t="e">
        <f t="shared" si="105"/>
        <v>#N/A</v>
      </c>
      <c r="Y91" s="135" t="e">
        <f t="shared" si="105"/>
        <v>#N/A</v>
      </c>
      <c r="Z91" s="135" t="e">
        <f t="shared" si="105"/>
        <v>#N/A</v>
      </c>
      <c r="AA91" s="135" t="e">
        <f t="shared" si="105"/>
        <v>#N/A</v>
      </c>
      <c r="AB91" s="135" t="e">
        <f t="shared" si="105"/>
        <v>#N/A</v>
      </c>
    </row>
    <row r="92" spans="1:28" ht="15.5">
      <c r="A92" s="29" t="s">
        <v>193</v>
      </c>
      <c r="B92" s="30" t="str">
        <f t="shared" si="0"/>
        <v>PhilippinesMaguindanao</v>
      </c>
      <c r="C92" s="29" t="s">
        <v>27</v>
      </c>
      <c r="D92" s="30" t="s">
        <v>1610</v>
      </c>
      <c r="E92" s="120">
        <v>0.25173200000000001</v>
      </c>
      <c r="F92" s="181">
        <v>6.4464496999999996E-2</v>
      </c>
      <c r="G92" s="181">
        <v>0.120572469</v>
      </c>
      <c r="H92" s="181">
        <v>0.19806411400000001</v>
      </c>
      <c r="I92" s="120">
        <v>0.25237999999999999</v>
      </c>
      <c r="J92" s="28" t="s">
        <v>1649</v>
      </c>
      <c r="K92" s="135" t="e">
        <f t="shared" ref="K92:AB92" si="106">NA()</f>
        <v>#N/A</v>
      </c>
      <c r="L92" s="135" t="e">
        <f t="shared" si="106"/>
        <v>#N/A</v>
      </c>
      <c r="M92" s="164" t="e">
        <f t="shared" si="106"/>
        <v>#N/A</v>
      </c>
      <c r="N92" s="164" t="e">
        <f t="shared" si="106"/>
        <v>#N/A</v>
      </c>
      <c r="O92" s="165" t="e">
        <f t="shared" si="106"/>
        <v>#N/A</v>
      </c>
      <c r="P92" s="135" t="e">
        <f t="shared" si="106"/>
        <v>#N/A</v>
      </c>
      <c r="Q92" s="164" t="e">
        <f t="shared" si="106"/>
        <v>#N/A</v>
      </c>
      <c r="R92" s="164" t="e">
        <f t="shared" si="106"/>
        <v>#N/A</v>
      </c>
      <c r="S92" s="164" t="e">
        <f t="shared" si="106"/>
        <v>#N/A</v>
      </c>
      <c r="T92" s="164" t="e">
        <f t="shared" si="106"/>
        <v>#N/A</v>
      </c>
      <c r="U92" s="164" t="e">
        <f t="shared" si="106"/>
        <v>#N/A</v>
      </c>
      <c r="V92" s="135" t="e">
        <f t="shared" si="106"/>
        <v>#N/A</v>
      </c>
      <c r="W92" s="135" t="e">
        <f t="shared" si="106"/>
        <v>#N/A</v>
      </c>
      <c r="X92" s="135" t="e">
        <f t="shared" si="106"/>
        <v>#N/A</v>
      </c>
      <c r="Y92" s="135" t="e">
        <f t="shared" si="106"/>
        <v>#N/A</v>
      </c>
      <c r="Z92" s="135" t="e">
        <f t="shared" si="106"/>
        <v>#N/A</v>
      </c>
      <c r="AA92" s="135" t="e">
        <f t="shared" si="106"/>
        <v>#N/A</v>
      </c>
      <c r="AB92" s="135" t="e">
        <f t="shared" si="106"/>
        <v>#N/A</v>
      </c>
    </row>
    <row r="93" spans="1:28" ht="15.5">
      <c r="A93" s="29" t="s">
        <v>193</v>
      </c>
      <c r="B93" s="30" t="str">
        <f t="shared" si="0"/>
        <v>PhilippinesMarinduque</v>
      </c>
      <c r="C93" s="29" t="s">
        <v>27</v>
      </c>
      <c r="D93" s="30" t="s">
        <v>1765</v>
      </c>
      <c r="E93" s="120">
        <v>0.22669600000000001</v>
      </c>
      <c r="F93" s="181">
        <v>5.7692062000000002E-2</v>
      </c>
      <c r="G93" s="181">
        <v>0.106288989</v>
      </c>
      <c r="H93" s="181">
        <v>0.17483722099999999</v>
      </c>
      <c r="I93" s="120">
        <v>0.29098499999999999</v>
      </c>
      <c r="J93" s="28" t="s">
        <v>1649</v>
      </c>
      <c r="K93" s="135" t="e">
        <f t="shared" ref="K93:AB93" si="107">NA()</f>
        <v>#N/A</v>
      </c>
      <c r="L93" s="135" t="e">
        <f t="shared" si="107"/>
        <v>#N/A</v>
      </c>
      <c r="M93" s="164" t="e">
        <f t="shared" si="107"/>
        <v>#N/A</v>
      </c>
      <c r="N93" s="164" t="e">
        <f t="shared" si="107"/>
        <v>#N/A</v>
      </c>
      <c r="O93" s="165" t="e">
        <f t="shared" si="107"/>
        <v>#N/A</v>
      </c>
      <c r="P93" s="135" t="e">
        <f t="shared" si="107"/>
        <v>#N/A</v>
      </c>
      <c r="Q93" s="164" t="e">
        <f t="shared" si="107"/>
        <v>#N/A</v>
      </c>
      <c r="R93" s="164" t="e">
        <f t="shared" si="107"/>
        <v>#N/A</v>
      </c>
      <c r="S93" s="164" t="e">
        <f t="shared" si="107"/>
        <v>#N/A</v>
      </c>
      <c r="T93" s="164" t="e">
        <f t="shared" si="107"/>
        <v>#N/A</v>
      </c>
      <c r="U93" s="164" t="e">
        <f t="shared" si="107"/>
        <v>#N/A</v>
      </c>
      <c r="V93" s="135" t="e">
        <f t="shared" si="107"/>
        <v>#N/A</v>
      </c>
      <c r="W93" s="135" t="e">
        <f t="shared" si="107"/>
        <v>#N/A</v>
      </c>
      <c r="X93" s="135" t="e">
        <f t="shared" si="107"/>
        <v>#N/A</v>
      </c>
      <c r="Y93" s="135" t="e">
        <f t="shared" si="107"/>
        <v>#N/A</v>
      </c>
      <c r="Z93" s="135" t="e">
        <f t="shared" si="107"/>
        <v>#N/A</v>
      </c>
      <c r="AA93" s="135" t="e">
        <f t="shared" si="107"/>
        <v>#N/A</v>
      </c>
      <c r="AB93" s="135" t="e">
        <f t="shared" si="107"/>
        <v>#N/A</v>
      </c>
    </row>
    <row r="94" spans="1:28" ht="15.5">
      <c r="A94" s="29" t="s">
        <v>193</v>
      </c>
      <c r="B94" s="30" t="str">
        <f t="shared" si="0"/>
        <v>PhilippinesMasbate</v>
      </c>
      <c r="C94" s="29" t="s">
        <v>27</v>
      </c>
      <c r="D94" s="30" t="s">
        <v>757</v>
      </c>
      <c r="E94" s="120">
        <v>0.216782</v>
      </c>
      <c r="F94" s="181">
        <v>6.4715882000000002E-2</v>
      </c>
      <c r="G94" s="181">
        <v>0.115164507</v>
      </c>
      <c r="H94" s="181">
        <v>0.18460812700000001</v>
      </c>
      <c r="I94" s="120">
        <v>0.264324</v>
      </c>
      <c r="J94" s="28" t="s">
        <v>1649</v>
      </c>
      <c r="K94" s="135" t="e">
        <f t="shared" ref="K94:AB94" si="108">NA()</f>
        <v>#N/A</v>
      </c>
      <c r="L94" s="135" t="e">
        <f t="shared" si="108"/>
        <v>#N/A</v>
      </c>
      <c r="M94" s="164" t="e">
        <f t="shared" si="108"/>
        <v>#N/A</v>
      </c>
      <c r="N94" s="164" t="e">
        <f t="shared" si="108"/>
        <v>#N/A</v>
      </c>
      <c r="O94" s="165" t="e">
        <f t="shared" si="108"/>
        <v>#N/A</v>
      </c>
      <c r="P94" s="135" t="e">
        <f t="shared" si="108"/>
        <v>#N/A</v>
      </c>
      <c r="Q94" s="164" t="e">
        <f t="shared" si="108"/>
        <v>#N/A</v>
      </c>
      <c r="R94" s="164" t="e">
        <f t="shared" si="108"/>
        <v>#N/A</v>
      </c>
      <c r="S94" s="164" t="e">
        <f t="shared" si="108"/>
        <v>#N/A</v>
      </c>
      <c r="T94" s="164" t="e">
        <f t="shared" si="108"/>
        <v>#N/A</v>
      </c>
      <c r="U94" s="164" t="e">
        <f t="shared" si="108"/>
        <v>#N/A</v>
      </c>
      <c r="V94" s="135" t="e">
        <f t="shared" si="108"/>
        <v>#N/A</v>
      </c>
      <c r="W94" s="135" t="e">
        <f t="shared" si="108"/>
        <v>#N/A</v>
      </c>
      <c r="X94" s="135" t="e">
        <f t="shared" si="108"/>
        <v>#N/A</v>
      </c>
      <c r="Y94" s="135" t="e">
        <f t="shared" si="108"/>
        <v>#N/A</v>
      </c>
      <c r="Z94" s="135" t="e">
        <f t="shared" si="108"/>
        <v>#N/A</v>
      </c>
      <c r="AA94" s="135" t="e">
        <f t="shared" si="108"/>
        <v>#N/A</v>
      </c>
      <c r="AB94" s="135" t="e">
        <f t="shared" si="108"/>
        <v>#N/A</v>
      </c>
    </row>
    <row r="95" spans="1:28" ht="15.5">
      <c r="A95" s="29" t="s">
        <v>193</v>
      </c>
      <c r="B95" s="30" t="str">
        <f t="shared" si="0"/>
        <v>PhilippinesMisamis Occidental</v>
      </c>
      <c r="C95" s="29" t="s">
        <v>27</v>
      </c>
      <c r="D95" s="30" t="s">
        <v>1256</v>
      </c>
      <c r="E95" s="120">
        <v>0.24435899999999999</v>
      </c>
      <c r="F95" s="181">
        <v>5.0019431000000003E-2</v>
      </c>
      <c r="G95" s="181">
        <v>9.8432885999999997E-2</v>
      </c>
      <c r="H95" s="181">
        <v>0.18856020200000001</v>
      </c>
      <c r="I95" s="120">
        <v>0.31485099999999999</v>
      </c>
      <c r="J95" s="28" t="s">
        <v>1649</v>
      </c>
      <c r="K95" s="135" t="e">
        <f t="shared" ref="K95:AB95" si="109">NA()</f>
        <v>#N/A</v>
      </c>
      <c r="L95" s="135" t="e">
        <f t="shared" si="109"/>
        <v>#N/A</v>
      </c>
      <c r="M95" s="164" t="e">
        <f t="shared" si="109"/>
        <v>#N/A</v>
      </c>
      <c r="N95" s="164" t="e">
        <f t="shared" si="109"/>
        <v>#N/A</v>
      </c>
      <c r="O95" s="165" t="e">
        <f t="shared" si="109"/>
        <v>#N/A</v>
      </c>
      <c r="P95" s="135" t="e">
        <f t="shared" si="109"/>
        <v>#N/A</v>
      </c>
      <c r="Q95" s="164" t="e">
        <f t="shared" si="109"/>
        <v>#N/A</v>
      </c>
      <c r="R95" s="164" t="e">
        <f t="shared" si="109"/>
        <v>#N/A</v>
      </c>
      <c r="S95" s="164" t="e">
        <f t="shared" si="109"/>
        <v>#N/A</v>
      </c>
      <c r="T95" s="164" t="e">
        <f t="shared" si="109"/>
        <v>#N/A</v>
      </c>
      <c r="U95" s="164" t="e">
        <f t="shared" si="109"/>
        <v>#N/A</v>
      </c>
      <c r="V95" s="135" t="e">
        <f t="shared" si="109"/>
        <v>#N/A</v>
      </c>
      <c r="W95" s="135" t="e">
        <f t="shared" si="109"/>
        <v>#N/A</v>
      </c>
      <c r="X95" s="135" t="e">
        <f t="shared" si="109"/>
        <v>#N/A</v>
      </c>
      <c r="Y95" s="135" t="e">
        <f t="shared" si="109"/>
        <v>#N/A</v>
      </c>
      <c r="Z95" s="135" t="e">
        <f t="shared" si="109"/>
        <v>#N/A</v>
      </c>
      <c r="AA95" s="135" t="e">
        <f t="shared" si="109"/>
        <v>#N/A</v>
      </c>
      <c r="AB95" s="135" t="e">
        <f t="shared" si="109"/>
        <v>#N/A</v>
      </c>
    </row>
    <row r="96" spans="1:28" ht="15.5">
      <c r="A96" s="29" t="s">
        <v>193</v>
      </c>
      <c r="B96" s="30" t="str">
        <f t="shared" si="0"/>
        <v>PhilippinesMisamis Oriental</v>
      </c>
      <c r="C96" s="29" t="s">
        <v>27</v>
      </c>
      <c r="D96" s="30" t="s">
        <v>1272</v>
      </c>
      <c r="E96" s="120">
        <v>0.25608300000000001</v>
      </c>
      <c r="F96" s="181">
        <v>4.9097483999999997E-2</v>
      </c>
      <c r="G96" s="181">
        <v>9.8372025000000002E-2</v>
      </c>
      <c r="H96" s="181">
        <v>0.19678048400000001</v>
      </c>
      <c r="I96" s="120">
        <v>0.31332399999999999</v>
      </c>
      <c r="J96" s="28" t="s">
        <v>1649</v>
      </c>
      <c r="K96" s="135" t="e">
        <f t="shared" ref="K96:AB96" si="110">NA()</f>
        <v>#N/A</v>
      </c>
      <c r="L96" s="135" t="e">
        <f t="shared" si="110"/>
        <v>#N/A</v>
      </c>
      <c r="M96" s="164" t="e">
        <f t="shared" si="110"/>
        <v>#N/A</v>
      </c>
      <c r="N96" s="164" t="e">
        <f t="shared" si="110"/>
        <v>#N/A</v>
      </c>
      <c r="O96" s="165" t="e">
        <f t="shared" si="110"/>
        <v>#N/A</v>
      </c>
      <c r="P96" s="135" t="e">
        <f t="shared" si="110"/>
        <v>#N/A</v>
      </c>
      <c r="Q96" s="164" t="e">
        <f t="shared" si="110"/>
        <v>#N/A</v>
      </c>
      <c r="R96" s="164" t="e">
        <f t="shared" si="110"/>
        <v>#N/A</v>
      </c>
      <c r="S96" s="164" t="e">
        <f t="shared" si="110"/>
        <v>#N/A</v>
      </c>
      <c r="T96" s="164" t="e">
        <f t="shared" si="110"/>
        <v>#N/A</v>
      </c>
      <c r="U96" s="164" t="e">
        <f t="shared" si="110"/>
        <v>#N/A</v>
      </c>
      <c r="V96" s="135" t="e">
        <f t="shared" si="110"/>
        <v>#N/A</v>
      </c>
      <c r="W96" s="135" t="e">
        <f t="shared" si="110"/>
        <v>#N/A</v>
      </c>
      <c r="X96" s="135" t="e">
        <f t="shared" si="110"/>
        <v>#N/A</v>
      </c>
      <c r="Y96" s="135" t="e">
        <f t="shared" si="110"/>
        <v>#N/A</v>
      </c>
      <c r="Z96" s="135" t="e">
        <f t="shared" si="110"/>
        <v>#N/A</v>
      </c>
      <c r="AA96" s="135" t="e">
        <f t="shared" si="110"/>
        <v>#N/A</v>
      </c>
      <c r="AB96" s="135" t="e">
        <f t="shared" si="110"/>
        <v>#N/A</v>
      </c>
    </row>
    <row r="97" spans="1:28" ht="15.5">
      <c r="A97" s="29" t="s">
        <v>193</v>
      </c>
      <c r="B97" s="30" t="str">
        <f t="shared" si="0"/>
        <v>PhilippinesMountain Province</v>
      </c>
      <c r="C97" s="29" t="s">
        <v>27</v>
      </c>
      <c r="D97" s="30" t="s">
        <v>1526</v>
      </c>
      <c r="E97" s="120">
        <v>0.24099200000000001</v>
      </c>
      <c r="F97" s="181">
        <v>5.3528688999999997E-2</v>
      </c>
      <c r="G97" s="181">
        <v>0.10376479700000001</v>
      </c>
      <c r="H97" s="181">
        <v>0.201436057</v>
      </c>
      <c r="I97" s="120">
        <v>0.31587399999999999</v>
      </c>
      <c r="J97" s="28" t="s">
        <v>1649</v>
      </c>
      <c r="K97" s="135" t="e">
        <f t="shared" ref="K97:AB97" si="111">NA()</f>
        <v>#N/A</v>
      </c>
      <c r="L97" s="135" t="e">
        <f t="shared" si="111"/>
        <v>#N/A</v>
      </c>
      <c r="M97" s="164" t="e">
        <f t="shared" si="111"/>
        <v>#N/A</v>
      </c>
      <c r="N97" s="164" t="e">
        <f t="shared" si="111"/>
        <v>#N/A</v>
      </c>
      <c r="O97" s="165" t="e">
        <f t="shared" si="111"/>
        <v>#N/A</v>
      </c>
      <c r="P97" s="135" t="e">
        <f t="shared" si="111"/>
        <v>#N/A</v>
      </c>
      <c r="Q97" s="164" t="e">
        <f t="shared" si="111"/>
        <v>#N/A</v>
      </c>
      <c r="R97" s="164" t="e">
        <f t="shared" si="111"/>
        <v>#N/A</v>
      </c>
      <c r="S97" s="164" t="e">
        <f t="shared" si="111"/>
        <v>#N/A</v>
      </c>
      <c r="T97" s="164" t="e">
        <f t="shared" si="111"/>
        <v>#N/A</v>
      </c>
      <c r="U97" s="164" t="e">
        <f t="shared" si="111"/>
        <v>#N/A</v>
      </c>
      <c r="V97" s="135" t="e">
        <f t="shared" si="111"/>
        <v>#N/A</v>
      </c>
      <c r="W97" s="135" t="e">
        <f t="shared" si="111"/>
        <v>#N/A</v>
      </c>
      <c r="X97" s="135" t="e">
        <f t="shared" si="111"/>
        <v>#N/A</v>
      </c>
      <c r="Y97" s="135" t="e">
        <f t="shared" si="111"/>
        <v>#N/A</v>
      </c>
      <c r="Z97" s="135" t="e">
        <f t="shared" si="111"/>
        <v>#N/A</v>
      </c>
      <c r="AA97" s="135" t="e">
        <f t="shared" si="111"/>
        <v>#N/A</v>
      </c>
      <c r="AB97" s="135" t="e">
        <f t="shared" si="111"/>
        <v>#N/A</v>
      </c>
    </row>
    <row r="98" spans="1:28" ht="15.5">
      <c r="A98" s="29" t="s">
        <v>193</v>
      </c>
      <c r="B98" s="30" t="str">
        <f t="shared" si="0"/>
        <v>PhilippinesNCR, First District (NOT A PROVINCE)</v>
      </c>
      <c r="C98" s="29" t="s">
        <v>27</v>
      </c>
      <c r="D98" s="30" t="s">
        <v>1432</v>
      </c>
      <c r="E98" s="120">
        <v>0.287518</v>
      </c>
      <c r="F98" s="181">
        <v>4.3141919000000001E-2</v>
      </c>
      <c r="G98" s="181">
        <v>9.5049962000000002E-2</v>
      </c>
      <c r="H98" s="181">
        <v>0.207332761</v>
      </c>
      <c r="I98" s="120">
        <v>0.31816299999999997</v>
      </c>
      <c r="J98" s="28" t="s">
        <v>1649</v>
      </c>
      <c r="K98" s="135" t="e">
        <f t="shared" ref="K98:AB98" si="112">NA()</f>
        <v>#N/A</v>
      </c>
      <c r="L98" s="135" t="e">
        <f t="shared" si="112"/>
        <v>#N/A</v>
      </c>
      <c r="M98" s="164" t="e">
        <f t="shared" si="112"/>
        <v>#N/A</v>
      </c>
      <c r="N98" s="164" t="e">
        <f t="shared" si="112"/>
        <v>#N/A</v>
      </c>
      <c r="O98" s="165" t="e">
        <f t="shared" si="112"/>
        <v>#N/A</v>
      </c>
      <c r="P98" s="135" t="e">
        <f t="shared" si="112"/>
        <v>#N/A</v>
      </c>
      <c r="Q98" s="164" t="e">
        <f t="shared" si="112"/>
        <v>#N/A</v>
      </c>
      <c r="R98" s="164" t="e">
        <f t="shared" si="112"/>
        <v>#N/A</v>
      </c>
      <c r="S98" s="164" t="e">
        <f t="shared" si="112"/>
        <v>#N/A</v>
      </c>
      <c r="T98" s="164" t="e">
        <f t="shared" si="112"/>
        <v>#N/A</v>
      </c>
      <c r="U98" s="164" t="e">
        <f t="shared" si="112"/>
        <v>#N/A</v>
      </c>
      <c r="V98" s="135" t="e">
        <f t="shared" si="112"/>
        <v>#N/A</v>
      </c>
      <c r="W98" s="135" t="e">
        <f t="shared" si="112"/>
        <v>#N/A</v>
      </c>
      <c r="X98" s="135" t="e">
        <f t="shared" si="112"/>
        <v>#N/A</v>
      </c>
      <c r="Y98" s="135" t="e">
        <f t="shared" si="112"/>
        <v>#N/A</v>
      </c>
      <c r="Z98" s="135" t="e">
        <f t="shared" si="112"/>
        <v>#N/A</v>
      </c>
      <c r="AA98" s="135" t="e">
        <f t="shared" si="112"/>
        <v>#N/A</v>
      </c>
      <c r="AB98" s="135" t="e">
        <f t="shared" si="112"/>
        <v>#N/A</v>
      </c>
    </row>
    <row r="99" spans="1:28" ht="15.5">
      <c r="A99" s="29" t="s">
        <v>193</v>
      </c>
      <c r="B99" s="30" t="str">
        <f t="shared" si="0"/>
        <v>PhilippinesNCR, Fourth District (NOT A PROVINCE)</v>
      </c>
      <c r="C99" s="29" t="s">
        <v>27</v>
      </c>
      <c r="D99" s="30" t="s">
        <v>1453</v>
      </c>
      <c r="E99" s="120">
        <v>0.29933199999999999</v>
      </c>
      <c r="F99" s="181">
        <v>4.0642341999999998E-2</v>
      </c>
      <c r="G99" s="181">
        <v>8.768869E-2</v>
      </c>
      <c r="H99" s="181">
        <v>0.197555129</v>
      </c>
      <c r="I99" s="120">
        <v>0.33282299999999998</v>
      </c>
      <c r="J99" s="28" t="s">
        <v>1649</v>
      </c>
      <c r="K99" s="135" t="e">
        <f t="shared" ref="K99:AB99" si="113">NA()</f>
        <v>#N/A</v>
      </c>
      <c r="L99" s="135" t="e">
        <f t="shared" si="113"/>
        <v>#N/A</v>
      </c>
      <c r="M99" s="164" t="e">
        <f t="shared" si="113"/>
        <v>#N/A</v>
      </c>
      <c r="N99" s="164" t="e">
        <f t="shared" si="113"/>
        <v>#N/A</v>
      </c>
      <c r="O99" s="165" t="e">
        <f t="shared" si="113"/>
        <v>#N/A</v>
      </c>
      <c r="P99" s="135" t="e">
        <f t="shared" si="113"/>
        <v>#N/A</v>
      </c>
      <c r="Q99" s="164" t="e">
        <f t="shared" si="113"/>
        <v>#N/A</v>
      </c>
      <c r="R99" s="164" t="e">
        <f t="shared" si="113"/>
        <v>#N/A</v>
      </c>
      <c r="S99" s="164" t="e">
        <f t="shared" si="113"/>
        <v>#N/A</v>
      </c>
      <c r="T99" s="164" t="e">
        <f t="shared" si="113"/>
        <v>#N/A</v>
      </c>
      <c r="U99" s="164" t="e">
        <f t="shared" si="113"/>
        <v>#N/A</v>
      </c>
      <c r="V99" s="135" t="e">
        <f t="shared" si="113"/>
        <v>#N/A</v>
      </c>
      <c r="W99" s="135" t="e">
        <f t="shared" si="113"/>
        <v>#N/A</v>
      </c>
      <c r="X99" s="135" t="e">
        <f t="shared" si="113"/>
        <v>#N/A</v>
      </c>
      <c r="Y99" s="135" t="e">
        <f t="shared" si="113"/>
        <v>#N/A</v>
      </c>
      <c r="Z99" s="135" t="e">
        <f t="shared" si="113"/>
        <v>#N/A</v>
      </c>
      <c r="AA99" s="135" t="e">
        <f t="shared" si="113"/>
        <v>#N/A</v>
      </c>
      <c r="AB99" s="135" t="e">
        <f t="shared" si="113"/>
        <v>#N/A</v>
      </c>
    </row>
    <row r="100" spans="1:28" ht="15.5">
      <c r="A100" s="29" t="s">
        <v>193</v>
      </c>
      <c r="B100" s="30" t="str">
        <f t="shared" si="0"/>
        <v>PhilippinesNCR, Second District (NOT A PROVINCE)</v>
      </c>
      <c r="C100" s="29" t="s">
        <v>27</v>
      </c>
      <c r="D100" s="30" t="s">
        <v>1442</v>
      </c>
      <c r="E100" s="120">
        <v>0.29632700000000001</v>
      </c>
      <c r="F100" s="181">
        <v>4.2894990000000001E-2</v>
      </c>
      <c r="G100" s="181">
        <v>9.3018274999999997E-2</v>
      </c>
      <c r="H100" s="181">
        <v>0.203736368</v>
      </c>
      <c r="I100" s="120">
        <v>0.32552599999999998</v>
      </c>
      <c r="J100" s="28" t="s">
        <v>1649</v>
      </c>
      <c r="K100" s="135" t="e">
        <f t="shared" ref="K100:AB100" si="114">NA()</f>
        <v>#N/A</v>
      </c>
      <c r="L100" s="135" t="e">
        <f t="shared" si="114"/>
        <v>#N/A</v>
      </c>
      <c r="M100" s="164" t="e">
        <f t="shared" si="114"/>
        <v>#N/A</v>
      </c>
      <c r="N100" s="164" t="e">
        <f t="shared" si="114"/>
        <v>#N/A</v>
      </c>
      <c r="O100" s="165" t="e">
        <f t="shared" si="114"/>
        <v>#N/A</v>
      </c>
      <c r="P100" s="135" t="e">
        <f t="shared" si="114"/>
        <v>#N/A</v>
      </c>
      <c r="Q100" s="164" t="e">
        <f t="shared" si="114"/>
        <v>#N/A</v>
      </c>
      <c r="R100" s="164" t="e">
        <f t="shared" si="114"/>
        <v>#N/A</v>
      </c>
      <c r="S100" s="164" t="e">
        <f t="shared" si="114"/>
        <v>#N/A</v>
      </c>
      <c r="T100" s="164" t="e">
        <f t="shared" si="114"/>
        <v>#N/A</v>
      </c>
      <c r="U100" s="164" t="e">
        <f t="shared" si="114"/>
        <v>#N/A</v>
      </c>
      <c r="V100" s="135" t="e">
        <f t="shared" si="114"/>
        <v>#N/A</v>
      </c>
      <c r="W100" s="135" t="e">
        <f t="shared" si="114"/>
        <v>#N/A</v>
      </c>
      <c r="X100" s="135" t="e">
        <f t="shared" si="114"/>
        <v>#N/A</v>
      </c>
      <c r="Y100" s="135" t="e">
        <f t="shared" si="114"/>
        <v>#N/A</v>
      </c>
      <c r="Z100" s="135" t="e">
        <f t="shared" si="114"/>
        <v>#N/A</v>
      </c>
      <c r="AA100" s="135" t="e">
        <f t="shared" si="114"/>
        <v>#N/A</v>
      </c>
      <c r="AB100" s="135" t="e">
        <f t="shared" si="114"/>
        <v>#N/A</v>
      </c>
    </row>
    <row r="101" spans="1:28" ht="15.5">
      <c r="A101" s="29" t="s">
        <v>193</v>
      </c>
      <c r="B101" s="30" t="str">
        <f t="shared" si="0"/>
        <v>PhilippinesNCR, Third District (NOT A PROVINCE)</v>
      </c>
      <c r="C101" s="29" t="s">
        <v>27</v>
      </c>
      <c r="D101" s="30" t="s">
        <v>1448</v>
      </c>
      <c r="E101" s="120">
        <v>0.28102500000000002</v>
      </c>
      <c r="F101" s="181">
        <v>4.5703181000000002E-2</v>
      </c>
      <c r="G101" s="181">
        <v>9.5158949000000007E-2</v>
      </c>
      <c r="H101" s="181">
        <v>0.202055552</v>
      </c>
      <c r="I101" s="120">
        <v>0.32329200000000002</v>
      </c>
      <c r="J101" s="28" t="s">
        <v>1649</v>
      </c>
      <c r="K101" s="135" t="e">
        <f t="shared" ref="K101:AB101" si="115">NA()</f>
        <v>#N/A</v>
      </c>
      <c r="L101" s="135" t="e">
        <f t="shared" si="115"/>
        <v>#N/A</v>
      </c>
      <c r="M101" s="164" t="e">
        <f t="shared" si="115"/>
        <v>#N/A</v>
      </c>
      <c r="N101" s="164" t="e">
        <f t="shared" si="115"/>
        <v>#N/A</v>
      </c>
      <c r="O101" s="165" t="e">
        <f t="shared" si="115"/>
        <v>#N/A</v>
      </c>
      <c r="P101" s="135" t="e">
        <f t="shared" si="115"/>
        <v>#N/A</v>
      </c>
      <c r="Q101" s="164" t="e">
        <f t="shared" si="115"/>
        <v>#N/A</v>
      </c>
      <c r="R101" s="164" t="e">
        <f t="shared" si="115"/>
        <v>#N/A</v>
      </c>
      <c r="S101" s="164" t="e">
        <f t="shared" si="115"/>
        <v>#N/A</v>
      </c>
      <c r="T101" s="164" t="e">
        <f t="shared" si="115"/>
        <v>#N/A</v>
      </c>
      <c r="U101" s="164" t="e">
        <f t="shared" si="115"/>
        <v>#N/A</v>
      </c>
      <c r="V101" s="135" t="e">
        <f t="shared" si="115"/>
        <v>#N/A</v>
      </c>
      <c r="W101" s="135" t="e">
        <f t="shared" si="115"/>
        <v>#N/A</v>
      </c>
      <c r="X101" s="135" t="e">
        <f t="shared" si="115"/>
        <v>#N/A</v>
      </c>
      <c r="Y101" s="135" t="e">
        <f t="shared" si="115"/>
        <v>#N/A</v>
      </c>
      <c r="Z101" s="135" t="e">
        <f t="shared" si="115"/>
        <v>#N/A</v>
      </c>
      <c r="AA101" s="135" t="e">
        <f t="shared" si="115"/>
        <v>#N/A</v>
      </c>
      <c r="AB101" s="135" t="e">
        <f t="shared" si="115"/>
        <v>#N/A</v>
      </c>
    </row>
    <row r="102" spans="1:28" ht="15.5">
      <c r="A102" s="29" t="s">
        <v>193</v>
      </c>
      <c r="B102" s="30" t="str">
        <f t="shared" si="0"/>
        <v>PhilippinesNegros Occidental</v>
      </c>
      <c r="C102" s="29" t="s">
        <v>27</v>
      </c>
      <c r="D102" s="30" t="s">
        <v>1826</v>
      </c>
      <c r="E102" s="120">
        <v>0.24426200000000001</v>
      </c>
      <c r="F102" s="181">
        <v>5.1012769999999999E-2</v>
      </c>
      <c r="G102" s="181">
        <v>9.9465665999999994E-2</v>
      </c>
      <c r="H102" s="181">
        <v>0.19123046499999999</v>
      </c>
      <c r="I102" s="120">
        <v>0.31317499999999998</v>
      </c>
      <c r="J102" s="28" t="s">
        <v>1649</v>
      </c>
      <c r="K102" s="135" t="e">
        <f t="shared" ref="K102:AB102" si="116">NA()</f>
        <v>#N/A</v>
      </c>
      <c r="L102" s="135" t="e">
        <f t="shared" si="116"/>
        <v>#N/A</v>
      </c>
      <c r="M102" s="164" t="e">
        <f t="shared" si="116"/>
        <v>#N/A</v>
      </c>
      <c r="N102" s="164" t="e">
        <f t="shared" si="116"/>
        <v>#N/A</v>
      </c>
      <c r="O102" s="165" t="e">
        <f t="shared" si="116"/>
        <v>#N/A</v>
      </c>
      <c r="P102" s="135" t="e">
        <f t="shared" si="116"/>
        <v>#N/A</v>
      </c>
      <c r="Q102" s="164" t="e">
        <f t="shared" si="116"/>
        <v>#N/A</v>
      </c>
      <c r="R102" s="164" t="e">
        <f t="shared" si="116"/>
        <v>#N/A</v>
      </c>
      <c r="S102" s="164" t="e">
        <f t="shared" si="116"/>
        <v>#N/A</v>
      </c>
      <c r="T102" s="164" t="e">
        <f t="shared" si="116"/>
        <v>#N/A</v>
      </c>
      <c r="U102" s="164" t="e">
        <f t="shared" si="116"/>
        <v>#N/A</v>
      </c>
      <c r="V102" s="135" t="e">
        <f t="shared" si="116"/>
        <v>#N/A</v>
      </c>
      <c r="W102" s="135" t="e">
        <f t="shared" si="116"/>
        <v>#N/A</v>
      </c>
      <c r="X102" s="135" t="e">
        <f t="shared" si="116"/>
        <v>#N/A</v>
      </c>
      <c r="Y102" s="135" t="e">
        <f t="shared" si="116"/>
        <v>#N/A</v>
      </c>
      <c r="Z102" s="135" t="e">
        <f t="shared" si="116"/>
        <v>#N/A</v>
      </c>
      <c r="AA102" s="135" t="e">
        <f t="shared" si="116"/>
        <v>#N/A</v>
      </c>
      <c r="AB102" s="135" t="e">
        <f t="shared" si="116"/>
        <v>#N/A</v>
      </c>
    </row>
    <row r="103" spans="1:28" ht="15.5">
      <c r="A103" s="29" t="s">
        <v>193</v>
      </c>
      <c r="B103" s="30" t="str">
        <f t="shared" si="0"/>
        <v>PhilippinesNegros Oriental</v>
      </c>
      <c r="C103" s="29" t="s">
        <v>27</v>
      </c>
      <c r="D103" s="30" t="s">
        <v>1854</v>
      </c>
      <c r="E103" s="120">
        <v>0.24166699999999999</v>
      </c>
      <c r="F103" s="181">
        <v>5.1389857999999997E-2</v>
      </c>
      <c r="G103" s="181">
        <v>9.9756826000000007E-2</v>
      </c>
      <c r="H103" s="181">
        <v>0.190211772</v>
      </c>
      <c r="I103" s="120">
        <v>0.31234499999999998</v>
      </c>
      <c r="J103" s="28" t="s">
        <v>1649</v>
      </c>
      <c r="K103" s="135" t="e">
        <f t="shared" ref="K103:AB103" si="117">NA()</f>
        <v>#N/A</v>
      </c>
      <c r="L103" s="135" t="e">
        <f t="shared" si="117"/>
        <v>#N/A</v>
      </c>
      <c r="M103" s="164" t="e">
        <f t="shared" si="117"/>
        <v>#N/A</v>
      </c>
      <c r="N103" s="164" t="e">
        <f t="shared" si="117"/>
        <v>#N/A</v>
      </c>
      <c r="O103" s="165" t="e">
        <f t="shared" si="117"/>
        <v>#N/A</v>
      </c>
      <c r="P103" s="135" t="e">
        <f t="shared" si="117"/>
        <v>#N/A</v>
      </c>
      <c r="Q103" s="164" t="e">
        <f t="shared" si="117"/>
        <v>#N/A</v>
      </c>
      <c r="R103" s="164" t="e">
        <f t="shared" si="117"/>
        <v>#N/A</v>
      </c>
      <c r="S103" s="164" t="e">
        <f t="shared" si="117"/>
        <v>#N/A</v>
      </c>
      <c r="T103" s="164" t="e">
        <f t="shared" si="117"/>
        <v>#N/A</v>
      </c>
      <c r="U103" s="164" t="e">
        <f t="shared" si="117"/>
        <v>#N/A</v>
      </c>
      <c r="V103" s="135" t="e">
        <f t="shared" si="117"/>
        <v>#N/A</v>
      </c>
      <c r="W103" s="135" t="e">
        <f t="shared" si="117"/>
        <v>#N/A</v>
      </c>
      <c r="X103" s="135" t="e">
        <f t="shared" si="117"/>
        <v>#N/A</v>
      </c>
      <c r="Y103" s="135" t="e">
        <f t="shared" si="117"/>
        <v>#N/A</v>
      </c>
      <c r="Z103" s="135" t="e">
        <f t="shared" si="117"/>
        <v>#N/A</v>
      </c>
      <c r="AA103" s="135" t="e">
        <f t="shared" si="117"/>
        <v>#N/A</v>
      </c>
      <c r="AB103" s="135" t="e">
        <f t="shared" si="117"/>
        <v>#N/A</v>
      </c>
    </row>
    <row r="104" spans="1:28" ht="15.5">
      <c r="A104" s="29" t="s">
        <v>193</v>
      </c>
      <c r="B104" s="30" t="str">
        <f t="shared" si="0"/>
        <v>PhilippinesNorth Cotabato</v>
      </c>
      <c r="C104" s="29" t="s">
        <v>27</v>
      </c>
      <c r="D104" s="30" t="s">
        <v>1379</v>
      </c>
      <c r="E104" s="120">
        <v>0.25138199999999999</v>
      </c>
      <c r="F104" s="181">
        <v>5.3298177000000002E-2</v>
      </c>
      <c r="G104" s="181">
        <v>0.104372758</v>
      </c>
      <c r="H104" s="181">
        <v>0.19859655400000001</v>
      </c>
      <c r="I104" s="120">
        <v>0.30153000000000002</v>
      </c>
      <c r="J104" s="28" t="s">
        <v>1649</v>
      </c>
      <c r="K104" s="135" t="e">
        <f t="shared" ref="K104:AB104" si="118">NA()</f>
        <v>#N/A</v>
      </c>
      <c r="L104" s="135" t="e">
        <f t="shared" si="118"/>
        <v>#N/A</v>
      </c>
      <c r="M104" s="164" t="e">
        <f t="shared" si="118"/>
        <v>#N/A</v>
      </c>
      <c r="N104" s="164" t="e">
        <f t="shared" si="118"/>
        <v>#N/A</v>
      </c>
      <c r="O104" s="165" t="e">
        <f t="shared" si="118"/>
        <v>#N/A</v>
      </c>
      <c r="P104" s="135" t="e">
        <f t="shared" si="118"/>
        <v>#N/A</v>
      </c>
      <c r="Q104" s="164" t="e">
        <f t="shared" si="118"/>
        <v>#N/A</v>
      </c>
      <c r="R104" s="164" t="e">
        <f t="shared" si="118"/>
        <v>#N/A</v>
      </c>
      <c r="S104" s="164" t="e">
        <f t="shared" si="118"/>
        <v>#N/A</v>
      </c>
      <c r="T104" s="164" t="e">
        <f t="shared" si="118"/>
        <v>#N/A</v>
      </c>
      <c r="U104" s="164" t="e">
        <f t="shared" si="118"/>
        <v>#N/A</v>
      </c>
      <c r="V104" s="135" t="e">
        <f t="shared" si="118"/>
        <v>#N/A</v>
      </c>
      <c r="W104" s="135" t="e">
        <f t="shared" si="118"/>
        <v>#N/A</v>
      </c>
      <c r="X104" s="135" t="e">
        <f t="shared" si="118"/>
        <v>#N/A</v>
      </c>
      <c r="Y104" s="135" t="e">
        <f t="shared" si="118"/>
        <v>#N/A</v>
      </c>
      <c r="Z104" s="135" t="e">
        <f t="shared" si="118"/>
        <v>#N/A</v>
      </c>
      <c r="AA104" s="135" t="e">
        <f t="shared" si="118"/>
        <v>#N/A</v>
      </c>
      <c r="AB104" s="135" t="e">
        <f t="shared" si="118"/>
        <v>#N/A</v>
      </c>
    </row>
    <row r="105" spans="1:28" ht="15.5">
      <c r="A105" s="29" t="s">
        <v>193</v>
      </c>
      <c r="B105" s="30" t="str">
        <f t="shared" si="0"/>
        <v>PhilippinesNorthern Samar</v>
      </c>
      <c r="C105" s="29" t="s">
        <v>27</v>
      </c>
      <c r="D105" s="30" t="s">
        <v>1057</v>
      </c>
      <c r="E105" s="120">
        <v>0.232152</v>
      </c>
      <c r="F105" s="181">
        <v>6.2092511000000003E-2</v>
      </c>
      <c r="G105" s="181">
        <v>0.11872152599999999</v>
      </c>
      <c r="H105" s="181">
        <v>0.20923212199999999</v>
      </c>
      <c r="I105" s="120">
        <v>0.28288400000000002</v>
      </c>
      <c r="J105" s="28" t="s">
        <v>1649</v>
      </c>
      <c r="K105" s="135" t="e">
        <f t="shared" ref="K105:AB105" si="119">NA()</f>
        <v>#N/A</v>
      </c>
      <c r="L105" s="135" t="e">
        <f t="shared" si="119"/>
        <v>#N/A</v>
      </c>
      <c r="M105" s="164" t="e">
        <f t="shared" si="119"/>
        <v>#N/A</v>
      </c>
      <c r="N105" s="164" t="e">
        <f t="shared" si="119"/>
        <v>#N/A</v>
      </c>
      <c r="O105" s="165" t="e">
        <f t="shared" si="119"/>
        <v>#N/A</v>
      </c>
      <c r="P105" s="135" t="e">
        <f t="shared" si="119"/>
        <v>#N/A</v>
      </c>
      <c r="Q105" s="164" t="e">
        <f t="shared" si="119"/>
        <v>#N/A</v>
      </c>
      <c r="R105" s="164" t="e">
        <f t="shared" si="119"/>
        <v>#N/A</v>
      </c>
      <c r="S105" s="164" t="e">
        <f t="shared" si="119"/>
        <v>#N/A</v>
      </c>
      <c r="T105" s="164" t="e">
        <f t="shared" si="119"/>
        <v>#N/A</v>
      </c>
      <c r="U105" s="164" t="e">
        <f t="shared" si="119"/>
        <v>#N/A</v>
      </c>
      <c r="V105" s="135" t="e">
        <f t="shared" si="119"/>
        <v>#N/A</v>
      </c>
      <c r="W105" s="135" t="e">
        <f t="shared" si="119"/>
        <v>#N/A</v>
      </c>
      <c r="X105" s="135" t="e">
        <f t="shared" si="119"/>
        <v>#N/A</v>
      </c>
      <c r="Y105" s="135" t="e">
        <f t="shared" si="119"/>
        <v>#N/A</v>
      </c>
      <c r="Z105" s="135" t="e">
        <f t="shared" si="119"/>
        <v>#N/A</v>
      </c>
      <c r="AA105" s="135" t="e">
        <f t="shared" si="119"/>
        <v>#N/A</v>
      </c>
      <c r="AB105" s="135" t="e">
        <f t="shared" si="119"/>
        <v>#N/A</v>
      </c>
    </row>
    <row r="106" spans="1:28" ht="15.5">
      <c r="A106" s="29" t="s">
        <v>193</v>
      </c>
      <c r="B106" s="30" t="str">
        <f t="shared" si="0"/>
        <v>PhilippinesNueva Ecija</v>
      </c>
      <c r="C106" s="29" t="s">
        <v>27</v>
      </c>
      <c r="D106" s="30" t="s">
        <v>453</v>
      </c>
      <c r="E106" s="120">
        <v>0.25908199999999998</v>
      </c>
      <c r="F106" s="181">
        <v>4.8006912999999998E-2</v>
      </c>
      <c r="G106" s="181">
        <v>9.4726793000000004E-2</v>
      </c>
      <c r="H106" s="181">
        <v>0.188808907</v>
      </c>
      <c r="I106" s="120">
        <v>0.32022099999999998</v>
      </c>
      <c r="J106" s="28" t="s">
        <v>1649</v>
      </c>
      <c r="K106" s="135" t="e">
        <f t="shared" ref="K106:AB106" si="120">NA()</f>
        <v>#N/A</v>
      </c>
      <c r="L106" s="135" t="e">
        <f t="shared" si="120"/>
        <v>#N/A</v>
      </c>
      <c r="M106" s="164" t="e">
        <f t="shared" si="120"/>
        <v>#N/A</v>
      </c>
      <c r="N106" s="164" t="e">
        <f t="shared" si="120"/>
        <v>#N/A</v>
      </c>
      <c r="O106" s="165" t="e">
        <f t="shared" si="120"/>
        <v>#N/A</v>
      </c>
      <c r="P106" s="135" t="e">
        <f t="shared" si="120"/>
        <v>#N/A</v>
      </c>
      <c r="Q106" s="164" t="e">
        <f t="shared" si="120"/>
        <v>#N/A</v>
      </c>
      <c r="R106" s="164" t="e">
        <f t="shared" si="120"/>
        <v>#N/A</v>
      </c>
      <c r="S106" s="164" t="e">
        <f t="shared" si="120"/>
        <v>#N/A</v>
      </c>
      <c r="T106" s="164" t="e">
        <f t="shared" si="120"/>
        <v>#N/A</v>
      </c>
      <c r="U106" s="164" t="e">
        <f t="shared" si="120"/>
        <v>#N/A</v>
      </c>
      <c r="V106" s="135" t="e">
        <f t="shared" si="120"/>
        <v>#N/A</v>
      </c>
      <c r="W106" s="135" t="e">
        <f t="shared" si="120"/>
        <v>#N/A</v>
      </c>
      <c r="X106" s="135" t="e">
        <f t="shared" si="120"/>
        <v>#N/A</v>
      </c>
      <c r="Y106" s="135" t="e">
        <f t="shared" si="120"/>
        <v>#N/A</v>
      </c>
      <c r="Z106" s="135" t="e">
        <f t="shared" si="120"/>
        <v>#N/A</v>
      </c>
      <c r="AA106" s="135" t="e">
        <f t="shared" si="120"/>
        <v>#N/A</v>
      </c>
      <c r="AB106" s="135" t="e">
        <f t="shared" si="120"/>
        <v>#N/A</v>
      </c>
    </row>
    <row r="107" spans="1:28" ht="15.5">
      <c r="A107" s="29" t="s">
        <v>193</v>
      </c>
      <c r="B107" s="30" t="str">
        <f t="shared" si="0"/>
        <v>PhilippinesNueva Vizcaya</v>
      </c>
      <c r="C107" s="29" t="s">
        <v>27</v>
      </c>
      <c r="D107" s="30" t="s">
        <v>395</v>
      </c>
      <c r="E107" s="120">
        <v>0.24845500000000001</v>
      </c>
      <c r="F107" s="181">
        <v>4.8765495999999998E-2</v>
      </c>
      <c r="G107" s="181">
        <v>9.5346538999999994E-2</v>
      </c>
      <c r="H107" s="181">
        <v>0.18620256600000001</v>
      </c>
      <c r="I107" s="120">
        <v>0.31960899999999998</v>
      </c>
      <c r="J107" s="28" t="s">
        <v>1649</v>
      </c>
      <c r="K107" s="135" t="e">
        <f t="shared" ref="K107:AB107" si="121">NA()</f>
        <v>#N/A</v>
      </c>
      <c r="L107" s="135" t="e">
        <f t="shared" si="121"/>
        <v>#N/A</v>
      </c>
      <c r="M107" s="164" t="e">
        <f t="shared" si="121"/>
        <v>#N/A</v>
      </c>
      <c r="N107" s="164" t="e">
        <f t="shared" si="121"/>
        <v>#N/A</v>
      </c>
      <c r="O107" s="165" t="e">
        <f t="shared" si="121"/>
        <v>#N/A</v>
      </c>
      <c r="P107" s="135" t="e">
        <f t="shared" si="121"/>
        <v>#N/A</v>
      </c>
      <c r="Q107" s="164" t="e">
        <f t="shared" si="121"/>
        <v>#N/A</v>
      </c>
      <c r="R107" s="164" t="e">
        <f t="shared" si="121"/>
        <v>#N/A</v>
      </c>
      <c r="S107" s="164" t="e">
        <f t="shared" si="121"/>
        <v>#N/A</v>
      </c>
      <c r="T107" s="164" t="e">
        <f t="shared" si="121"/>
        <v>#N/A</v>
      </c>
      <c r="U107" s="164" t="e">
        <f t="shared" si="121"/>
        <v>#N/A</v>
      </c>
      <c r="V107" s="135" t="e">
        <f t="shared" si="121"/>
        <v>#N/A</v>
      </c>
      <c r="W107" s="135" t="e">
        <f t="shared" si="121"/>
        <v>#N/A</v>
      </c>
      <c r="X107" s="135" t="e">
        <f t="shared" si="121"/>
        <v>#N/A</v>
      </c>
      <c r="Y107" s="135" t="e">
        <f t="shared" si="121"/>
        <v>#N/A</v>
      </c>
      <c r="Z107" s="135" t="e">
        <f t="shared" si="121"/>
        <v>#N/A</v>
      </c>
      <c r="AA107" s="135" t="e">
        <f t="shared" si="121"/>
        <v>#N/A</v>
      </c>
      <c r="AB107" s="135" t="e">
        <f t="shared" si="121"/>
        <v>#N/A</v>
      </c>
    </row>
    <row r="108" spans="1:28" ht="15.5">
      <c r="A108" s="29" t="s">
        <v>193</v>
      </c>
      <c r="B108" s="30" t="str">
        <f t="shared" si="0"/>
        <v>PhilippinesOccidental Mindoro</v>
      </c>
      <c r="C108" s="29" t="s">
        <v>27</v>
      </c>
      <c r="D108" s="30" t="s">
        <v>1770</v>
      </c>
      <c r="E108" s="120">
        <v>0.23477600000000001</v>
      </c>
      <c r="F108" s="181">
        <v>5.6697180999999999E-2</v>
      </c>
      <c r="G108" s="181">
        <v>0.105185735</v>
      </c>
      <c r="H108" s="181">
        <v>0.185175231</v>
      </c>
      <c r="I108" s="120">
        <v>0.29608699999999999</v>
      </c>
      <c r="J108" s="28" t="s">
        <v>1649</v>
      </c>
      <c r="K108" s="135" t="e">
        <f t="shared" ref="K108:AB108" si="122">NA()</f>
        <v>#N/A</v>
      </c>
      <c r="L108" s="135" t="e">
        <f t="shared" si="122"/>
        <v>#N/A</v>
      </c>
      <c r="M108" s="164" t="e">
        <f t="shared" si="122"/>
        <v>#N/A</v>
      </c>
      <c r="N108" s="164" t="e">
        <f t="shared" si="122"/>
        <v>#N/A</v>
      </c>
      <c r="O108" s="165" t="e">
        <f t="shared" si="122"/>
        <v>#N/A</v>
      </c>
      <c r="P108" s="135" t="e">
        <f t="shared" si="122"/>
        <v>#N/A</v>
      </c>
      <c r="Q108" s="164" t="e">
        <f t="shared" si="122"/>
        <v>#N/A</v>
      </c>
      <c r="R108" s="164" t="e">
        <f t="shared" si="122"/>
        <v>#N/A</v>
      </c>
      <c r="S108" s="164" t="e">
        <f t="shared" si="122"/>
        <v>#N/A</v>
      </c>
      <c r="T108" s="164" t="e">
        <f t="shared" si="122"/>
        <v>#N/A</v>
      </c>
      <c r="U108" s="164" t="e">
        <f t="shared" si="122"/>
        <v>#N/A</v>
      </c>
      <c r="V108" s="135" t="e">
        <f t="shared" si="122"/>
        <v>#N/A</v>
      </c>
      <c r="W108" s="135" t="e">
        <f t="shared" si="122"/>
        <v>#N/A</v>
      </c>
      <c r="X108" s="135" t="e">
        <f t="shared" si="122"/>
        <v>#N/A</v>
      </c>
      <c r="Y108" s="135" t="e">
        <f t="shared" si="122"/>
        <v>#N/A</v>
      </c>
      <c r="Z108" s="135" t="e">
        <f t="shared" si="122"/>
        <v>#N/A</v>
      </c>
      <c r="AA108" s="135" t="e">
        <f t="shared" si="122"/>
        <v>#N/A</v>
      </c>
      <c r="AB108" s="135" t="e">
        <f t="shared" si="122"/>
        <v>#N/A</v>
      </c>
    </row>
    <row r="109" spans="1:28" ht="15.5">
      <c r="A109" s="29" t="s">
        <v>193</v>
      </c>
      <c r="B109" s="30" t="str">
        <f t="shared" si="0"/>
        <v>PhilippinesOriental Mindoro</v>
      </c>
      <c r="C109" s="29" t="s">
        <v>27</v>
      </c>
      <c r="D109" s="30" t="s">
        <v>1780</v>
      </c>
      <c r="E109" s="120">
        <v>0.244227</v>
      </c>
      <c r="F109" s="181">
        <v>5.4951134999999998E-2</v>
      </c>
      <c r="G109" s="181">
        <v>0.105168004</v>
      </c>
      <c r="H109" s="181">
        <v>0.19080182800000001</v>
      </c>
      <c r="I109" s="120">
        <v>0.29425400000000002</v>
      </c>
      <c r="J109" s="28" t="s">
        <v>1649</v>
      </c>
      <c r="K109" s="135" t="e">
        <f t="shared" ref="K109:AB109" si="123">NA()</f>
        <v>#N/A</v>
      </c>
      <c r="L109" s="135" t="e">
        <f t="shared" si="123"/>
        <v>#N/A</v>
      </c>
      <c r="M109" s="164" t="e">
        <f t="shared" si="123"/>
        <v>#N/A</v>
      </c>
      <c r="N109" s="164" t="e">
        <f t="shared" si="123"/>
        <v>#N/A</v>
      </c>
      <c r="O109" s="165" t="e">
        <f t="shared" si="123"/>
        <v>#N/A</v>
      </c>
      <c r="P109" s="135" t="e">
        <f t="shared" si="123"/>
        <v>#N/A</v>
      </c>
      <c r="Q109" s="164" t="e">
        <f t="shared" si="123"/>
        <v>#N/A</v>
      </c>
      <c r="R109" s="164" t="e">
        <f t="shared" si="123"/>
        <v>#N/A</v>
      </c>
      <c r="S109" s="164" t="e">
        <f t="shared" si="123"/>
        <v>#N/A</v>
      </c>
      <c r="T109" s="164" t="e">
        <f t="shared" si="123"/>
        <v>#N/A</v>
      </c>
      <c r="U109" s="164" t="e">
        <f t="shared" si="123"/>
        <v>#N/A</v>
      </c>
      <c r="V109" s="135" t="e">
        <f t="shared" si="123"/>
        <v>#N/A</v>
      </c>
      <c r="W109" s="135" t="e">
        <f t="shared" si="123"/>
        <v>#N/A</v>
      </c>
      <c r="X109" s="135" t="e">
        <f t="shared" si="123"/>
        <v>#N/A</v>
      </c>
      <c r="Y109" s="135" t="e">
        <f t="shared" si="123"/>
        <v>#N/A</v>
      </c>
      <c r="Z109" s="135" t="e">
        <f t="shared" si="123"/>
        <v>#N/A</v>
      </c>
      <c r="AA109" s="135" t="e">
        <f t="shared" si="123"/>
        <v>#N/A</v>
      </c>
      <c r="AB109" s="135" t="e">
        <f t="shared" si="123"/>
        <v>#N/A</v>
      </c>
    </row>
    <row r="110" spans="1:28" ht="15.5">
      <c r="A110" s="29" t="s">
        <v>193</v>
      </c>
      <c r="B110" s="30" t="str">
        <f t="shared" si="0"/>
        <v>PhilippinesPalawan</v>
      </c>
      <c r="C110" s="29" t="s">
        <v>27</v>
      </c>
      <c r="D110" s="30" t="s">
        <v>1793</v>
      </c>
      <c r="E110" s="120">
        <v>0.246332</v>
      </c>
      <c r="F110" s="181">
        <v>5.6022849999999999E-2</v>
      </c>
      <c r="G110" s="181">
        <v>0.109680106</v>
      </c>
      <c r="H110" s="181">
        <v>0.20359048900000001</v>
      </c>
      <c r="I110" s="120">
        <v>0.30088399999999998</v>
      </c>
      <c r="J110" s="28" t="s">
        <v>1649</v>
      </c>
      <c r="K110" s="135" t="e">
        <f t="shared" ref="K110:AB110" si="124">NA()</f>
        <v>#N/A</v>
      </c>
      <c r="L110" s="135" t="e">
        <f t="shared" si="124"/>
        <v>#N/A</v>
      </c>
      <c r="M110" s="164" t="e">
        <f t="shared" si="124"/>
        <v>#N/A</v>
      </c>
      <c r="N110" s="164" t="e">
        <f t="shared" si="124"/>
        <v>#N/A</v>
      </c>
      <c r="O110" s="165" t="e">
        <f t="shared" si="124"/>
        <v>#N/A</v>
      </c>
      <c r="P110" s="135" t="e">
        <f t="shared" si="124"/>
        <v>#N/A</v>
      </c>
      <c r="Q110" s="164" t="e">
        <f t="shared" si="124"/>
        <v>#N/A</v>
      </c>
      <c r="R110" s="164" t="e">
        <f t="shared" si="124"/>
        <v>#N/A</v>
      </c>
      <c r="S110" s="164" t="e">
        <f t="shared" si="124"/>
        <v>#N/A</v>
      </c>
      <c r="T110" s="164" t="e">
        <f t="shared" si="124"/>
        <v>#N/A</v>
      </c>
      <c r="U110" s="164" t="e">
        <f t="shared" si="124"/>
        <v>#N/A</v>
      </c>
      <c r="V110" s="135" t="e">
        <f t="shared" si="124"/>
        <v>#N/A</v>
      </c>
      <c r="W110" s="135" t="e">
        <f t="shared" si="124"/>
        <v>#N/A</v>
      </c>
      <c r="X110" s="135" t="e">
        <f t="shared" si="124"/>
        <v>#N/A</v>
      </c>
      <c r="Y110" s="135" t="e">
        <f t="shared" si="124"/>
        <v>#N/A</v>
      </c>
      <c r="Z110" s="135" t="e">
        <f t="shared" si="124"/>
        <v>#N/A</v>
      </c>
      <c r="AA110" s="135" t="e">
        <f t="shared" si="124"/>
        <v>#N/A</v>
      </c>
      <c r="AB110" s="135" t="e">
        <f t="shared" si="124"/>
        <v>#N/A</v>
      </c>
    </row>
    <row r="111" spans="1:28" ht="15.5">
      <c r="A111" s="29" t="s">
        <v>193</v>
      </c>
      <c r="B111" s="30" t="str">
        <f t="shared" si="0"/>
        <v>PhilippinesPampanga</v>
      </c>
      <c r="C111" s="29" t="s">
        <v>27</v>
      </c>
      <c r="D111" s="30" t="s">
        <v>483</v>
      </c>
      <c r="E111" s="120">
        <v>0.27161299999999999</v>
      </c>
      <c r="F111" s="181">
        <v>4.7940334000000001E-2</v>
      </c>
      <c r="G111" s="181">
        <v>9.7190375999999995E-2</v>
      </c>
      <c r="H111" s="181">
        <v>0.19694383800000001</v>
      </c>
      <c r="I111" s="120">
        <v>0.322517</v>
      </c>
      <c r="J111" s="28" t="s">
        <v>1649</v>
      </c>
      <c r="K111" s="135" t="e">
        <f t="shared" ref="K111:AB111" si="125">NA()</f>
        <v>#N/A</v>
      </c>
      <c r="L111" s="135" t="e">
        <f t="shared" si="125"/>
        <v>#N/A</v>
      </c>
      <c r="M111" s="164" t="e">
        <f t="shared" si="125"/>
        <v>#N/A</v>
      </c>
      <c r="N111" s="164" t="e">
        <f t="shared" si="125"/>
        <v>#N/A</v>
      </c>
      <c r="O111" s="165" t="e">
        <f t="shared" si="125"/>
        <v>#N/A</v>
      </c>
      <c r="P111" s="135" t="e">
        <f t="shared" si="125"/>
        <v>#N/A</v>
      </c>
      <c r="Q111" s="164" t="e">
        <f t="shared" si="125"/>
        <v>#N/A</v>
      </c>
      <c r="R111" s="164" t="e">
        <f t="shared" si="125"/>
        <v>#N/A</v>
      </c>
      <c r="S111" s="164" t="e">
        <f t="shared" si="125"/>
        <v>#N/A</v>
      </c>
      <c r="T111" s="164" t="e">
        <f t="shared" si="125"/>
        <v>#N/A</v>
      </c>
      <c r="U111" s="164" t="e">
        <f t="shared" si="125"/>
        <v>#N/A</v>
      </c>
      <c r="V111" s="135" t="e">
        <f t="shared" si="125"/>
        <v>#N/A</v>
      </c>
      <c r="W111" s="135" t="e">
        <f t="shared" si="125"/>
        <v>#N/A</v>
      </c>
      <c r="X111" s="135" t="e">
        <f t="shared" si="125"/>
        <v>#N/A</v>
      </c>
      <c r="Y111" s="135" t="e">
        <f t="shared" si="125"/>
        <v>#N/A</v>
      </c>
      <c r="Z111" s="135" t="e">
        <f t="shared" si="125"/>
        <v>#N/A</v>
      </c>
      <c r="AA111" s="135" t="e">
        <f t="shared" si="125"/>
        <v>#N/A</v>
      </c>
      <c r="AB111" s="135" t="e">
        <f t="shared" si="125"/>
        <v>#N/A</v>
      </c>
    </row>
    <row r="112" spans="1:28" ht="15.5">
      <c r="A112" s="29" t="s">
        <v>193</v>
      </c>
      <c r="B112" s="30" t="str">
        <f t="shared" si="0"/>
        <v>PhilippinesPangasinan</v>
      </c>
      <c r="C112" s="29" t="s">
        <v>27</v>
      </c>
      <c r="D112" s="30" t="s">
        <v>277</v>
      </c>
      <c r="E112" s="120">
        <v>0.24773000000000001</v>
      </c>
      <c r="F112" s="181">
        <v>5.0220075000000003E-2</v>
      </c>
      <c r="G112" s="181">
        <v>9.7090159999999995E-2</v>
      </c>
      <c r="H112" s="181">
        <v>0.18487983</v>
      </c>
      <c r="I112" s="120">
        <v>0.30990400000000001</v>
      </c>
      <c r="J112" s="28" t="s">
        <v>1649</v>
      </c>
      <c r="K112" s="135" t="e">
        <f t="shared" ref="K112:AB112" si="126">NA()</f>
        <v>#N/A</v>
      </c>
      <c r="L112" s="135" t="e">
        <f t="shared" si="126"/>
        <v>#N/A</v>
      </c>
      <c r="M112" s="164" t="e">
        <f t="shared" si="126"/>
        <v>#N/A</v>
      </c>
      <c r="N112" s="164" t="e">
        <f t="shared" si="126"/>
        <v>#N/A</v>
      </c>
      <c r="O112" s="165" t="e">
        <f t="shared" si="126"/>
        <v>#N/A</v>
      </c>
      <c r="P112" s="135" t="e">
        <f t="shared" si="126"/>
        <v>#N/A</v>
      </c>
      <c r="Q112" s="164" t="e">
        <f t="shared" si="126"/>
        <v>#N/A</v>
      </c>
      <c r="R112" s="164" t="e">
        <f t="shared" si="126"/>
        <v>#N/A</v>
      </c>
      <c r="S112" s="164" t="e">
        <f t="shared" si="126"/>
        <v>#N/A</v>
      </c>
      <c r="T112" s="164" t="e">
        <f t="shared" si="126"/>
        <v>#N/A</v>
      </c>
      <c r="U112" s="164" t="e">
        <f t="shared" si="126"/>
        <v>#N/A</v>
      </c>
      <c r="V112" s="135" t="e">
        <f t="shared" si="126"/>
        <v>#N/A</v>
      </c>
      <c r="W112" s="135" t="e">
        <f t="shared" si="126"/>
        <v>#N/A</v>
      </c>
      <c r="X112" s="135" t="e">
        <f t="shared" si="126"/>
        <v>#N/A</v>
      </c>
      <c r="Y112" s="135" t="e">
        <f t="shared" si="126"/>
        <v>#N/A</v>
      </c>
      <c r="Z112" s="135" t="e">
        <f t="shared" si="126"/>
        <v>#N/A</v>
      </c>
      <c r="AA112" s="135" t="e">
        <f t="shared" si="126"/>
        <v>#N/A</v>
      </c>
      <c r="AB112" s="135" t="e">
        <f t="shared" si="126"/>
        <v>#N/A</v>
      </c>
    </row>
    <row r="113" spans="1:28" ht="15.5">
      <c r="A113" s="29" t="s">
        <v>193</v>
      </c>
      <c r="B113" s="30" t="str">
        <f t="shared" si="0"/>
        <v>PhilippinesQuezon</v>
      </c>
      <c r="C113" s="29" t="s">
        <v>27</v>
      </c>
      <c r="D113" s="30" t="s">
        <v>381</v>
      </c>
      <c r="E113" s="120">
        <v>0.24674699999999999</v>
      </c>
      <c r="F113" s="181">
        <v>5.3805533000000003E-2</v>
      </c>
      <c r="G113" s="181">
        <v>0.103393583</v>
      </c>
      <c r="H113" s="181">
        <v>0.19077646300000001</v>
      </c>
      <c r="I113" s="120">
        <v>0.30414000000000002</v>
      </c>
      <c r="J113" s="28" t="s">
        <v>1649</v>
      </c>
      <c r="K113" s="135" t="e">
        <f t="shared" ref="K113:AB113" si="127">NA()</f>
        <v>#N/A</v>
      </c>
      <c r="L113" s="135" t="e">
        <f t="shared" si="127"/>
        <v>#N/A</v>
      </c>
      <c r="M113" s="164" t="e">
        <f t="shared" si="127"/>
        <v>#N/A</v>
      </c>
      <c r="N113" s="164" t="e">
        <f t="shared" si="127"/>
        <v>#N/A</v>
      </c>
      <c r="O113" s="165" t="e">
        <f t="shared" si="127"/>
        <v>#N/A</v>
      </c>
      <c r="P113" s="135" t="e">
        <f t="shared" si="127"/>
        <v>#N/A</v>
      </c>
      <c r="Q113" s="164" t="e">
        <f t="shared" si="127"/>
        <v>#N/A</v>
      </c>
      <c r="R113" s="164" t="e">
        <f t="shared" si="127"/>
        <v>#N/A</v>
      </c>
      <c r="S113" s="164" t="e">
        <f t="shared" si="127"/>
        <v>#N/A</v>
      </c>
      <c r="T113" s="164" t="e">
        <f t="shared" si="127"/>
        <v>#N/A</v>
      </c>
      <c r="U113" s="164" t="e">
        <f t="shared" si="127"/>
        <v>#N/A</v>
      </c>
      <c r="V113" s="135" t="e">
        <f t="shared" si="127"/>
        <v>#N/A</v>
      </c>
      <c r="W113" s="135" t="e">
        <f t="shared" si="127"/>
        <v>#N/A</v>
      </c>
      <c r="X113" s="135" t="e">
        <f t="shared" si="127"/>
        <v>#N/A</v>
      </c>
      <c r="Y113" s="135" t="e">
        <f t="shared" si="127"/>
        <v>#N/A</v>
      </c>
      <c r="Z113" s="135" t="e">
        <f t="shared" si="127"/>
        <v>#N/A</v>
      </c>
      <c r="AA113" s="135" t="e">
        <f t="shared" si="127"/>
        <v>#N/A</v>
      </c>
      <c r="AB113" s="135" t="e">
        <f t="shared" si="127"/>
        <v>#N/A</v>
      </c>
    </row>
    <row r="114" spans="1:28" ht="15.5">
      <c r="A114" s="29" t="s">
        <v>193</v>
      </c>
      <c r="B114" s="30" t="str">
        <f t="shared" si="0"/>
        <v>PhilippinesQuirino</v>
      </c>
      <c r="C114" s="29" t="s">
        <v>27</v>
      </c>
      <c r="D114" s="30" t="s">
        <v>382</v>
      </c>
      <c r="E114" s="120">
        <v>0.2477</v>
      </c>
      <c r="F114" s="181">
        <v>4.9489129E-2</v>
      </c>
      <c r="G114" s="181">
        <v>9.4814039000000003E-2</v>
      </c>
      <c r="H114" s="181">
        <v>0.184622548</v>
      </c>
      <c r="I114" s="120">
        <v>0.31952799999999998</v>
      </c>
      <c r="J114" s="28" t="s">
        <v>1649</v>
      </c>
      <c r="K114" s="135" t="e">
        <f t="shared" ref="K114:AB114" si="128">NA()</f>
        <v>#N/A</v>
      </c>
      <c r="L114" s="135" t="e">
        <f t="shared" si="128"/>
        <v>#N/A</v>
      </c>
      <c r="M114" s="164" t="e">
        <f t="shared" si="128"/>
        <v>#N/A</v>
      </c>
      <c r="N114" s="164" t="e">
        <f t="shared" si="128"/>
        <v>#N/A</v>
      </c>
      <c r="O114" s="165" t="e">
        <f t="shared" si="128"/>
        <v>#N/A</v>
      </c>
      <c r="P114" s="135" t="e">
        <f t="shared" si="128"/>
        <v>#N/A</v>
      </c>
      <c r="Q114" s="164" t="e">
        <f t="shared" si="128"/>
        <v>#N/A</v>
      </c>
      <c r="R114" s="164" t="e">
        <f t="shared" si="128"/>
        <v>#N/A</v>
      </c>
      <c r="S114" s="164" t="e">
        <f t="shared" si="128"/>
        <v>#N/A</v>
      </c>
      <c r="T114" s="164" t="e">
        <f t="shared" si="128"/>
        <v>#N/A</v>
      </c>
      <c r="U114" s="164" t="e">
        <f t="shared" si="128"/>
        <v>#N/A</v>
      </c>
      <c r="V114" s="135" t="e">
        <f t="shared" si="128"/>
        <v>#N/A</v>
      </c>
      <c r="W114" s="135" t="e">
        <f t="shared" si="128"/>
        <v>#N/A</v>
      </c>
      <c r="X114" s="135" t="e">
        <f t="shared" si="128"/>
        <v>#N/A</v>
      </c>
      <c r="Y114" s="135" t="e">
        <f t="shared" si="128"/>
        <v>#N/A</v>
      </c>
      <c r="Z114" s="135" t="e">
        <f t="shared" si="128"/>
        <v>#N/A</v>
      </c>
      <c r="AA114" s="135" t="e">
        <f t="shared" si="128"/>
        <v>#N/A</v>
      </c>
      <c r="AB114" s="135" t="e">
        <f t="shared" si="128"/>
        <v>#N/A</v>
      </c>
    </row>
    <row r="115" spans="1:28" ht="15.5">
      <c r="A115" s="29" t="s">
        <v>193</v>
      </c>
      <c r="B115" s="30" t="str">
        <f t="shared" si="0"/>
        <v>PhilippinesRizal</v>
      </c>
      <c r="C115" s="29" t="s">
        <v>27</v>
      </c>
      <c r="D115" s="30" t="s">
        <v>352</v>
      </c>
      <c r="E115" s="120">
        <v>0.27455499999999999</v>
      </c>
      <c r="F115" s="181">
        <v>4.8936509000000003E-2</v>
      </c>
      <c r="G115" s="181">
        <v>9.8048455000000007E-2</v>
      </c>
      <c r="H115" s="181">
        <v>0.19486087599999999</v>
      </c>
      <c r="I115" s="120">
        <v>0.31226700000000002</v>
      </c>
      <c r="J115" s="28" t="s">
        <v>1649</v>
      </c>
      <c r="K115" s="135" t="e">
        <f t="shared" ref="K115:AB115" si="129">NA()</f>
        <v>#N/A</v>
      </c>
      <c r="L115" s="135" t="e">
        <f t="shared" si="129"/>
        <v>#N/A</v>
      </c>
      <c r="M115" s="164" t="e">
        <f t="shared" si="129"/>
        <v>#N/A</v>
      </c>
      <c r="N115" s="164" t="e">
        <f t="shared" si="129"/>
        <v>#N/A</v>
      </c>
      <c r="O115" s="165" t="e">
        <f t="shared" si="129"/>
        <v>#N/A</v>
      </c>
      <c r="P115" s="135" t="e">
        <f t="shared" si="129"/>
        <v>#N/A</v>
      </c>
      <c r="Q115" s="164" t="e">
        <f t="shared" si="129"/>
        <v>#N/A</v>
      </c>
      <c r="R115" s="164" t="e">
        <f t="shared" si="129"/>
        <v>#N/A</v>
      </c>
      <c r="S115" s="164" t="e">
        <f t="shared" si="129"/>
        <v>#N/A</v>
      </c>
      <c r="T115" s="164" t="e">
        <f t="shared" si="129"/>
        <v>#N/A</v>
      </c>
      <c r="U115" s="164" t="e">
        <f t="shared" si="129"/>
        <v>#N/A</v>
      </c>
      <c r="V115" s="135" t="e">
        <f t="shared" si="129"/>
        <v>#N/A</v>
      </c>
      <c r="W115" s="135" t="e">
        <f t="shared" si="129"/>
        <v>#N/A</v>
      </c>
      <c r="X115" s="135" t="e">
        <f t="shared" si="129"/>
        <v>#N/A</v>
      </c>
      <c r="Y115" s="135" t="e">
        <f t="shared" si="129"/>
        <v>#N/A</v>
      </c>
      <c r="Z115" s="135" t="e">
        <f t="shared" si="129"/>
        <v>#N/A</v>
      </c>
      <c r="AA115" s="135" t="e">
        <f t="shared" si="129"/>
        <v>#N/A</v>
      </c>
      <c r="AB115" s="135" t="e">
        <f t="shared" si="129"/>
        <v>#N/A</v>
      </c>
    </row>
    <row r="116" spans="1:28" ht="15.5">
      <c r="A116" s="29" t="s">
        <v>193</v>
      </c>
      <c r="B116" s="30" t="str">
        <f t="shared" si="0"/>
        <v>PhilippinesRomblon</v>
      </c>
      <c r="C116" s="29" t="s">
        <v>27</v>
      </c>
      <c r="D116" s="30" t="s">
        <v>1814</v>
      </c>
      <c r="E116" s="120">
        <v>0.22625100000000001</v>
      </c>
      <c r="F116" s="181">
        <v>5.7951164999999999E-2</v>
      </c>
      <c r="G116" s="181">
        <v>0.10839159600000001</v>
      </c>
      <c r="H116" s="181">
        <v>0.184796828</v>
      </c>
      <c r="I116" s="120">
        <v>0.28858099999999998</v>
      </c>
      <c r="J116" s="28" t="s">
        <v>1649</v>
      </c>
      <c r="K116" s="135" t="e">
        <f t="shared" ref="K116:AB116" si="130">NA()</f>
        <v>#N/A</v>
      </c>
      <c r="L116" s="135" t="e">
        <f t="shared" si="130"/>
        <v>#N/A</v>
      </c>
      <c r="M116" s="164" t="e">
        <f t="shared" si="130"/>
        <v>#N/A</v>
      </c>
      <c r="N116" s="164" t="e">
        <f t="shared" si="130"/>
        <v>#N/A</v>
      </c>
      <c r="O116" s="165" t="e">
        <f t="shared" si="130"/>
        <v>#N/A</v>
      </c>
      <c r="P116" s="135" t="e">
        <f t="shared" si="130"/>
        <v>#N/A</v>
      </c>
      <c r="Q116" s="164" t="e">
        <f t="shared" si="130"/>
        <v>#N/A</v>
      </c>
      <c r="R116" s="164" t="e">
        <f t="shared" si="130"/>
        <v>#N/A</v>
      </c>
      <c r="S116" s="164" t="e">
        <f t="shared" si="130"/>
        <v>#N/A</v>
      </c>
      <c r="T116" s="164" t="e">
        <f t="shared" si="130"/>
        <v>#N/A</v>
      </c>
      <c r="U116" s="164" t="e">
        <f t="shared" si="130"/>
        <v>#N/A</v>
      </c>
      <c r="V116" s="135" t="e">
        <f t="shared" si="130"/>
        <v>#N/A</v>
      </c>
      <c r="W116" s="135" t="e">
        <f t="shared" si="130"/>
        <v>#N/A</v>
      </c>
      <c r="X116" s="135" t="e">
        <f t="shared" si="130"/>
        <v>#N/A</v>
      </c>
      <c r="Y116" s="135" t="e">
        <f t="shared" si="130"/>
        <v>#N/A</v>
      </c>
      <c r="Z116" s="135" t="e">
        <f t="shared" si="130"/>
        <v>#N/A</v>
      </c>
      <c r="AA116" s="135" t="e">
        <f t="shared" si="130"/>
        <v>#N/A</v>
      </c>
      <c r="AB116" s="135" t="e">
        <f t="shared" si="130"/>
        <v>#N/A</v>
      </c>
    </row>
    <row r="117" spans="1:28" ht="15.5">
      <c r="A117" s="29" t="s">
        <v>193</v>
      </c>
      <c r="B117" s="30" t="str">
        <f t="shared" si="0"/>
        <v>PhilippinesSamar (Western Samar)</v>
      </c>
      <c r="C117" s="29" t="s">
        <v>27</v>
      </c>
      <c r="D117" s="30" t="s">
        <v>1078</v>
      </c>
      <c r="E117" s="120">
        <v>0.23175999999999999</v>
      </c>
      <c r="F117" s="181">
        <v>6.0194931E-2</v>
      </c>
      <c r="G117" s="181">
        <v>0.115405756</v>
      </c>
      <c r="H117" s="181">
        <v>0.20522728900000001</v>
      </c>
      <c r="I117" s="120">
        <v>0.29314200000000001</v>
      </c>
      <c r="J117" s="28" t="s">
        <v>1649</v>
      </c>
      <c r="K117" s="135" t="e">
        <f t="shared" ref="K117:AB117" si="131">NA()</f>
        <v>#N/A</v>
      </c>
      <c r="L117" s="135" t="e">
        <f t="shared" si="131"/>
        <v>#N/A</v>
      </c>
      <c r="M117" s="164" t="e">
        <f t="shared" si="131"/>
        <v>#N/A</v>
      </c>
      <c r="N117" s="164" t="e">
        <f t="shared" si="131"/>
        <v>#N/A</v>
      </c>
      <c r="O117" s="165" t="e">
        <f t="shared" si="131"/>
        <v>#N/A</v>
      </c>
      <c r="P117" s="135" t="e">
        <f t="shared" si="131"/>
        <v>#N/A</v>
      </c>
      <c r="Q117" s="164" t="e">
        <f t="shared" si="131"/>
        <v>#N/A</v>
      </c>
      <c r="R117" s="164" t="e">
        <f t="shared" si="131"/>
        <v>#N/A</v>
      </c>
      <c r="S117" s="164" t="e">
        <f t="shared" si="131"/>
        <v>#N/A</v>
      </c>
      <c r="T117" s="164" t="e">
        <f t="shared" si="131"/>
        <v>#N/A</v>
      </c>
      <c r="U117" s="164" t="e">
        <f t="shared" si="131"/>
        <v>#N/A</v>
      </c>
      <c r="V117" s="135" t="e">
        <f t="shared" si="131"/>
        <v>#N/A</v>
      </c>
      <c r="W117" s="135" t="e">
        <f t="shared" si="131"/>
        <v>#N/A</v>
      </c>
      <c r="X117" s="135" t="e">
        <f t="shared" si="131"/>
        <v>#N/A</v>
      </c>
      <c r="Y117" s="135" t="e">
        <f t="shared" si="131"/>
        <v>#N/A</v>
      </c>
      <c r="Z117" s="135" t="e">
        <f t="shared" si="131"/>
        <v>#N/A</v>
      </c>
      <c r="AA117" s="135" t="e">
        <f t="shared" si="131"/>
        <v>#N/A</v>
      </c>
      <c r="AB117" s="135" t="e">
        <f t="shared" si="131"/>
        <v>#N/A</v>
      </c>
    </row>
    <row r="118" spans="1:28" ht="15.5">
      <c r="A118" s="29" t="s">
        <v>193</v>
      </c>
      <c r="B118" s="30" t="str">
        <f t="shared" si="0"/>
        <v>PhilippinesSarangani</v>
      </c>
      <c r="C118" s="29" t="s">
        <v>27</v>
      </c>
      <c r="D118" s="30" t="s">
        <v>1377</v>
      </c>
      <c r="E118" s="120">
        <v>0.245588</v>
      </c>
      <c r="F118" s="181">
        <v>5.7797637999999998E-2</v>
      </c>
      <c r="G118" s="181">
        <v>0.110283485</v>
      </c>
      <c r="H118" s="181">
        <v>0.20379560499999999</v>
      </c>
      <c r="I118" s="120">
        <v>0.29851100000000003</v>
      </c>
      <c r="J118" s="28" t="s">
        <v>1649</v>
      </c>
      <c r="K118" s="135" t="e">
        <f t="shared" ref="K118:AB118" si="132">NA()</f>
        <v>#N/A</v>
      </c>
      <c r="L118" s="135" t="e">
        <f t="shared" si="132"/>
        <v>#N/A</v>
      </c>
      <c r="M118" s="164" t="e">
        <f t="shared" si="132"/>
        <v>#N/A</v>
      </c>
      <c r="N118" s="164" t="e">
        <f t="shared" si="132"/>
        <v>#N/A</v>
      </c>
      <c r="O118" s="165" t="e">
        <f t="shared" si="132"/>
        <v>#N/A</v>
      </c>
      <c r="P118" s="135" t="e">
        <f t="shared" si="132"/>
        <v>#N/A</v>
      </c>
      <c r="Q118" s="164" t="e">
        <f t="shared" si="132"/>
        <v>#N/A</v>
      </c>
      <c r="R118" s="164" t="e">
        <f t="shared" si="132"/>
        <v>#N/A</v>
      </c>
      <c r="S118" s="164" t="e">
        <f t="shared" si="132"/>
        <v>#N/A</v>
      </c>
      <c r="T118" s="164" t="e">
        <f t="shared" si="132"/>
        <v>#N/A</v>
      </c>
      <c r="U118" s="164" t="e">
        <f t="shared" si="132"/>
        <v>#N/A</v>
      </c>
      <c r="V118" s="135" t="e">
        <f t="shared" si="132"/>
        <v>#N/A</v>
      </c>
      <c r="W118" s="135" t="e">
        <f t="shared" si="132"/>
        <v>#N/A</v>
      </c>
      <c r="X118" s="135" t="e">
        <f t="shared" si="132"/>
        <v>#N/A</v>
      </c>
      <c r="Y118" s="135" t="e">
        <f t="shared" si="132"/>
        <v>#N/A</v>
      </c>
      <c r="Z118" s="135" t="e">
        <f t="shared" si="132"/>
        <v>#N/A</v>
      </c>
      <c r="AA118" s="135" t="e">
        <f t="shared" si="132"/>
        <v>#N/A</v>
      </c>
      <c r="AB118" s="135" t="e">
        <f t="shared" si="132"/>
        <v>#N/A</v>
      </c>
    </row>
    <row r="119" spans="1:28" ht="15.5">
      <c r="A119" s="29" t="s">
        <v>193</v>
      </c>
      <c r="B119" s="30" t="str">
        <f t="shared" si="0"/>
        <v>PhilippinesSiquijor</v>
      </c>
      <c r="C119" s="29" t="s">
        <v>27</v>
      </c>
      <c r="D119" s="30" t="s">
        <v>987</v>
      </c>
      <c r="E119" s="120">
        <v>0.23689399999999999</v>
      </c>
      <c r="F119" s="181">
        <v>4.5195033000000003E-2</v>
      </c>
      <c r="G119" s="181">
        <v>8.8056342999999995E-2</v>
      </c>
      <c r="H119" s="181">
        <v>0.17196616100000001</v>
      </c>
      <c r="I119" s="120">
        <v>0.33637899999999998</v>
      </c>
      <c r="J119" s="28" t="s">
        <v>1649</v>
      </c>
      <c r="K119" s="135" t="e">
        <f t="shared" ref="K119:AB119" si="133">NA()</f>
        <v>#N/A</v>
      </c>
      <c r="L119" s="135" t="e">
        <f t="shared" si="133"/>
        <v>#N/A</v>
      </c>
      <c r="M119" s="164" t="e">
        <f t="shared" si="133"/>
        <v>#N/A</v>
      </c>
      <c r="N119" s="164" t="e">
        <f t="shared" si="133"/>
        <v>#N/A</v>
      </c>
      <c r="O119" s="165" t="e">
        <f t="shared" si="133"/>
        <v>#N/A</v>
      </c>
      <c r="P119" s="135" t="e">
        <f t="shared" si="133"/>
        <v>#N/A</v>
      </c>
      <c r="Q119" s="164" t="e">
        <f t="shared" si="133"/>
        <v>#N/A</v>
      </c>
      <c r="R119" s="164" t="e">
        <f t="shared" si="133"/>
        <v>#N/A</v>
      </c>
      <c r="S119" s="164" t="e">
        <f t="shared" si="133"/>
        <v>#N/A</v>
      </c>
      <c r="T119" s="164" t="e">
        <f t="shared" si="133"/>
        <v>#N/A</v>
      </c>
      <c r="U119" s="164" t="e">
        <f t="shared" si="133"/>
        <v>#N/A</v>
      </c>
      <c r="V119" s="135" t="e">
        <f t="shared" si="133"/>
        <v>#N/A</v>
      </c>
      <c r="W119" s="135" t="e">
        <f t="shared" si="133"/>
        <v>#N/A</v>
      </c>
      <c r="X119" s="135" t="e">
        <f t="shared" si="133"/>
        <v>#N/A</v>
      </c>
      <c r="Y119" s="135" t="e">
        <f t="shared" si="133"/>
        <v>#N/A</v>
      </c>
      <c r="Z119" s="135" t="e">
        <f t="shared" si="133"/>
        <v>#N/A</v>
      </c>
      <c r="AA119" s="135" t="e">
        <f t="shared" si="133"/>
        <v>#N/A</v>
      </c>
      <c r="AB119" s="135" t="e">
        <f t="shared" si="133"/>
        <v>#N/A</v>
      </c>
    </row>
    <row r="120" spans="1:28" ht="15.5">
      <c r="A120" s="29" t="s">
        <v>193</v>
      </c>
      <c r="B120" s="30" t="str">
        <f t="shared" si="0"/>
        <v>PhilippinesSorsogon</v>
      </c>
      <c r="C120" s="29" t="s">
        <v>27</v>
      </c>
      <c r="D120" s="30" t="s">
        <v>777</v>
      </c>
      <c r="E120" s="120">
        <v>0.23521300000000001</v>
      </c>
      <c r="F120" s="181">
        <v>5.8827239000000003E-2</v>
      </c>
      <c r="G120" s="181">
        <v>0.11181677499999999</v>
      </c>
      <c r="H120" s="181">
        <v>0.19635689100000001</v>
      </c>
      <c r="I120" s="120">
        <v>0.28860599999999997</v>
      </c>
      <c r="J120" s="28" t="s">
        <v>1649</v>
      </c>
      <c r="K120" s="135" t="e">
        <f t="shared" ref="K120:AB120" si="134">NA()</f>
        <v>#N/A</v>
      </c>
      <c r="L120" s="135" t="e">
        <f t="shared" si="134"/>
        <v>#N/A</v>
      </c>
      <c r="M120" s="164" t="e">
        <f t="shared" si="134"/>
        <v>#N/A</v>
      </c>
      <c r="N120" s="164" t="e">
        <f t="shared" si="134"/>
        <v>#N/A</v>
      </c>
      <c r="O120" s="165" t="e">
        <f t="shared" si="134"/>
        <v>#N/A</v>
      </c>
      <c r="P120" s="135" t="e">
        <f t="shared" si="134"/>
        <v>#N/A</v>
      </c>
      <c r="Q120" s="164" t="e">
        <f t="shared" si="134"/>
        <v>#N/A</v>
      </c>
      <c r="R120" s="164" t="e">
        <f t="shared" si="134"/>
        <v>#N/A</v>
      </c>
      <c r="S120" s="164" t="e">
        <f t="shared" si="134"/>
        <v>#N/A</v>
      </c>
      <c r="T120" s="164" t="e">
        <f t="shared" si="134"/>
        <v>#N/A</v>
      </c>
      <c r="U120" s="164" t="e">
        <f t="shared" si="134"/>
        <v>#N/A</v>
      </c>
      <c r="V120" s="135" t="e">
        <f t="shared" si="134"/>
        <v>#N/A</v>
      </c>
      <c r="W120" s="135" t="e">
        <f t="shared" si="134"/>
        <v>#N/A</v>
      </c>
      <c r="X120" s="135" t="e">
        <f t="shared" si="134"/>
        <v>#N/A</v>
      </c>
      <c r="Y120" s="135" t="e">
        <f t="shared" si="134"/>
        <v>#N/A</v>
      </c>
      <c r="Z120" s="135" t="e">
        <f t="shared" si="134"/>
        <v>#N/A</v>
      </c>
      <c r="AA120" s="135" t="e">
        <f t="shared" si="134"/>
        <v>#N/A</v>
      </c>
      <c r="AB120" s="135" t="e">
        <f t="shared" si="134"/>
        <v>#N/A</v>
      </c>
    </row>
    <row r="121" spans="1:28" ht="15.5">
      <c r="A121" s="29" t="s">
        <v>193</v>
      </c>
      <c r="B121" s="30" t="str">
        <f t="shared" si="0"/>
        <v>PhilippinesSouth Cotabato</v>
      </c>
      <c r="C121" s="29" t="s">
        <v>27</v>
      </c>
      <c r="D121" s="30" t="s">
        <v>1397</v>
      </c>
      <c r="E121" s="120">
        <v>0.26081700000000002</v>
      </c>
      <c r="F121" s="181">
        <v>4.9872329E-2</v>
      </c>
      <c r="G121" s="181">
        <v>0.100432195</v>
      </c>
      <c r="H121" s="181">
        <v>0.19935087900000001</v>
      </c>
      <c r="I121" s="120">
        <v>0.30914000000000003</v>
      </c>
      <c r="J121" s="28" t="s">
        <v>1649</v>
      </c>
      <c r="K121" s="135" t="e">
        <f t="shared" ref="K121:AB121" si="135">NA()</f>
        <v>#N/A</v>
      </c>
      <c r="L121" s="135" t="e">
        <f t="shared" si="135"/>
        <v>#N/A</v>
      </c>
      <c r="M121" s="164" t="e">
        <f t="shared" si="135"/>
        <v>#N/A</v>
      </c>
      <c r="N121" s="164" t="e">
        <f t="shared" si="135"/>
        <v>#N/A</v>
      </c>
      <c r="O121" s="165" t="e">
        <f t="shared" si="135"/>
        <v>#N/A</v>
      </c>
      <c r="P121" s="135" t="e">
        <f t="shared" si="135"/>
        <v>#N/A</v>
      </c>
      <c r="Q121" s="164" t="e">
        <f t="shared" si="135"/>
        <v>#N/A</v>
      </c>
      <c r="R121" s="164" t="e">
        <f t="shared" si="135"/>
        <v>#N/A</v>
      </c>
      <c r="S121" s="164" t="e">
        <f t="shared" si="135"/>
        <v>#N/A</v>
      </c>
      <c r="T121" s="164" t="e">
        <f t="shared" si="135"/>
        <v>#N/A</v>
      </c>
      <c r="U121" s="164" t="e">
        <f t="shared" si="135"/>
        <v>#N/A</v>
      </c>
      <c r="V121" s="135" t="e">
        <f t="shared" si="135"/>
        <v>#N/A</v>
      </c>
      <c r="W121" s="135" t="e">
        <f t="shared" si="135"/>
        <v>#N/A</v>
      </c>
      <c r="X121" s="135" t="e">
        <f t="shared" si="135"/>
        <v>#N/A</v>
      </c>
      <c r="Y121" s="135" t="e">
        <f t="shared" si="135"/>
        <v>#N/A</v>
      </c>
      <c r="Z121" s="135" t="e">
        <f t="shared" si="135"/>
        <v>#N/A</v>
      </c>
      <c r="AA121" s="135" t="e">
        <f t="shared" si="135"/>
        <v>#N/A</v>
      </c>
      <c r="AB121" s="135" t="e">
        <f t="shared" si="135"/>
        <v>#N/A</v>
      </c>
    </row>
    <row r="122" spans="1:28" ht="15.5">
      <c r="A122" s="29" t="s">
        <v>193</v>
      </c>
      <c r="B122" s="30" t="str">
        <f t="shared" si="0"/>
        <v>PhilippinesSouthern Leyte</v>
      </c>
      <c r="C122" s="29" t="s">
        <v>27</v>
      </c>
      <c r="D122" s="30" t="s">
        <v>1104</v>
      </c>
      <c r="E122" s="120">
        <v>0.23635600000000001</v>
      </c>
      <c r="F122" s="181">
        <v>5.1544753999999998E-2</v>
      </c>
      <c r="G122" s="181">
        <v>9.9324244000000006E-2</v>
      </c>
      <c r="H122" s="181">
        <v>0.18183521</v>
      </c>
      <c r="I122" s="120">
        <v>0.31609199999999998</v>
      </c>
      <c r="J122" s="28" t="s">
        <v>1649</v>
      </c>
      <c r="K122" s="135" t="e">
        <f t="shared" ref="K122:AB122" si="136">NA()</f>
        <v>#N/A</v>
      </c>
      <c r="L122" s="135" t="e">
        <f t="shared" si="136"/>
        <v>#N/A</v>
      </c>
      <c r="M122" s="164" t="e">
        <f t="shared" si="136"/>
        <v>#N/A</v>
      </c>
      <c r="N122" s="164" t="e">
        <f t="shared" si="136"/>
        <v>#N/A</v>
      </c>
      <c r="O122" s="165" t="e">
        <f t="shared" si="136"/>
        <v>#N/A</v>
      </c>
      <c r="P122" s="135" t="e">
        <f t="shared" si="136"/>
        <v>#N/A</v>
      </c>
      <c r="Q122" s="164" t="e">
        <f t="shared" si="136"/>
        <v>#N/A</v>
      </c>
      <c r="R122" s="164" t="e">
        <f t="shared" si="136"/>
        <v>#N/A</v>
      </c>
      <c r="S122" s="164" t="e">
        <f t="shared" si="136"/>
        <v>#N/A</v>
      </c>
      <c r="T122" s="164" t="e">
        <f t="shared" si="136"/>
        <v>#N/A</v>
      </c>
      <c r="U122" s="164" t="e">
        <f t="shared" si="136"/>
        <v>#N/A</v>
      </c>
      <c r="V122" s="135" t="e">
        <f t="shared" si="136"/>
        <v>#N/A</v>
      </c>
      <c r="W122" s="135" t="e">
        <f t="shared" si="136"/>
        <v>#N/A</v>
      </c>
      <c r="X122" s="135" t="e">
        <f t="shared" si="136"/>
        <v>#N/A</v>
      </c>
      <c r="Y122" s="135" t="e">
        <f t="shared" si="136"/>
        <v>#N/A</v>
      </c>
      <c r="Z122" s="135" t="e">
        <f t="shared" si="136"/>
        <v>#N/A</v>
      </c>
      <c r="AA122" s="135" t="e">
        <f t="shared" si="136"/>
        <v>#N/A</v>
      </c>
      <c r="AB122" s="135" t="e">
        <f t="shared" si="136"/>
        <v>#N/A</v>
      </c>
    </row>
    <row r="123" spans="1:28" ht="15.5">
      <c r="A123" s="29" t="s">
        <v>193</v>
      </c>
      <c r="B123" s="30" t="str">
        <f t="shared" si="0"/>
        <v>PhilippinesSultan Kudarat</v>
      </c>
      <c r="C123" s="29" t="s">
        <v>27</v>
      </c>
      <c r="D123" s="30" t="s">
        <v>1408</v>
      </c>
      <c r="E123" s="120">
        <v>0.25713000000000003</v>
      </c>
      <c r="F123" s="181">
        <v>5.4865501999999997E-2</v>
      </c>
      <c r="G123" s="181">
        <v>0.108244725</v>
      </c>
      <c r="H123" s="181">
        <v>0.203350593</v>
      </c>
      <c r="I123" s="120">
        <v>0.30304799999999998</v>
      </c>
      <c r="J123" s="28" t="s">
        <v>1649</v>
      </c>
      <c r="K123" s="135" t="e">
        <f t="shared" ref="K123:AB123" si="137">NA()</f>
        <v>#N/A</v>
      </c>
      <c r="L123" s="135" t="e">
        <f t="shared" si="137"/>
        <v>#N/A</v>
      </c>
      <c r="M123" s="164" t="e">
        <f t="shared" si="137"/>
        <v>#N/A</v>
      </c>
      <c r="N123" s="164" t="e">
        <f t="shared" si="137"/>
        <v>#N/A</v>
      </c>
      <c r="O123" s="165" t="e">
        <f t="shared" si="137"/>
        <v>#N/A</v>
      </c>
      <c r="P123" s="135" t="e">
        <f t="shared" si="137"/>
        <v>#N/A</v>
      </c>
      <c r="Q123" s="164" t="e">
        <f t="shared" si="137"/>
        <v>#N/A</v>
      </c>
      <c r="R123" s="164" t="e">
        <f t="shared" si="137"/>
        <v>#N/A</v>
      </c>
      <c r="S123" s="164" t="e">
        <f t="shared" si="137"/>
        <v>#N/A</v>
      </c>
      <c r="T123" s="164" t="e">
        <f t="shared" si="137"/>
        <v>#N/A</v>
      </c>
      <c r="U123" s="164" t="e">
        <f t="shared" si="137"/>
        <v>#N/A</v>
      </c>
      <c r="V123" s="135" t="e">
        <f t="shared" si="137"/>
        <v>#N/A</v>
      </c>
      <c r="W123" s="135" t="e">
        <f t="shared" si="137"/>
        <v>#N/A</v>
      </c>
      <c r="X123" s="135" t="e">
        <f t="shared" si="137"/>
        <v>#N/A</v>
      </c>
      <c r="Y123" s="135" t="e">
        <f t="shared" si="137"/>
        <v>#N/A</v>
      </c>
      <c r="Z123" s="135" t="e">
        <f t="shared" si="137"/>
        <v>#N/A</v>
      </c>
      <c r="AA123" s="135" t="e">
        <f t="shared" si="137"/>
        <v>#N/A</v>
      </c>
      <c r="AB123" s="135" t="e">
        <f t="shared" si="137"/>
        <v>#N/A</v>
      </c>
    </row>
    <row r="124" spans="1:28" ht="15.5">
      <c r="A124" s="29" t="s">
        <v>193</v>
      </c>
      <c r="B124" s="30" t="str">
        <f t="shared" si="0"/>
        <v>PhilippinesSulu</v>
      </c>
      <c r="C124" s="29" t="s">
        <v>27</v>
      </c>
      <c r="D124" s="30" t="s">
        <v>1653</v>
      </c>
      <c r="E124" s="120">
        <v>0.25955899999999998</v>
      </c>
      <c r="F124" s="181">
        <v>6.9104956999999995E-2</v>
      </c>
      <c r="G124" s="181">
        <v>0.12721602600000001</v>
      </c>
      <c r="H124" s="181">
        <v>0.19535703200000001</v>
      </c>
      <c r="I124" s="120">
        <v>0.24712899999999999</v>
      </c>
      <c r="J124" s="28" t="s">
        <v>1649</v>
      </c>
      <c r="K124" s="135" t="e">
        <f t="shared" ref="K124:AB124" si="138">NA()</f>
        <v>#N/A</v>
      </c>
      <c r="L124" s="135" t="e">
        <f t="shared" si="138"/>
        <v>#N/A</v>
      </c>
      <c r="M124" s="164" t="e">
        <f t="shared" si="138"/>
        <v>#N/A</v>
      </c>
      <c r="N124" s="164" t="e">
        <f t="shared" si="138"/>
        <v>#N/A</v>
      </c>
      <c r="O124" s="165" t="e">
        <f t="shared" si="138"/>
        <v>#N/A</v>
      </c>
      <c r="P124" s="135" t="e">
        <f t="shared" si="138"/>
        <v>#N/A</v>
      </c>
      <c r="Q124" s="164" t="e">
        <f t="shared" si="138"/>
        <v>#N/A</v>
      </c>
      <c r="R124" s="164" t="e">
        <f t="shared" si="138"/>
        <v>#N/A</v>
      </c>
      <c r="S124" s="164" t="e">
        <f t="shared" si="138"/>
        <v>#N/A</v>
      </c>
      <c r="T124" s="164" t="e">
        <f t="shared" si="138"/>
        <v>#N/A</v>
      </c>
      <c r="U124" s="164" t="e">
        <f t="shared" si="138"/>
        <v>#N/A</v>
      </c>
      <c r="V124" s="135" t="e">
        <f t="shared" si="138"/>
        <v>#N/A</v>
      </c>
      <c r="W124" s="135" t="e">
        <f t="shared" si="138"/>
        <v>#N/A</v>
      </c>
      <c r="X124" s="135" t="e">
        <f t="shared" si="138"/>
        <v>#N/A</v>
      </c>
      <c r="Y124" s="135" t="e">
        <f t="shared" si="138"/>
        <v>#N/A</v>
      </c>
      <c r="Z124" s="135" t="e">
        <f t="shared" si="138"/>
        <v>#N/A</v>
      </c>
      <c r="AA124" s="135" t="e">
        <f t="shared" si="138"/>
        <v>#N/A</v>
      </c>
      <c r="AB124" s="135" t="e">
        <f t="shared" si="138"/>
        <v>#N/A</v>
      </c>
    </row>
    <row r="125" spans="1:28" ht="15.5">
      <c r="A125" s="29" t="s">
        <v>193</v>
      </c>
      <c r="B125" s="30" t="str">
        <f t="shared" si="0"/>
        <v>PhilippinesSurigao del Norte</v>
      </c>
      <c r="C125" s="29" t="s">
        <v>27</v>
      </c>
      <c r="D125" s="30" t="s">
        <v>1718</v>
      </c>
      <c r="E125" s="120">
        <v>0.24454500000000001</v>
      </c>
      <c r="F125" s="181">
        <v>5.3586152999999997E-2</v>
      </c>
      <c r="G125" s="181">
        <v>0.10448207299999999</v>
      </c>
      <c r="H125" s="181">
        <v>0.19570263500000001</v>
      </c>
      <c r="I125" s="120">
        <v>0.30620399999999998</v>
      </c>
      <c r="J125" s="28" t="s">
        <v>1649</v>
      </c>
      <c r="K125" s="135" t="e">
        <f t="shared" ref="K125:AB125" si="139">NA()</f>
        <v>#N/A</v>
      </c>
      <c r="L125" s="135" t="e">
        <f t="shared" si="139"/>
        <v>#N/A</v>
      </c>
      <c r="M125" s="164" t="e">
        <f t="shared" si="139"/>
        <v>#N/A</v>
      </c>
      <c r="N125" s="164" t="e">
        <f t="shared" si="139"/>
        <v>#N/A</v>
      </c>
      <c r="O125" s="165" t="e">
        <f t="shared" si="139"/>
        <v>#N/A</v>
      </c>
      <c r="P125" s="135" t="e">
        <f t="shared" si="139"/>
        <v>#N/A</v>
      </c>
      <c r="Q125" s="164" t="e">
        <f t="shared" si="139"/>
        <v>#N/A</v>
      </c>
      <c r="R125" s="164" t="e">
        <f t="shared" si="139"/>
        <v>#N/A</v>
      </c>
      <c r="S125" s="164" t="e">
        <f t="shared" si="139"/>
        <v>#N/A</v>
      </c>
      <c r="T125" s="164" t="e">
        <f t="shared" si="139"/>
        <v>#N/A</v>
      </c>
      <c r="U125" s="164" t="e">
        <f t="shared" si="139"/>
        <v>#N/A</v>
      </c>
      <c r="V125" s="135" t="e">
        <f t="shared" si="139"/>
        <v>#N/A</v>
      </c>
      <c r="W125" s="135" t="e">
        <f t="shared" si="139"/>
        <v>#N/A</v>
      </c>
      <c r="X125" s="135" t="e">
        <f t="shared" si="139"/>
        <v>#N/A</v>
      </c>
      <c r="Y125" s="135" t="e">
        <f t="shared" si="139"/>
        <v>#N/A</v>
      </c>
      <c r="Z125" s="135" t="e">
        <f t="shared" si="139"/>
        <v>#N/A</v>
      </c>
      <c r="AA125" s="135" t="e">
        <f t="shared" si="139"/>
        <v>#N/A</v>
      </c>
      <c r="AB125" s="135" t="e">
        <f t="shared" si="139"/>
        <v>#N/A</v>
      </c>
    </row>
    <row r="126" spans="1:28" ht="15.5">
      <c r="A126" s="29" t="s">
        <v>193</v>
      </c>
      <c r="B126" s="30" t="str">
        <f t="shared" si="0"/>
        <v>PhilippinesSurigao del Sur</v>
      </c>
      <c r="C126" s="29" t="s">
        <v>27</v>
      </c>
      <c r="D126" s="30" t="s">
        <v>1736</v>
      </c>
      <c r="E126" s="120">
        <v>0.23342299999999999</v>
      </c>
      <c r="F126" s="181">
        <v>5.3521316999999999E-2</v>
      </c>
      <c r="G126" s="181">
        <v>0.10237399699999999</v>
      </c>
      <c r="H126" s="181">
        <v>0.19037568599999999</v>
      </c>
      <c r="I126" s="120">
        <v>0.30409799999999998</v>
      </c>
      <c r="J126" s="28" t="s">
        <v>1649</v>
      </c>
      <c r="K126" s="135" t="e">
        <f t="shared" ref="K126:AB126" si="140">NA()</f>
        <v>#N/A</v>
      </c>
      <c r="L126" s="135" t="e">
        <f t="shared" si="140"/>
        <v>#N/A</v>
      </c>
      <c r="M126" s="164" t="e">
        <f t="shared" si="140"/>
        <v>#N/A</v>
      </c>
      <c r="N126" s="164" t="e">
        <f t="shared" si="140"/>
        <v>#N/A</v>
      </c>
      <c r="O126" s="165" t="e">
        <f t="shared" si="140"/>
        <v>#N/A</v>
      </c>
      <c r="P126" s="135" t="e">
        <f t="shared" si="140"/>
        <v>#N/A</v>
      </c>
      <c r="Q126" s="164" t="e">
        <f t="shared" si="140"/>
        <v>#N/A</v>
      </c>
      <c r="R126" s="164" t="e">
        <f t="shared" si="140"/>
        <v>#N/A</v>
      </c>
      <c r="S126" s="164" t="e">
        <f t="shared" si="140"/>
        <v>#N/A</v>
      </c>
      <c r="T126" s="164" t="e">
        <f t="shared" si="140"/>
        <v>#N/A</v>
      </c>
      <c r="U126" s="164" t="e">
        <f t="shared" si="140"/>
        <v>#N/A</v>
      </c>
      <c r="V126" s="135" t="e">
        <f t="shared" si="140"/>
        <v>#N/A</v>
      </c>
      <c r="W126" s="135" t="e">
        <f t="shared" si="140"/>
        <v>#N/A</v>
      </c>
      <c r="X126" s="135" t="e">
        <f t="shared" si="140"/>
        <v>#N/A</v>
      </c>
      <c r="Y126" s="135" t="e">
        <f t="shared" si="140"/>
        <v>#N/A</v>
      </c>
      <c r="Z126" s="135" t="e">
        <f t="shared" si="140"/>
        <v>#N/A</v>
      </c>
      <c r="AA126" s="135" t="e">
        <f t="shared" si="140"/>
        <v>#N/A</v>
      </c>
      <c r="AB126" s="135" t="e">
        <f t="shared" si="140"/>
        <v>#N/A</v>
      </c>
    </row>
    <row r="127" spans="1:28" ht="15.5">
      <c r="A127" s="29" t="s">
        <v>193</v>
      </c>
      <c r="B127" s="30" t="str">
        <f t="shared" si="0"/>
        <v>PhilippinesTarlac</v>
      </c>
      <c r="C127" s="29" t="s">
        <v>27</v>
      </c>
      <c r="D127" s="30" t="s">
        <v>502</v>
      </c>
      <c r="E127" s="120">
        <v>0.25415199999999999</v>
      </c>
      <c r="F127" s="181">
        <v>4.8367272000000003E-2</v>
      </c>
      <c r="G127" s="181">
        <v>9.4527414000000004E-2</v>
      </c>
      <c r="H127" s="181">
        <v>0.185481693</v>
      </c>
      <c r="I127" s="120">
        <v>0.31683299999999998</v>
      </c>
      <c r="J127" s="28" t="s">
        <v>1649</v>
      </c>
      <c r="K127" s="135" t="e">
        <f t="shared" ref="K127:AB127" si="141">NA()</f>
        <v>#N/A</v>
      </c>
      <c r="L127" s="135" t="e">
        <f t="shared" si="141"/>
        <v>#N/A</v>
      </c>
      <c r="M127" s="164" t="e">
        <f t="shared" si="141"/>
        <v>#N/A</v>
      </c>
      <c r="N127" s="164" t="e">
        <f t="shared" si="141"/>
        <v>#N/A</v>
      </c>
      <c r="O127" s="165" t="e">
        <f t="shared" si="141"/>
        <v>#N/A</v>
      </c>
      <c r="P127" s="135" t="e">
        <f t="shared" si="141"/>
        <v>#N/A</v>
      </c>
      <c r="Q127" s="164" t="e">
        <f t="shared" si="141"/>
        <v>#N/A</v>
      </c>
      <c r="R127" s="164" t="e">
        <f t="shared" si="141"/>
        <v>#N/A</v>
      </c>
      <c r="S127" s="164" t="e">
        <f t="shared" si="141"/>
        <v>#N/A</v>
      </c>
      <c r="T127" s="164" t="e">
        <f t="shared" si="141"/>
        <v>#N/A</v>
      </c>
      <c r="U127" s="164" t="e">
        <f t="shared" si="141"/>
        <v>#N/A</v>
      </c>
      <c r="V127" s="135" t="e">
        <f t="shared" si="141"/>
        <v>#N/A</v>
      </c>
      <c r="W127" s="135" t="e">
        <f t="shared" si="141"/>
        <v>#N/A</v>
      </c>
      <c r="X127" s="135" t="e">
        <f t="shared" si="141"/>
        <v>#N/A</v>
      </c>
      <c r="Y127" s="135" t="e">
        <f t="shared" si="141"/>
        <v>#N/A</v>
      </c>
      <c r="Z127" s="135" t="e">
        <f t="shared" si="141"/>
        <v>#N/A</v>
      </c>
      <c r="AA127" s="135" t="e">
        <f t="shared" si="141"/>
        <v>#N/A</v>
      </c>
      <c r="AB127" s="135" t="e">
        <f t="shared" si="141"/>
        <v>#N/A</v>
      </c>
    </row>
    <row r="128" spans="1:28" ht="15.5">
      <c r="A128" s="29" t="s">
        <v>193</v>
      </c>
      <c r="B128" s="30" t="str">
        <f t="shared" si="0"/>
        <v>PhilippinesTawi-tawi</v>
      </c>
      <c r="C128" s="29" t="s">
        <v>27</v>
      </c>
      <c r="D128" s="30" t="s">
        <v>1675</v>
      </c>
      <c r="E128" s="120">
        <v>0.25648399999999999</v>
      </c>
      <c r="F128" s="181">
        <v>6.3839371000000006E-2</v>
      </c>
      <c r="G128" s="181">
        <v>0.11873360400000001</v>
      </c>
      <c r="H128" s="181">
        <v>0.19820073499999999</v>
      </c>
      <c r="I128" s="120">
        <v>0.26617400000000002</v>
      </c>
      <c r="J128" s="28" t="s">
        <v>1649</v>
      </c>
      <c r="K128" s="135" t="e">
        <f t="shared" ref="K128:AB128" si="142">NA()</f>
        <v>#N/A</v>
      </c>
      <c r="L128" s="135" t="e">
        <f t="shared" si="142"/>
        <v>#N/A</v>
      </c>
      <c r="M128" s="164" t="e">
        <f t="shared" si="142"/>
        <v>#N/A</v>
      </c>
      <c r="N128" s="164" t="e">
        <f t="shared" si="142"/>
        <v>#N/A</v>
      </c>
      <c r="O128" s="165" t="e">
        <f t="shared" si="142"/>
        <v>#N/A</v>
      </c>
      <c r="P128" s="135" t="e">
        <f t="shared" si="142"/>
        <v>#N/A</v>
      </c>
      <c r="Q128" s="164" t="e">
        <f t="shared" si="142"/>
        <v>#N/A</v>
      </c>
      <c r="R128" s="164" t="e">
        <f t="shared" si="142"/>
        <v>#N/A</v>
      </c>
      <c r="S128" s="164" t="e">
        <f t="shared" si="142"/>
        <v>#N/A</v>
      </c>
      <c r="T128" s="164" t="e">
        <f t="shared" si="142"/>
        <v>#N/A</v>
      </c>
      <c r="U128" s="164" t="e">
        <f t="shared" si="142"/>
        <v>#N/A</v>
      </c>
      <c r="V128" s="135" t="e">
        <f t="shared" si="142"/>
        <v>#N/A</v>
      </c>
      <c r="W128" s="135" t="e">
        <f t="shared" si="142"/>
        <v>#N/A</v>
      </c>
      <c r="X128" s="135" t="e">
        <f t="shared" si="142"/>
        <v>#N/A</v>
      </c>
      <c r="Y128" s="135" t="e">
        <f t="shared" si="142"/>
        <v>#N/A</v>
      </c>
      <c r="Z128" s="135" t="e">
        <f t="shared" si="142"/>
        <v>#N/A</v>
      </c>
      <c r="AA128" s="135" t="e">
        <f t="shared" si="142"/>
        <v>#N/A</v>
      </c>
      <c r="AB128" s="135" t="e">
        <f t="shared" si="142"/>
        <v>#N/A</v>
      </c>
    </row>
    <row r="129" spans="1:28" ht="15.5">
      <c r="A129" s="29" t="s">
        <v>193</v>
      </c>
      <c r="B129" s="30" t="str">
        <f t="shared" si="0"/>
        <v>PhilippinesZambales</v>
      </c>
      <c r="C129" s="29" t="s">
        <v>27</v>
      </c>
      <c r="D129" s="30" t="s">
        <v>521</v>
      </c>
      <c r="E129" s="120">
        <v>0.25415300000000002</v>
      </c>
      <c r="F129" s="181">
        <v>4.7156894999999997E-2</v>
      </c>
      <c r="G129" s="181">
        <v>9.3015070000000005E-2</v>
      </c>
      <c r="H129" s="181">
        <v>0.18649743699999999</v>
      </c>
      <c r="I129" s="120">
        <v>0.318247</v>
      </c>
      <c r="J129" s="28" t="s">
        <v>1649</v>
      </c>
      <c r="K129" s="135" t="e">
        <f t="shared" ref="K129:AB129" si="143">NA()</f>
        <v>#N/A</v>
      </c>
      <c r="L129" s="135" t="e">
        <f t="shared" si="143"/>
        <v>#N/A</v>
      </c>
      <c r="M129" s="164" t="e">
        <f t="shared" si="143"/>
        <v>#N/A</v>
      </c>
      <c r="N129" s="164" t="e">
        <f t="shared" si="143"/>
        <v>#N/A</v>
      </c>
      <c r="O129" s="165" t="e">
        <f t="shared" si="143"/>
        <v>#N/A</v>
      </c>
      <c r="P129" s="135" t="e">
        <f t="shared" si="143"/>
        <v>#N/A</v>
      </c>
      <c r="Q129" s="164" t="e">
        <f t="shared" si="143"/>
        <v>#N/A</v>
      </c>
      <c r="R129" s="164" t="e">
        <f t="shared" si="143"/>
        <v>#N/A</v>
      </c>
      <c r="S129" s="164" t="e">
        <f t="shared" si="143"/>
        <v>#N/A</v>
      </c>
      <c r="T129" s="164" t="e">
        <f t="shared" si="143"/>
        <v>#N/A</v>
      </c>
      <c r="U129" s="164" t="e">
        <f t="shared" si="143"/>
        <v>#N/A</v>
      </c>
      <c r="V129" s="135" t="e">
        <f t="shared" si="143"/>
        <v>#N/A</v>
      </c>
      <c r="W129" s="135" t="e">
        <f t="shared" si="143"/>
        <v>#N/A</v>
      </c>
      <c r="X129" s="135" t="e">
        <f t="shared" si="143"/>
        <v>#N/A</v>
      </c>
      <c r="Y129" s="135" t="e">
        <f t="shared" si="143"/>
        <v>#N/A</v>
      </c>
      <c r="Z129" s="135" t="e">
        <f t="shared" si="143"/>
        <v>#N/A</v>
      </c>
      <c r="AA129" s="135" t="e">
        <f t="shared" si="143"/>
        <v>#N/A</v>
      </c>
      <c r="AB129" s="135" t="e">
        <f t="shared" si="143"/>
        <v>#N/A</v>
      </c>
    </row>
    <row r="130" spans="1:28" ht="15.5">
      <c r="A130" s="29" t="s">
        <v>193</v>
      </c>
      <c r="B130" s="30" t="str">
        <f t="shared" si="0"/>
        <v>PhilippinesZamboanga del Norte</v>
      </c>
      <c r="C130" s="29" t="s">
        <v>27</v>
      </c>
      <c r="D130" s="30" t="s">
        <v>1131</v>
      </c>
      <c r="E130" s="120">
        <v>0.23513700000000001</v>
      </c>
      <c r="F130" s="181">
        <v>5.4853059000000003E-2</v>
      </c>
      <c r="G130" s="181">
        <v>0.10436793599999999</v>
      </c>
      <c r="H130" s="181">
        <v>0.189370502</v>
      </c>
      <c r="I130" s="120">
        <v>0.29680200000000001</v>
      </c>
      <c r="J130" s="28" t="s">
        <v>1649</v>
      </c>
      <c r="K130" s="135" t="e">
        <f t="shared" ref="K130:AB130" si="144">NA()</f>
        <v>#N/A</v>
      </c>
      <c r="L130" s="135" t="e">
        <f t="shared" si="144"/>
        <v>#N/A</v>
      </c>
      <c r="M130" s="164" t="e">
        <f t="shared" si="144"/>
        <v>#N/A</v>
      </c>
      <c r="N130" s="164" t="e">
        <f t="shared" si="144"/>
        <v>#N/A</v>
      </c>
      <c r="O130" s="165" t="e">
        <f t="shared" si="144"/>
        <v>#N/A</v>
      </c>
      <c r="P130" s="135" t="e">
        <f t="shared" si="144"/>
        <v>#N/A</v>
      </c>
      <c r="Q130" s="164" t="e">
        <f t="shared" si="144"/>
        <v>#N/A</v>
      </c>
      <c r="R130" s="164" t="e">
        <f t="shared" si="144"/>
        <v>#N/A</v>
      </c>
      <c r="S130" s="164" t="e">
        <f t="shared" si="144"/>
        <v>#N/A</v>
      </c>
      <c r="T130" s="164" t="e">
        <f t="shared" si="144"/>
        <v>#N/A</v>
      </c>
      <c r="U130" s="164" t="e">
        <f t="shared" si="144"/>
        <v>#N/A</v>
      </c>
      <c r="V130" s="135" t="e">
        <f t="shared" si="144"/>
        <v>#N/A</v>
      </c>
      <c r="W130" s="135" t="e">
        <f t="shared" si="144"/>
        <v>#N/A</v>
      </c>
      <c r="X130" s="135" t="e">
        <f t="shared" si="144"/>
        <v>#N/A</v>
      </c>
      <c r="Y130" s="135" t="e">
        <f t="shared" si="144"/>
        <v>#N/A</v>
      </c>
      <c r="Z130" s="135" t="e">
        <f t="shared" si="144"/>
        <v>#N/A</v>
      </c>
      <c r="AA130" s="135" t="e">
        <f t="shared" si="144"/>
        <v>#N/A</v>
      </c>
      <c r="AB130" s="135" t="e">
        <f t="shared" si="144"/>
        <v>#N/A</v>
      </c>
    </row>
    <row r="131" spans="1:28" ht="15.5">
      <c r="A131" s="29" t="s">
        <v>193</v>
      </c>
      <c r="B131" s="30" t="str">
        <f t="shared" si="0"/>
        <v>PhilippinesZamboanga del Sur</v>
      </c>
      <c r="C131" s="29" t="s">
        <v>27</v>
      </c>
      <c r="D131" s="30" t="s">
        <v>1158</v>
      </c>
      <c r="E131" s="120">
        <v>0.25383600000000001</v>
      </c>
      <c r="F131" s="181">
        <v>5.3249365999999999E-2</v>
      </c>
      <c r="G131" s="181">
        <v>0.106784984</v>
      </c>
      <c r="H131" s="181">
        <v>0.205710843</v>
      </c>
      <c r="I131" s="120">
        <v>0.30075800000000003</v>
      </c>
      <c r="J131" s="28" t="s">
        <v>1649</v>
      </c>
      <c r="K131" s="135" t="e">
        <f t="shared" ref="K131:AB131" si="145">NA()</f>
        <v>#N/A</v>
      </c>
      <c r="L131" s="135" t="e">
        <f t="shared" si="145"/>
        <v>#N/A</v>
      </c>
      <c r="M131" s="164" t="e">
        <f t="shared" si="145"/>
        <v>#N/A</v>
      </c>
      <c r="N131" s="164" t="e">
        <f t="shared" si="145"/>
        <v>#N/A</v>
      </c>
      <c r="O131" s="165" t="e">
        <f t="shared" si="145"/>
        <v>#N/A</v>
      </c>
      <c r="P131" s="135" t="e">
        <f t="shared" si="145"/>
        <v>#N/A</v>
      </c>
      <c r="Q131" s="164" t="e">
        <f t="shared" si="145"/>
        <v>#N/A</v>
      </c>
      <c r="R131" s="164" t="e">
        <f t="shared" si="145"/>
        <v>#N/A</v>
      </c>
      <c r="S131" s="164" t="e">
        <f t="shared" si="145"/>
        <v>#N/A</v>
      </c>
      <c r="T131" s="164" t="e">
        <f t="shared" si="145"/>
        <v>#N/A</v>
      </c>
      <c r="U131" s="164" t="e">
        <f t="shared" si="145"/>
        <v>#N/A</v>
      </c>
      <c r="V131" s="135" t="e">
        <f t="shared" si="145"/>
        <v>#N/A</v>
      </c>
      <c r="W131" s="135" t="e">
        <f t="shared" si="145"/>
        <v>#N/A</v>
      </c>
      <c r="X131" s="135" t="e">
        <f t="shared" si="145"/>
        <v>#N/A</v>
      </c>
      <c r="Y131" s="135" t="e">
        <f t="shared" si="145"/>
        <v>#N/A</v>
      </c>
      <c r="Z131" s="135" t="e">
        <f t="shared" si="145"/>
        <v>#N/A</v>
      </c>
      <c r="AA131" s="135" t="e">
        <f t="shared" si="145"/>
        <v>#N/A</v>
      </c>
      <c r="AB131" s="135" t="e">
        <f t="shared" si="145"/>
        <v>#N/A</v>
      </c>
    </row>
    <row r="132" spans="1:28" ht="15.5">
      <c r="A132" s="29" t="s">
        <v>193</v>
      </c>
      <c r="B132" s="30" t="str">
        <f t="shared" si="0"/>
        <v>PhilippinesZamboanga Sibugay</v>
      </c>
      <c r="C132" s="29" t="s">
        <v>27</v>
      </c>
      <c r="D132" s="30" t="s">
        <v>1185</v>
      </c>
      <c r="E132" s="120">
        <v>0.239648</v>
      </c>
      <c r="F132" s="181">
        <v>5.8040305E-2</v>
      </c>
      <c r="G132" s="181">
        <v>0.10919733600000001</v>
      </c>
      <c r="H132" s="181">
        <v>0.197446334</v>
      </c>
      <c r="I132" s="120">
        <v>0.29176800000000003</v>
      </c>
      <c r="J132" s="28" t="s">
        <v>1649</v>
      </c>
      <c r="K132" s="135" t="e">
        <f t="shared" ref="K132:AB132" si="146">NA()</f>
        <v>#N/A</v>
      </c>
      <c r="L132" s="135" t="e">
        <f t="shared" si="146"/>
        <v>#N/A</v>
      </c>
      <c r="M132" s="164" t="e">
        <f t="shared" si="146"/>
        <v>#N/A</v>
      </c>
      <c r="N132" s="164" t="e">
        <f t="shared" si="146"/>
        <v>#N/A</v>
      </c>
      <c r="O132" s="165" t="e">
        <f t="shared" si="146"/>
        <v>#N/A</v>
      </c>
      <c r="P132" s="135" t="e">
        <f t="shared" si="146"/>
        <v>#N/A</v>
      </c>
      <c r="Q132" s="164" t="e">
        <f t="shared" si="146"/>
        <v>#N/A</v>
      </c>
      <c r="R132" s="164" t="e">
        <f t="shared" si="146"/>
        <v>#N/A</v>
      </c>
      <c r="S132" s="164" t="e">
        <f t="shared" si="146"/>
        <v>#N/A</v>
      </c>
      <c r="T132" s="164" t="e">
        <f t="shared" si="146"/>
        <v>#N/A</v>
      </c>
      <c r="U132" s="164" t="e">
        <f t="shared" si="146"/>
        <v>#N/A</v>
      </c>
      <c r="V132" s="135" t="e">
        <f t="shared" si="146"/>
        <v>#N/A</v>
      </c>
      <c r="W132" s="135" t="e">
        <f t="shared" si="146"/>
        <v>#N/A</v>
      </c>
      <c r="X132" s="135" t="e">
        <f t="shared" si="146"/>
        <v>#N/A</v>
      </c>
      <c r="Y132" s="135" t="e">
        <f t="shared" si="146"/>
        <v>#N/A</v>
      </c>
      <c r="Z132" s="135" t="e">
        <f t="shared" si="146"/>
        <v>#N/A</v>
      </c>
      <c r="AA132" s="135" t="e">
        <f t="shared" si="146"/>
        <v>#N/A</v>
      </c>
      <c r="AB132" s="135" t="e">
        <f t="shared" si="146"/>
        <v>#N/A</v>
      </c>
    </row>
    <row r="133" spans="1:28" ht="15.5">
      <c r="A133" s="29" t="s">
        <v>193</v>
      </c>
      <c r="B133" s="30" t="str">
        <f t="shared" si="0"/>
        <v>PhilippinesAborlan</v>
      </c>
      <c r="C133" s="29" t="s">
        <v>30</v>
      </c>
      <c r="D133" s="30" t="s">
        <v>1794</v>
      </c>
      <c r="E133" s="120">
        <v>0.24251200000000001</v>
      </c>
      <c r="F133" s="181">
        <v>5.6909178999999997E-2</v>
      </c>
      <c r="G133" s="181">
        <v>0.115328717</v>
      </c>
      <c r="H133" s="181">
        <v>0.205551281</v>
      </c>
      <c r="I133" s="120">
        <v>0.29719899999999999</v>
      </c>
      <c r="J133" s="28" t="s">
        <v>1649</v>
      </c>
      <c r="K133" s="135" t="e">
        <f t="shared" ref="K133:AB133" si="147">NA()</f>
        <v>#N/A</v>
      </c>
      <c r="L133" s="135" t="e">
        <f t="shared" si="147"/>
        <v>#N/A</v>
      </c>
      <c r="M133" s="164" t="e">
        <f t="shared" si="147"/>
        <v>#N/A</v>
      </c>
      <c r="N133" s="164" t="e">
        <f t="shared" si="147"/>
        <v>#N/A</v>
      </c>
      <c r="O133" s="165" t="e">
        <f t="shared" si="147"/>
        <v>#N/A</v>
      </c>
      <c r="P133" s="135" t="e">
        <f t="shared" si="147"/>
        <v>#N/A</v>
      </c>
      <c r="Q133" s="164" t="e">
        <f t="shared" si="147"/>
        <v>#N/A</v>
      </c>
      <c r="R133" s="164" t="e">
        <f t="shared" si="147"/>
        <v>#N/A</v>
      </c>
      <c r="S133" s="164" t="e">
        <f t="shared" si="147"/>
        <v>#N/A</v>
      </c>
      <c r="T133" s="164" t="e">
        <f t="shared" si="147"/>
        <v>#N/A</v>
      </c>
      <c r="U133" s="164" t="e">
        <f t="shared" si="147"/>
        <v>#N/A</v>
      </c>
      <c r="V133" s="135" t="e">
        <f t="shared" si="147"/>
        <v>#N/A</v>
      </c>
      <c r="W133" s="135" t="e">
        <f t="shared" si="147"/>
        <v>#N/A</v>
      </c>
      <c r="X133" s="135" t="e">
        <f t="shared" si="147"/>
        <v>#N/A</v>
      </c>
      <c r="Y133" s="135" t="e">
        <f t="shared" si="147"/>
        <v>#N/A</v>
      </c>
      <c r="Z133" s="135" t="e">
        <f t="shared" si="147"/>
        <v>#N/A</v>
      </c>
      <c r="AA133" s="135" t="e">
        <f t="shared" si="147"/>
        <v>#N/A</v>
      </c>
      <c r="AB133" s="135" t="e">
        <f t="shared" si="147"/>
        <v>#N/A</v>
      </c>
    </row>
    <row r="134" spans="1:28" ht="15.5">
      <c r="A134" s="29" t="s">
        <v>193</v>
      </c>
      <c r="B134" s="30" t="str">
        <f t="shared" si="0"/>
        <v>PhilippinesAbra de Ilog</v>
      </c>
      <c r="C134" s="29" t="s">
        <v>30</v>
      </c>
      <c r="D134" s="30" t="s">
        <v>1771</v>
      </c>
      <c r="E134" s="120">
        <v>0.22756000000000001</v>
      </c>
      <c r="F134" s="181">
        <v>5.9764901000000002E-2</v>
      </c>
      <c r="G134" s="181">
        <v>0.103622309</v>
      </c>
      <c r="H134" s="181">
        <v>0.17562128699999999</v>
      </c>
      <c r="I134" s="120">
        <v>0.27694400000000002</v>
      </c>
      <c r="J134" s="28" t="s">
        <v>1649</v>
      </c>
      <c r="K134" s="135" t="e">
        <f t="shared" ref="K134:AB134" si="148">NA()</f>
        <v>#N/A</v>
      </c>
      <c r="L134" s="135" t="e">
        <f t="shared" si="148"/>
        <v>#N/A</v>
      </c>
      <c r="M134" s="164" t="e">
        <f t="shared" si="148"/>
        <v>#N/A</v>
      </c>
      <c r="N134" s="164" t="e">
        <f t="shared" si="148"/>
        <v>#N/A</v>
      </c>
      <c r="O134" s="165" t="e">
        <f t="shared" si="148"/>
        <v>#N/A</v>
      </c>
      <c r="P134" s="135" t="e">
        <f t="shared" si="148"/>
        <v>#N/A</v>
      </c>
      <c r="Q134" s="164" t="e">
        <f t="shared" si="148"/>
        <v>#N/A</v>
      </c>
      <c r="R134" s="164" t="e">
        <f t="shared" si="148"/>
        <v>#N/A</v>
      </c>
      <c r="S134" s="164" t="e">
        <f t="shared" si="148"/>
        <v>#N/A</v>
      </c>
      <c r="T134" s="164" t="e">
        <f t="shared" si="148"/>
        <v>#N/A</v>
      </c>
      <c r="U134" s="164" t="e">
        <f t="shared" si="148"/>
        <v>#N/A</v>
      </c>
      <c r="V134" s="135" t="e">
        <f t="shared" si="148"/>
        <v>#N/A</v>
      </c>
      <c r="W134" s="135" t="e">
        <f t="shared" si="148"/>
        <v>#N/A</v>
      </c>
      <c r="X134" s="135" t="e">
        <f t="shared" si="148"/>
        <v>#N/A</v>
      </c>
      <c r="Y134" s="135" t="e">
        <f t="shared" si="148"/>
        <v>#N/A</v>
      </c>
      <c r="Z134" s="135" t="e">
        <f t="shared" si="148"/>
        <v>#N/A</v>
      </c>
      <c r="AA134" s="135" t="e">
        <f t="shared" si="148"/>
        <v>#N/A</v>
      </c>
      <c r="AB134" s="135" t="e">
        <f t="shared" si="148"/>
        <v>#N/A</v>
      </c>
    </row>
    <row r="135" spans="1:28" ht="15.5">
      <c r="A135" s="29" t="s">
        <v>193</v>
      </c>
      <c r="B135" s="30" t="str">
        <f t="shared" si="0"/>
        <v>PhilippinesAbucay</v>
      </c>
      <c r="C135" s="29" t="s">
        <v>30</v>
      </c>
      <c r="D135" s="30" t="s">
        <v>418</v>
      </c>
      <c r="E135" s="120">
        <v>0.26105800000000001</v>
      </c>
      <c r="F135" s="181">
        <v>4.3555666999999999E-2</v>
      </c>
      <c r="G135" s="181">
        <v>8.6810430999999993E-2</v>
      </c>
      <c r="H135" s="181">
        <v>0.17868605800000001</v>
      </c>
      <c r="I135" s="120">
        <v>0.32678000000000001</v>
      </c>
      <c r="J135" s="28" t="s">
        <v>1649</v>
      </c>
      <c r="K135" s="135" t="e">
        <f t="shared" ref="K135:AB135" si="149">NA()</f>
        <v>#N/A</v>
      </c>
      <c r="L135" s="135" t="e">
        <f t="shared" si="149"/>
        <v>#N/A</v>
      </c>
      <c r="M135" s="164" t="e">
        <f t="shared" si="149"/>
        <v>#N/A</v>
      </c>
      <c r="N135" s="164" t="e">
        <f t="shared" si="149"/>
        <v>#N/A</v>
      </c>
      <c r="O135" s="165" t="e">
        <f t="shared" si="149"/>
        <v>#N/A</v>
      </c>
      <c r="P135" s="135" t="e">
        <f t="shared" si="149"/>
        <v>#N/A</v>
      </c>
      <c r="Q135" s="164" t="e">
        <f t="shared" si="149"/>
        <v>#N/A</v>
      </c>
      <c r="R135" s="164" t="e">
        <f t="shared" si="149"/>
        <v>#N/A</v>
      </c>
      <c r="S135" s="164" t="e">
        <f t="shared" si="149"/>
        <v>#N/A</v>
      </c>
      <c r="T135" s="164" t="e">
        <f t="shared" si="149"/>
        <v>#N/A</v>
      </c>
      <c r="U135" s="164" t="e">
        <f t="shared" si="149"/>
        <v>#N/A</v>
      </c>
      <c r="V135" s="135" t="e">
        <f t="shared" si="149"/>
        <v>#N/A</v>
      </c>
      <c r="W135" s="135" t="e">
        <f t="shared" si="149"/>
        <v>#N/A</v>
      </c>
      <c r="X135" s="135" t="e">
        <f t="shared" si="149"/>
        <v>#N/A</v>
      </c>
      <c r="Y135" s="135" t="e">
        <f t="shared" si="149"/>
        <v>#N/A</v>
      </c>
      <c r="Z135" s="135" t="e">
        <f t="shared" si="149"/>
        <v>#N/A</v>
      </c>
      <c r="AA135" s="135" t="e">
        <f t="shared" si="149"/>
        <v>#N/A</v>
      </c>
      <c r="AB135" s="135" t="e">
        <f t="shared" si="149"/>
        <v>#N/A</v>
      </c>
    </row>
    <row r="136" spans="1:28" ht="15.5">
      <c r="A136" s="29" t="s">
        <v>193</v>
      </c>
      <c r="B136" s="30" t="str">
        <f t="shared" si="0"/>
        <v>PhilippinesAbulug</v>
      </c>
      <c r="C136" s="29" t="s">
        <v>30</v>
      </c>
      <c r="D136" s="30" t="s">
        <v>333</v>
      </c>
      <c r="E136" s="120">
        <v>0.245807</v>
      </c>
      <c r="F136" s="181">
        <v>5.0989321999999997E-2</v>
      </c>
      <c r="G136" s="181">
        <v>9.6531987999999999E-2</v>
      </c>
      <c r="H136" s="181">
        <v>0.17530849000000001</v>
      </c>
      <c r="I136" s="120">
        <v>0.30969000000000002</v>
      </c>
      <c r="J136" s="28" t="s">
        <v>1649</v>
      </c>
      <c r="K136" s="135" t="e">
        <f t="shared" ref="K136:AB136" si="150">NA()</f>
        <v>#N/A</v>
      </c>
      <c r="L136" s="135" t="e">
        <f t="shared" si="150"/>
        <v>#N/A</v>
      </c>
      <c r="M136" s="164" t="e">
        <f t="shared" si="150"/>
        <v>#N/A</v>
      </c>
      <c r="N136" s="164" t="e">
        <f t="shared" si="150"/>
        <v>#N/A</v>
      </c>
      <c r="O136" s="165" t="e">
        <f t="shared" si="150"/>
        <v>#N/A</v>
      </c>
      <c r="P136" s="135" t="e">
        <f t="shared" si="150"/>
        <v>#N/A</v>
      </c>
      <c r="Q136" s="164" t="e">
        <f t="shared" si="150"/>
        <v>#N/A</v>
      </c>
      <c r="R136" s="164" t="e">
        <f t="shared" si="150"/>
        <v>#N/A</v>
      </c>
      <c r="S136" s="164" t="e">
        <f t="shared" si="150"/>
        <v>#N/A</v>
      </c>
      <c r="T136" s="164" t="e">
        <f t="shared" si="150"/>
        <v>#N/A</v>
      </c>
      <c r="U136" s="164" t="e">
        <f t="shared" si="150"/>
        <v>#N/A</v>
      </c>
      <c r="V136" s="135" t="e">
        <f t="shared" si="150"/>
        <v>#N/A</v>
      </c>
      <c r="W136" s="135" t="e">
        <f t="shared" si="150"/>
        <v>#N/A</v>
      </c>
      <c r="X136" s="135" t="e">
        <f t="shared" si="150"/>
        <v>#N/A</v>
      </c>
      <c r="Y136" s="135" t="e">
        <f t="shared" si="150"/>
        <v>#N/A</v>
      </c>
      <c r="Z136" s="135" t="e">
        <f t="shared" si="150"/>
        <v>#N/A</v>
      </c>
      <c r="AA136" s="135" t="e">
        <f t="shared" si="150"/>
        <v>#N/A</v>
      </c>
      <c r="AB136" s="135" t="e">
        <f t="shared" si="150"/>
        <v>#N/A</v>
      </c>
    </row>
    <row r="137" spans="1:28" ht="15.5">
      <c r="A137" s="29" t="s">
        <v>193</v>
      </c>
      <c r="B137" s="30" t="str">
        <f t="shared" si="0"/>
        <v>PhilippinesAbuyog</v>
      </c>
      <c r="C137" s="29" t="s">
        <v>30</v>
      </c>
      <c r="D137" s="30" t="s">
        <v>1020</v>
      </c>
      <c r="E137" s="120">
        <v>0.219637</v>
      </c>
      <c r="F137" s="181">
        <v>5.3482399E-2</v>
      </c>
      <c r="G137" s="181">
        <v>9.8118211999999996E-2</v>
      </c>
      <c r="H137" s="181">
        <v>0.17622668699999999</v>
      </c>
      <c r="I137" s="120">
        <v>0.32811299999999999</v>
      </c>
      <c r="J137" s="28" t="s">
        <v>1649</v>
      </c>
      <c r="K137" s="135" t="e">
        <f t="shared" ref="K137:AB137" si="151">NA()</f>
        <v>#N/A</v>
      </c>
      <c r="L137" s="135" t="e">
        <f t="shared" si="151"/>
        <v>#N/A</v>
      </c>
      <c r="M137" s="164" t="e">
        <f t="shared" si="151"/>
        <v>#N/A</v>
      </c>
      <c r="N137" s="164" t="e">
        <f t="shared" si="151"/>
        <v>#N/A</v>
      </c>
      <c r="O137" s="165" t="e">
        <f t="shared" si="151"/>
        <v>#N/A</v>
      </c>
      <c r="P137" s="135" t="e">
        <f t="shared" si="151"/>
        <v>#N/A</v>
      </c>
      <c r="Q137" s="164" t="e">
        <f t="shared" si="151"/>
        <v>#N/A</v>
      </c>
      <c r="R137" s="164" t="e">
        <f t="shared" si="151"/>
        <v>#N/A</v>
      </c>
      <c r="S137" s="164" t="e">
        <f t="shared" si="151"/>
        <v>#N/A</v>
      </c>
      <c r="T137" s="164" t="e">
        <f t="shared" si="151"/>
        <v>#N/A</v>
      </c>
      <c r="U137" s="164" t="e">
        <f t="shared" si="151"/>
        <v>#N/A</v>
      </c>
      <c r="V137" s="135" t="e">
        <f t="shared" si="151"/>
        <v>#N/A</v>
      </c>
      <c r="W137" s="135" t="e">
        <f t="shared" si="151"/>
        <v>#N/A</v>
      </c>
      <c r="X137" s="135" t="e">
        <f t="shared" si="151"/>
        <v>#N/A</v>
      </c>
      <c r="Y137" s="135" t="e">
        <f t="shared" si="151"/>
        <v>#N/A</v>
      </c>
      <c r="Z137" s="135" t="e">
        <f t="shared" si="151"/>
        <v>#N/A</v>
      </c>
      <c r="AA137" s="135" t="e">
        <f t="shared" si="151"/>
        <v>#N/A</v>
      </c>
      <c r="AB137" s="135" t="e">
        <f t="shared" si="151"/>
        <v>#N/A</v>
      </c>
    </row>
    <row r="138" spans="1:28" ht="15.5">
      <c r="A138" s="29" t="s">
        <v>193</v>
      </c>
      <c r="B138" s="30" t="str">
        <f t="shared" si="0"/>
        <v>PhilippinesAdams</v>
      </c>
      <c r="C138" s="29" t="s">
        <v>30</v>
      </c>
      <c r="D138" s="30" t="s">
        <v>197</v>
      </c>
      <c r="E138" s="120">
        <v>0.23660700000000001</v>
      </c>
      <c r="F138" s="181">
        <v>4.3526785999999998E-2</v>
      </c>
      <c r="G138" s="181">
        <v>7.8683035999999998E-2</v>
      </c>
      <c r="H138" s="181">
        <v>0.17578125</v>
      </c>
      <c r="I138" s="120">
        <v>0.34375</v>
      </c>
      <c r="J138" s="28" t="s">
        <v>1649</v>
      </c>
      <c r="K138" s="135" t="e">
        <f t="shared" ref="K138:AB138" si="152">NA()</f>
        <v>#N/A</v>
      </c>
      <c r="L138" s="135" t="e">
        <f t="shared" si="152"/>
        <v>#N/A</v>
      </c>
      <c r="M138" s="164" t="e">
        <f t="shared" si="152"/>
        <v>#N/A</v>
      </c>
      <c r="N138" s="164" t="e">
        <f t="shared" si="152"/>
        <v>#N/A</v>
      </c>
      <c r="O138" s="165" t="e">
        <f t="shared" si="152"/>
        <v>#N/A</v>
      </c>
      <c r="P138" s="135" t="e">
        <f t="shared" si="152"/>
        <v>#N/A</v>
      </c>
      <c r="Q138" s="164" t="e">
        <f t="shared" si="152"/>
        <v>#N/A</v>
      </c>
      <c r="R138" s="164" t="e">
        <f t="shared" si="152"/>
        <v>#N/A</v>
      </c>
      <c r="S138" s="164" t="e">
        <f t="shared" si="152"/>
        <v>#N/A</v>
      </c>
      <c r="T138" s="164" t="e">
        <f t="shared" si="152"/>
        <v>#N/A</v>
      </c>
      <c r="U138" s="164" t="e">
        <f t="shared" si="152"/>
        <v>#N/A</v>
      </c>
      <c r="V138" s="135" t="e">
        <f t="shared" si="152"/>
        <v>#N/A</v>
      </c>
      <c r="W138" s="135" t="e">
        <f t="shared" si="152"/>
        <v>#N/A</v>
      </c>
      <c r="X138" s="135" t="e">
        <f t="shared" si="152"/>
        <v>#N/A</v>
      </c>
      <c r="Y138" s="135" t="e">
        <f t="shared" si="152"/>
        <v>#N/A</v>
      </c>
      <c r="Z138" s="135" t="e">
        <f t="shared" si="152"/>
        <v>#N/A</v>
      </c>
      <c r="AA138" s="135" t="e">
        <f t="shared" si="152"/>
        <v>#N/A</v>
      </c>
      <c r="AB138" s="135" t="e">
        <f t="shared" si="152"/>
        <v>#N/A</v>
      </c>
    </row>
    <row r="139" spans="1:28" ht="15.5">
      <c r="A139" s="29" t="s">
        <v>193</v>
      </c>
      <c r="B139" s="30" t="str">
        <f t="shared" si="0"/>
        <v>PhilippinesAgdangan</v>
      </c>
      <c r="C139" s="29" t="s">
        <v>30</v>
      </c>
      <c r="D139" s="30" t="s">
        <v>626</v>
      </c>
      <c r="E139" s="120">
        <v>0.23865800000000001</v>
      </c>
      <c r="F139" s="181">
        <v>5.2058206000000003E-2</v>
      </c>
      <c r="G139" s="181">
        <v>9.9447514000000001E-2</v>
      </c>
      <c r="H139" s="181">
        <v>0.178663139</v>
      </c>
      <c r="I139" s="120">
        <v>0.309392</v>
      </c>
      <c r="J139" s="28" t="s">
        <v>1649</v>
      </c>
      <c r="K139" s="135" t="e">
        <f t="shared" ref="K139:AB139" si="153">NA()</f>
        <v>#N/A</v>
      </c>
      <c r="L139" s="135" t="e">
        <f t="shared" si="153"/>
        <v>#N/A</v>
      </c>
      <c r="M139" s="164" t="e">
        <f t="shared" si="153"/>
        <v>#N/A</v>
      </c>
      <c r="N139" s="164" t="e">
        <f t="shared" si="153"/>
        <v>#N/A</v>
      </c>
      <c r="O139" s="165" t="e">
        <f t="shared" si="153"/>
        <v>#N/A</v>
      </c>
      <c r="P139" s="135" t="e">
        <f t="shared" si="153"/>
        <v>#N/A</v>
      </c>
      <c r="Q139" s="164" t="e">
        <f t="shared" si="153"/>
        <v>#N/A</v>
      </c>
      <c r="R139" s="164" t="e">
        <f t="shared" si="153"/>
        <v>#N/A</v>
      </c>
      <c r="S139" s="164" t="e">
        <f t="shared" si="153"/>
        <v>#N/A</v>
      </c>
      <c r="T139" s="164" t="e">
        <f t="shared" si="153"/>
        <v>#N/A</v>
      </c>
      <c r="U139" s="164" t="e">
        <f t="shared" si="153"/>
        <v>#N/A</v>
      </c>
      <c r="V139" s="135" t="e">
        <f t="shared" si="153"/>
        <v>#N/A</v>
      </c>
      <c r="W139" s="135" t="e">
        <f t="shared" si="153"/>
        <v>#N/A</v>
      </c>
      <c r="X139" s="135" t="e">
        <f t="shared" si="153"/>
        <v>#N/A</v>
      </c>
      <c r="Y139" s="135" t="e">
        <f t="shared" si="153"/>
        <v>#N/A</v>
      </c>
      <c r="Z139" s="135" t="e">
        <f t="shared" si="153"/>
        <v>#N/A</v>
      </c>
      <c r="AA139" s="135" t="e">
        <f t="shared" si="153"/>
        <v>#N/A</v>
      </c>
      <c r="AB139" s="135" t="e">
        <f t="shared" si="153"/>
        <v>#N/A</v>
      </c>
    </row>
    <row r="140" spans="1:28" ht="15.5">
      <c r="A140" s="29" t="s">
        <v>193</v>
      </c>
      <c r="B140" s="30" t="str">
        <f t="shared" si="0"/>
        <v>PhilippinesAglipay</v>
      </c>
      <c r="C140" s="29" t="s">
        <v>30</v>
      </c>
      <c r="D140" s="30" t="s">
        <v>410</v>
      </c>
      <c r="E140" s="120">
        <v>0.24241599999999999</v>
      </c>
      <c r="F140" s="181">
        <v>4.8188002000000001E-2</v>
      </c>
      <c r="G140" s="181">
        <v>9.3137077999999998E-2</v>
      </c>
      <c r="H140" s="181">
        <v>0.181739662</v>
      </c>
      <c r="I140" s="120">
        <v>0.32097700000000001</v>
      </c>
      <c r="J140" s="28" t="s">
        <v>1649</v>
      </c>
      <c r="K140" s="135" t="e">
        <f t="shared" ref="K140:AB140" si="154">NA()</f>
        <v>#N/A</v>
      </c>
      <c r="L140" s="135" t="e">
        <f t="shared" si="154"/>
        <v>#N/A</v>
      </c>
      <c r="M140" s="164" t="e">
        <f t="shared" si="154"/>
        <v>#N/A</v>
      </c>
      <c r="N140" s="164" t="e">
        <f t="shared" si="154"/>
        <v>#N/A</v>
      </c>
      <c r="O140" s="165" t="e">
        <f t="shared" si="154"/>
        <v>#N/A</v>
      </c>
      <c r="P140" s="135" t="e">
        <f t="shared" si="154"/>
        <v>#N/A</v>
      </c>
      <c r="Q140" s="164" t="e">
        <f t="shared" si="154"/>
        <v>#N/A</v>
      </c>
      <c r="R140" s="164" t="e">
        <f t="shared" si="154"/>
        <v>#N/A</v>
      </c>
      <c r="S140" s="164" t="e">
        <f t="shared" si="154"/>
        <v>#N/A</v>
      </c>
      <c r="T140" s="164" t="e">
        <f t="shared" si="154"/>
        <v>#N/A</v>
      </c>
      <c r="U140" s="164" t="e">
        <f t="shared" si="154"/>
        <v>#N/A</v>
      </c>
      <c r="V140" s="135" t="e">
        <f t="shared" si="154"/>
        <v>#N/A</v>
      </c>
      <c r="W140" s="135" t="e">
        <f t="shared" si="154"/>
        <v>#N/A</v>
      </c>
      <c r="X140" s="135" t="e">
        <f t="shared" si="154"/>
        <v>#N/A</v>
      </c>
      <c r="Y140" s="135" t="e">
        <f t="shared" si="154"/>
        <v>#N/A</v>
      </c>
      <c r="Z140" s="135" t="e">
        <f t="shared" si="154"/>
        <v>#N/A</v>
      </c>
      <c r="AA140" s="135" t="e">
        <f t="shared" si="154"/>
        <v>#N/A</v>
      </c>
      <c r="AB140" s="135" t="e">
        <f t="shared" si="154"/>
        <v>#N/A</v>
      </c>
    </row>
    <row r="141" spans="1:28" ht="15.5">
      <c r="A141" s="29" t="s">
        <v>193</v>
      </c>
      <c r="B141" s="30" t="str">
        <f t="shared" si="0"/>
        <v>PhilippinesAgno</v>
      </c>
      <c r="C141" s="29" t="s">
        <v>30</v>
      </c>
      <c r="D141" s="30" t="s">
        <v>278</v>
      </c>
      <c r="E141" s="120">
        <v>0.23228299999999999</v>
      </c>
      <c r="F141" s="181">
        <v>4.6413802999999997E-2</v>
      </c>
      <c r="G141" s="181">
        <v>9.0760016999999998E-2</v>
      </c>
      <c r="H141" s="181">
        <v>0.174069585</v>
      </c>
      <c r="I141" s="120">
        <v>0.314915</v>
      </c>
      <c r="J141" s="28" t="s">
        <v>1649</v>
      </c>
      <c r="K141" s="135" t="e">
        <f t="shared" ref="K141:AB141" si="155">NA()</f>
        <v>#N/A</v>
      </c>
      <c r="L141" s="135" t="e">
        <f t="shared" si="155"/>
        <v>#N/A</v>
      </c>
      <c r="M141" s="164" t="e">
        <f t="shared" si="155"/>
        <v>#N/A</v>
      </c>
      <c r="N141" s="164" t="e">
        <f t="shared" si="155"/>
        <v>#N/A</v>
      </c>
      <c r="O141" s="165" t="e">
        <f t="shared" si="155"/>
        <v>#N/A</v>
      </c>
      <c r="P141" s="135" t="e">
        <f t="shared" si="155"/>
        <v>#N/A</v>
      </c>
      <c r="Q141" s="164" t="e">
        <f t="shared" si="155"/>
        <v>#N/A</v>
      </c>
      <c r="R141" s="164" t="e">
        <f t="shared" si="155"/>
        <v>#N/A</v>
      </c>
      <c r="S141" s="164" t="e">
        <f t="shared" si="155"/>
        <v>#N/A</v>
      </c>
      <c r="T141" s="164" t="e">
        <f t="shared" si="155"/>
        <v>#N/A</v>
      </c>
      <c r="U141" s="164" t="e">
        <f t="shared" si="155"/>
        <v>#N/A</v>
      </c>
      <c r="V141" s="135" t="e">
        <f t="shared" si="155"/>
        <v>#N/A</v>
      </c>
      <c r="W141" s="135" t="e">
        <f t="shared" si="155"/>
        <v>#N/A</v>
      </c>
      <c r="X141" s="135" t="e">
        <f t="shared" si="155"/>
        <v>#N/A</v>
      </c>
      <c r="Y141" s="135" t="e">
        <f t="shared" si="155"/>
        <v>#N/A</v>
      </c>
      <c r="Z141" s="135" t="e">
        <f t="shared" si="155"/>
        <v>#N/A</v>
      </c>
      <c r="AA141" s="135" t="e">
        <f t="shared" si="155"/>
        <v>#N/A</v>
      </c>
      <c r="AB141" s="135" t="e">
        <f t="shared" si="155"/>
        <v>#N/A</v>
      </c>
    </row>
    <row r="142" spans="1:28" ht="15.5">
      <c r="A142" s="29" t="s">
        <v>193</v>
      </c>
      <c r="B142" s="30" t="str">
        <f t="shared" si="0"/>
        <v>PhilippinesAgoncillo</v>
      </c>
      <c r="C142" s="29" t="s">
        <v>30</v>
      </c>
      <c r="D142" s="30" t="s">
        <v>543</v>
      </c>
      <c r="E142" s="120">
        <v>0.25618099999999999</v>
      </c>
      <c r="F142" s="181">
        <v>4.8398538999999997E-2</v>
      </c>
      <c r="G142" s="181">
        <v>9.9214378000000006E-2</v>
      </c>
      <c r="H142" s="181">
        <v>0.19209648200000001</v>
      </c>
      <c r="I142" s="120">
        <v>0.30899399999999999</v>
      </c>
      <c r="J142" s="28" t="s">
        <v>1649</v>
      </c>
      <c r="K142" s="135" t="e">
        <f t="shared" ref="K142:AB142" si="156">NA()</f>
        <v>#N/A</v>
      </c>
      <c r="L142" s="135" t="e">
        <f t="shared" si="156"/>
        <v>#N/A</v>
      </c>
      <c r="M142" s="164" t="e">
        <f t="shared" si="156"/>
        <v>#N/A</v>
      </c>
      <c r="N142" s="164" t="e">
        <f t="shared" si="156"/>
        <v>#N/A</v>
      </c>
      <c r="O142" s="165" t="e">
        <f t="shared" si="156"/>
        <v>#N/A</v>
      </c>
      <c r="P142" s="135" t="e">
        <f t="shared" si="156"/>
        <v>#N/A</v>
      </c>
      <c r="Q142" s="164" t="e">
        <f t="shared" si="156"/>
        <v>#N/A</v>
      </c>
      <c r="R142" s="164" t="e">
        <f t="shared" si="156"/>
        <v>#N/A</v>
      </c>
      <c r="S142" s="164" t="e">
        <f t="shared" si="156"/>
        <v>#N/A</v>
      </c>
      <c r="T142" s="164" t="e">
        <f t="shared" si="156"/>
        <v>#N/A</v>
      </c>
      <c r="U142" s="164" t="e">
        <f t="shared" si="156"/>
        <v>#N/A</v>
      </c>
      <c r="V142" s="135" t="e">
        <f t="shared" si="156"/>
        <v>#N/A</v>
      </c>
      <c r="W142" s="135" t="e">
        <f t="shared" si="156"/>
        <v>#N/A</v>
      </c>
      <c r="X142" s="135" t="e">
        <f t="shared" si="156"/>
        <v>#N/A</v>
      </c>
      <c r="Y142" s="135" t="e">
        <f t="shared" si="156"/>
        <v>#N/A</v>
      </c>
      <c r="Z142" s="135" t="e">
        <f t="shared" si="156"/>
        <v>#N/A</v>
      </c>
      <c r="AA142" s="135" t="e">
        <f t="shared" si="156"/>
        <v>#N/A</v>
      </c>
      <c r="AB142" s="135" t="e">
        <f t="shared" si="156"/>
        <v>#N/A</v>
      </c>
    </row>
    <row r="143" spans="1:28" ht="15.5">
      <c r="A143" s="29" t="s">
        <v>193</v>
      </c>
      <c r="B143" s="30" t="str">
        <f t="shared" si="0"/>
        <v>PhilippinesAgoo</v>
      </c>
      <c r="C143" s="29" t="s">
        <v>30</v>
      </c>
      <c r="D143" s="30" t="s">
        <v>257</v>
      </c>
      <c r="E143" s="120">
        <v>0.25304599999999999</v>
      </c>
      <c r="F143" s="181">
        <v>4.6944671E-2</v>
      </c>
      <c r="G143" s="181">
        <v>9.4046348000000002E-2</v>
      </c>
      <c r="H143" s="181">
        <v>0.187951391</v>
      </c>
      <c r="I143" s="120">
        <v>0.31737100000000001</v>
      </c>
      <c r="J143" s="28" t="s">
        <v>1649</v>
      </c>
      <c r="K143" s="135" t="e">
        <f t="shared" ref="K143:AB143" si="157">NA()</f>
        <v>#N/A</v>
      </c>
      <c r="L143" s="135" t="e">
        <f t="shared" si="157"/>
        <v>#N/A</v>
      </c>
      <c r="M143" s="164" t="e">
        <f t="shared" si="157"/>
        <v>#N/A</v>
      </c>
      <c r="N143" s="164" t="e">
        <f t="shared" si="157"/>
        <v>#N/A</v>
      </c>
      <c r="O143" s="165" t="e">
        <f t="shared" si="157"/>
        <v>#N/A</v>
      </c>
      <c r="P143" s="135" t="e">
        <f t="shared" si="157"/>
        <v>#N/A</v>
      </c>
      <c r="Q143" s="164" t="e">
        <f t="shared" si="157"/>
        <v>#N/A</v>
      </c>
      <c r="R143" s="164" t="e">
        <f t="shared" si="157"/>
        <v>#N/A</v>
      </c>
      <c r="S143" s="164" t="e">
        <f t="shared" si="157"/>
        <v>#N/A</v>
      </c>
      <c r="T143" s="164" t="e">
        <f t="shared" si="157"/>
        <v>#N/A</v>
      </c>
      <c r="U143" s="164" t="e">
        <f t="shared" si="157"/>
        <v>#N/A</v>
      </c>
      <c r="V143" s="135" t="e">
        <f t="shared" si="157"/>
        <v>#N/A</v>
      </c>
      <c r="W143" s="135" t="e">
        <f t="shared" si="157"/>
        <v>#N/A</v>
      </c>
      <c r="X143" s="135" t="e">
        <f t="shared" si="157"/>
        <v>#N/A</v>
      </c>
      <c r="Y143" s="135" t="e">
        <f t="shared" si="157"/>
        <v>#N/A</v>
      </c>
      <c r="Z143" s="135" t="e">
        <f t="shared" si="157"/>
        <v>#N/A</v>
      </c>
      <c r="AA143" s="135" t="e">
        <f t="shared" si="157"/>
        <v>#N/A</v>
      </c>
      <c r="AB143" s="135" t="e">
        <f t="shared" si="157"/>
        <v>#N/A</v>
      </c>
    </row>
    <row r="144" spans="1:28" ht="15.5">
      <c r="A144" s="29" t="s">
        <v>193</v>
      </c>
      <c r="B144" s="30" t="str">
        <f t="shared" si="0"/>
        <v>PhilippinesAguilar</v>
      </c>
      <c r="C144" s="29" t="s">
        <v>30</v>
      </c>
      <c r="D144" s="30" t="s">
        <v>279</v>
      </c>
      <c r="E144" s="120">
        <v>0.23618600000000001</v>
      </c>
      <c r="F144" s="181">
        <v>5.4602899000000003E-2</v>
      </c>
      <c r="G144" s="181">
        <v>0.102501025</v>
      </c>
      <c r="H144" s="181">
        <v>0.18134240200000001</v>
      </c>
      <c r="I144" s="120">
        <v>0.28965600000000002</v>
      </c>
      <c r="J144" s="28" t="s">
        <v>1649</v>
      </c>
      <c r="K144" s="135" t="e">
        <f t="shared" ref="K144:AB144" si="158">NA()</f>
        <v>#N/A</v>
      </c>
      <c r="L144" s="135" t="e">
        <f t="shared" si="158"/>
        <v>#N/A</v>
      </c>
      <c r="M144" s="164" t="e">
        <f t="shared" si="158"/>
        <v>#N/A</v>
      </c>
      <c r="N144" s="164" t="e">
        <f t="shared" si="158"/>
        <v>#N/A</v>
      </c>
      <c r="O144" s="165" t="e">
        <f t="shared" si="158"/>
        <v>#N/A</v>
      </c>
      <c r="P144" s="135" t="e">
        <f t="shared" si="158"/>
        <v>#N/A</v>
      </c>
      <c r="Q144" s="164" t="e">
        <f t="shared" si="158"/>
        <v>#N/A</v>
      </c>
      <c r="R144" s="164" t="e">
        <f t="shared" si="158"/>
        <v>#N/A</v>
      </c>
      <c r="S144" s="164" t="e">
        <f t="shared" si="158"/>
        <v>#N/A</v>
      </c>
      <c r="T144" s="164" t="e">
        <f t="shared" si="158"/>
        <v>#N/A</v>
      </c>
      <c r="U144" s="164" t="e">
        <f t="shared" si="158"/>
        <v>#N/A</v>
      </c>
      <c r="V144" s="135" t="e">
        <f t="shared" si="158"/>
        <v>#N/A</v>
      </c>
      <c r="W144" s="135" t="e">
        <f t="shared" si="158"/>
        <v>#N/A</v>
      </c>
      <c r="X144" s="135" t="e">
        <f t="shared" si="158"/>
        <v>#N/A</v>
      </c>
      <c r="Y144" s="135" t="e">
        <f t="shared" si="158"/>
        <v>#N/A</v>
      </c>
      <c r="Z144" s="135" t="e">
        <f t="shared" si="158"/>
        <v>#N/A</v>
      </c>
      <c r="AA144" s="135" t="e">
        <f t="shared" si="158"/>
        <v>#N/A</v>
      </c>
      <c r="AB144" s="135" t="e">
        <f t="shared" si="158"/>
        <v>#N/A</v>
      </c>
    </row>
    <row r="145" spans="1:28" ht="15.5">
      <c r="A145" s="29" t="s">
        <v>193</v>
      </c>
      <c r="B145" s="30" t="str">
        <f t="shared" si="0"/>
        <v>PhilippinesAguinaldo</v>
      </c>
      <c r="C145" s="29" t="s">
        <v>30</v>
      </c>
      <c r="D145" s="30" t="s">
        <v>1511</v>
      </c>
      <c r="E145" s="120">
        <v>0.24093200000000001</v>
      </c>
      <c r="F145" s="181">
        <v>5.5338005000000003E-2</v>
      </c>
      <c r="G145" s="181">
        <v>0.107842127</v>
      </c>
      <c r="H145" s="181">
        <v>0.209243611</v>
      </c>
      <c r="I145" s="120">
        <v>0.300701</v>
      </c>
      <c r="J145" s="28" t="s">
        <v>1649</v>
      </c>
      <c r="K145" s="135" t="e">
        <f t="shared" ref="K145:AB145" si="159">NA()</f>
        <v>#N/A</v>
      </c>
      <c r="L145" s="135" t="e">
        <f t="shared" si="159"/>
        <v>#N/A</v>
      </c>
      <c r="M145" s="164" t="e">
        <f t="shared" si="159"/>
        <v>#N/A</v>
      </c>
      <c r="N145" s="164" t="e">
        <f t="shared" si="159"/>
        <v>#N/A</v>
      </c>
      <c r="O145" s="165" t="e">
        <f t="shared" si="159"/>
        <v>#N/A</v>
      </c>
      <c r="P145" s="135" t="e">
        <f t="shared" si="159"/>
        <v>#N/A</v>
      </c>
      <c r="Q145" s="164" t="e">
        <f t="shared" si="159"/>
        <v>#N/A</v>
      </c>
      <c r="R145" s="164" t="e">
        <f t="shared" si="159"/>
        <v>#N/A</v>
      </c>
      <c r="S145" s="164" t="e">
        <f t="shared" si="159"/>
        <v>#N/A</v>
      </c>
      <c r="T145" s="164" t="e">
        <f t="shared" si="159"/>
        <v>#N/A</v>
      </c>
      <c r="U145" s="164" t="e">
        <f t="shared" si="159"/>
        <v>#N/A</v>
      </c>
      <c r="V145" s="135" t="e">
        <f t="shared" si="159"/>
        <v>#N/A</v>
      </c>
      <c r="W145" s="135" t="e">
        <f t="shared" si="159"/>
        <v>#N/A</v>
      </c>
      <c r="X145" s="135" t="e">
        <f t="shared" si="159"/>
        <v>#N/A</v>
      </c>
      <c r="Y145" s="135" t="e">
        <f t="shared" si="159"/>
        <v>#N/A</v>
      </c>
      <c r="Z145" s="135" t="e">
        <f t="shared" si="159"/>
        <v>#N/A</v>
      </c>
      <c r="AA145" s="135" t="e">
        <f t="shared" si="159"/>
        <v>#N/A</v>
      </c>
      <c r="AB145" s="135" t="e">
        <f t="shared" si="159"/>
        <v>#N/A</v>
      </c>
    </row>
    <row r="146" spans="1:28" ht="15.5">
      <c r="A146" s="29" t="s">
        <v>193</v>
      </c>
      <c r="B146" s="30" t="str">
        <f t="shared" si="0"/>
        <v>PhilippinesAgutaya</v>
      </c>
      <c r="C146" s="29" t="s">
        <v>30</v>
      </c>
      <c r="D146" s="30" t="s">
        <v>1795</v>
      </c>
      <c r="E146" s="120">
        <v>0.228298</v>
      </c>
      <c r="F146" s="181">
        <v>5.6915106E-2</v>
      </c>
      <c r="G146" s="181">
        <v>9.8923873999999995E-2</v>
      </c>
      <c r="H146" s="181">
        <v>0.16803507400000001</v>
      </c>
      <c r="I146" s="120">
        <v>0.28784399999999999</v>
      </c>
      <c r="J146" s="28" t="s">
        <v>1649</v>
      </c>
      <c r="K146" s="135" t="e">
        <f t="shared" ref="K146:AB146" si="160">NA()</f>
        <v>#N/A</v>
      </c>
      <c r="L146" s="135" t="e">
        <f t="shared" si="160"/>
        <v>#N/A</v>
      </c>
      <c r="M146" s="164" t="e">
        <f t="shared" si="160"/>
        <v>#N/A</v>
      </c>
      <c r="N146" s="164" t="e">
        <f t="shared" si="160"/>
        <v>#N/A</v>
      </c>
      <c r="O146" s="165" t="e">
        <f t="shared" si="160"/>
        <v>#N/A</v>
      </c>
      <c r="P146" s="135" t="e">
        <f t="shared" si="160"/>
        <v>#N/A</v>
      </c>
      <c r="Q146" s="164" t="e">
        <f t="shared" si="160"/>
        <v>#N/A</v>
      </c>
      <c r="R146" s="164" t="e">
        <f t="shared" si="160"/>
        <v>#N/A</v>
      </c>
      <c r="S146" s="164" t="e">
        <f t="shared" si="160"/>
        <v>#N/A</v>
      </c>
      <c r="T146" s="164" t="e">
        <f t="shared" si="160"/>
        <v>#N/A</v>
      </c>
      <c r="U146" s="164" t="e">
        <f t="shared" si="160"/>
        <v>#N/A</v>
      </c>
      <c r="V146" s="135" t="e">
        <f t="shared" si="160"/>
        <v>#N/A</v>
      </c>
      <c r="W146" s="135" t="e">
        <f t="shared" si="160"/>
        <v>#N/A</v>
      </c>
      <c r="X146" s="135" t="e">
        <f t="shared" si="160"/>
        <v>#N/A</v>
      </c>
      <c r="Y146" s="135" t="e">
        <f t="shared" si="160"/>
        <v>#N/A</v>
      </c>
      <c r="Z146" s="135" t="e">
        <f t="shared" si="160"/>
        <v>#N/A</v>
      </c>
      <c r="AA146" s="135" t="e">
        <f t="shared" si="160"/>
        <v>#N/A</v>
      </c>
      <c r="AB146" s="135" t="e">
        <f t="shared" si="160"/>
        <v>#N/A</v>
      </c>
    </row>
    <row r="147" spans="1:28" ht="15.5">
      <c r="A147" s="29" t="s">
        <v>193</v>
      </c>
      <c r="B147" s="30" t="str">
        <f t="shared" si="0"/>
        <v>PhilippinesAjuy</v>
      </c>
      <c r="C147" s="29" t="s">
        <v>30</v>
      </c>
      <c r="D147" s="30" t="s">
        <v>847</v>
      </c>
      <c r="E147" s="120">
        <v>0.23486599999999999</v>
      </c>
      <c r="F147" s="181">
        <v>5.1829035000000002E-2</v>
      </c>
      <c r="G147" s="181">
        <v>0.100195148</v>
      </c>
      <c r="H147" s="181">
        <v>0.197195225</v>
      </c>
      <c r="I147" s="120">
        <v>0.31659900000000002</v>
      </c>
      <c r="J147" s="28" t="s">
        <v>1649</v>
      </c>
      <c r="K147" s="135" t="e">
        <f t="shared" ref="K147:AB147" si="161">NA()</f>
        <v>#N/A</v>
      </c>
      <c r="L147" s="135" t="e">
        <f t="shared" si="161"/>
        <v>#N/A</v>
      </c>
      <c r="M147" s="164" t="e">
        <f t="shared" si="161"/>
        <v>#N/A</v>
      </c>
      <c r="N147" s="164" t="e">
        <f t="shared" si="161"/>
        <v>#N/A</v>
      </c>
      <c r="O147" s="165" t="e">
        <f t="shared" si="161"/>
        <v>#N/A</v>
      </c>
      <c r="P147" s="135" t="e">
        <f t="shared" si="161"/>
        <v>#N/A</v>
      </c>
      <c r="Q147" s="164" t="e">
        <f t="shared" si="161"/>
        <v>#N/A</v>
      </c>
      <c r="R147" s="164" t="e">
        <f t="shared" si="161"/>
        <v>#N/A</v>
      </c>
      <c r="S147" s="164" t="e">
        <f t="shared" si="161"/>
        <v>#N/A</v>
      </c>
      <c r="T147" s="164" t="e">
        <f t="shared" si="161"/>
        <v>#N/A</v>
      </c>
      <c r="U147" s="164" t="e">
        <f t="shared" si="161"/>
        <v>#N/A</v>
      </c>
      <c r="V147" s="135" t="e">
        <f t="shared" si="161"/>
        <v>#N/A</v>
      </c>
      <c r="W147" s="135" t="e">
        <f t="shared" si="161"/>
        <v>#N/A</v>
      </c>
      <c r="X147" s="135" t="e">
        <f t="shared" si="161"/>
        <v>#N/A</v>
      </c>
      <c r="Y147" s="135" t="e">
        <f t="shared" si="161"/>
        <v>#N/A</v>
      </c>
      <c r="Z147" s="135" t="e">
        <f t="shared" si="161"/>
        <v>#N/A</v>
      </c>
      <c r="AA147" s="135" t="e">
        <f t="shared" si="161"/>
        <v>#N/A</v>
      </c>
      <c r="AB147" s="135" t="e">
        <f t="shared" si="161"/>
        <v>#N/A</v>
      </c>
    </row>
    <row r="148" spans="1:28" ht="15.5">
      <c r="A148" s="29" t="s">
        <v>193</v>
      </c>
      <c r="B148" s="30" t="str">
        <f t="shared" si="0"/>
        <v>PhilippinesAkbar</v>
      </c>
      <c r="C148" s="29" t="s">
        <v>30</v>
      </c>
      <c r="D148" s="30" t="s">
        <v>1553</v>
      </c>
      <c r="E148" s="120">
        <v>0.26478800000000002</v>
      </c>
      <c r="F148" s="181">
        <v>6.4229079999999994E-2</v>
      </c>
      <c r="G148" s="181">
        <v>0.120928641</v>
      </c>
      <c r="H148" s="181">
        <v>0.18937881500000001</v>
      </c>
      <c r="I148" s="120">
        <v>0.24402499999999999</v>
      </c>
      <c r="J148" s="28" t="s">
        <v>1649</v>
      </c>
      <c r="K148" s="135" t="e">
        <f t="shared" ref="K148:AB148" si="162">NA()</f>
        <v>#N/A</v>
      </c>
      <c r="L148" s="135" t="e">
        <f t="shared" si="162"/>
        <v>#N/A</v>
      </c>
      <c r="M148" s="164" t="e">
        <f t="shared" si="162"/>
        <v>#N/A</v>
      </c>
      <c r="N148" s="164" t="e">
        <f t="shared" si="162"/>
        <v>#N/A</v>
      </c>
      <c r="O148" s="165" t="e">
        <f t="shared" si="162"/>
        <v>#N/A</v>
      </c>
      <c r="P148" s="135" t="e">
        <f t="shared" si="162"/>
        <v>#N/A</v>
      </c>
      <c r="Q148" s="164" t="e">
        <f t="shared" si="162"/>
        <v>#N/A</v>
      </c>
      <c r="R148" s="164" t="e">
        <f t="shared" si="162"/>
        <v>#N/A</v>
      </c>
      <c r="S148" s="164" t="e">
        <f t="shared" si="162"/>
        <v>#N/A</v>
      </c>
      <c r="T148" s="164" t="e">
        <f t="shared" si="162"/>
        <v>#N/A</v>
      </c>
      <c r="U148" s="164" t="e">
        <f t="shared" si="162"/>
        <v>#N/A</v>
      </c>
      <c r="V148" s="135" t="e">
        <f t="shared" si="162"/>
        <v>#N/A</v>
      </c>
      <c r="W148" s="135" t="e">
        <f t="shared" si="162"/>
        <v>#N/A</v>
      </c>
      <c r="X148" s="135" t="e">
        <f t="shared" si="162"/>
        <v>#N/A</v>
      </c>
      <c r="Y148" s="135" t="e">
        <f t="shared" si="162"/>
        <v>#N/A</v>
      </c>
      <c r="Z148" s="135" t="e">
        <f t="shared" si="162"/>
        <v>#N/A</v>
      </c>
      <c r="AA148" s="135" t="e">
        <f t="shared" si="162"/>
        <v>#N/A</v>
      </c>
      <c r="AB148" s="135" t="e">
        <f t="shared" si="162"/>
        <v>#N/A</v>
      </c>
    </row>
    <row r="149" spans="1:28" ht="15.5">
      <c r="A149" s="29" t="s">
        <v>193</v>
      </c>
      <c r="B149" s="30" t="str">
        <f t="shared" si="0"/>
        <v>PhilippinesAlabat</v>
      </c>
      <c r="C149" s="29" t="s">
        <v>30</v>
      </c>
      <c r="D149" s="30" t="s">
        <v>627</v>
      </c>
      <c r="E149" s="120">
        <v>0.22220100000000001</v>
      </c>
      <c r="F149" s="181">
        <v>5.6941778999999998E-2</v>
      </c>
      <c r="G149" s="181">
        <v>0.103582853</v>
      </c>
      <c r="H149" s="181">
        <v>0.16839411400000001</v>
      </c>
      <c r="I149" s="120">
        <v>0.30691000000000002</v>
      </c>
      <c r="J149" s="28" t="s">
        <v>1649</v>
      </c>
      <c r="K149" s="135" t="e">
        <f t="shared" ref="K149:AB149" si="163">NA()</f>
        <v>#N/A</v>
      </c>
      <c r="L149" s="135" t="e">
        <f t="shared" si="163"/>
        <v>#N/A</v>
      </c>
      <c r="M149" s="164" t="e">
        <f t="shared" si="163"/>
        <v>#N/A</v>
      </c>
      <c r="N149" s="164" t="e">
        <f t="shared" si="163"/>
        <v>#N/A</v>
      </c>
      <c r="O149" s="165" t="e">
        <f t="shared" si="163"/>
        <v>#N/A</v>
      </c>
      <c r="P149" s="135" t="e">
        <f t="shared" si="163"/>
        <v>#N/A</v>
      </c>
      <c r="Q149" s="164" t="e">
        <f t="shared" si="163"/>
        <v>#N/A</v>
      </c>
      <c r="R149" s="164" t="e">
        <f t="shared" si="163"/>
        <v>#N/A</v>
      </c>
      <c r="S149" s="164" t="e">
        <f t="shared" si="163"/>
        <v>#N/A</v>
      </c>
      <c r="T149" s="164" t="e">
        <f t="shared" si="163"/>
        <v>#N/A</v>
      </c>
      <c r="U149" s="164" t="e">
        <f t="shared" si="163"/>
        <v>#N/A</v>
      </c>
      <c r="V149" s="135" t="e">
        <f t="shared" si="163"/>
        <v>#N/A</v>
      </c>
      <c r="W149" s="135" t="e">
        <f t="shared" si="163"/>
        <v>#N/A</v>
      </c>
      <c r="X149" s="135" t="e">
        <f t="shared" si="163"/>
        <v>#N/A</v>
      </c>
      <c r="Y149" s="135" t="e">
        <f t="shared" si="163"/>
        <v>#N/A</v>
      </c>
      <c r="Z149" s="135" t="e">
        <f t="shared" si="163"/>
        <v>#N/A</v>
      </c>
      <c r="AA149" s="135" t="e">
        <f t="shared" si="163"/>
        <v>#N/A</v>
      </c>
      <c r="AB149" s="135" t="e">
        <f t="shared" si="163"/>
        <v>#N/A</v>
      </c>
    </row>
    <row r="150" spans="1:28" ht="15.5">
      <c r="A150" s="29" t="s">
        <v>193</v>
      </c>
      <c r="B150" s="30" t="str">
        <f t="shared" si="0"/>
        <v>PhilippinesAlabel (Capital)</v>
      </c>
      <c r="C150" s="29" t="s">
        <v>30</v>
      </c>
      <c r="D150" s="30" t="s">
        <v>1422</v>
      </c>
      <c r="E150" s="120">
        <v>0.248945</v>
      </c>
      <c r="F150" s="181">
        <v>5.5650269000000002E-2</v>
      </c>
      <c r="G150" s="181">
        <v>0.105986884</v>
      </c>
      <c r="H150" s="181">
        <v>0.20183177999999999</v>
      </c>
      <c r="I150" s="120">
        <v>0.30032700000000001</v>
      </c>
      <c r="J150" s="28" t="s">
        <v>1649</v>
      </c>
      <c r="K150" s="135" t="e">
        <f t="shared" ref="K150:AB150" si="164">NA()</f>
        <v>#N/A</v>
      </c>
      <c r="L150" s="135" t="e">
        <f t="shared" si="164"/>
        <v>#N/A</v>
      </c>
      <c r="M150" s="164" t="e">
        <f t="shared" si="164"/>
        <v>#N/A</v>
      </c>
      <c r="N150" s="164" t="e">
        <f t="shared" si="164"/>
        <v>#N/A</v>
      </c>
      <c r="O150" s="165" t="e">
        <f t="shared" si="164"/>
        <v>#N/A</v>
      </c>
      <c r="P150" s="135" t="e">
        <f t="shared" si="164"/>
        <v>#N/A</v>
      </c>
      <c r="Q150" s="164" t="e">
        <f t="shared" si="164"/>
        <v>#N/A</v>
      </c>
      <c r="R150" s="164" t="e">
        <f t="shared" si="164"/>
        <v>#N/A</v>
      </c>
      <c r="S150" s="164" t="e">
        <f t="shared" si="164"/>
        <v>#N/A</v>
      </c>
      <c r="T150" s="164" t="e">
        <f t="shared" si="164"/>
        <v>#N/A</v>
      </c>
      <c r="U150" s="164" t="e">
        <f t="shared" si="164"/>
        <v>#N/A</v>
      </c>
      <c r="V150" s="135" t="e">
        <f t="shared" si="164"/>
        <v>#N/A</v>
      </c>
      <c r="W150" s="135" t="e">
        <f t="shared" si="164"/>
        <v>#N/A</v>
      </c>
      <c r="X150" s="135" t="e">
        <f t="shared" si="164"/>
        <v>#N/A</v>
      </c>
      <c r="Y150" s="135" t="e">
        <f t="shared" si="164"/>
        <v>#N/A</v>
      </c>
      <c r="Z150" s="135" t="e">
        <f t="shared" si="164"/>
        <v>#N/A</v>
      </c>
      <c r="AA150" s="135" t="e">
        <f t="shared" si="164"/>
        <v>#N/A</v>
      </c>
      <c r="AB150" s="135" t="e">
        <f t="shared" si="164"/>
        <v>#N/A</v>
      </c>
    </row>
    <row r="151" spans="1:28" ht="15.5">
      <c r="A151" s="29" t="s">
        <v>193</v>
      </c>
      <c r="B151" s="30" t="str">
        <f t="shared" si="0"/>
        <v>PhilippinesAlamada</v>
      </c>
      <c r="C151" s="29" t="s">
        <v>30</v>
      </c>
      <c r="D151" s="30" t="s">
        <v>1380</v>
      </c>
      <c r="E151" s="120">
        <v>0.244535</v>
      </c>
      <c r="F151" s="181">
        <v>5.4043594E-2</v>
      </c>
      <c r="G151" s="181">
        <v>0.107808533</v>
      </c>
      <c r="H151" s="181">
        <v>0.21157656799999999</v>
      </c>
      <c r="I151" s="120">
        <v>0.30401299999999998</v>
      </c>
      <c r="J151" s="28" t="s">
        <v>1649</v>
      </c>
      <c r="K151" s="135" t="e">
        <f t="shared" ref="K151:AB151" si="165">NA()</f>
        <v>#N/A</v>
      </c>
      <c r="L151" s="135" t="e">
        <f t="shared" si="165"/>
        <v>#N/A</v>
      </c>
      <c r="M151" s="164" t="e">
        <f t="shared" si="165"/>
        <v>#N/A</v>
      </c>
      <c r="N151" s="164" t="e">
        <f t="shared" si="165"/>
        <v>#N/A</v>
      </c>
      <c r="O151" s="165" t="e">
        <f t="shared" si="165"/>
        <v>#N/A</v>
      </c>
      <c r="P151" s="135" t="e">
        <f t="shared" si="165"/>
        <v>#N/A</v>
      </c>
      <c r="Q151" s="164" t="e">
        <f t="shared" si="165"/>
        <v>#N/A</v>
      </c>
      <c r="R151" s="164" t="e">
        <f t="shared" si="165"/>
        <v>#N/A</v>
      </c>
      <c r="S151" s="164" t="e">
        <f t="shared" si="165"/>
        <v>#N/A</v>
      </c>
      <c r="T151" s="164" t="e">
        <f t="shared" si="165"/>
        <v>#N/A</v>
      </c>
      <c r="U151" s="164" t="e">
        <f t="shared" si="165"/>
        <v>#N/A</v>
      </c>
      <c r="V151" s="135" t="e">
        <f t="shared" si="165"/>
        <v>#N/A</v>
      </c>
      <c r="W151" s="135" t="e">
        <f t="shared" si="165"/>
        <v>#N/A</v>
      </c>
      <c r="X151" s="135" t="e">
        <f t="shared" si="165"/>
        <v>#N/A</v>
      </c>
      <c r="Y151" s="135" t="e">
        <f t="shared" si="165"/>
        <v>#N/A</v>
      </c>
      <c r="Z151" s="135" t="e">
        <f t="shared" si="165"/>
        <v>#N/A</v>
      </c>
      <c r="AA151" s="135" t="e">
        <f t="shared" si="165"/>
        <v>#N/A</v>
      </c>
      <c r="AB151" s="135" t="e">
        <f t="shared" si="165"/>
        <v>#N/A</v>
      </c>
    </row>
    <row r="152" spans="1:28" ht="15.5">
      <c r="A152" s="29" t="s">
        <v>193</v>
      </c>
      <c r="B152" s="30" t="str">
        <f t="shared" si="0"/>
        <v>PhilippinesAlaminos</v>
      </c>
      <c r="C152" s="29" t="s">
        <v>30</v>
      </c>
      <c r="D152" s="30" t="s">
        <v>597</v>
      </c>
      <c r="E152" s="120">
        <v>0.26273000000000002</v>
      </c>
      <c r="F152" s="181">
        <v>4.6198206999999998E-2</v>
      </c>
      <c r="G152" s="181">
        <v>9.1727784000000007E-2</v>
      </c>
      <c r="H152" s="181">
        <v>0.18964040200000001</v>
      </c>
      <c r="I152" s="120">
        <v>0.31584400000000001</v>
      </c>
      <c r="J152" s="28" t="s">
        <v>1649</v>
      </c>
      <c r="K152" s="135" t="e">
        <f t="shared" ref="K152:AB152" si="166">NA()</f>
        <v>#N/A</v>
      </c>
      <c r="L152" s="135" t="e">
        <f t="shared" si="166"/>
        <v>#N/A</v>
      </c>
      <c r="M152" s="164" t="e">
        <f t="shared" si="166"/>
        <v>#N/A</v>
      </c>
      <c r="N152" s="164" t="e">
        <f t="shared" si="166"/>
        <v>#N/A</v>
      </c>
      <c r="O152" s="165" t="e">
        <f t="shared" si="166"/>
        <v>#N/A</v>
      </c>
      <c r="P152" s="135" t="e">
        <f t="shared" si="166"/>
        <v>#N/A</v>
      </c>
      <c r="Q152" s="164" t="e">
        <f t="shared" si="166"/>
        <v>#N/A</v>
      </c>
      <c r="R152" s="164" t="e">
        <f t="shared" si="166"/>
        <v>#N/A</v>
      </c>
      <c r="S152" s="164" t="e">
        <f t="shared" si="166"/>
        <v>#N/A</v>
      </c>
      <c r="T152" s="164" t="e">
        <f t="shared" si="166"/>
        <v>#N/A</v>
      </c>
      <c r="U152" s="164" t="e">
        <f t="shared" si="166"/>
        <v>#N/A</v>
      </c>
      <c r="V152" s="135" t="e">
        <f t="shared" si="166"/>
        <v>#N/A</v>
      </c>
      <c r="W152" s="135" t="e">
        <f t="shared" si="166"/>
        <v>#N/A</v>
      </c>
      <c r="X152" s="135" t="e">
        <f t="shared" si="166"/>
        <v>#N/A</v>
      </c>
      <c r="Y152" s="135" t="e">
        <f t="shared" si="166"/>
        <v>#N/A</v>
      </c>
      <c r="Z152" s="135" t="e">
        <f t="shared" si="166"/>
        <v>#N/A</v>
      </c>
      <c r="AA152" s="135" t="e">
        <f t="shared" si="166"/>
        <v>#N/A</v>
      </c>
      <c r="AB152" s="135" t="e">
        <f t="shared" si="166"/>
        <v>#N/A</v>
      </c>
    </row>
    <row r="153" spans="1:28" ht="15.5">
      <c r="A153" s="29" t="s">
        <v>193</v>
      </c>
      <c r="B153" s="30" t="str">
        <f t="shared" si="0"/>
        <v>PhilippinesAlangalang</v>
      </c>
      <c r="C153" s="29" t="s">
        <v>30</v>
      </c>
      <c r="D153" s="30" t="s">
        <v>1021</v>
      </c>
      <c r="E153" s="120">
        <v>0.231321</v>
      </c>
      <c r="F153" s="181">
        <v>5.7155788999999999E-2</v>
      </c>
      <c r="G153" s="181">
        <v>0.109350955</v>
      </c>
      <c r="H153" s="181">
        <v>0.20496062300000001</v>
      </c>
      <c r="I153" s="120">
        <v>0.29506700000000002</v>
      </c>
      <c r="J153" s="28" t="s">
        <v>1649</v>
      </c>
      <c r="K153" s="135" t="e">
        <f t="shared" ref="K153:AB153" si="167">NA()</f>
        <v>#N/A</v>
      </c>
      <c r="L153" s="135" t="e">
        <f t="shared" si="167"/>
        <v>#N/A</v>
      </c>
      <c r="M153" s="164" t="e">
        <f t="shared" si="167"/>
        <v>#N/A</v>
      </c>
      <c r="N153" s="164" t="e">
        <f t="shared" si="167"/>
        <v>#N/A</v>
      </c>
      <c r="O153" s="165" t="e">
        <f t="shared" si="167"/>
        <v>#N/A</v>
      </c>
      <c r="P153" s="135" t="e">
        <f t="shared" si="167"/>
        <v>#N/A</v>
      </c>
      <c r="Q153" s="164" t="e">
        <f t="shared" si="167"/>
        <v>#N/A</v>
      </c>
      <c r="R153" s="164" t="e">
        <f t="shared" si="167"/>
        <v>#N/A</v>
      </c>
      <c r="S153" s="164" t="e">
        <f t="shared" si="167"/>
        <v>#N/A</v>
      </c>
      <c r="T153" s="164" t="e">
        <f t="shared" si="167"/>
        <v>#N/A</v>
      </c>
      <c r="U153" s="164" t="e">
        <f t="shared" si="167"/>
        <v>#N/A</v>
      </c>
      <c r="V153" s="135" t="e">
        <f t="shared" si="167"/>
        <v>#N/A</v>
      </c>
      <c r="W153" s="135" t="e">
        <f t="shared" si="167"/>
        <v>#N/A</v>
      </c>
      <c r="X153" s="135" t="e">
        <f t="shared" si="167"/>
        <v>#N/A</v>
      </c>
      <c r="Y153" s="135" t="e">
        <f t="shared" si="167"/>
        <v>#N/A</v>
      </c>
      <c r="Z153" s="135" t="e">
        <f t="shared" si="167"/>
        <v>#N/A</v>
      </c>
      <c r="AA153" s="135" t="e">
        <f t="shared" si="167"/>
        <v>#N/A</v>
      </c>
      <c r="AB153" s="135" t="e">
        <f t="shared" si="167"/>
        <v>#N/A</v>
      </c>
    </row>
    <row r="154" spans="1:28" ht="15.5">
      <c r="A154" s="29" t="s">
        <v>193</v>
      </c>
      <c r="B154" s="30" t="str">
        <f t="shared" si="0"/>
        <v>PhilippinesAl-Barka</v>
      </c>
      <c r="C154" s="29" t="s">
        <v>30</v>
      </c>
      <c r="D154" s="30" t="s">
        <v>1554</v>
      </c>
      <c r="E154" s="120">
        <v>0.24443899999999999</v>
      </c>
      <c r="F154" s="181">
        <v>6.9696245000000004E-2</v>
      </c>
      <c r="G154" s="181">
        <v>0.12652475499999999</v>
      </c>
      <c r="H154" s="181">
        <v>0.183161923</v>
      </c>
      <c r="I154" s="120">
        <v>0.22209999999999999</v>
      </c>
      <c r="J154" s="28" t="s">
        <v>1649</v>
      </c>
      <c r="K154" s="135" t="e">
        <f t="shared" ref="K154:AB154" si="168">NA()</f>
        <v>#N/A</v>
      </c>
      <c r="L154" s="135" t="e">
        <f t="shared" si="168"/>
        <v>#N/A</v>
      </c>
      <c r="M154" s="164" t="e">
        <f t="shared" si="168"/>
        <v>#N/A</v>
      </c>
      <c r="N154" s="164" t="e">
        <f t="shared" si="168"/>
        <v>#N/A</v>
      </c>
      <c r="O154" s="165" t="e">
        <f t="shared" si="168"/>
        <v>#N/A</v>
      </c>
      <c r="P154" s="135" t="e">
        <f t="shared" si="168"/>
        <v>#N/A</v>
      </c>
      <c r="Q154" s="164" t="e">
        <f t="shared" si="168"/>
        <v>#N/A</v>
      </c>
      <c r="R154" s="164" t="e">
        <f t="shared" si="168"/>
        <v>#N/A</v>
      </c>
      <c r="S154" s="164" t="e">
        <f t="shared" si="168"/>
        <v>#N/A</v>
      </c>
      <c r="T154" s="164" t="e">
        <f t="shared" si="168"/>
        <v>#N/A</v>
      </c>
      <c r="U154" s="164" t="e">
        <f t="shared" si="168"/>
        <v>#N/A</v>
      </c>
      <c r="V154" s="135" t="e">
        <f t="shared" si="168"/>
        <v>#N/A</v>
      </c>
      <c r="W154" s="135" t="e">
        <f t="shared" si="168"/>
        <v>#N/A</v>
      </c>
      <c r="X154" s="135" t="e">
        <f t="shared" si="168"/>
        <v>#N/A</v>
      </c>
      <c r="Y154" s="135" t="e">
        <f t="shared" si="168"/>
        <v>#N/A</v>
      </c>
      <c r="Z154" s="135" t="e">
        <f t="shared" si="168"/>
        <v>#N/A</v>
      </c>
      <c r="AA154" s="135" t="e">
        <f t="shared" si="168"/>
        <v>#N/A</v>
      </c>
      <c r="AB154" s="135" t="e">
        <f t="shared" si="168"/>
        <v>#N/A</v>
      </c>
    </row>
    <row r="155" spans="1:28" ht="15.5">
      <c r="A155" s="29" t="s">
        <v>193</v>
      </c>
      <c r="B155" s="30" t="str">
        <f t="shared" si="0"/>
        <v>PhilippinesAlbuera</v>
      </c>
      <c r="C155" s="29" t="s">
        <v>30</v>
      </c>
      <c r="D155" s="30" t="s">
        <v>1022</v>
      </c>
      <c r="E155" s="120">
        <v>0.232215</v>
      </c>
      <c r="F155" s="181">
        <v>5.4454804000000002E-2</v>
      </c>
      <c r="G155" s="181">
        <v>0.10018993399999999</v>
      </c>
      <c r="H155" s="181">
        <v>0.186113269</v>
      </c>
      <c r="I155" s="120">
        <v>0.30734699999999998</v>
      </c>
      <c r="J155" s="28" t="s">
        <v>1649</v>
      </c>
      <c r="K155" s="135" t="e">
        <f t="shared" ref="K155:AB155" si="169">NA()</f>
        <v>#N/A</v>
      </c>
      <c r="L155" s="135" t="e">
        <f t="shared" si="169"/>
        <v>#N/A</v>
      </c>
      <c r="M155" s="164" t="e">
        <f t="shared" si="169"/>
        <v>#N/A</v>
      </c>
      <c r="N155" s="164" t="e">
        <f t="shared" si="169"/>
        <v>#N/A</v>
      </c>
      <c r="O155" s="165" t="e">
        <f t="shared" si="169"/>
        <v>#N/A</v>
      </c>
      <c r="P155" s="135" t="e">
        <f t="shared" si="169"/>
        <v>#N/A</v>
      </c>
      <c r="Q155" s="164" t="e">
        <f t="shared" si="169"/>
        <v>#N/A</v>
      </c>
      <c r="R155" s="164" t="e">
        <f t="shared" si="169"/>
        <v>#N/A</v>
      </c>
      <c r="S155" s="164" t="e">
        <f t="shared" si="169"/>
        <v>#N/A</v>
      </c>
      <c r="T155" s="164" t="e">
        <f t="shared" si="169"/>
        <v>#N/A</v>
      </c>
      <c r="U155" s="164" t="e">
        <f t="shared" si="169"/>
        <v>#N/A</v>
      </c>
      <c r="V155" s="135" t="e">
        <f t="shared" si="169"/>
        <v>#N/A</v>
      </c>
      <c r="W155" s="135" t="e">
        <f t="shared" si="169"/>
        <v>#N/A</v>
      </c>
      <c r="X155" s="135" t="e">
        <f t="shared" si="169"/>
        <v>#N/A</v>
      </c>
      <c r="Y155" s="135" t="e">
        <f t="shared" si="169"/>
        <v>#N/A</v>
      </c>
      <c r="Z155" s="135" t="e">
        <f t="shared" si="169"/>
        <v>#N/A</v>
      </c>
      <c r="AA155" s="135" t="e">
        <f t="shared" si="169"/>
        <v>#N/A</v>
      </c>
      <c r="AB155" s="135" t="e">
        <f t="shared" si="169"/>
        <v>#N/A</v>
      </c>
    </row>
    <row r="156" spans="1:28" ht="15.5">
      <c r="A156" s="29" t="s">
        <v>193</v>
      </c>
      <c r="B156" s="30" t="str">
        <f t="shared" si="0"/>
        <v>PhilippinesAlburquerque</v>
      </c>
      <c r="C156" s="29" t="s">
        <v>30</v>
      </c>
      <c r="D156" s="30" t="s">
        <v>896</v>
      </c>
      <c r="E156" s="120">
        <v>0.240512</v>
      </c>
      <c r="F156" s="181">
        <v>4.6963946999999999E-2</v>
      </c>
      <c r="G156" s="181">
        <v>9.3358633999999996E-2</v>
      </c>
      <c r="H156" s="181">
        <v>0.17637571199999999</v>
      </c>
      <c r="I156" s="120">
        <v>0.32334000000000002</v>
      </c>
      <c r="J156" s="28" t="s">
        <v>1649</v>
      </c>
      <c r="K156" s="135" t="e">
        <f t="shared" ref="K156:AB156" si="170">NA()</f>
        <v>#N/A</v>
      </c>
      <c r="L156" s="135" t="e">
        <f t="shared" si="170"/>
        <v>#N/A</v>
      </c>
      <c r="M156" s="164" t="e">
        <f t="shared" si="170"/>
        <v>#N/A</v>
      </c>
      <c r="N156" s="164" t="e">
        <f t="shared" si="170"/>
        <v>#N/A</v>
      </c>
      <c r="O156" s="165" t="e">
        <f t="shared" si="170"/>
        <v>#N/A</v>
      </c>
      <c r="P156" s="135" t="e">
        <f t="shared" si="170"/>
        <v>#N/A</v>
      </c>
      <c r="Q156" s="164" t="e">
        <f t="shared" si="170"/>
        <v>#N/A</v>
      </c>
      <c r="R156" s="164" t="e">
        <f t="shared" si="170"/>
        <v>#N/A</v>
      </c>
      <c r="S156" s="164" t="e">
        <f t="shared" si="170"/>
        <v>#N/A</v>
      </c>
      <c r="T156" s="164" t="e">
        <f t="shared" si="170"/>
        <v>#N/A</v>
      </c>
      <c r="U156" s="164" t="e">
        <f t="shared" si="170"/>
        <v>#N/A</v>
      </c>
      <c r="V156" s="135" t="e">
        <f t="shared" si="170"/>
        <v>#N/A</v>
      </c>
      <c r="W156" s="135" t="e">
        <f t="shared" si="170"/>
        <v>#N/A</v>
      </c>
      <c r="X156" s="135" t="e">
        <f t="shared" si="170"/>
        <v>#N/A</v>
      </c>
      <c r="Y156" s="135" t="e">
        <f t="shared" si="170"/>
        <v>#N/A</v>
      </c>
      <c r="Z156" s="135" t="e">
        <f t="shared" si="170"/>
        <v>#N/A</v>
      </c>
      <c r="AA156" s="135" t="e">
        <f t="shared" si="170"/>
        <v>#N/A</v>
      </c>
      <c r="AB156" s="135" t="e">
        <f t="shared" si="170"/>
        <v>#N/A</v>
      </c>
    </row>
    <row r="157" spans="1:28" ht="15.5">
      <c r="A157" s="29" t="s">
        <v>193</v>
      </c>
      <c r="B157" s="30" t="str">
        <f t="shared" si="0"/>
        <v>PhilippinesAlcala</v>
      </c>
      <c r="C157" s="29" t="s">
        <v>30</v>
      </c>
      <c r="D157" s="30" t="s">
        <v>281</v>
      </c>
      <c r="E157" s="120">
        <v>0.24412700000000001</v>
      </c>
      <c r="F157" s="181">
        <v>4.7092423000000001E-2</v>
      </c>
      <c r="G157" s="181">
        <v>8.9834112999999993E-2</v>
      </c>
      <c r="H157" s="181">
        <v>0.175025825</v>
      </c>
      <c r="I157" s="120">
        <v>0.32098199999999999</v>
      </c>
      <c r="J157" s="28" t="s">
        <v>1649</v>
      </c>
      <c r="K157" s="135" t="e">
        <f t="shared" ref="K157:AB157" si="171">NA()</f>
        <v>#N/A</v>
      </c>
      <c r="L157" s="135" t="e">
        <f t="shared" si="171"/>
        <v>#N/A</v>
      </c>
      <c r="M157" s="164" t="e">
        <f t="shared" si="171"/>
        <v>#N/A</v>
      </c>
      <c r="N157" s="164" t="e">
        <f t="shared" si="171"/>
        <v>#N/A</v>
      </c>
      <c r="O157" s="165" t="e">
        <f t="shared" si="171"/>
        <v>#N/A</v>
      </c>
      <c r="P157" s="135" t="e">
        <f t="shared" si="171"/>
        <v>#N/A</v>
      </c>
      <c r="Q157" s="164" t="e">
        <f t="shared" si="171"/>
        <v>#N/A</v>
      </c>
      <c r="R157" s="164" t="e">
        <f t="shared" si="171"/>
        <v>#N/A</v>
      </c>
      <c r="S157" s="164" t="e">
        <f t="shared" si="171"/>
        <v>#N/A</v>
      </c>
      <c r="T157" s="164" t="e">
        <f t="shared" si="171"/>
        <v>#N/A</v>
      </c>
      <c r="U157" s="164" t="e">
        <f t="shared" si="171"/>
        <v>#N/A</v>
      </c>
      <c r="V157" s="135" t="e">
        <f t="shared" si="171"/>
        <v>#N/A</v>
      </c>
      <c r="W157" s="135" t="e">
        <f t="shared" si="171"/>
        <v>#N/A</v>
      </c>
      <c r="X157" s="135" t="e">
        <f t="shared" si="171"/>
        <v>#N/A</v>
      </c>
      <c r="Y157" s="135" t="e">
        <f t="shared" si="171"/>
        <v>#N/A</v>
      </c>
      <c r="Z157" s="135" t="e">
        <f t="shared" si="171"/>
        <v>#N/A</v>
      </c>
      <c r="AA157" s="135" t="e">
        <f t="shared" si="171"/>
        <v>#N/A</v>
      </c>
      <c r="AB157" s="135" t="e">
        <f t="shared" si="171"/>
        <v>#N/A</v>
      </c>
    </row>
    <row r="158" spans="1:28" ht="15.5">
      <c r="A158" s="29" t="s">
        <v>193</v>
      </c>
      <c r="B158" s="30" t="str">
        <f t="shared" si="0"/>
        <v>PhilippinesAlcantara</v>
      </c>
      <c r="C158" s="29" t="s">
        <v>30</v>
      </c>
      <c r="D158" s="30" t="s">
        <v>938</v>
      </c>
      <c r="E158" s="120">
        <v>0.23658399999999999</v>
      </c>
      <c r="F158" s="181">
        <v>5.2267462000000001E-2</v>
      </c>
      <c r="G158" s="181">
        <v>0.103297261</v>
      </c>
      <c r="H158" s="181">
        <v>0.19605851899999999</v>
      </c>
      <c r="I158" s="120">
        <v>0.30170400000000003</v>
      </c>
      <c r="J158" s="28" t="s">
        <v>1649</v>
      </c>
      <c r="K158" s="135" t="e">
        <f t="shared" ref="K158:AB158" si="172">NA()</f>
        <v>#N/A</v>
      </c>
      <c r="L158" s="135" t="e">
        <f t="shared" si="172"/>
        <v>#N/A</v>
      </c>
      <c r="M158" s="164" t="e">
        <f t="shared" si="172"/>
        <v>#N/A</v>
      </c>
      <c r="N158" s="164" t="e">
        <f t="shared" si="172"/>
        <v>#N/A</v>
      </c>
      <c r="O158" s="165" t="e">
        <f t="shared" si="172"/>
        <v>#N/A</v>
      </c>
      <c r="P158" s="135" t="e">
        <f t="shared" si="172"/>
        <v>#N/A</v>
      </c>
      <c r="Q158" s="164" t="e">
        <f t="shared" si="172"/>
        <v>#N/A</v>
      </c>
      <c r="R158" s="164" t="e">
        <f t="shared" si="172"/>
        <v>#N/A</v>
      </c>
      <c r="S158" s="164" t="e">
        <f t="shared" si="172"/>
        <v>#N/A</v>
      </c>
      <c r="T158" s="164" t="e">
        <f t="shared" si="172"/>
        <v>#N/A</v>
      </c>
      <c r="U158" s="164" t="e">
        <f t="shared" si="172"/>
        <v>#N/A</v>
      </c>
      <c r="V158" s="135" t="e">
        <f t="shared" si="172"/>
        <v>#N/A</v>
      </c>
      <c r="W158" s="135" t="e">
        <f t="shared" si="172"/>
        <v>#N/A</v>
      </c>
      <c r="X158" s="135" t="e">
        <f t="shared" si="172"/>
        <v>#N/A</v>
      </c>
      <c r="Y158" s="135" t="e">
        <f t="shared" si="172"/>
        <v>#N/A</v>
      </c>
      <c r="Z158" s="135" t="e">
        <f t="shared" si="172"/>
        <v>#N/A</v>
      </c>
      <c r="AA158" s="135" t="e">
        <f t="shared" si="172"/>
        <v>#N/A</v>
      </c>
      <c r="AB158" s="135" t="e">
        <f t="shared" si="172"/>
        <v>#N/A</v>
      </c>
    </row>
    <row r="159" spans="1:28" ht="15.5">
      <c r="A159" s="29" t="s">
        <v>193</v>
      </c>
      <c r="B159" s="30" t="str">
        <f t="shared" si="0"/>
        <v>PhilippinesAlcoy</v>
      </c>
      <c r="C159" s="29" t="s">
        <v>30</v>
      </c>
      <c r="D159" s="30" t="s">
        <v>939</v>
      </c>
      <c r="E159" s="120">
        <v>0.243477</v>
      </c>
      <c r="F159" s="181">
        <v>5.1887625999999999E-2</v>
      </c>
      <c r="G159" s="181">
        <v>0.103598563</v>
      </c>
      <c r="H159" s="181">
        <v>0.20984745899999999</v>
      </c>
      <c r="I159" s="120">
        <v>0.306614</v>
      </c>
      <c r="J159" s="28" t="s">
        <v>1649</v>
      </c>
      <c r="K159" s="135" t="e">
        <f t="shared" ref="K159:AB159" si="173">NA()</f>
        <v>#N/A</v>
      </c>
      <c r="L159" s="135" t="e">
        <f t="shared" si="173"/>
        <v>#N/A</v>
      </c>
      <c r="M159" s="164" t="e">
        <f t="shared" si="173"/>
        <v>#N/A</v>
      </c>
      <c r="N159" s="164" t="e">
        <f t="shared" si="173"/>
        <v>#N/A</v>
      </c>
      <c r="O159" s="165" t="e">
        <f t="shared" si="173"/>
        <v>#N/A</v>
      </c>
      <c r="P159" s="135" t="e">
        <f t="shared" si="173"/>
        <v>#N/A</v>
      </c>
      <c r="Q159" s="164" t="e">
        <f t="shared" si="173"/>
        <v>#N/A</v>
      </c>
      <c r="R159" s="164" t="e">
        <f t="shared" si="173"/>
        <v>#N/A</v>
      </c>
      <c r="S159" s="164" t="e">
        <f t="shared" si="173"/>
        <v>#N/A</v>
      </c>
      <c r="T159" s="164" t="e">
        <f t="shared" si="173"/>
        <v>#N/A</v>
      </c>
      <c r="U159" s="164" t="e">
        <f t="shared" si="173"/>
        <v>#N/A</v>
      </c>
      <c r="V159" s="135" t="e">
        <f t="shared" si="173"/>
        <v>#N/A</v>
      </c>
      <c r="W159" s="135" t="e">
        <f t="shared" si="173"/>
        <v>#N/A</v>
      </c>
      <c r="X159" s="135" t="e">
        <f t="shared" si="173"/>
        <v>#N/A</v>
      </c>
      <c r="Y159" s="135" t="e">
        <f t="shared" si="173"/>
        <v>#N/A</v>
      </c>
      <c r="Z159" s="135" t="e">
        <f t="shared" si="173"/>
        <v>#N/A</v>
      </c>
      <c r="AA159" s="135" t="e">
        <f t="shared" si="173"/>
        <v>#N/A</v>
      </c>
      <c r="AB159" s="135" t="e">
        <f t="shared" si="173"/>
        <v>#N/A</v>
      </c>
    </row>
    <row r="160" spans="1:28" ht="15.5">
      <c r="A160" s="29" t="s">
        <v>193</v>
      </c>
      <c r="B160" s="30" t="str">
        <f t="shared" si="0"/>
        <v>PhilippinesAlegria</v>
      </c>
      <c r="C160" s="29" t="s">
        <v>30</v>
      </c>
      <c r="D160" s="30" t="s">
        <v>940</v>
      </c>
      <c r="E160" s="120">
        <v>0.23219999999999999</v>
      </c>
      <c r="F160" s="181">
        <v>5.3623667999999999E-2</v>
      </c>
      <c r="G160" s="181">
        <v>0.104423698</v>
      </c>
      <c r="H160" s="181">
        <v>0.19167662999999999</v>
      </c>
      <c r="I160" s="120">
        <v>0.30052699999999999</v>
      </c>
      <c r="J160" s="28" t="s">
        <v>1649</v>
      </c>
      <c r="K160" s="135" t="e">
        <f t="shared" ref="K160:AB160" si="174">NA()</f>
        <v>#N/A</v>
      </c>
      <c r="L160" s="135" t="e">
        <f t="shared" si="174"/>
        <v>#N/A</v>
      </c>
      <c r="M160" s="164" t="e">
        <f t="shared" si="174"/>
        <v>#N/A</v>
      </c>
      <c r="N160" s="164" t="e">
        <f t="shared" si="174"/>
        <v>#N/A</v>
      </c>
      <c r="O160" s="165" t="e">
        <f t="shared" si="174"/>
        <v>#N/A</v>
      </c>
      <c r="P160" s="135" t="e">
        <f t="shared" si="174"/>
        <v>#N/A</v>
      </c>
      <c r="Q160" s="164" t="e">
        <f t="shared" si="174"/>
        <v>#N/A</v>
      </c>
      <c r="R160" s="164" t="e">
        <f t="shared" si="174"/>
        <v>#N/A</v>
      </c>
      <c r="S160" s="164" t="e">
        <f t="shared" si="174"/>
        <v>#N/A</v>
      </c>
      <c r="T160" s="164" t="e">
        <f t="shared" si="174"/>
        <v>#N/A</v>
      </c>
      <c r="U160" s="164" t="e">
        <f t="shared" si="174"/>
        <v>#N/A</v>
      </c>
      <c r="V160" s="135" t="e">
        <f t="shared" si="174"/>
        <v>#N/A</v>
      </c>
      <c r="W160" s="135" t="e">
        <f t="shared" si="174"/>
        <v>#N/A</v>
      </c>
      <c r="X160" s="135" t="e">
        <f t="shared" si="174"/>
        <v>#N/A</v>
      </c>
      <c r="Y160" s="135" t="e">
        <f t="shared" si="174"/>
        <v>#N/A</v>
      </c>
      <c r="Z160" s="135" t="e">
        <f t="shared" si="174"/>
        <v>#N/A</v>
      </c>
      <c r="AA160" s="135" t="e">
        <f t="shared" si="174"/>
        <v>#N/A</v>
      </c>
      <c r="AB160" s="135" t="e">
        <f t="shared" si="174"/>
        <v>#N/A</v>
      </c>
    </row>
    <row r="161" spans="1:28" ht="15.5">
      <c r="A161" s="29" t="s">
        <v>193</v>
      </c>
      <c r="B161" s="30" t="str">
        <f t="shared" si="0"/>
        <v>PhilippinesAleosan</v>
      </c>
      <c r="C161" s="29" t="s">
        <v>30</v>
      </c>
      <c r="D161" s="30" t="s">
        <v>1395</v>
      </c>
      <c r="E161" s="120">
        <v>0.24174599999999999</v>
      </c>
      <c r="F161" s="181">
        <v>5.6870955000000001E-2</v>
      </c>
      <c r="G161" s="181">
        <v>0.10600177600000001</v>
      </c>
      <c r="H161" s="181">
        <v>0.19083872599999999</v>
      </c>
      <c r="I161" s="120">
        <v>0.29696699999999998</v>
      </c>
      <c r="J161" s="28" t="s">
        <v>1649</v>
      </c>
      <c r="K161" s="135" t="e">
        <f t="shared" ref="K161:AB161" si="175">NA()</f>
        <v>#N/A</v>
      </c>
      <c r="L161" s="135" t="e">
        <f t="shared" si="175"/>
        <v>#N/A</v>
      </c>
      <c r="M161" s="164" t="e">
        <f t="shared" si="175"/>
        <v>#N/A</v>
      </c>
      <c r="N161" s="164" t="e">
        <f t="shared" si="175"/>
        <v>#N/A</v>
      </c>
      <c r="O161" s="165" t="e">
        <f t="shared" si="175"/>
        <v>#N/A</v>
      </c>
      <c r="P161" s="135" t="e">
        <f t="shared" si="175"/>
        <v>#N/A</v>
      </c>
      <c r="Q161" s="164" t="e">
        <f t="shared" si="175"/>
        <v>#N/A</v>
      </c>
      <c r="R161" s="164" t="e">
        <f t="shared" si="175"/>
        <v>#N/A</v>
      </c>
      <c r="S161" s="164" t="e">
        <f t="shared" si="175"/>
        <v>#N/A</v>
      </c>
      <c r="T161" s="164" t="e">
        <f t="shared" si="175"/>
        <v>#N/A</v>
      </c>
      <c r="U161" s="164" t="e">
        <f t="shared" si="175"/>
        <v>#N/A</v>
      </c>
      <c r="V161" s="135" t="e">
        <f t="shared" si="175"/>
        <v>#N/A</v>
      </c>
      <c r="W161" s="135" t="e">
        <f t="shared" si="175"/>
        <v>#N/A</v>
      </c>
      <c r="X161" s="135" t="e">
        <f t="shared" si="175"/>
        <v>#N/A</v>
      </c>
      <c r="Y161" s="135" t="e">
        <f t="shared" si="175"/>
        <v>#N/A</v>
      </c>
      <c r="Z161" s="135" t="e">
        <f t="shared" si="175"/>
        <v>#N/A</v>
      </c>
      <c r="AA161" s="135" t="e">
        <f t="shared" si="175"/>
        <v>#N/A</v>
      </c>
      <c r="AB161" s="135" t="e">
        <f t="shared" si="175"/>
        <v>#N/A</v>
      </c>
    </row>
    <row r="162" spans="1:28" ht="15.5">
      <c r="A162" s="29" t="s">
        <v>193</v>
      </c>
      <c r="B162" s="30" t="str">
        <f t="shared" si="0"/>
        <v>PhilippinesAlfonso</v>
      </c>
      <c r="C162" s="29" t="s">
        <v>30</v>
      </c>
      <c r="D162" s="30" t="s">
        <v>572</v>
      </c>
      <c r="E162" s="120">
        <v>0.26024799999999998</v>
      </c>
      <c r="F162" s="181">
        <v>4.5429116999999998E-2</v>
      </c>
      <c r="G162" s="181">
        <v>9.3327417999999995E-2</v>
      </c>
      <c r="H162" s="181">
        <v>0.186133992</v>
      </c>
      <c r="I162" s="120">
        <v>0.32799600000000001</v>
      </c>
      <c r="J162" s="28" t="s">
        <v>1649</v>
      </c>
      <c r="K162" s="135" t="e">
        <f t="shared" ref="K162:AB162" si="176">NA()</f>
        <v>#N/A</v>
      </c>
      <c r="L162" s="135" t="e">
        <f t="shared" si="176"/>
        <v>#N/A</v>
      </c>
      <c r="M162" s="164" t="e">
        <f t="shared" si="176"/>
        <v>#N/A</v>
      </c>
      <c r="N162" s="164" t="e">
        <f t="shared" si="176"/>
        <v>#N/A</v>
      </c>
      <c r="O162" s="165" t="e">
        <f t="shared" si="176"/>
        <v>#N/A</v>
      </c>
      <c r="P162" s="135" t="e">
        <f t="shared" si="176"/>
        <v>#N/A</v>
      </c>
      <c r="Q162" s="164" t="e">
        <f t="shared" si="176"/>
        <v>#N/A</v>
      </c>
      <c r="R162" s="164" t="e">
        <f t="shared" si="176"/>
        <v>#N/A</v>
      </c>
      <c r="S162" s="164" t="e">
        <f t="shared" si="176"/>
        <v>#N/A</v>
      </c>
      <c r="T162" s="164" t="e">
        <f t="shared" si="176"/>
        <v>#N/A</v>
      </c>
      <c r="U162" s="164" t="e">
        <f t="shared" si="176"/>
        <v>#N/A</v>
      </c>
      <c r="V162" s="135" t="e">
        <f t="shared" si="176"/>
        <v>#N/A</v>
      </c>
      <c r="W162" s="135" t="e">
        <f t="shared" si="176"/>
        <v>#N/A</v>
      </c>
      <c r="X162" s="135" t="e">
        <f t="shared" si="176"/>
        <v>#N/A</v>
      </c>
      <c r="Y162" s="135" t="e">
        <f t="shared" si="176"/>
        <v>#N/A</v>
      </c>
      <c r="Z162" s="135" t="e">
        <f t="shared" si="176"/>
        <v>#N/A</v>
      </c>
      <c r="AA162" s="135" t="e">
        <f t="shared" si="176"/>
        <v>#N/A</v>
      </c>
      <c r="AB162" s="135" t="e">
        <f t="shared" si="176"/>
        <v>#N/A</v>
      </c>
    </row>
    <row r="163" spans="1:28" ht="15.5">
      <c r="A163" s="29" t="s">
        <v>193</v>
      </c>
      <c r="B163" s="30" t="str">
        <f t="shared" si="0"/>
        <v>PhilippinesAlfonso Castaneda</v>
      </c>
      <c r="C163" s="29" t="s">
        <v>30</v>
      </c>
      <c r="D163" s="30" t="s">
        <v>409</v>
      </c>
      <c r="E163" s="120">
        <v>0.23463500000000001</v>
      </c>
      <c r="F163" s="181">
        <v>5.6801008E-2</v>
      </c>
      <c r="G163" s="181">
        <v>9.9748111E-2</v>
      </c>
      <c r="H163" s="181">
        <v>0.173929471</v>
      </c>
      <c r="I163" s="120">
        <v>0.295844</v>
      </c>
      <c r="J163" s="28" t="s">
        <v>1649</v>
      </c>
      <c r="K163" s="135" t="e">
        <f t="shared" ref="K163:AB163" si="177">NA()</f>
        <v>#N/A</v>
      </c>
      <c r="L163" s="135" t="e">
        <f t="shared" si="177"/>
        <v>#N/A</v>
      </c>
      <c r="M163" s="164" t="e">
        <f t="shared" si="177"/>
        <v>#N/A</v>
      </c>
      <c r="N163" s="164" t="e">
        <f t="shared" si="177"/>
        <v>#N/A</v>
      </c>
      <c r="O163" s="165" t="e">
        <f t="shared" si="177"/>
        <v>#N/A</v>
      </c>
      <c r="P163" s="135" t="e">
        <f t="shared" si="177"/>
        <v>#N/A</v>
      </c>
      <c r="Q163" s="164" t="e">
        <f t="shared" si="177"/>
        <v>#N/A</v>
      </c>
      <c r="R163" s="164" t="e">
        <f t="shared" si="177"/>
        <v>#N/A</v>
      </c>
      <c r="S163" s="164" t="e">
        <f t="shared" si="177"/>
        <v>#N/A</v>
      </c>
      <c r="T163" s="164" t="e">
        <f t="shared" si="177"/>
        <v>#N/A</v>
      </c>
      <c r="U163" s="164" t="e">
        <f t="shared" si="177"/>
        <v>#N/A</v>
      </c>
      <c r="V163" s="135" t="e">
        <f t="shared" si="177"/>
        <v>#N/A</v>
      </c>
      <c r="W163" s="135" t="e">
        <f t="shared" si="177"/>
        <v>#N/A</v>
      </c>
      <c r="X163" s="135" t="e">
        <f t="shared" si="177"/>
        <v>#N/A</v>
      </c>
      <c r="Y163" s="135" t="e">
        <f t="shared" si="177"/>
        <v>#N/A</v>
      </c>
      <c r="Z163" s="135" t="e">
        <f t="shared" si="177"/>
        <v>#N/A</v>
      </c>
      <c r="AA163" s="135" t="e">
        <f t="shared" si="177"/>
        <v>#N/A</v>
      </c>
      <c r="AB163" s="135" t="e">
        <f t="shared" si="177"/>
        <v>#N/A</v>
      </c>
    </row>
    <row r="164" spans="1:28" ht="15.5">
      <c r="A164" s="29" t="s">
        <v>193</v>
      </c>
      <c r="B164" s="30" t="str">
        <f t="shared" si="0"/>
        <v>PhilippinesAlfonso Lista (Potia)</v>
      </c>
      <c r="C164" s="29" t="s">
        <v>30</v>
      </c>
      <c r="D164" s="30" t="s">
        <v>1510</v>
      </c>
      <c r="E164" s="120">
        <v>0.25327699999999997</v>
      </c>
      <c r="F164" s="181">
        <v>5.1527133000000003E-2</v>
      </c>
      <c r="G164" s="181">
        <v>9.8384133999999998E-2</v>
      </c>
      <c r="H164" s="181">
        <v>0.19795136799999999</v>
      </c>
      <c r="I164" s="120">
        <v>0.31903199999999998</v>
      </c>
      <c r="J164" s="28" t="s">
        <v>1649</v>
      </c>
      <c r="K164" s="135" t="e">
        <f t="shared" ref="K164:AB164" si="178">NA()</f>
        <v>#N/A</v>
      </c>
      <c r="L164" s="135" t="e">
        <f t="shared" si="178"/>
        <v>#N/A</v>
      </c>
      <c r="M164" s="164" t="e">
        <f t="shared" si="178"/>
        <v>#N/A</v>
      </c>
      <c r="N164" s="164" t="e">
        <f t="shared" si="178"/>
        <v>#N/A</v>
      </c>
      <c r="O164" s="165" t="e">
        <f t="shared" si="178"/>
        <v>#N/A</v>
      </c>
      <c r="P164" s="135" t="e">
        <f t="shared" si="178"/>
        <v>#N/A</v>
      </c>
      <c r="Q164" s="164" t="e">
        <f t="shared" si="178"/>
        <v>#N/A</v>
      </c>
      <c r="R164" s="164" t="e">
        <f t="shared" si="178"/>
        <v>#N/A</v>
      </c>
      <c r="S164" s="164" t="e">
        <f t="shared" si="178"/>
        <v>#N/A</v>
      </c>
      <c r="T164" s="164" t="e">
        <f t="shared" si="178"/>
        <v>#N/A</v>
      </c>
      <c r="U164" s="164" t="e">
        <f t="shared" si="178"/>
        <v>#N/A</v>
      </c>
      <c r="V164" s="135" t="e">
        <f t="shared" si="178"/>
        <v>#N/A</v>
      </c>
      <c r="W164" s="135" t="e">
        <f t="shared" si="178"/>
        <v>#N/A</v>
      </c>
      <c r="X164" s="135" t="e">
        <f t="shared" si="178"/>
        <v>#N/A</v>
      </c>
      <c r="Y164" s="135" t="e">
        <f t="shared" si="178"/>
        <v>#N/A</v>
      </c>
      <c r="Z164" s="135" t="e">
        <f t="shared" si="178"/>
        <v>#N/A</v>
      </c>
      <c r="AA164" s="135" t="e">
        <f t="shared" si="178"/>
        <v>#N/A</v>
      </c>
      <c r="AB164" s="135" t="e">
        <f t="shared" si="178"/>
        <v>#N/A</v>
      </c>
    </row>
    <row r="165" spans="1:28" ht="15.5">
      <c r="A165" s="29" t="s">
        <v>193</v>
      </c>
      <c r="B165" s="30" t="str">
        <f t="shared" si="0"/>
        <v>PhilippinesAliaga</v>
      </c>
      <c r="C165" s="29" t="s">
        <v>30</v>
      </c>
      <c r="D165" s="30" t="s">
        <v>454</v>
      </c>
      <c r="E165" s="120">
        <v>0.25765199999999999</v>
      </c>
      <c r="F165" s="181">
        <v>4.9006185000000001E-2</v>
      </c>
      <c r="G165" s="181">
        <v>9.4565885000000002E-2</v>
      </c>
      <c r="H165" s="181">
        <v>0.19010748599999999</v>
      </c>
      <c r="I165" s="120">
        <v>0.32168799999999997</v>
      </c>
      <c r="J165" s="28" t="s">
        <v>1649</v>
      </c>
      <c r="K165" s="135" t="e">
        <f t="shared" ref="K165:AB165" si="179">NA()</f>
        <v>#N/A</v>
      </c>
      <c r="L165" s="135" t="e">
        <f t="shared" si="179"/>
        <v>#N/A</v>
      </c>
      <c r="M165" s="164" t="e">
        <f t="shared" si="179"/>
        <v>#N/A</v>
      </c>
      <c r="N165" s="164" t="e">
        <f t="shared" si="179"/>
        <v>#N/A</v>
      </c>
      <c r="O165" s="165" t="e">
        <f t="shared" si="179"/>
        <v>#N/A</v>
      </c>
      <c r="P165" s="135" t="e">
        <f t="shared" si="179"/>
        <v>#N/A</v>
      </c>
      <c r="Q165" s="164" t="e">
        <f t="shared" si="179"/>
        <v>#N/A</v>
      </c>
      <c r="R165" s="164" t="e">
        <f t="shared" si="179"/>
        <v>#N/A</v>
      </c>
      <c r="S165" s="164" t="e">
        <f t="shared" si="179"/>
        <v>#N/A</v>
      </c>
      <c r="T165" s="164" t="e">
        <f t="shared" si="179"/>
        <v>#N/A</v>
      </c>
      <c r="U165" s="164" t="e">
        <f t="shared" si="179"/>
        <v>#N/A</v>
      </c>
      <c r="V165" s="135" t="e">
        <f t="shared" si="179"/>
        <v>#N/A</v>
      </c>
      <c r="W165" s="135" t="e">
        <f t="shared" si="179"/>
        <v>#N/A</v>
      </c>
      <c r="X165" s="135" t="e">
        <f t="shared" si="179"/>
        <v>#N/A</v>
      </c>
      <c r="Y165" s="135" t="e">
        <f t="shared" si="179"/>
        <v>#N/A</v>
      </c>
      <c r="Z165" s="135" t="e">
        <f t="shared" si="179"/>
        <v>#N/A</v>
      </c>
      <c r="AA165" s="135" t="e">
        <f t="shared" si="179"/>
        <v>#N/A</v>
      </c>
      <c r="AB165" s="135" t="e">
        <f t="shared" si="179"/>
        <v>#N/A</v>
      </c>
    </row>
    <row r="166" spans="1:28" ht="15.5">
      <c r="A166" s="29" t="s">
        <v>193</v>
      </c>
      <c r="B166" s="30" t="str">
        <f t="shared" si="0"/>
        <v>PhilippinesAlicia</v>
      </c>
      <c r="C166" s="29" t="s">
        <v>30</v>
      </c>
      <c r="D166" s="30" t="s">
        <v>363</v>
      </c>
      <c r="E166" s="120">
        <v>0.245867</v>
      </c>
      <c r="F166" s="181">
        <v>5.1955980999999998E-2</v>
      </c>
      <c r="G166" s="181">
        <v>9.9081155000000004E-2</v>
      </c>
      <c r="H166" s="181">
        <v>0.18692858300000001</v>
      </c>
      <c r="I166" s="120">
        <v>0.30971399999999999</v>
      </c>
      <c r="J166" s="28" t="s">
        <v>1649</v>
      </c>
      <c r="K166" s="135" t="e">
        <f t="shared" ref="K166:AB166" si="180">NA()</f>
        <v>#N/A</v>
      </c>
      <c r="L166" s="135" t="e">
        <f t="shared" si="180"/>
        <v>#N/A</v>
      </c>
      <c r="M166" s="164" t="e">
        <f t="shared" si="180"/>
        <v>#N/A</v>
      </c>
      <c r="N166" s="164" t="e">
        <f t="shared" si="180"/>
        <v>#N/A</v>
      </c>
      <c r="O166" s="165" t="e">
        <f t="shared" si="180"/>
        <v>#N/A</v>
      </c>
      <c r="P166" s="135" t="e">
        <f t="shared" si="180"/>
        <v>#N/A</v>
      </c>
      <c r="Q166" s="164" t="e">
        <f t="shared" si="180"/>
        <v>#N/A</v>
      </c>
      <c r="R166" s="164" t="e">
        <f t="shared" si="180"/>
        <v>#N/A</v>
      </c>
      <c r="S166" s="164" t="e">
        <f t="shared" si="180"/>
        <v>#N/A</v>
      </c>
      <c r="T166" s="164" t="e">
        <f t="shared" si="180"/>
        <v>#N/A</v>
      </c>
      <c r="U166" s="164" t="e">
        <f t="shared" si="180"/>
        <v>#N/A</v>
      </c>
      <c r="V166" s="135" t="e">
        <f t="shared" si="180"/>
        <v>#N/A</v>
      </c>
      <c r="W166" s="135" t="e">
        <f t="shared" si="180"/>
        <v>#N/A</v>
      </c>
      <c r="X166" s="135" t="e">
        <f t="shared" si="180"/>
        <v>#N/A</v>
      </c>
      <c r="Y166" s="135" t="e">
        <f t="shared" si="180"/>
        <v>#N/A</v>
      </c>
      <c r="Z166" s="135" t="e">
        <f t="shared" si="180"/>
        <v>#N/A</v>
      </c>
      <c r="AA166" s="135" t="e">
        <f t="shared" si="180"/>
        <v>#N/A</v>
      </c>
      <c r="AB166" s="135" t="e">
        <f t="shared" si="180"/>
        <v>#N/A</v>
      </c>
    </row>
    <row r="167" spans="1:28" ht="15.5">
      <c r="A167" s="29" t="s">
        <v>193</v>
      </c>
      <c r="B167" s="30" t="str">
        <f t="shared" si="0"/>
        <v>PhilippinesAlilem</v>
      </c>
      <c r="C167" s="29" t="s">
        <v>30</v>
      </c>
      <c r="D167" s="30" t="s">
        <v>222</v>
      </c>
      <c r="E167" s="120">
        <v>0.238536</v>
      </c>
      <c r="F167" s="181">
        <v>5.1232263E-2</v>
      </c>
      <c r="G167" s="181">
        <v>9.4846900999999997E-2</v>
      </c>
      <c r="H167" s="181">
        <v>0.16728902200000001</v>
      </c>
      <c r="I167" s="120">
        <v>0.32546700000000001</v>
      </c>
      <c r="J167" s="28" t="s">
        <v>1649</v>
      </c>
      <c r="K167" s="135" t="e">
        <f t="shared" ref="K167:AB167" si="181">NA()</f>
        <v>#N/A</v>
      </c>
      <c r="L167" s="135" t="e">
        <f t="shared" si="181"/>
        <v>#N/A</v>
      </c>
      <c r="M167" s="164" t="e">
        <f t="shared" si="181"/>
        <v>#N/A</v>
      </c>
      <c r="N167" s="164" t="e">
        <f t="shared" si="181"/>
        <v>#N/A</v>
      </c>
      <c r="O167" s="165" t="e">
        <f t="shared" si="181"/>
        <v>#N/A</v>
      </c>
      <c r="P167" s="135" t="e">
        <f t="shared" si="181"/>
        <v>#N/A</v>
      </c>
      <c r="Q167" s="164" t="e">
        <f t="shared" si="181"/>
        <v>#N/A</v>
      </c>
      <c r="R167" s="164" t="e">
        <f t="shared" si="181"/>
        <v>#N/A</v>
      </c>
      <c r="S167" s="164" t="e">
        <f t="shared" si="181"/>
        <v>#N/A</v>
      </c>
      <c r="T167" s="164" t="e">
        <f t="shared" si="181"/>
        <v>#N/A</v>
      </c>
      <c r="U167" s="164" t="e">
        <f t="shared" si="181"/>
        <v>#N/A</v>
      </c>
      <c r="V167" s="135" t="e">
        <f t="shared" si="181"/>
        <v>#N/A</v>
      </c>
      <c r="W167" s="135" t="e">
        <f t="shared" si="181"/>
        <v>#N/A</v>
      </c>
      <c r="X167" s="135" t="e">
        <f t="shared" si="181"/>
        <v>#N/A</v>
      </c>
      <c r="Y167" s="135" t="e">
        <f t="shared" si="181"/>
        <v>#N/A</v>
      </c>
      <c r="Z167" s="135" t="e">
        <f t="shared" si="181"/>
        <v>#N/A</v>
      </c>
      <c r="AA167" s="135" t="e">
        <f t="shared" si="181"/>
        <v>#N/A</v>
      </c>
      <c r="AB167" s="135" t="e">
        <f t="shared" si="181"/>
        <v>#N/A</v>
      </c>
    </row>
    <row r="168" spans="1:28" ht="15.5">
      <c r="A168" s="29" t="s">
        <v>193</v>
      </c>
      <c r="B168" s="30" t="str">
        <f t="shared" si="0"/>
        <v>PhilippinesAlimodian</v>
      </c>
      <c r="C168" s="29" t="s">
        <v>30</v>
      </c>
      <c r="D168" s="30" t="s">
        <v>848</v>
      </c>
      <c r="E168" s="120">
        <v>0.24682399999999999</v>
      </c>
      <c r="F168" s="181">
        <v>4.6188293999999998E-2</v>
      </c>
      <c r="G168" s="181">
        <v>9.2142262000000003E-2</v>
      </c>
      <c r="H168" s="181">
        <v>0.18839824999999999</v>
      </c>
      <c r="I168" s="120">
        <v>0.32917600000000002</v>
      </c>
      <c r="J168" s="28" t="s">
        <v>1649</v>
      </c>
      <c r="K168" s="135" t="e">
        <f t="shared" ref="K168:AB168" si="182">NA()</f>
        <v>#N/A</v>
      </c>
      <c r="L168" s="135" t="e">
        <f t="shared" si="182"/>
        <v>#N/A</v>
      </c>
      <c r="M168" s="164" t="e">
        <f t="shared" si="182"/>
        <v>#N/A</v>
      </c>
      <c r="N168" s="164" t="e">
        <f t="shared" si="182"/>
        <v>#N/A</v>
      </c>
      <c r="O168" s="165" t="e">
        <f t="shared" si="182"/>
        <v>#N/A</v>
      </c>
      <c r="P168" s="135" t="e">
        <f t="shared" si="182"/>
        <v>#N/A</v>
      </c>
      <c r="Q168" s="164" t="e">
        <f t="shared" si="182"/>
        <v>#N/A</v>
      </c>
      <c r="R168" s="164" t="e">
        <f t="shared" si="182"/>
        <v>#N/A</v>
      </c>
      <c r="S168" s="164" t="e">
        <f t="shared" si="182"/>
        <v>#N/A</v>
      </c>
      <c r="T168" s="164" t="e">
        <f t="shared" si="182"/>
        <v>#N/A</v>
      </c>
      <c r="U168" s="164" t="e">
        <f t="shared" si="182"/>
        <v>#N/A</v>
      </c>
      <c r="V168" s="135" t="e">
        <f t="shared" si="182"/>
        <v>#N/A</v>
      </c>
      <c r="W168" s="135" t="e">
        <f t="shared" si="182"/>
        <v>#N/A</v>
      </c>
      <c r="X168" s="135" t="e">
        <f t="shared" si="182"/>
        <v>#N/A</v>
      </c>
      <c r="Y168" s="135" t="e">
        <f t="shared" si="182"/>
        <v>#N/A</v>
      </c>
      <c r="Z168" s="135" t="e">
        <f t="shared" si="182"/>
        <v>#N/A</v>
      </c>
      <c r="AA168" s="135" t="e">
        <f t="shared" si="182"/>
        <v>#N/A</v>
      </c>
      <c r="AB168" s="135" t="e">
        <f t="shared" si="182"/>
        <v>#N/A</v>
      </c>
    </row>
    <row r="169" spans="1:28" ht="15.5">
      <c r="A169" s="29" t="s">
        <v>193</v>
      </c>
      <c r="B169" s="30" t="str">
        <f t="shared" si="0"/>
        <v>PhilippinesAlitagtag</v>
      </c>
      <c r="C169" s="29" t="s">
        <v>30</v>
      </c>
      <c r="D169" s="30" t="s">
        <v>544</v>
      </c>
      <c r="E169" s="120">
        <v>0.25786599999999998</v>
      </c>
      <c r="F169" s="181">
        <v>4.3438734999999999E-2</v>
      </c>
      <c r="G169" s="181">
        <v>8.7193675999999998E-2</v>
      </c>
      <c r="H169" s="181">
        <v>0.185928854</v>
      </c>
      <c r="I169" s="120">
        <v>0.32774700000000001</v>
      </c>
      <c r="J169" s="28" t="s">
        <v>1649</v>
      </c>
      <c r="K169" s="135" t="e">
        <f t="shared" ref="K169:AB169" si="183">NA()</f>
        <v>#N/A</v>
      </c>
      <c r="L169" s="135" t="e">
        <f t="shared" si="183"/>
        <v>#N/A</v>
      </c>
      <c r="M169" s="164" t="e">
        <f t="shared" si="183"/>
        <v>#N/A</v>
      </c>
      <c r="N169" s="164" t="e">
        <f t="shared" si="183"/>
        <v>#N/A</v>
      </c>
      <c r="O169" s="165" t="e">
        <f t="shared" si="183"/>
        <v>#N/A</v>
      </c>
      <c r="P169" s="135" t="e">
        <f t="shared" si="183"/>
        <v>#N/A</v>
      </c>
      <c r="Q169" s="164" t="e">
        <f t="shared" si="183"/>
        <v>#N/A</v>
      </c>
      <c r="R169" s="164" t="e">
        <f t="shared" si="183"/>
        <v>#N/A</v>
      </c>
      <c r="S169" s="164" t="e">
        <f t="shared" si="183"/>
        <v>#N/A</v>
      </c>
      <c r="T169" s="164" t="e">
        <f t="shared" si="183"/>
        <v>#N/A</v>
      </c>
      <c r="U169" s="164" t="e">
        <f t="shared" si="183"/>
        <v>#N/A</v>
      </c>
      <c r="V169" s="135" t="e">
        <f t="shared" si="183"/>
        <v>#N/A</v>
      </c>
      <c r="W169" s="135" t="e">
        <f t="shared" si="183"/>
        <v>#N/A</v>
      </c>
      <c r="X169" s="135" t="e">
        <f t="shared" si="183"/>
        <v>#N/A</v>
      </c>
      <c r="Y169" s="135" t="e">
        <f t="shared" si="183"/>
        <v>#N/A</v>
      </c>
      <c r="Z169" s="135" t="e">
        <f t="shared" si="183"/>
        <v>#N/A</v>
      </c>
      <c r="AA169" s="135" t="e">
        <f t="shared" si="183"/>
        <v>#N/A</v>
      </c>
      <c r="AB169" s="135" t="e">
        <f t="shared" si="183"/>
        <v>#N/A</v>
      </c>
    </row>
    <row r="170" spans="1:28" ht="15.5">
      <c r="A170" s="29" t="s">
        <v>193</v>
      </c>
      <c r="B170" s="30" t="str">
        <f t="shared" si="0"/>
        <v>PhilippinesAllacapan</v>
      </c>
      <c r="C170" s="29" t="s">
        <v>30</v>
      </c>
      <c r="D170" s="30" t="s">
        <v>334</v>
      </c>
      <c r="E170" s="120">
        <v>0.24321599999999999</v>
      </c>
      <c r="F170" s="181">
        <v>5.0519794E-2</v>
      </c>
      <c r="G170" s="181">
        <v>9.5409728999999999E-2</v>
      </c>
      <c r="H170" s="181">
        <v>0.18238956200000001</v>
      </c>
      <c r="I170" s="120">
        <v>0.31184699999999999</v>
      </c>
      <c r="J170" s="28" t="s">
        <v>1649</v>
      </c>
      <c r="K170" s="135" t="e">
        <f t="shared" ref="K170:AB170" si="184">NA()</f>
        <v>#N/A</v>
      </c>
      <c r="L170" s="135" t="e">
        <f t="shared" si="184"/>
        <v>#N/A</v>
      </c>
      <c r="M170" s="164" t="e">
        <f t="shared" si="184"/>
        <v>#N/A</v>
      </c>
      <c r="N170" s="164" t="e">
        <f t="shared" si="184"/>
        <v>#N/A</v>
      </c>
      <c r="O170" s="165" t="e">
        <f t="shared" si="184"/>
        <v>#N/A</v>
      </c>
      <c r="P170" s="135" t="e">
        <f t="shared" si="184"/>
        <v>#N/A</v>
      </c>
      <c r="Q170" s="164" t="e">
        <f t="shared" si="184"/>
        <v>#N/A</v>
      </c>
      <c r="R170" s="164" t="e">
        <f t="shared" si="184"/>
        <v>#N/A</v>
      </c>
      <c r="S170" s="164" t="e">
        <f t="shared" si="184"/>
        <v>#N/A</v>
      </c>
      <c r="T170" s="164" t="e">
        <f t="shared" si="184"/>
        <v>#N/A</v>
      </c>
      <c r="U170" s="164" t="e">
        <f t="shared" si="184"/>
        <v>#N/A</v>
      </c>
      <c r="V170" s="135" t="e">
        <f t="shared" si="184"/>
        <v>#N/A</v>
      </c>
      <c r="W170" s="135" t="e">
        <f t="shared" si="184"/>
        <v>#N/A</v>
      </c>
      <c r="X170" s="135" t="e">
        <f t="shared" si="184"/>
        <v>#N/A</v>
      </c>
      <c r="Y170" s="135" t="e">
        <f t="shared" si="184"/>
        <v>#N/A</v>
      </c>
      <c r="Z170" s="135" t="e">
        <f t="shared" si="184"/>
        <v>#N/A</v>
      </c>
      <c r="AA170" s="135" t="e">
        <f t="shared" si="184"/>
        <v>#N/A</v>
      </c>
      <c r="AB170" s="135" t="e">
        <f t="shared" si="184"/>
        <v>#N/A</v>
      </c>
    </row>
    <row r="171" spans="1:28" ht="15.5">
      <c r="A171" s="29" t="s">
        <v>193</v>
      </c>
      <c r="B171" s="30" t="str">
        <f t="shared" si="0"/>
        <v>PhilippinesAllen</v>
      </c>
      <c r="C171" s="29" t="s">
        <v>30</v>
      </c>
      <c r="D171" s="30" t="s">
        <v>1058</v>
      </c>
      <c r="E171" s="120">
        <v>0.24779100000000001</v>
      </c>
      <c r="F171" s="181">
        <v>5.4733205E-2</v>
      </c>
      <c r="G171" s="181">
        <v>0.10628607299999999</v>
      </c>
      <c r="H171" s="181">
        <v>0.20711453099999999</v>
      </c>
      <c r="I171" s="120">
        <v>0.30723600000000001</v>
      </c>
      <c r="J171" s="28" t="s">
        <v>1649</v>
      </c>
      <c r="K171" s="135" t="e">
        <f t="shared" ref="K171:AB171" si="185">NA()</f>
        <v>#N/A</v>
      </c>
      <c r="L171" s="135" t="e">
        <f t="shared" si="185"/>
        <v>#N/A</v>
      </c>
      <c r="M171" s="164" t="e">
        <f t="shared" si="185"/>
        <v>#N/A</v>
      </c>
      <c r="N171" s="164" t="e">
        <f t="shared" si="185"/>
        <v>#N/A</v>
      </c>
      <c r="O171" s="165" t="e">
        <f t="shared" si="185"/>
        <v>#N/A</v>
      </c>
      <c r="P171" s="135" t="e">
        <f t="shared" si="185"/>
        <v>#N/A</v>
      </c>
      <c r="Q171" s="164" t="e">
        <f t="shared" si="185"/>
        <v>#N/A</v>
      </c>
      <c r="R171" s="164" t="e">
        <f t="shared" si="185"/>
        <v>#N/A</v>
      </c>
      <c r="S171" s="164" t="e">
        <f t="shared" si="185"/>
        <v>#N/A</v>
      </c>
      <c r="T171" s="164" t="e">
        <f t="shared" si="185"/>
        <v>#N/A</v>
      </c>
      <c r="U171" s="164" t="e">
        <f t="shared" si="185"/>
        <v>#N/A</v>
      </c>
      <c r="V171" s="135" t="e">
        <f t="shared" si="185"/>
        <v>#N/A</v>
      </c>
      <c r="W171" s="135" t="e">
        <f t="shared" si="185"/>
        <v>#N/A</v>
      </c>
      <c r="X171" s="135" t="e">
        <f t="shared" si="185"/>
        <v>#N/A</v>
      </c>
      <c r="Y171" s="135" t="e">
        <f t="shared" si="185"/>
        <v>#N/A</v>
      </c>
      <c r="Z171" s="135" t="e">
        <f t="shared" si="185"/>
        <v>#N/A</v>
      </c>
      <c r="AA171" s="135" t="e">
        <f t="shared" si="185"/>
        <v>#N/A</v>
      </c>
      <c r="AB171" s="135" t="e">
        <f t="shared" si="185"/>
        <v>#N/A</v>
      </c>
    </row>
    <row r="172" spans="1:28" ht="15.5">
      <c r="A172" s="29" t="s">
        <v>193</v>
      </c>
      <c r="B172" s="30" t="str">
        <f t="shared" si="0"/>
        <v>PhilippinesAlmagro</v>
      </c>
      <c r="C172" s="29" t="s">
        <v>30</v>
      </c>
      <c r="D172" s="30" t="s">
        <v>1079</v>
      </c>
      <c r="E172" s="120">
        <v>0.21807199999999999</v>
      </c>
      <c r="F172" s="181">
        <v>5.4014762000000001E-2</v>
      </c>
      <c r="G172" s="181">
        <v>9.8971146999999995E-2</v>
      </c>
      <c r="H172" s="181">
        <v>0.178259897</v>
      </c>
      <c r="I172" s="120">
        <v>0.31033300000000003</v>
      </c>
      <c r="J172" s="28" t="s">
        <v>1649</v>
      </c>
      <c r="K172" s="135" t="e">
        <f t="shared" ref="K172:AB172" si="186">NA()</f>
        <v>#N/A</v>
      </c>
      <c r="L172" s="135" t="e">
        <f t="shared" si="186"/>
        <v>#N/A</v>
      </c>
      <c r="M172" s="164" t="e">
        <f t="shared" si="186"/>
        <v>#N/A</v>
      </c>
      <c r="N172" s="164" t="e">
        <f t="shared" si="186"/>
        <v>#N/A</v>
      </c>
      <c r="O172" s="165" t="e">
        <f t="shared" si="186"/>
        <v>#N/A</v>
      </c>
      <c r="P172" s="135" t="e">
        <f t="shared" si="186"/>
        <v>#N/A</v>
      </c>
      <c r="Q172" s="164" t="e">
        <f t="shared" si="186"/>
        <v>#N/A</v>
      </c>
      <c r="R172" s="164" t="e">
        <f t="shared" si="186"/>
        <v>#N/A</v>
      </c>
      <c r="S172" s="164" t="e">
        <f t="shared" si="186"/>
        <v>#N/A</v>
      </c>
      <c r="T172" s="164" t="e">
        <f t="shared" si="186"/>
        <v>#N/A</v>
      </c>
      <c r="U172" s="164" t="e">
        <f t="shared" si="186"/>
        <v>#N/A</v>
      </c>
      <c r="V172" s="135" t="e">
        <f t="shared" si="186"/>
        <v>#N/A</v>
      </c>
      <c r="W172" s="135" t="e">
        <f t="shared" si="186"/>
        <v>#N/A</v>
      </c>
      <c r="X172" s="135" t="e">
        <f t="shared" si="186"/>
        <v>#N/A</v>
      </c>
      <c r="Y172" s="135" t="e">
        <f t="shared" si="186"/>
        <v>#N/A</v>
      </c>
      <c r="Z172" s="135" t="e">
        <f t="shared" si="186"/>
        <v>#N/A</v>
      </c>
      <c r="AA172" s="135" t="e">
        <f t="shared" si="186"/>
        <v>#N/A</v>
      </c>
      <c r="AB172" s="135" t="e">
        <f t="shared" si="186"/>
        <v>#N/A</v>
      </c>
    </row>
    <row r="173" spans="1:28" ht="15.5">
      <c r="A173" s="29" t="s">
        <v>193</v>
      </c>
      <c r="B173" s="30" t="str">
        <f t="shared" si="0"/>
        <v>PhilippinesAlmeria</v>
      </c>
      <c r="C173" s="29" t="s">
        <v>30</v>
      </c>
      <c r="D173" s="30" t="s">
        <v>1123</v>
      </c>
      <c r="E173" s="120">
        <v>0.232435</v>
      </c>
      <c r="F173" s="181">
        <v>5.2976226000000001E-2</v>
      </c>
      <c r="G173" s="181">
        <v>0.10123296599999999</v>
      </c>
      <c r="H173" s="181">
        <v>0.181110259</v>
      </c>
      <c r="I173" s="120">
        <v>0.312253</v>
      </c>
      <c r="J173" s="28" t="s">
        <v>1649</v>
      </c>
      <c r="K173" s="135" t="e">
        <f t="shared" ref="K173:AB173" si="187">NA()</f>
        <v>#N/A</v>
      </c>
      <c r="L173" s="135" t="e">
        <f t="shared" si="187"/>
        <v>#N/A</v>
      </c>
      <c r="M173" s="164" t="e">
        <f t="shared" si="187"/>
        <v>#N/A</v>
      </c>
      <c r="N173" s="164" t="e">
        <f t="shared" si="187"/>
        <v>#N/A</v>
      </c>
      <c r="O173" s="165" t="e">
        <f t="shared" si="187"/>
        <v>#N/A</v>
      </c>
      <c r="P173" s="135" t="e">
        <f t="shared" si="187"/>
        <v>#N/A</v>
      </c>
      <c r="Q173" s="164" t="e">
        <f t="shared" si="187"/>
        <v>#N/A</v>
      </c>
      <c r="R173" s="164" t="e">
        <f t="shared" si="187"/>
        <v>#N/A</v>
      </c>
      <c r="S173" s="164" t="e">
        <f t="shared" si="187"/>
        <v>#N/A</v>
      </c>
      <c r="T173" s="164" t="e">
        <f t="shared" si="187"/>
        <v>#N/A</v>
      </c>
      <c r="U173" s="164" t="e">
        <f t="shared" si="187"/>
        <v>#N/A</v>
      </c>
      <c r="V173" s="135" t="e">
        <f t="shared" si="187"/>
        <v>#N/A</v>
      </c>
      <c r="W173" s="135" t="e">
        <f t="shared" si="187"/>
        <v>#N/A</v>
      </c>
      <c r="X173" s="135" t="e">
        <f t="shared" si="187"/>
        <v>#N/A</v>
      </c>
      <c r="Y173" s="135" t="e">
        <f t="shared" si="187"/>
        <v>#N/A</v>
      </c>
      <c r="Z173" s="135" t="e">
        <f t="shared" si="187"/>
        <v>#N/A</v>
      </c>
      <c r="AA173" s="135" t="e">
        <f t="shared" si="187"/>
        <v>#N/A</v>
      </c>
      <c r="AB173" s="135" t="e">
        <f t="shared" si="187"/>
        <v>#N/A</v>
      </c>
    </row>
    <row r="174" spans="1:28" ht="15.5">
      <c r="A174" s="29" t="s">
        <v>193</v>
      </c>
      <c r="B174" s="30" t="str">
        <f t="shared" si="0"/>
        <v>PhilippinesAloguinsan</v>
      </c>
      <c r="C174" s="29" t="s">
        <v>30</v>
      </c>
      <c r="D174" s="30" t="s">
        <v>941</v>
      </c>
      <c r="E174" s="120">
        <v>0.24526500000000001</v>
      </c>
      <c r="F174" s="181">
        <v>5.1183801000000001E-2</v>
      </c>
      <c r="G174" s="181">
        <v>9.9626168000000001E-2</v>
      </c>
      <c r="H174" s="181">
        <v>0.19554517099999999</v>
      </c>
      <c r="I174" s="120">
        <v>0.30373800000000001</v>
      </c>
      <c r="J174" s="28" t="s">
        <v>1649</v>
      </c>
      <c r="K174" s="135" t="e">
        <f t="shared" ref="K174:AB174" si="188">NA()</f>
        <v>#N/A</v>
      </c>
      <c r="L174" s="135" t="e">
        <f t="shared" si="188"/>
        <v>#N/A</v>
      </c>
      <c r="M174" s="164" t="e">
        <f t="shared" si="188"/>
        <v>#N/A</v>
      </c>
      <c r="N174" s="164" t="e">
        <f t="shared" si="188"/>
        <v>#N/A</v>
      </c>
      <c r="O174" s="165" t="e">
        <f t="shared" si="188"/>
        <v>#N/A</v>
      </c>
      <c r="P174" s="135" t="e">
        <f t="shared" si="188"/>
        <v>#N/A</v>
      </c>
      <c r="Q174" s="164" t="e">
        <f t="shared" si="188"/>
        <v>#N/A</v>
      </c>
      <c r="R174" s="164" t="e">
        <f t="shared" si="188"/>
        <v>#N/A</v>
      </c>
      <c r="S174" s="164" t="e">
        <f t="shared" si="188"/>
        <v>#N/A</v>
      </c>
      <c r="T174" s="164" t="e">
        <f t="shared" si="188"/>
        <v>#N/A</v>
      </c>
      <c r="U174" s="164" t="e">
        <f t="shared" si="188"/>
        <v>#N/A</v>
      </c>
      <c r="V174" s="135" t="e">
        <f t="shared" si="188"/>
        <v>#N/A</v>
      </c>
      <c r="W174" s="135" t="e">
        <f t="shared" si="188"/>
        <v>#N/A</v>
      </c>
      <c r="X174" s="135" t="e">
        <f t="shared" si="188"/>
        <v>#N/A</v>
      </c>
      <c r="Y174" s="135" t="e">
        <f t="shared" si="188"/>
        <v>#N/A</v>
      </c>
      <c r="Z174" s="135" t="e">
        <f t="shared" si="188"/>
        <v>#N/A</v>
      </c>
      <c r="AA174" s="135" t="e">
        <f t="shared" si="188"/>
        <v>#N/A</v>
      </c>
      <c r="AB174" s="135" t="e">
        <f t="shared" si="188"/>
        <v>#N/A</v>
      </c>
    </row>
    <row r="175" spans="1:28" ht="15.5">
      <c r="A175" s="29" t="s">
        <v>193</v>
      </c>
      <c r="B175" s="30" t="str">
        <f t="shared" si="0"/>
        <v>PhilippinesAloran</v>
      </c>
      <c r="C175" s="29" t="s">
        <v>30</v>
      </c>
      <c r="D175" s="30" t="s">
        <v>1257</v>
      </c>
      <c r="E175" s="120">
        <v>0.231928</v>
      </c>
      <c r="F175" s="181">
        <v>5.0606335000000002E-2</v>
      </c>
      <c r="G175" s="181">
        <v>9.2488687999999999E-2</v>
      </c>
      <c r="H175" s="181">
        <v>0.168036199</v>
      </c>
      <c r="I175" s="120">
        <v>0.32173800000000002</v>
      </c>
      <c r="J175" s="28" t="s">
        <v>1649</v>
      </c>
      <c r="K175" s="135" t="e">
        <f t="shared" ref="K175:AB175" si="189">NA()</f>
        <v>#N/A</v>
      </c>
      <c r="L175" s="135" t="e">
        <f t="shared" si="189"/>
        <v>#N/A</v>
      </c>
      <c r="M175" s="164" t="e">
        <f t="shared" si="189"/>
        <v>#N/A</v>
      </c>
      <c r="N175" s="164" t="e">
        <f t="shared" si="189"/>
        <v>#N/A</v>
      </c>
      <c r="O175" s="165" t="e">
        <f t="shared" si="189"/>
        <v>#N/A</v>
      </c>
      <c r="P175" s="135" t="e">
        <f t="shared" si="189"/>
        <v>#N/A</v>
      </c>
      <c r="Q175" s="164" t="e">
        <f t="shared" si="189"/>
        <v>#N/A</v>
      </c>
      <c r="R175" s="164" t="e">
        <f t="shared" si="189"/>
        <v>#N/A</v>
      </c>
      <c r="S175" s="164" t="e">
        <f t="shared" si="189"/>
        <v>#N/A</v>
      </c>
      <c r="T175" s="164" t="e">
        <f t="shared" si="189"/>
        <v>#N/A</v>
      </c>
      <c r="U175" s="164" t="e">
        <f t="shared" si="189"/>
        <v>#N/A</v>
      </c>
      <c r="V175" s="135" t="e">
        <f t="shared" si="189"/>
        <v>#N/A</v>
      </c>
      <c r="W175" s="135" t="e">
        <f t="shared" si="189"/>
        <v>#N/A</v>
      </c>
      <c r="X175" s="135" t="e">
        <f t="shared" si="189"/>
        <v>#N/A</v>
      </c>
      <c r="Y175" s="135" t="e">
        <f t="shared" si="189"/>
        <v>#N/A</v>
      </c>
      <c r="Z175" s="135" t="e">
        <f t="shared" si="189"/>
        <v>#N/A</v>
      </c>
      <c r="AA175" s="135" t="e">
        <f t="shared" si="189"/>
        <v>#N/A</v>
      </c>
      <c r="AB175" s="135" t="e">
        <f t="shared" si="189"/>
        <v>#N/A</v>
      </c>
    </row>
    <row r="176" spans="1:28" ht="15.5">
      <c r="A176" s="29" t="s">
        <v>193</v>
      </c>
      <c r="B176" s="30" t="str">
        <f t="shared" si="0"/>
        <v>PhilippinesAltavas</v>
      </c>
      <c r="C176" s="29" t="s">
        <v>30</v>
      </c>
      <c r="D176" s="30" t="s">
        <v>793</v>
      </c>
      <c r="E176" s="120">
        <v>0.23392499999999999</v>
      </c>
      <c r="F176" s="181">
        <v>4.6955602999999999E-2</v>
      </c>
      <c r="G176" s="181">
        <v>9.2489540999999995E-2</v>
      </c>
      <c r="H176" s="181">
        <v>0.18660384299999999</v>
      </c>
      <c r="I176" s="120">
        <v>0.31934699999999999</v>
      </c>
      <c r="J176" s="28" t="s">
        <v>1649</v>
      </c>
      <c r="K176" s="135" t="e">
        <f t="shared" ref="K176:AB176" si="190">NA()</f>
        <v>#N/A</v>
      </c>
      <c r="L176" s="135" t="e">
        <f t="shared" si="190"/>
        <v>#N/A</v>
      </c>
      <c r="M176" s="164" t="e">
        <f t="shared" si="190"/>
        <v>#N/A</v>
      </c>
      <c r="N176" s="164" t="e">
        <f t="shared" si="190"/>
        <v>#N/A</v>
      </c>
      <c r="O176" s="165" t="e">
        <f t="shared" si="190"/>
        <v>#N/A</v>
      </c>
      <c r="P176" s="135" t="e">
        <f t="shared" si="190"/>
        <v>#N/A</v>
      </c>
      <c r="Q176" s="164" t="e">
        <f t="shared" si="190"/>
        <v>#N/A</v>
      </c>
      <c r="R176" s="164" t="e">
        <f t="shared" si="190"/>
        <v>#N/A</v>
      </c>
      <c r="S176" s="164" t="e">
        <f t="shared" si="190"/>
        <v>#N/A</v>
      </c>
      <c r="T176" s="164" t="e">
        <f t="shared" si="190"/>
        <v>#N/A</v>
      </c>
      <c r="U176" s="164" t="e">
        <f t="shared" si="190"/>
        <v>#N/A</v>
      </c>
      <c r="V176" s="135" t="e">
        <f t="shared" si="190"/>
        <v>#N/A</v>
      </c>
      <c r="W176" s="135" t="e">
        <f t="shared" si="190"/>
        <v>#N/A</v>
      </c>
      <c r="X176" s="135" t="e">
        <f t="shared" si="190"/>
        <v>#N/A</v>
      </c>
      <c r="Y176" s="135" t="e">
        <f t="shared" si="190"/>
        <v>#N/A</v>
      </c>
      <c r="Z176" s="135" t="e">
        <f t="shared" si="190"/>
        <v>#N/A</v>
      </c>
      <c r="AA176" s="135" t="e">
        <f t="shared" si="190"/>
        <v>#N/A</v>
      </c>
      <c r="AB176" s="135" t="e">
        <f t="shared" si="190"/>
        <v>#N/A</v>
      </c>
    </row>
    <row r="177" spans="1:28" ht="15.5">
      <c r="A177" s="29" t="s">
        <v>193</v>
      </c>
      <c r="B177" s="30" t="str">
        <f t="shared" si="0"/>
        <v>PhilippinesAlubijid</v>
      </c>
      <c r="C177" s="29" t="s">
        <v>30</v>
      </c>
      <c r="D177" s="30" t="s">
        <v>1273</v>
      </c>
      <c r="E177" s="120">
        <v>0.23846100000000001</v>
      </c>
      <c r="F177" s="181">
        <v>4.8210201000000001E-2</v>
      </c>
      <c r="G177" s="181">
        <v>9.1205759999999997E-2</v>
      </c>
      <c r="H177" s="181">
        <v>0.179955591</v>
      </c>
      <c r="I177" s="120">
        <v>0.32492300000000002</v>
      </c>
      <c r="J177" s="28" t="s">
        <v>1649</v>
      </c>
      <c r="K177" s="135" t="e">
        <f t="shared" ref="K177:AB177" si="191">NA()</f>
        <v>#N/A</v>
      </c>
      <c r="L177" s="135" t="e">
        <f t="shared" si="191"/>
        <v>#N/A</v>
      </c>
      <c r="M177" s="164" t="e">
        <f t="shared" si="191"/>
        <v>#N/A</v>
      </c>
      <c r="N177" s="164" t="e">
        <f t="shared" si="191"/>
        <v>#N/A</v>
      </c>
      <c r="O177" s="165" t="e">
        <f t="shared" si="191"/>
        <v>#N/A</v>
      </c>
      <c r="P177" s="135" t="e">
        <f t="shared" si="191"/>
        <v>#N/A</v>
      </c>
      <c r="Q177" s="164" t="e">
        <f t="shared" si="191"/>
        <v>#N/A</v>
      </c>
      <c r="R177" s="164" t="e">
        <f t="shared" si="191"/>
        <v>#N/A</v>
      </c>
      <c r="S177" s="164" t="e">
        <f t="shared" si="191"/>
        <v>#N/A</v>
      </c>
      <c r="T177" s="164" t="e">
        <f t="shared" si="191"/>
        <v>#N/A</v>
      </c>
      <c r="U177" s="164" t="e">
        <f t="shared" si="191"/>
        <v>#N/A</v>
      </c>
      <c r="V177" s="135" t="e">
        <f t="shared" si="191"/>
        <v>#N/A</v>
      </c>
      <c r="W177" s="135" t="e">
        <f t="shared" si="191"/>
        <v>#N/A</v>
      </c>
      <c r="X177" s="135" t="e">
        <f t="shared" si="191"/>
        <v>#N/A</v>
      </c>
      <c r="Y177" s="135" t="e">
        <f t="shared" si="191"/>
        <v>#N/A</v>
      </c>
      <c r="Z177" s="135" t="e">
        <f t="shared" si="191"/>
        <v>#N/A</v>
      </c>
      <c r="AA177" s="135" t="e">
        <f t="shared" si="191"/>
        <v>#N/A</v>
      </c>
      <c r="AB177" s="135" t="e">
        <f t="shared" si="191"/>
        <v>#N/A</v>
      </c>
    </row>
    <row r="178" spans="1:28" ht="15.5">
      <c r="A178" s="29" t="s">
        <v>193</v>
      </c>
      <c r="B178" s="30" t="str">
        <f t="shared" si="0"/>
        <v>PhilippinesAmadeo</v>
      </c>
      <c r="C178" s="29" t="s">
        <v>30</v>
      </c>
      <c r="D178" s="30" t="s">
        <v>573</v>
      </c>
      <c r="E178" s="120">
        <v>0.26099</v>
      </c>
      <c r="F178" s="181">
        <v>4.1754096999999997E-2</v>
      </c>
      <c r="G178" s="181">
        <v>8.4145660999999997E-2</v>
      </c>
      <c r="H178" s="181">
        <v>0.17934075299999999</v>
      </c>
      <c r="I178" s="120">
        <v>0.33424500000000001</v>
      </c>
      <c r="J178" s="28" t="s">
        <v>1649</v>
      </c>
      <c r="K178" s="135" t="e">
        <f t="shared" ref="K178:AB178" si="192">NA()</f>
        <v>#N/A</v>
      </c>
      <c r="L178" s="135" t="e">
        <f t="shared" si="192"/>
        <v>#N/A</v>
      </c>
      <c r="M178" s="164" t="e">
        <f t="shared" si="192"/>
        <v>#N/A</v>
      </c>
      <c r="N178" s="164" t="e">
        <f t="shared" si="192"/>
        <v>#N/A</v>
      </c>
      <c r="O178" s="165" t="e">
        <f t="shared" si="192"/>
        <v>#N/A</v>
      </c>
      <c r="P178" s="135" t="e">
        <f t="shared" si="192"/>
        <v>#N/A</v>
      </c>
      <c r="Q178" s="164" t="e">
        <f t="shared" si="192"/>
        <v>#N/A</v>
      </c>
      <c r="R178" s="164" t="e">
        <f t="shared" si="192"/>
        <v>#N/A</v>
      </c>
      <c r="S178" s="164" t="e">
        <f t="shared" si="192"/>
        <v>#N/A</v>
      </c>
      <c r="T178" s="164" t="e">
        <f t="shared" si="192"/>
        <v>#N/A</v>
      </c>
      <c r="U178" s="164" t="e">
        <f t="shared" si="192"/>
        <v>#N/A</v>
      </c>
      <c r="V178" s="135" t="e">
        <f t="shared" si="192"/>
        <v>#N/A</v>
      </c>
      <c r="W178" s="135" t="e">
        <f t="shared" si="192"/>
        <v>#N/A</v>
      </c>
      <c r="X178" s="135" t="e">
        <f t="shared" si="192"/>
        <v>#N/A</v>
      </c>
      <c r="Y178" s="135" t="e">
        <f t="shared" si="192"/>
        <v>#N/A</v>
      </c>
      <c r="Z178" s="135" t="e">
        <f t="shared" si="192"/>
        <v>#N/A</v>
      </c>
      <c r="AA178" s="135" t="e">
        <f t="shared" si="192"/>
        <v>#N/A</v>
      </c>
      <c r="AB178" s="135" t="e">
        <f t="shared" si="192"/>
        <v>#N/A</v>
      </c>
    </row>
    <row r="179" spans="1:28" ht="15.5">
      <c r="A179" s="29" t="s">
        <v>193</v>
      </c>
      <c r="B179" s="30" t="str">
        <f t="shared" si="0"/>
        <v>PhilippinesAmbaguio</v>
      </c>
      <c r="C179" s="29" t="s">
        <v>30</v>
      </c>
      <c r="D179" s="30" t="s">
        <v>396</v>
      </c>
      <c r="E179" s="120">
        <v>0.247803</v>
      </c>
      <c r="F179" s="181">
        <v>5.2327868999999999E-2</v>
      </c>
      <c r="G179" s="181">
        <v>0.10570491799999999</v>
      </c>
      <c r="H179" s="181">
        <v>0.219868852</v>
      </c>
      <c r="I179" s="120">
        <v>0.31088500000000002</v>
      </c>
      <c r="J179" s="28" t="s">
        <v>1649</v>
      </c>
      <c r="K179" s="135" t="e">
        <f t="shared" ref="K179:AB179" si="193">NA()</f>
        <v>#N/A</v>
      </c>
      <c r="L179" s="135" t="e">
        <f t="shared" si="193"/>
        <v>#N/A</v>
      </c>
      <c r="M179" s="164" t="e">
        <f t="shared" si="193"/>
        <v>#N/A</v>
      </c>
      <c r="N179" s="164" t="e">
        <f t="shared" si="193"/>
        <v>#N/A</v>
      </c>
      <c r="O179" s="165" t="e">
        <f t="shared" si="193"/>
        <v>#N/A</v>
      </c>
      <c r="P179" s="135" t="e">
        <f t="shared" si="193"/>
        <v>#N/A</v>
      </c>
      <c r="Q179" s="164" t="e">
        <f t="shared" si="193"/>
        <v>#N/A</v>
      </c>
      <c r="R179" s="164" t="e">
        <f t="shared" si="193"/>
        <v>#N/A</v>
      </c>
      <c r="S179" s="164" t="e">
        <f t="shared" si="193"/>
        <v>#N/A</v>
      </c>
      <c r="T179" s="164" t="e">
        <f t="shared" si="193"/>
        <v>#N/A</v>
      </c>
      <c r="U179" s="164" t="e">
        <f t="shared" si="193"/>
        <v>#N/A</v>
      </c>
      <c r="V179" s="135" t="e">
        <f t="shared" si="193"/>
        <v>#N/A</v>
      </c>
      <c r="W179" s="135" t="e">
        <f t="shared" si="193"/>
        <v>#N/A</v>
      </c>
      <c r="X179" s="135" t="e">
        <f t="shared" si="193"/>
        <v>#N/A</v>
      </c>
      <c r="Y179" s="135" t="e">
        <f t="shared" si="193"/>
        <v>#N/A</v>
      </c>
      <c r="Z179" s="135" t="e">
        <f t="shared" si="193"/>
        <v>#N/A</v>
      </c>
      <c r="AA179" s="135" t="e">
        <f t="shared" si="193"/>
        <v>#N/A</v>
      </c>
      <c r="AB179" s="135" t="e">
        <f t="shared" si="193"/>
        <v>#N/A</v>
      </c>
    </row>
    <row r="180" spans="1:28" ht="15.5">
      <c r="A180" s="29" t="s">
        <v>193</v>
      </c>
      <c r="B180" s="30" t="str">
        <f t="shared" si="0"/>
        <v>PhilippinesAmlan (Ayuquitan)</v>
      </c>
      <c r="C180" s="29" t="s">
        <v>30</v>
      </c>
      <c r="D180" s="30" t="s">
        <v>1855</v>
      </c>
      <c r="E180" s="120">
        <v>0.24119499999999999</v>
      </c>
      <c r="F180" s="181">
        <v>4.5123602999999998E-2</v>
      </c>
      <c r="G180" s="181">
        <v>8.9188959999999998E-2</v>
      </c>
      <c r="H180" s="181">
        <v>0.17516085300000001</v>
      </c>
      <c r="I180" s="120">
        <v>0.32509300000000002</v>
      </c>
      <c r="J180" s="28" t="s">
        <v>1649</v>
      </c>
      <c r="K180" s="135" t="e">
        <f t="shared" ref="K180:AB180" si="194">NA()</f>
        <v>#N/A</v>
      </c>
      <c r="L180" s="135" t="e">
        <f t="shared" si="194"/>
        <v>#N/A</v>
      </c>
      <c r="M180" s="164" t="e">
        <f t="shared" si="194"/>
        <v>#N/A</v>
      </c>
      <c r="N180" s="164" t="e">
        <f t="shared" si="194"/>
        <v>#N/A</v>
      </c>
      <c r="O180" s="165" t="e">
        <f t="shared" si="194"/>
        <v>#N/A</v>
      </c>
      <c r="P180" s="135" t="e">
        <f t="shared" si="194"/>
        <v>#N/A</v>
      </c>
      <c r="Q180" s="164" t="e">
        <f t="shared" si="194"/>
        <v>#N/A</v>
      </c>
      <c r="R180" s="164" t="e">
        <f t="shared" si="194"/>
        <v>#N/A</v>
      </c>
      <c r="S180" s="164" t="e">
        <f t="shared" si="194"/>
        <v>#N/A</v>
      </c>
      <c r="T180" s="164" t="e">
        <f t="shared" si="194"/>
        <v>#N/A</v>
      </c>
      <c r="U180" s="164" t="e">
        <f t="shared" si="194"/>
        <v>#N/A</v>
      </c>
      <c r="V180" s="135" t="e">
        <f t="shared" si="194"/>
        <v>#N/A</v>
      </c>
      <c r="W180" s="135" t="e">
        <f t="shared" si="194"/>
        <v>#N/A</v>
      </c>
      <c r="X180" s="135" t="e">
        <f t="shared" si="194"/>
        <v>#N/A</v>
      </c>
      <c r="Y180" s="135" t="e">
        <f t="shared" si="194"/>
        <v>#N/A</v>
      </c>
      <c r="Z180" s="135" t="e">
        <f t="shared" si="194"/>
        <v>#N/A</v>
      </c>
      <c r="AA180" s="135" t="e">
        <f t="shared" si="194"/>
        <v>#N/A</v>
      </c>
      <c r="AB180" s="135" t="e">
        <f t="shared" si="194"/>
        <v>#N/A</v>
      </c>
    </row>
    <row r="181" spans="1:28" ht="15.5">
      <c r="A181" s="29" t="s">
        <v>193</v>
      </c>
      <c r="B181" s="30" t="str">
        <f t="shared" si="0"/>
        <v>PhilippinesAmpatuan</v>
      </c>
      <c r="C181" s="29" t="s">
        <v>30</v>
      </c>
      <c r="D181" s="30" t="s">
        <v>1611</v>
      </c>
      <c r="E181" s="120">
        <v>0.26793299999999998</v>
      </c>
      <c r="F181" s="181">
        <v>5.9675012999999999E-2</v>
      </c>
      <c r="G181" s="181">
        <v>0.115479215</v>
      </c>
      <c r="H181" s="181">
        <v>0.21853957500000001</v>
      </c>
      <c r="I181" s="120">
        <v>0.28648000000000001</v>
      </c>
      <c r="J181" s="28" t="s">
        <v>1649</v>
      </c>
      <c r="K181" s="135" t="e">
        <f t="shared" ref="K181:AB181" si="195">NA()</f>
        <v>#N/A</v>
      </c>
      <c r="L181" s="135" t="e">
        <f t="shared" si="195"/>
        <v>#N/A</v>
      </c>
      <c r="M181" s="164" t="e">
        <f t="shared" si="195"/>
        <v>#N/A</v>
      </c>
      <c r="N181" s="164" t="e">
        <f t="shared" si="195"/>
        <v>#N/A</v>
      </c>
      <c r="O181" s="165" t="e">
        <f t="shared" si="195"/>
        <v>#N/A</v>
      </c>
      <c r="P181" s="135" t="e">
        <f t="shared" si="195"/>
        <v>#N/A</v>
      </c>
      <c r="Q181" s="164" t="e">
        <f t="shared" si="195"/>
        <v>#N/A</v>
      </c>
      <c r="R181" s="164" t="e">
        <f t="shared" si="195"/>
        <v>#N/A</v>
      </c>
      <c r="S181" s="164" t="e">
        <f t="shared" si="195"/>
        <v>#N/A</v>
      </c>
      <c r="T181" s="164" t="e">
        <f t="shared" si="195"/>
        <v>#N/A</v>
      </c>
      <c r="U181" s="164" t="e">
        <f t="shared" si="195"/>
        <v>#N/A</v>
      </c>
      <c r="V181" s="135" t="e">
        <f t="shared" si="195"/>
        <v>#N/A</v>
      </c>
      <c r="W181" s="135" t="e">
        <f t="shared" si="195"/>
        <v>#N/A</v>
      </c>
      <c r="X181" s="135" t="e">
        <f t="shared" si="195"/>
        <v>#N/A</v>
      </c>
      <c r="Y181" s="135" t="e">
        <f t="shared" si="195"/>
        <v>#N/A</v>
      </c>
      <c r="Z181" s="135" t="e">
        <f t="shared" si="195"/>
        <v>#N/A</v>
      </c>
      <c r="AA181" s="135" t="e">
        <f t="shared" si="195"/>
        <v>#N/A</v>
      </c>
      <c r="AB181" s="135" t="e">
        <f t="shared" si="195"/>
        <v>#N/A</v>
      </c>
    </row>
    <row r="182" spans="1:28" ht="15.5">
      <c r="A182" s="29" t="s">
        <v>193</v>
      </c>
      <c r="B182" s="30" t="str">
        <f t="shared" si="0"/>
        <v>PhilippinesAmulung</v>
      </c>
      <c r="C182" s="29" t="s">
        <v>30</v>
      </c>
      <c r="D182" s="30" t="s">
        <v>335</v>
      </c>
      <c r="E182" s="120">
        <v>0.24845400000000001</v>
      </c>
      <c r="F182" s="181">
        <v>4.7513580999999999E-2</v>
      </c>
      <c r="G182" s="181">
        <v>9.5236105000000001E-2</v>
      </c>
      <c r="H182" s="181">
        <v>0.20321771799999999</v>
      </c>
      <c r="I182" s="120">
        <v>0.32450899999999999</v>
      </c>
      <c r="J182" s="28" t="s">
        <v>1649</v>
      </c>
      <c r="K182" s="135" t="e">
        <f t="shared" ref="K182:AB182" si="196">NA()</f>
        <v>#N/A</v>
      </c>
      <c r="L182" s="135" t="e">
        <f t="shared" si="196"/>
        <v>#N/A</v>
      </c>
      <c r="M182" s="164" t="e">
        <f t="shared" si="196"/>
        <v>#N/A</v>
      </c>
      <c r="N182" s="164" t="e">
        <f t="shared" si="196"/>
        <v>#N/A</v>
      </c>
      <c r="O182" s="165" t="e">
        <f t="shared" si="196"/>
        <v>#N/A</v>
      </c>
      <c r="P182" s="135" t="e">
        <f t="shared" si="196"/>
        <v>#N/A</v>
      </c>
      <c r="Q182" s="164" t="e">
        <f t="shared" si="196"/>
        <v>#N/A</v>
      </c>
      <c r="R182" s="164" t="e">
        <f t="shared" si="196"/>
        <v>#N/A</v>
      </c>
      <c r="S182" s="164" t="e">
        <f t="shared" si="196"/>
        <v>#N/A</v>
      </c>
      <c r="T182" s="164" t="e">
        <f t="shared" si="196"/>
        <v>#N/A</v>
      </c>
      <c r="U182" s="164" t="e">
        <f t="shared" si="196"/>
        <v>#N/A</v>
      </c>
      <c r="V182" s="135" t="e">
        <f t="shared" si="196"/>
        <v>#N/A</v>
      </c>
      <c r="W182" s="135" t="e">
        <f t="shared" si="196"/>
        <v>#N/A</v>
      </c>
      <c r="X182" s="135" t="e">
        <f t="shared" si="196"/>
        <v>#N/A</v>
      </c>
      <c r="Y182" s="135" t="e">
        <f t="shared" si="196"/>
        <v>#N/A</v>
      </c>
      <c r="Z182" s="135" t="e">
        <f t="shared" si="196"/>
        <v>#N/A</v>
      </c>
      <c r="AA182" s="135" t="e">
        <f t="shared" si="196"/>
        <v>#N/A</v>
      </c>
      <c r="AB182" s="135" t="e">
        <f t="shared" si="196"/>
        <v>#N/A</v>
      </c>
    </row>
    <row r="183" spans="1:28" ht="15.5">
      <c r="A183" s="29" t="s">
        <v>193</v>
      </c>
      <c r="B183" s="30" t="str">
        <f t="shared" si="0"/>
        <v>PhilippinesAnahawan</v>
      </c>
      <c r="C183" s="29" t="s">
        <v>30</v>
      </c>
      <c r="D183" s="30" t="s">
        <v>1105</v>
      </c>
      <c r="E183" s="120">
        <v>0.23261499999999999</v>
      </c>
      <c r="F183" s="181">
        <v>4.6888320999999997E-2</v>
      </c>
      <c r="G183" s="181">
        <v>9.3289490000000003E-2</v>
      </c>
      <c r="H183" s="181">
        <v>0.17647058800000001</v>
      </c>
      <c r="I183" s="120">
        <v>0.31798799999999999</v>
      </c>
      <c r="J183" s="28" t="s">
        <v>1649</v>
      </c>
      <c r="K183" s="135" t="e">
        <f t="shared" ref="K183:AB183" si="197">NA()</f>
        <v>#N/A</v>
      </c>
      <c r="L183" s="135" t="e">
        <f t="shared" si="197"/>
        <v>#N/A</v>
      </c>
      <c r="M183" s="164" t="e">
        <f t="shared" si="197"/>
        <v>#N/A</v>
      </c>
      <c r="N183" s="164" t="e">
        <f t="shared" si="197"/>
        <v>#N/A</v>
      </c>
      <c r="O183" s="165" t="e">
        <f t="shared" si="197"/>
        <v>#N/A</v>
      </c>
      <c r="P183" s="135" t="e">
        <f t="shared" si="197"/>
        <v>#N/A</v>
      </c>
      <c r="Q183" s="164" t="e">
        <f t="shared" si="197"/>
        <v>#N/A</v>
      </c>
      <c r="R183" s="164" t="e">
        <f t="shared" si="197"/>
        <v>#N/A</v>
      </c>
      <c r="S183" s="164" t="e">
        <f t="shared" si="197"/>
        <v>#N/A</v>
      </c>
      <c r="T183" s="164" t="e">
        <f t="shared" si="197"/>
        <v>#N/A</v>
      </c>
      <c r="U183" s="164" t="e">
        <f t="shared" si="197"/>
        <v>#N/A</v>
      </c>
      <c r="V183" s="135" t="e">
        <f t="shared" si="197"/>
        <v>#N/A</v>
      </c>
      <c r="W183" s="135" t="e">
        <f t="shared" si="197"/>
        <v>#N/A</v>
      </c>
      <c r="X183" s="135" t="e">
        <f t="shared" si="197"/>
        <v>#N/A</v>
      </c>
      <c r="Y183" s="135" t="e">
        <f t="shared" si="197"/>
        <v>#N/A</v>
      </c>
      <c r="Z183" s="135" t="e">
        <f t="shared" si="197"/>
        <v>#N/A</v>
      </c>
      <c r="AA183" s="135" t="e">
        <f t="shared" si="197"/>
        <v>#N/A</v>
      </c>
      <c r="AB183" s="135" t="e">
        <f t="shared" si="197"/>
        <v>#N/A</v>
      </c>
    </row>
    <row r="184" spans="1:28" ht="15.5">
      <c r="A184" s="29" t="s">
        <v>193</v>
      </c>
      <c r="B184" s="30" t="str">
        <f t="shared" si="0"/>
        <v>PhilippinesAnao</v>
      </c>
      <c r="C184" s="29" t="s">
        <v>30</v>
      </c>
      <c r="D184" s="30" t="s">
        <v>503</v>
      </c>
      <c r="E184" s="120">
        <v>0.243668</v>
      </c>
      <c r="F184" s="181">
        <v>4.8317141000000001E-2</v>
      </c>
      <c r="G184" s="181">
        <v>8.8480221999999997E-2</v>
      </c>
      <c r="H184" s="181">
        <v>0.16559680800000001</v>
      </c>
      <c r="I184" s="120">
        <v>0.32729000000000003</v>
      </c>
      <c r="J184" s="28" t="s">
        <v>1649</v>
      </c>
      <c r="K184" s="135" t="e">
        <f t="shared" ref="K184:AB184" si="198">NA()</f>
        <v>#N/A</v>
      </c>
      <c r="L184" s="135" t="e">
        <f t="shared" si="198"/>
        <v>#N/A</v>
      </c>
      <c r="M184" s="164" t="e">
        <f t="shared" si="198"/>
        <v>#N/A</v>
      </c>
      <c r="N184" s="164" t="e">
        <f t="shared" si="198"/>
        <v>#N/A</v>
      </c>
      <c r="O184" s="165" t="e">
        <f t="shared" si="198"/>
        <v>#N/A</v>
      </c>
      <c r="P184" s="135" t="e">
        <f t="shared" si="198"/>
        <v>#N/A</v>
      </c>
      <c r="Q184" s="164" t="e">
        <f t="shared" si="198"/>
        <v>#N/A</v>
      </c>
      <c r="R184" s="164" t="e">
        <f t="shared" si="198"/>
        <v>#N/A</v>
      </c>
      <c r="S184" s="164" t="e">
        <f t="shared" si="198"/>
        <v>#N/A</v>
      </c>
      <c r="T184" s="164" t="e">
        <f t="shared" si="198"/>
        <v>#N/A</v>
      </c>
      <c r="U184" s="164" t="e">
        <f t="shared" si="198"/>
        <v>#N/A</v>
      </c>
      <c r="V184" s="135" t="e">
        <f t="shared" si="198"/>
        <v>#N/A</v>
      </c>
      <c r="W184" s="135" t="e">
        <f t="shared" si="198"/>
        <v>#N/A</v>
      </c>
      <c r="X184" s="135" t="e">
        <f t="shared" si="198"/>
        <v>#N/A</v>
      </c>
      <c r="Y184" s="135" t="e">
        <f t="shared" si="198"/>
        <v>#N/A</v>
      </c>
      <c r="Z184" s="135" t="e">
        <f t="shared" si="198"/>
        <v>#N/A</v>
      </c>
      <c r="AA184" s="135" t="e">
        <f t="shared" si="198"/>
        <v>#N/A</v>
      </c>
      <c r="AB184" s="135" t="e">
        <f t="shared" si="198"/>
        <v>#N/A</v>
      </c>
    </row>
    <row r="185" spans="1:28" ht="15.5">
      <c r="A185" s="29" t="s">
        <v>193</v>
      </c>
      <c r="B185" s="30" t="str">
        <f t="shared" si="0"/>
        <v>PhilippinesAnda</v>
      </c>
      <c r="C185" s="29" t="s">
        <v>30</v>
      </c>
      <c r="D185" s="30" t="s">
        <v>282</v>
      </c>
      <c r="E185" s="120">
        <v>0.231408</v>
      </c>
      <c r="F185" s="181">
        <v>5.3568237999999997E-2</v>
      </c>
      <c r="G185" s="181">
        <v>9.6844512999999993E-2</v>
      </c>
      <c r="H185" s="181">
        <v>0.171425508</v>
      </c>
      <c r="I185" s="120">
        <v>0.30482799999999999</v>
      </c>
      <c r="J185" s="28" t="s">
        <v>1649</v>
      </c>
      <c r="K185" s="135" t="e">
        <f t="shared" ref="K185:AB185" si="199">NA()</f>
        <v>#N/A</v>
      </c>
      <c r="L185" s="135" t="e">
        <f t="shared" si="199"/>
        <v>#N/A</v>
      </c>
      <c r="M185" s="164" t="e">
        <f t="shared" si="199"/>
        <v>#N/A</v>
      </c>
      <c r="N185" s="164" t="e">
        <f t="shared" si="199"/>
        <v>#N/A</v>
      </c>
      <c r="O185" s="165" t="e">
        <f t="shared" si="199"/>
        <v>#N/A</v>
      </c>
      <c r="P185" s="135" t="e">
        <f t="shared" si="199"/>
        <v>#N/A</v>
      </c>
      <c r="Q185" s="164" t="e">
        <f t="shared" si="199"/>
        <v>#N/A</v>
      </c>
      <c r="R185" s="164" t="e">
        <f t="shared" si="199"/>
        <v>#N/A</v>
      </c>
      <c r="S185" s="164" t="e">
        <f t="shared" si="199"/>
        <v>#N/A</v>
      </c>
      <c r="T185" s="164" t="e">
        <f t="shared" si="199"/>
        <v>#N/A</v>
      </c>
      <c r="U185" s="164" t="e">
        <f t="shared" si="199"/>
        <v>#N/A</v>
      </c>
      <c r="V185" s="135" t="e">
        <f t="shared" si="199"/>
        <v>#N/A</v>
      </c>
      <c r="W185" s="135" t="e">
        <f t="shared" si="199"/>
        <v>#N/A</v>
      </c>
      <c r="X185" s="135" t="e">
        <f t="shared" si="199"/>
        <v>#N/A</v>
      </c>
      <c r="Y185" s="135" t="e">
        <f t="shared" si="199"/>
        <v>#N/A</v>
      </c>
      <c r="Z185" s="135" t="e">
        <f t="shared" si="199"/>
        <v>#N/A</v>
      </c>
      <c r="AA185" s="135" t="e">
        <f t="shared" si="199"/>
        <v>#N/A</v>
      </c>
      <c r="AB185" s="135" t="e">
        <f t="shared" si="199"/>
        <v>#N/A</v>
      </c>
    </row>
    <row r="186" spans="1:28" ht="15.5">
      <c r="A186" s="29" t="s">
        <v>193</v>
      </c>
      <c r="B186" s="30" t="str">
        <f t="shared" si="0"/>
        <v>PhilippinesAngadanan</v>
      </c>
      <c r="C186" s="29" t="s">
        <v>30</v>
      </c>
      <c r="D186" s="30" t="s">
        <v>364</v>
      </c>
      <c r="E186" s="120">
        <v>0.249832</v>
      </c>
      <c r="F186" s="181">
        <v>4.6213510999999999E-2</v>
      </c>
      <c r="G186" s="181">
        <v>9.1707113000000007E-2</v>
      </c>
      <c r="H186" s="181">
        <v>0.186293862</v>
      </c>
      <c r="I186" s="120">
        <v>0.32820899999999997</v>
      </c>
      <c r="J186" s="28" t="s">
        <v>1649</v>
      </c>
      <c r="K186" s="135" t="e">
        <f t="shared" ref="K186:AB186" si="200">NA()</f>
        <v>#N/A</v>
      </c>
      <c r="L186" s="135" t="e">
        <f t="shared" si="200"/>
        <v>#N/A</v>
      </c>
      <c r="M186" s="164" t="e">
        <f t="shared" si="200"/>
        <v>#N/A</v>
      </c>
      <c r="N186" s="164" t="e">
        <f t="shared" si="200"/>
        <v>#N/A</v>
      </c>
      <c r="O186" s="165" t="e">
        <f t="shared" si="200"/>
        <v>#N/A</v>
      </c>
      <c r="P186" s="135" t="e">
        <f t="shared" si="200"/>
        <v>#N/A</v>
      </c>
      <c r="Q186" s="164" t="e">
        <f t="shared" si="200"/>
        <v>#N/A</v>
      </c>
      <c r="R186" s="164" t="e">
        <f t="shared" si="200"/>
        <v>#N/A</v>
      </c>
      <c r="S186" s="164" t="e">
        <f t="shared" si="200"/>
        <v>#N/A</v>
      </c>
      <c r="T186" s="164" t="e">
        <f t="shared" si="200"/>
        <v>#N/A</v>
      </c>
      <c r="U186" s="164" t="e">
        <f t="shared" si="200"/>
        <v>#N/A</v>
      </c>
      <c r="V186" s="135" t="e">
        <f t="shared" si="200"/>
        <v>#N/A</v>
      </c>
      <c r="W186" s="135" t="e">
        <f t="shared" si="200"/>
        <v>#N/A</v>
      </c>
      <c r="X186" s="135" t="e">
        <f t="shared" si="200"/>
        <v>#N/A</v>
      </c>
      <c r="Y186" s="135" t="e">
        <f t="shared" si="200"/>
        <v>#N/A</v>
      </c>
      <c r="Z186" s="135" t="e">
        <f t="shared" si="200"/>
        <v>#N/A</v>
      </c>
      <c r="AA186" s="135" t="e">
        <f t="shared" si="200"/>
        <v>#N/A</v>
      </c>
      <c r="AB186" s="135" t="e">
        <f t="shared" si="200"/>
        <v>#N/A</v>
      </c>
    </row>
    <row r="187" spans="1:28" ht="15.5">
      <c r="A187" s="29" t="s">
        <v>193</v>
      </c>
      <c r="B187" s="30" t="str">
        <f t="shared" si="0"/>
        <v>PhilippinesAngat</v>
      </c>
      <c r="C187" s="29" t="s">
        <v>30</v>
      </c>
      <c r="D187" s="30" t="s">
        <v>432</v>
      </c>
      <c r="E187" s="120">
        <v>0.264598</v>
      </c>
      <c r="F187" s="181">
        <v>4.7807957999999998E-2</v>
      </c>
      <c r="G187" s="181">
        <v>9.4400459000000006E-2</v>
      </c>
      <c r="H187" s="181">
        <v>0.18954369700000001</v>
      </c>
      <c r="I187" s="120">
        <v>0.32158999999999999</v>
      </c>
      <c r="J187" s="28" t="s">
        <v>1649</v>
      </c>
      <c r="K187" s="135" t="e">
        <f t="shared" ref="K187:AB187" si="201">NA()</f>
        <v>#N/A</v>
      </c>
      <c r="L187" s="135" t="e">
        <f t="shared" si="201"/>
        <v>#N/A</v>
      </c>
      <c r="M187" s="164" t="e">
        <f t="shared" si="201"/>
        <v>#N/A</v>
      </c>
      <c r="N187" s="164" t="e">
        <f t="shared" si="201"/>
        <v>#N/A</v>
      </c>
      <c r="O187" s="165" t="e">
        <f t="shared" si="201"/>
        <v>#N/A</v>
      </c>
      <c r="P187" s="135" t="e">
        <f t="shared" si="201"/>
        <v>#N/A</v>
      </c>
      <c r="Q187" s="164" t="e">
        <f t="shared" si="201"/>
        <v>#N/A</v>
      </c>
      <c r="R187" s="164" t="e">
        <f t="shared" si="201"/>
        <v>#N/A</v>
      </c>
      <c r="S187" s="164" t="e">
        <f t="shared" si="201"/>
        <v>#N/A</v>
      </c>
      <c r="T187" s="164" t="e">
        <f t="shared" si="201"/>
        <v>#N/A</v>
      </c>
      <c r="U187" s="164" t="e">
        <f t="shared" si="201"/>
        <v>#N/A</v>
      </c>
      <c r="V187" s="135" t="e">
        <f t="shared" si="201"/>
        <v>#N/A</v>
      </c>
      <c r="W187" s="135" t="e">
        <f t="shared" si="201"/>
        <v>#N/A</v>
      </c>
      <c r="X187" s="135" t="e">
        <f t="shared" si="201"/>
        <v>#N/A</v>
      </c>
      <c r="Y187" s="135" t="e">
        <f t="shared" si="201"/>
        <v>#N/A</v>
      </c>
      <c r="Z187" s="135" t="e">
        <f t="shared" si="201"/>
        <v>#N/A</v>
      </c>
      <c r="AA187" s="135" t="e">
        <f t="shared" si="201"/>
        <v>#N/A</v>
      </c>
      <c r="AB187" s="135" t="e">
        <f t="shared" si="201"/>
        <v>#N/A</v>
      </c>
    </row>
    <row r="188" spans="1:28" ht="15.5">
      <c r="A188" s="29" t="s">
        <v>193</v>
      </c>
      <c r="B188" s="30" t="str">
        <f t="shared" si="0"/>
        <v>PhilippinesAngeles City</v>
      </c>
      <c r="C188" s="29" t="s">
        <v>30</v>
      </c>
      <c r="D188" s="30" t="s">
        <v>484</v>
      </c>
      <c r="E188" s="120">
        <v>0.291329</v>
      </c>
      <c r="F188" s="181">
        <v>4.5008430000000002E-2</v>
      </c>
      <c r="G188" s="181">
        <v>9.4508713999999994E-2</v>
      </c>
      <c r="H188" s="181">
        <v>0.20342342999999999</v>
      </c>
      <c r="I188" s="120">
        <v>0.317853</v>
      </c>
      <c r="J188" s="28" t="s">
        <v>1649</v>
      </c>
      <c r="K188" s="135" t="e">
        <f t="shared" ref="K188:AB188" si="202">NA()</f>
        <v>#N/A</v>
      </c>
      <c r="L188" s="135" t="e">
        <f t="shared" si="202"/>
        <v>#N/A</v>
      </c>
      <c r="M188" s="164" t="e">
        <f t="shared" si="202"/>
        <v>#N/A</v>
      </c>
      <c r="N188" s="164" t="e">
        <f t="shared" si="202"/>
        <v>#N/A</v>
      </c>
      <c r="O188" s="165" t="e">
        <f t="shared" si="202"/>
        <v>#N/A</v>
      </c>
      <c r="P188" s="135" t="e">
        <f t="shared" si="202"/>
        <v>#N/A</v>
      </c>
      <c r="Q188" s="164" t="e">
        <f t="shared" si="202"/>
        <v>#N/A</v>
      </c>
      <c r="R188" s="164" t="e">
        <f t="shared" si="202"/>
        <v>#N/A</v>
      </c>
      <c r="S188" s="164" t="e">
        <f t="shared" si="202"/>
        <v>#N/A</v>
      </c>
      <c r="T188" s="164" t="e">
        <f t="shared" si="202"/>
        <v>#N/A</v>
      </c>
      <c r="U188" s="164" t="e">
        <f t="shared" si="202"/>
        <v>#N/A</v>
      </c>
      <c r="V188" s="135" t="e">
        <f t="shared" si="202"/>
        <v>#N/A</v>
      </c>
      <c r="W188" s="135" t="e">
        <f t="shared" si="202"/>
        <v>#N/A</v>
      </c>
      <c r="X188" s="135" t="e">
        <f t="shared" si="202"/>
        <v>#N/A</v>
      </c>
      <c r="Y188" s="135" t="e">
        <f t="shared" si="202"/>
        <v>#N/A</v>
      </c>
      <c r="Z188" s="135" t="e">
        <f t="shared" si="202"/>
        <v>#N/A</v>
      </c>
      <c r="AA188" s="135" t="e">
        <f t="shared" si="202"/>
        <v>#N/A</v>
      </c>
      <c r="AB188" s="135" t="e">
        <f t="shared" si="202"/>
        <v>#N/A</v>
      </c>
    </row>
    <row r="189" spans="1:28" ht="15.5">
      <c r="A189" s="29" t="s">
        <v>193</v>
      </c>
      <c r="B189" s="30" t="str">
        <f t="shared" si="0"/>
        <v>PhilippinesAngono</v>
      </c>
      <c r="C189" s="29" t="s">
        <v>30</v>
      </c>
      <c r="D189" s="30" t="s">
        <v>663</v>
      </c>
      <c r="E189" s="120">
        <v>0.27493099999999998</v>
      </c>
      <c r="F189" s="181">
        <v>4.8083119000000001E-2</v>
      </c>
      <c r="G189" s="181">
        <v>9.6819470000000005E-2</v>
      </c>
      <c r="H189" s="181">
        <v>0.195024849</v>
      </c>
      <c r="I189" s="120">
        <v>0.31654399999999999</v>
      </c>
      <c r="J189" s="28" t="s">
        <v>1649</v>
      </c>
      <c r="K189" s="135" t="e">
        <f t="shared" ref="K189:AB189" si="203">NA()</f>
        <v>#N/A</v>
      </c>
      <c r="L189" s="135" t="e">
        <f t="shared" si="203"/>
        <v>#N/A</v>
      </c>
      <c r="M189" s="164" t="e">
        <f t="shared" si="203"/>
        <v>#N/A</v>
      </c>
      <c r="N189" s="164" t="e">
        <f t="shared" si="203"/>
        <v>#N/A</v>
      </c>
      <c r="O189" s="165" t="e">
        <f t="shared" si="203"/>
        <v>#N/A</v>
      </c>
      <c r="P189" s="135" t="e">
        <f t="shared" si="203"/>
        <v>#N/A</v>
      </c>
      <c r="Q189" s="164" t="e">
        <f t="shared" si="203"/>
        <v>#N/A</v>
      </c>
      <c r="R189" s="164" t="e">
        <f t="shared" si="203"/>
        <v>#N/A</v>
      </c>
      <c r="S189" s="164" t="e">
        <f t="shared" si="203"/>
        <v>#N/A</v>
      </c>
      <c r="T189" s="164" t="e">
        <f t="shared" si="203"/>
        <v>#N/A</v>
      </c>
      <c r="U189" s="164" t="e">
        <f t="shared" si="203"/>
        <v>#N/A</v>
      </c>
      <c r="V189" s="135" t="e">
        <f t="shared" si="203"/>
        <v>#N/A</v>
      </c>
      <c r="W189" s="135" t="e">
        <f t="shared" si="203"/>
        <v>#N/A</v>
      </c>
      <c r="X189" s="135" t="e">
        <f t="shared" si="203"/>
        <v>#N/A</v>
      </c>
      <c r="Y189" s="135" t="e">
        <f t="shared" si="203"/>
        <v>#N/A</v>
      </c>
      <c r="Z189" s="135" t="e">
        <f t="shared" si="203"/>
        <v>#N/A</v>
      </c>
      <c r="AA189" s="135" t="e">
        <f t="shared" si="203"/>
        <v>#N/A</v>
      </c>
      <c r="AB189" s="135" t="e">
        <f t="shared" si="203"/>
        <v>#N/A</v>
      </c>
    </row>
    <row r="190" spans="1:28" ht="15.5">
      <c r="A190" s="29" t="s">
        <v>193</v>
      </c>
      <c r="B190" s="30" t="str">
        <f t="shared" si="0"/>
        <v>PhilippinesAnilao</v>
      </c>
      <c r="C190" s="29" t="s">
        <v>30</v>
      </c>
      <c r="D190" s="30" t="s">
        <v>849</v>
      </c>
      <c r="E190" s="120">
        <v>0.23577600000000001</v>
      </c>
      <c r="F190" s="181">
        <v>5.1771022E-2</v>
      </c>
      <c r="G190" s="181">
        <v>0.100962209</v>
      </c>
      <c r="H190" s="181">
        <v>0.192023428</v>
      </c>
      <c r="I190" s="120">
        <v>0.31738899999999998</v>
      </c>
      <c r="J190" s="28" t="s">
        <v>1649</v>
      </c>
      <c r="K190" s="135" t="e">
        <f t="shared" ref="K190:AB190" si="204">NA()</f>
        <v>#N/A</v>
      </c>
      <c r="L190" s="135" t="e">
        <f t="shared" si="204"/>
        <v>#N/A</v>
      </c>
      <c r="M190" s="164" t="e">
        <f t="shared" si="204"/>
        <v>#N/A</v>
      </c>
      <c r="N190" s="164" t="e">
        <f t="shared" si="204"/>
        <v>#N/A</v>
      </c>
      <c r="O190" s="165" t="e">
        <f t="shared" si="204"/>
        <v>#N/A</v>
      </c>
      <c r="P190" s="135" t="e">
        <f t="shared" si="204"/>
        <v>#N/A</v>
      </c>
      <c r="Q190" s="164" t="e">
        <f t="shared" si="204"/>
        <v>#N/A</v>
      </c>
      <c r="R190" s="164" t="e">
        <f t="shared" si="204"/>
        <v>#N/A</v>
      </c>
      <c r="S190" s="164" t="e">
        <f t="shared" si="204"/>
        <v>#N/A</v>
      </c>
      <c r="T190" s="164" t="e">
        <f t="shared" si="204"/>
        <v>#N/A</v>
      </c>
      <c r="U190" s="164" t="e">
        <f t="shared" si="204"/>
        <v>#N/A</v>
      </c>
      <c r="V190" s="135" t="e">
        <f t="shared" si="204"/>
        <v>#N/A</v>
      </c>
      <c r="W190" s="135" t="e">
        <f t="shared" si="204"/>
        <v>#N/A</v>
      </c>
      <c r="X190" s="135" t="e">
        <f t="shared" si="204"/>
        <v>#N/A</v>
      </c>
      <c r="Y190" s="135" t="e">
        <f t="shared" si="204"/>
        <v>#N/A</v>
      </c>
      <c r="Z190" s="135" t="e">
        <f t="shared" si="204"/>
        <v>#N/A</v>
      </c>
      <c r="AA190" s="135" t="e">
        <f t="shared" si="204"/>
        <v>#N/A</v>
      </c>
      <c r="AB190" s="135" t="e">
        <f t="shared" si="204"/>
        <v>#N/A</v>
      </c>
    </row>
    <row r="191" spans="1:28" ht="15.5">
      <c r="A191" s="29" t="s">
        <v>193</v>
      </c>
      <c r="B191" s="30" t="str">
        <f t="shared" si="0"/>
        <v>PhilippinesAnini-Y</v>
      </c>
      <c r="C191" s="29" t="s">
        <v>30</v>
      </c>
      <c r="D191" s="30" t="s">
        <v>810</v>
      </c>
      <c r="E191" s="120">
        <v>0.23206499999999999</v>
      </c>
      <c r="F191" s="181">
        <v>4.7544927000000001E-2</v>
      </c>
      <c r="G191" s="181">
        <v>9.1316446999999995E-2</v>
      </c>
      <c r="H191" s="181">
        <v>0.17456723699999999</v>
      </c>
      <c r="I191" s="120">
        <v>0.327343</v>
      </c>
      <c r="J191" s="28" t="s">
        <v>1649</v>
      </c>
      <c r="K191" s="135" t="e">
        <f t="shared" ref="K191:AB191" si="205">NA()</f>
        <v>#N/A</v>
      </c>
      <c r="L191" s="135" t="e">
        <f t="shared" si="205"/>
        <v>#N/A</v>
      </c>
      <c r="M191" s="164" t="e">
        <f t="shared" si="205"/>
        <v>#N/A</v>
      </c>
      <c r="N191" s="164" t="e">
        <f t="shared" si="205"/>
        <v>#N/A</v>
      </c>
      <c r="O191" s="165" t="e">
        <f t="shared" si="205"/>
        <v>#N/A</v>
      </c>
      <c r="P191" s="135" t="e">
        <f t="shared" si="205"/>
        <v>#N/A</v>
      </c>
      <c r="Q191" s="164" t="e">
        <f t="shared" si="205"/>
        <v>#N/A</v>
      </c>
      <c r="R191" s="164" t="e">
        <f t="shared" si="205"/>
        <v>#N/A</v>
      </c>
      <c r="S191" s="164" t="e">
        <f t="shared" si="205"/>
        <v>#N/A</v>
      </c>
      <c r="T191" s="164" t="e">
        <f t="shared" si="205"/>
        <v>#N/A</v>
      </c>
      <c r="U191" s="164" t="e">
        <f t="shared" si="205"/>
        <v>#N/A</v>
      </c>
      <c r="V191" s="135" t="e">
        <f t="shared" si="205"/>
        <v>#N/A</v>
      </c>
      <c r="W191" s="135" t="e">
        <f t="shared" si="205"/>
        <v>#N/A</v>
      </c>
      <c r="X191" s="135" t="e">
        <f t="shared" si="205"/>
        <v>#N/A</v>
      </c>
      <c r="Y191" s="135" t="e">
        <f t="shared" si="205"/>
        <v>#N/A</v>
      </c>
      <c r="Z191" s="135" t="e">
        <f t="shared" si="205"/>
        <v>#N/A</v>
      </c>
      <c r="AA191" s="135" t="e">
        <f t="shared" si="205"/>
        <v>#N/A</v>
      </c>
      <c r="AB191" s="135" t="e">
        <f t="shared" si="205"/>
        <v>#N/A</v>
      </c>
    </row>
    <row r="192" spans="1:28" ht="15.5">
      <c r="A192" s="29" t="s">
        <v>193</v>
      </c>
      <c r="B192" s="30" t="str">
        <f t="shared" si="0"/>
        <v>PhilippinesAntequera</v>
      </c>
      <c r="C192" s="29" t="s">
        <v>30</v>
      </c>
      <c r="D192" s="30" t="s">
        <v>897</v>
      </c>
      <c r="E192" s="120">
        <v>0.233068</v>
      </c>
      <c r="F192" s="181">
        <v>4.9566724E-2</v>
      </c>
      <c r="G192" s="181">
        <v>8.8596187000000007E-2</v>
      </c>
      <c r="H192" s="181">
        <v>0.15805892499999999</v>
      </c>
      <c r="I192" s="120">
        <v>0.32935900000000001</v>
      </c>
      <c r="J192" s="28" t="s">
        <v>1649</v>
      </c>
      <c r="K192" s="135" t="e">
        <f t="shared" ref="K192:AB192" si="206">NA()</f>
        <v>#N/A</v>
      </c>
      <c r="L192" s="135" t="e">
        <f t="shared" si="206"/>
        <v>#N/A</v>
      </c>
      <c r="M192" s="164" t="e">
        <f t="shared" si="206"/>
        <v>#N/A</v>
      </c>
      <c r="N192" s="164" t="e">
        <f t="shared" si="206"/>
        <v>#N/A</v>
      </c>
      <c r="O192" s="165" t="e">
        <f t="shared" si="206"/>
        <v>#N/A</v>
      </c>
      <c r="P192" s="135" t="e">
        <f t="shared" si="206"/>
        <v>#N/A</v>
      </c>
      <c r="Q192" s="164" t="e">
        <f t="shared" si="206"/>
        <v>#N/A</v>
      </c>
      <c r="R192" s="164" t="e">
        <f t="shared" si="206"/>
        <v>#N/A</v>
      </c>
      <c r="S192" s="164" t="e">
        <f t="shared" si="206"/>
        <v>#N/A</v>
      </c>
      <c r="T192" s="164" t="e">
        <f t="shared" si="206"/>
        <v>#N/A</v>
      </c>
      <c r="U192" s="164" t="e">
        <f t="shared" si="206"/>
        <v>#N/A</v>
      </c>
      <c r="V192" s="135" t="e">
        <f t="shared" si="206"/>
        <v>#N/A</v>
      </c>
      <c r="W192" s="135" t="e">
        <f t="shared" si="206"/>
        <v>#N/A</v>
      </c>
      <c r="X192" s="135" t="e">
        <f t="shared" si="206"/>
        <v>#N/A</v>
      </c>
      <c r="Y192" s="135" t="e">
        <f t="shared" si="206"/>
        <v>#N/A</v>
      </c>
      <c r="Z192" s="135" t="e">
        <f t="shared" si="206"/>
        <v>#N/A</v>
      </c>
      <c r="AA192" s="135" t="e">
        <f t="shared" si="206"/>
        <v>#N/A</v>
      </c>
      <c r="AB192" s="135" t="e">
        <f t="shared" si="206"/>
        <v>#N/A</v>
      </c>
    </row>
    <row r="193" spans="1:28" ht="15.5">
      <c r="A193" s="29" t="s">
        <v>193</v>
      </c>
      <c r="B193" s="30" t="str">
        <f t="shared" si="0"/>
        <v>PhilippinesAntipas</v>
      </c>
      <c r="C193" s="29" t="s">
        <v>30</v>
      </c>
      <c r="D193" s="30" t="s">
        <v>1393</v>
      </c>
      <c r="E193" s="120">
        <v>0.24715500000000001</v>
      </c>
      <c r="F193" s="181">
        <v>5.0624407000000003E-2</v>
      </c>
      <c r="G193" s="181">
        <v>9.4451469999999996E-2</v>
      </c>
      <c r="H193" s="181">
        <v>0.18305406299999999</v>
      </c>
      <c r="I193" s="120">
        <v>0.31726199999999999</v>
      </c>
      <c r="J193" s="28" t="s">
        <v>1649</v>
      </c>
      <c r="K193" s="135" t="e">
        <f t="shared" ref="K193:AB193" si="207">NA()</f>
        <v>#N/A</v>
      </c>
      <c r="L193" s="135" t="e">
        <f t="shared" si="207"/>
        <v>#N/A</v>
      </c>
      <c r="M193" s="164" t="e">
        <f t="shared" si="207"/>
        <v>#N/A</v>
      </c>
      <c r="N193" s="164" t="e">
        <f t="shared" si="207"/>
        <v>#N/A</v>
      </c>
      <c r="O193" s="165" t="e">
        <f t="shared" si="207"/>
        <v>#N/A</v>
      </c>
      <c r="P193" s="135" t="e">
        <f t="shared" si="207"/>
        <v>#N/A</v>
      </c>
      <c r="Q193" s="164" t="e">
        <f t="shared" si="207"/>
        <v>#N/A</v>
      </c>
      <c r="R193" s="164" t="e">
        <f t="shared" si="207"/>
        <v>#N/A</v>
      </c>
      <c r="S193" s="164" t="e">
        <f t="shared" si="207"/>
        <v>#N/A</v>
      </c>
      <c r="T193" s="164" t="e">
        <f t="shared" si="207"/>
        <v>#N/A</v>
      </c>
      <c r="U193" s="164" t="e">
        <f t="shared" si="207"/>
        <v>#N/A</v>
      </c>
      <c r="V193" s="135" t="e">
        <f t="shared" si="207"/>
        <v>#N/A</v>
      </c>
      <c r="W193" s="135" t="e">
        <f t="shared" si="207"/>
        <v>#N/A</v>
      </c>
      <c r="X193" s="135" t="e">
        <f t="shared" si="207"/>
        <v>#N/A</v>
      </c>
      <c r="Y193" s="135" t="e">
        <f t="shared" si="207"/>
        <v>#N/A</v>
      </c>
      <c r="Z193" s="135" t="e">
        <f t="shared" si="207"/>
        <v>#N/A</v>
      </c>
      <c r="AA193" s="135" t="e">
        <f t="shared" si="207"/>
        <v>#N/A</v>
      </c>
      <c r="AB193" s="135" t="e">
        <f t="shared" si="207"/>
        <v>#N/A</v>
      </c>
    </row>
    <row r="194" spans="1:28" ht="15.5">
      <c r="A194" s="29" t="s">
        <v>193</v>
      </c>
      <c r="B194" s="30" t="str">
        <f t="shared" si="0"/>
        <v>PhilippinesApalit</v>
      </c>
      <c r="C194" s="29" t="s">
        <v>30</v>
      </c>
      <c r="D194" s="30" t="s">
        <v>485</v>
      </c>
      <c r="E194" s="120">
        <v>0.26660499999999998</v>
      </c>
      <c r="F194" s="181">
        <v>4.7719167999999999E-2</v>
      </c>
      <c r="G194" s="181">
        <v>9.8763487999999997E-2</v>
      </c>
      <c r="H194" s="181">
        <v>0.20161163300000001</v>
      </c>
      <c r="I194" s="120">
        <v>0.32417000000000001</v>
      </c>
      <c r="J194" s="28" t="s">
        <v>1649</v>
      </c>
      <c r="K194" s="135" t="e">
        <f t="shared" ref="K194:AB194" si="208">NA()</f>
        <v>#N/A</v>
      </c>
      <c r="L194" s="135" t="e">
        <f t="shared" si="208"/>
        <v>#N/A</v>
      </c>
      <c r="M194" s="164" t="e">
        <f t="shared" si="208"/>
        <v>#N/A</v>
      </c>
      <c r="N194" s="164" t="e">
        <f t="shared" si="208"/>
        <v>#N/A</v>
      </c>
      <c r="O194" s="165" t="e">
        <f t="shared" si="208"/>
        <v>#N/A</v>
      </c>
      <c r="P194" s="135" t="e">
        <f t="shared" si="208"/>
        <v>#N/A</v>
      </c>
      <c r="Q194" s="164" t="e">
        <f t="shared" si="208"/>
        <v>#N/A</v>
      </c>
      <c r="R194" s="164" t="e">
        <f t="shared" si="208"/>
        <v>#N/A</v>
      </c>
      <c r="S194" s="164" t="e">
        <f t="shared" si="208"/>
        <v>#N/A</v>
      </c>
      <c r="T194" s="164" t="e">
        <f t="shared" si="208"/>
        <v>#N/A</v>
      </c>
      <c r="U194" s="164" t="e">
        <f t="shared" si="208"/>
        <v>#N/A</v>
      </c>
      <c r="V194" s="135" t="e">
        <f t="shared" si="208"/>
        <v>#N/A</v>
      </c>
      <c r="W194" s="135" t="e">
        <f t="shared" si="208"/>
        <v>#N/A</v>
      </c>
      <c r="X194" s="135" t="e">
        <f t="shared" si="208"/>
        <v>#N/A</v>
      </c>
      <c r="Y194" s="135" t="e">
        <f t="shared" si="208"/>
        <v>#N/A</v>
      </c>
      <c r="Z194" s="135" t="e">
        <f t="shared" si="208"/>
        <v>#N/A</v>
      </c>
      <c r="AA194" s="135" t="e">
        <f t="shared" si="208"/>
        <v>#N/A</v>
      </c>
      <c r="AB194" s="135" t="e">
        <f t="shared" si="208"/>
        <v>#N/A</v>
      </c>
    </row>
    <row r="195" spans="1:28" ht="15.5">
      <c r="A195" s="29" t="s">
        <v>193</v>
      </c>
      <c r="B195" s="30" t="str">
        <f t="shared" si="0"/>
        <v>PhilippinesAparri</v>
      </c>
      <c r="C195" s="29" t="s">
        <v>30</v>
      </c>
      <c r="D195" s="30" t="s">
        <v>336</v>
      </c>
      <c r="E195" s="120">
        <v>0.24346100000000001</v>
      </c>
      <c r="F195" s="181">
        <v>4.7891057000000001E-2</v>
      </c>
      <c r="G195" s="181">
        <v>9.5888741999999999E-2</v>
      </c>
      <c r="H195" s="181">
        <v>0.19369678100000001</v>
      </c>
      <c r="I195" s="120">
        <v>0.31420100000000001</v>
      </c>
      <c r="J195" s="28" t="s">
        <v>1649</v>
      </c>
      <c r="K195" s="135" t="e">
        <f t="shared" ref="K195:AB195" si="209">NA()</f>
        <v>#N/A</v>
      </c>
      <c r="L195" s="135" t="e">
        <f t="shared" si="209"/>
        <v>#N/A</v>
      </c>
      <c r="M195" s="164" t="e">
        <f t="shared" si="209"/>
        <v>#N/A</v>
      </c>
      <c r="N195" s="164" t="e">
        <f t="shared" si="209"/>
        <v>#N/A</v>
      </c>
      <c r="O195" s="165" t="e">
        <f t="shared" si="209"/>
        <v>#N/A</v>
      </c>
      <c r="P195" s="135" t="e">
        <f t="shared" si="209"/>
        <v>#N/A</v>
      </c>
      <c r="Q195" s="164" t="e">
        <f t="shared" si="209"/>
        <v>#N/A</v>
      </c>
      <c r="R195" s="164" t="e">
        <f t="shared" si="209"/>
        <v>#N/A</v>
      </c>
      <c r="S195" s="164" t="e">
        <f t="shared" si="209"/>
        <v>#N/A</v>
      </c>
      <c r="T195" s="164" t="e">
        <f t="shared" si="209"/>
        <v>#N/A</v>
      </c>
      <c r="U195" s="164" t="e">
        <f t="shared" si="209"/>
        <v>#N/A</v>
      </c>
      <c r="V195" s="135" t="e">
        <f t="shared" si="209"/>
        <v>#N/A</v>
      </c>
      <c r="W195" s="135" t="e">
        <f t="shared" si="209"/>
        <v>#N/A</v>
      </c>
      <c r="X195" s="135" t="e">
        <f t="shared" si="209"/>
        <v>#N/A</v>
      </c>
      <c r="Y195" s="135" t="e">
        <f t="shared" si="209"/>
        <v>#N/A</v>
      </c>
      <c r="Z195" s="135" t="e">
        <f t="shared" si="209"/>
        <v>#N/A</v>
      </c>
      <c r="AA195" s="135" t="e">
        <f t="shared" si="209"/>
        <v>#N/A</v>
      </c>
      <c r="AB195" s="135" t="e">
        <f t="shared" si="209"/>
        <v>#N/A</v>
      </c>
    </row>
    <row r="196" spans="1:28" ht="15.5">
      <c r="A196" s="29" t="s">
        <v>193</v>
      </c>
      <c r="B196" s="30" t="str">
        <f t="shared" si="0"/>
        <v>PhilippinesAraceli</v>
      </c>
      <c r="C196" s="29" t="s">
        <v>30</v>
      </c>
      <c r="D196" s="30" t="s">
        <v>1796</v>
      </c>
      <c r="E196" s="120">
        <v>0.23006199999999999</v>
      </c>
      <c r="F196" s="181">
        <v>5.6073512999999998E-2</v>
      </c>
      <c r="G196" s="181">
        <v>0.10631162399999999</v>
      </c>
      <c r="H196" s="181">
        <v>0.20101951800000001</v>
      </c>
      <c r="I196" s="120">
        <v>0.29807499999999998</v>
      </c>
      <c r="J196" s="28" t="s">
        <v>1649</v>
      </c>
      <c r="K196" s="135" t="e">
        <f t="shared" ref="K196:AB196" si="210">NA()</f>
        <v>#N/A</v>
      </c>
      <c r="L196" s="135" t="e">
        <f t="shared" si="210"/>
        <v>#N/A</v>
      </c>
      <c r="M196" s="164" t="e">
        <f t="shared" si="210"/>
        <v>#N/A</v>
      </c>
      <c r="N196" s="164" t="e">
        <f t="shared" si="210"/>
        <v>#N/A</v>
      </c>
      <c r="O196" s="165" t="e">
        <f t="shared" si="210"/>
        <v>#N/A</v>
      </c>
      <c r="P196" s="135" t="e">
        <f t="shared" si="210"/>
        <v>#N/A</v>
      </c>
      <c r="Q196" s="164" t="e">
        <f t="shared" si="210"/>
        <v>#N/A</v>
      </c>
      <c r="R196" s="164" t="e">
        <f t="shared" si="210"/>
        <v>#N/A</v>
      </c>
      <c r="S196" s="164" t="e">
        <f t="shared" si="210"/>
        <v>#N/A</v>
      </c>
      <c r="T196" s="164" t="e">
        <f t="shared" si="210"/>
        <v>#N/A</v>
      </c>
      <c r="U196" s="164" t="e">
        <f t="shared" si="210"/>
        <v>#N/A</v>
      </c>
      <c r="V196" s="135" t="e">
        <f t="shared" si="210"/>
        <v>#N/A</v>
      </c>
      <c r="W196" s="135" t="e">
        <f t="shared" si="210"/>
        <v>#N/A</v>
      </c>
      <c r="X196" s="135" t="e">
        <f t="shared" si="210"/>
        <v>#N/A</v>
      </c>
      <c r="Y196" s="135" t="e">
        <f t="shared" si="210"/>
        <v>#N/A</v>
      </c>
      <c r="Z196" s="135" t="e">
        <f t="shared" si="210"/>
        <v>#N/A</v>
      </c>
      <c r="AA196" s="135" t="e">
        <f t="shared" si="210"/>
        <v>#N/A</v>
      </c>
      <c r="AB196" s="135" t="e">
        <f t="shared" si="210"/>
        <v>#N/A</v>
      </c>
    </row>
    <row r="197" spans="1:28" ht="15.5">
      <c r="A197" s="29" t="s">
        <v>193</v>
      </c>
      <c r="B197" s="30" t="str">
        <f t="shared" si="0"/>
        <v>PhilippinesArakan</v>
      </c>
      <c r="C197" s="29" t="s">
        <v>30</v>
      </c>
      <c r="D197" s="30" t="s">
        <v>1396</v>
      </c>
      <c r="E197" s="120">
        <v>0.233371</v>
      </c>
      <c r="F197" s="181">
        <v>6.0131044000000002E-2</v>
      </c>
      <c r="G197" s="181">
        <v>0.115057643</v>
      </c>
      <c r="H197" s="181">
        <v>0.20469436799999999</v>
      </c>
      <c r="I197" s="120">
        <v>0.29323199999999999</v>
      </c>
      <c r="J197" s="28" t="s">
        <v>1649</v>
      </c>
      <c r="K197" s="135" t="e">
        <f t="shared" ref="K197:AB197" si="211">NA()</f>
        <v>#N/A</v>
      </c>
      <c r="L197" s="135" t="e">
        <f t="shared" si="211"/>
        <v>#N/A</v>
      </c>
      <c r="M197" s="164" t="e">
        <f t="shared" si="211"/>
        <v>#N/A</v>
      </c>
      <c r="N197" s="164" t="e">
        <f t="shared" si="211"/>
        <v>#N/A</v>
      </c>
      <c r="O197" s="165" t="e">
        <f t="shared" si="211"/>
        <v>#N/A</v>
      </c>
      <c r="P197" s="135" t="e">
        <f t="shared" si="211"/>
        <v>#N/A</v>
      </c>
      <c r="Q197" s="164" t="e">
        <f t="shared" si="211"/>
        <v>#N/A</v>
      </c>
      <c r="R197" s="164" t="e">
        <f t="shared" si="211"/>
        <v>#N/A</v>
      </c>
      <c r="S197" s="164" t="e">
        <f t="shared" si="211"/>
        <v>#N/A</v>
      </c>
      <c r="T197" s="164" t="e">
        <f t="shared" si="211"/>
        <v>#N/A</v>
      </c>
      <c r="U197" s="164" t="e">
        <f t="shared" si="211"/>
        <v>#N/A</v>
      </c>
      <c r="V197" s="135" t="e">
        <f t="shared" si="211"/>
        <v>#N/A</v>
      </c>
      <c r="W197" s="135" t="e">
        <f t="shared" si="211"/>
        <v>#N/A</v>
      </c>
      <c r="X197" s="135" t="e">
        <f t="shared" si="211"/>
        <v>#N/A</v>
      </c>
      <c r="Y197" s="135" t="e">
        <f t="shared" si="211"/>
        <v>#N/A</v>
      </c>
      <c r="Z197" s="135" t="e">
        <f t="shared" si="211"/>
        <v>#N/A</v>
      </c>
      <c r="AA197" s="135" t="e">
        <f t="shared" si="211"/>
        <v>#N/A</v>
      </c>
      <c r="AB197" s="135" t="e">
        <f t="shared" si="211"/>
        <v>#N/A</v>
      </c>
    </row>
    <row r="198" spans="1:28" ht="15.5">
      <c r="A198" s="29" t="s">
        <v>193</v>
      </c>
      <c r="B198" s="30" t="str">
        <f t="shared" si="0"/>
        <v>PhilippinesArayat</v>
      </c>
      <c r="C198" s="29" t="s">
        <v>30</v>
      </c>
      <c r="D198" s="30" t="s">
        <v>486</v>
      </c>
      <c r="E198" s="120">
        <v>0.26134200000000002</v>
      </c>
      <c r="F198" s="181">
        <v>5.0789559999999997E-2</v>
      </c>
      <c r="G198" s="181">
        <v>0.100492913</v>
      </c>
      <c r="H198" s="181">
        <v>0.196573577</v>
      </c>
      <c r="I198" s="120">
        <v>0.31741999999999998</v>
      </c>
      <c r="J198" s="28" t="s">
        <v>1649</v>
      </c>
      <c r="K198" s="135" t="e">
        <f t="shared" ref="K198:AB198" si="212">NA()</f>
        <v>#N/A</v>
      </c>
      <c r="L198" s="135" t="e">
        <f t="shared" si="212"/>
        <v>#N/A</v>
      </c>
      <c r="M198" s="164" t="e">
        <f t="shared" si="212"/>
        <v>#N/A</v>
      </c>
      <c r="N198" s="164" t="e">
        <f t="shared" si="212"/>
        <v>#N/A</v>
      </c>
      <c r="O198" s="165" t="e">
        <f t="shared" si="212"/>
        <v>#N/A</v>
      </c>
      <c r="P198" s="135" t="e">
        <f t="shared" si="212"/>
        <v>#N/A</v>
      </c>
      <c r="Q198" s="164" t="e">
        <f t="shared" si="212"/>
        <v>#N/A</v>
      </c>
      <c r="R198" s="164" t="e">
        <f t="shared" si="212"/>
        <v>#N/A</v>
      </c>
      <c r="S198" s="164" t="e">
        <f t="shared" si="212"/>
        <v>#N/A</v>
      </c>
      <c r="T198" s="164" t="e">
        <f t="shared" si="212"/>
        <v>#N/A</v>
      </c>
      <c r="U198" s="164" t="e">
        <f t="shared" si="212"/>
        <v>#N/A</v>
      </c>
      <c r="V198" s="135" t="e">
        <f t="shared" si="212"/>
        <v>#N/A</v>
      </c>
      <c r="W198" s="135" t="e">
        <f t="shared" si="212"/>
        <v>#N/A</v>
      </c>
      <c r="X198" s="135" t="e">
        <f t="shared" si="212"/>
        <v>#N/A</v>
      </c>
      <c r="Y198" s="135" t="e">
        <f t="shared" si="212"/>
        <v>#N/A</v>
      </c>
      <c r="Z198" s="135" t="e">
        <f t="shared" si="212"/>
        <v>#N/A</v>
      </c>
      <c r="AA198" s="135" t="e">
        <f t="shared" si="212"/>
        <v>#N/A</v>
      </c>
      <c r="AB198" s="135" t="e">
        <f t="shared" si="212"/>
        <v>#N/A</v>
      </c>
    </row>
    <row r="199" spans="1:28" ht="15.5">
      <c r="A199" s="29" t="s">
        <v>193</v>
      </c>
      <c r="B199" s="30" t="str">
        <f t="shared" si="0"/>
        <v>PhilippinesArgao</v>
      </c>
      <c r="C199" s="29" t="s">
        <v>30</v>
      </c>
      <c r="D199" s="30" t="s">
        <v>942</v>
      </c>
      <c r="E199" s="120">
        <v>0.24366399999999999</v>
      </c>
      <c r="F199" s="181">
        <v>4.7066301999999997E-2</v>
      </c>
      <c r="G199" s="181">
        <v>9.1976895000000003E-2</v>
      </c>
      <c r="H199" s="181">
        <v>0.18201918</v>
      </c>
      <c r="I199" s="120">
        <v>0.32815100000000003</v>
      </c>
      <c r="J199" s="28" t="s">
        <v>1649</v>
      </c>
      <c r="K199" s="135" t="e">
        <f t="shared" ref="K199:AB199" si="213">NA()</f>
        <v>#N/A</v>
      </c>
      <c r="L199" s="135" t="e">
        <f t="shared" si="213"/>
        <v>#N/A</v>
      </c>
      <c r="M199" s="164" t="e">
        <f t="shared" si="213"/>
        <v>#N/A</v>
      </c>
      <c r="N199" s="164" t="e">
        <f t="shared" si="213"/>
        <v>#N/A</v>
      </c>
      <c r="O199" s="165" t="e">
        <f t="shared" si="213"/>
        <v>#N/A</v>
      </c>
      <c r="P199" s="135" t="e">
        <f t="shared" si="213"/>
        <v>#N/A</v>
      </c>
      <c r="Q199" s="164" t="e">
        <f t="shared" si="213"/>
        <v>#N/A</v>
      </c>
      <c r="R199" s="164" t="e">
        <f t="shared" si="213"/>
        <v>#N/A</v>
      </c>
      <c r="S199" s="164" t="e">
        <f t="shared" si="213"/>
        <v>#N/A</v>
      </c>
      <c r="T199" s="164" t="e">
        <f t="shared" si="213"/>
        <v>#N/A</v>
      </c>
      <c r="U199" s="164" t="e">
        <f t="shared" si="213"/>
        <v>#N/A</v>
      </c>
      <c r="V199" s="135" t="e">
        <f t="shared" si="213"/>
        <v>#N/A</v>
      </c>
      <c r="W199" s="135" t="e">
        <f t="shared" si="213"/>
        <v>#N/A</v>
      </c>
      <c r="X199" s="135" t="e">
        <f t="shared" si="213"/>
        <v>#N/A</v>
      </c>
      <c r="Y199" s="135" t="e">
        <f t="shared" si="213"/>
        <v>#N/A</v>
      </c>
      <c r="Z199" s="135" t="e">
        <f t="shared" si="213"/>
        <v>#N/A</v>
      </c>
      <c r="AA199" s="135" t="e">
        <f t="shared" si="213"/>
        <v>#N/A</v>
      </c>
      <c r="AB199" s="135" t="e">
        <f t="shared" si="213"/>
        <v>#N/A</v>
      </c>
    </row>
    <row r="200" spans="1:28" ht="15.5">
      <c r="A200" s="29" t="s">
        <v>193</v>
      </c>
      <c r="B200" s="30" t="str">
        <f t="shared" si="0"/>
        <v>PhilippinesAringay</v>
      </c>
      <c r="C200" s="29" t="s">
        <v>30</v>
      </c>
      <c r="D200" s="30" t="s">
        <v>258</v>
      </c>
      <c r="E200" s="120">
        <v>0.246365</v>
      </c>
      <c r="F200" s="181">
        <v>4.6441063999999997E-2</v>
      </c>
      <c r="G200" s="181">
        <v>9.0775000999999994E-2</v>
      </c>
      <c r="H200" s="181">
        <v>0.17984322999999999</v>
      </c>
      <c r="I200" s="120">
        <v>0.32156899999999999</v>
      </c>
      <c r="J200" s="28" t="s">
        <v>1649</v>
      </c>
      <c r="K200" s="135" t="e">
        <f t="shared" ref="K200:AB200" si="214">NA()</f>
        <v>#N/A</v>
      </c>
      <c r="L200" s="135" t="e">
        <f t="shared" si="214"/>
        <v>#N/A</v>
      </c>
      <c r="M200" s="164" t="e">
        <f t="shared" si="214"/>
        <v>#N/A</v>
      </c>
      <c r="N200" s="164" t="e">
        <f t="shared" si="214"/>
        <v>#N/A</v>
      </c>
      <c r="O200" s="165" t="e">
        <f t="shared" si="214"/>
        <v>#N/A</v>
      </c>
      <c r="P200" s="135" t="e">
        <f t="shared" si="214"/>
        <v>#N/A</v>
      </c>
      <c r="Q200" s="164" t="e">
        <f t="shared" si="214"/>
        <v>#N/A</v>
      </c>
      <c r="R200" s="164" t="e">
        <f t="shared" si="214"/>
        <v>#N/A</v>
      </c>
      <c r="S200" s="164" t="e">
        <f t="shared" si="214"/>
        <v>#N/A</v>
      </c>
      <c r="T200" s="164" t="e">
        <f t="shared" si="214"/>
        <v>#N/A</v>
      </c>
      <c r="U200" s="164" t="e">
        <f t="shared" si="214"/>
        <v>#N/A</v>
      </c>
      <c r="V200" s="135" t="e">
        <f t="shared" si="214"/>
        <v>#N/A</v>
      </c>
      <c r="W200" s="135" t="e">
        <f t="shared" si="214"/>
        <v>#N/A</v>
      </c>
      <c r="X200" s="135" t="e">
        <f t="shared" si="214"/>
        <v>#N/A</v>
      </c>
      <c r="Y200" s="135" t="e">
        <f t="shared" si="214"/>
        <v>#N/A</v>
      </c>
      <c r="Z200" s="135" t="e">
        <f t="shared" si="214"/>
        <v>#N/A</v>
      </c>
      <c r="AA200" s="135" t="e">
        <f t="shared" si="214"/>
        <v>#N/A</v>
      </c>
      <c r="AB200" s="135" t="e">
        <f t="shared" si="214"/>
        <v>#N/A</v>
      </c>
    </row>
    <row r="201" spans="1:28" ht="15.5">
      <c r="A201" s="29" t="s">
        <v>193</v>
      </c>
      <c r="B201" s="30" t="str">
        <f t="shared" si="0"/>
        <v>PhilippinesAritao</v>
      </c>
      <c r="C201" s="29" t="s">
        <v>30</v>
      </c>
      <c r="D201" s="30" t="s">
        <v>397</v>
      </c>
      <c r="E201" s="120">
        <v>0.23696400000000001</v>
      </c>
      <c r="F201" s="181">
        <v>4.7145735000000001E-2</v>
      </c>
      <c r="G201" s="181">
        <v>8.9429147000000001E-2</v>
      </c>
      <c r="H201" s="181">
        <v>0.171067831</v>
      </c>
      <c r="I201" s="120">
        <v>0.30331799999999998</v>
      </c>
      <c r="J201" s="28" t="s">
        <v>1649</v>
      </c>
      <c r="K201" s="135" t="e">
        <f t="shared" ref="K201:AB201" si="215">NA()</f>
        <v>#N/A</v>
      </c>
      <c r="L201" s="135" t="e">
        <f t="shared" si="215"/>
        <v>#N/A</v>
      </c>
      <c r="M201" s="164" t="e">
        <f t="shared" si="215"/>
        <v>#N/A</v>
      </c>
      <c r="N201" s="164" t="e">
        <f t="shared" si="215"/>
        <v>#N/A</v>
      </c>
      <c r="O201" s="165" t="e">
        <f t="shared" si="215"/>
        <v>#N/A</v>
      </c>
      <c r="P201" s="135" t="e">
        <f t="shared" si="215"/>
        <v>#N/A</v>
      </c>
      <c r="Q201" s="164" t="e">
        <f t="shared" si="215"/>
        <v>#N/A</v>
      </c>
      <c r="R201" s="164" t="e">
        <f t="shared" si="215"/>
        <v>#N/A</v>
      </c>
      <c r="S201" s="164" t="e">
        <f t="shared" si="215"/>
        <v>#N/A</v>
      </c>
      <c r="T201" s="164" t="e">
        <f t="shared" si="215"/>
        <v>#N/A</v>
      </c>
      <c r="U201" s="164" t="e">
        <f t="shared" si="215"/>
        <v>#N/A</v>
      </c>
      <c r="V201" s="135" t="e">
        <f t="shared" si="215"/>
        <v>#N/A</v>
      </c>
      <c r="W201" s="135" t="e">
        <f t="shared" si="215"/>
        <v>#N/A</v>
      </c>
      <c r="X201" s="135" t="e">
        <f t="shared" si="215"/>
        <v>#N/A</v>
      </c>
      <c r="Y201" s="135" t="e">
        <f t="shared" si="215"/>
        <v>#N/A</v>
      </c>
      <c r="Z201" s="135" t="e">
        <f t="shared" si="215"/>
        <v>#N/A</v>
      </c>
      <c r="AA201" s="135" t="e">
        <f t="shared" si="215"/>
        <v>#N/A</v>
      </c>
      <c r="AB201" s="135" t="e">
        <f t="shared" si="215"/>
        <v>#N/A</v>
      </c>
    </row>
    <row r="202" spans="1:28" ht="15.5">
      <c r="A202" s="29" t="s">
        <v>193</v>
      </c>
      <c r="B202" s="30" t="str">
        <f t="shared" si="0"/>
        <v>PhilippinesAroroy</v>
      </c>
      <c r="C202" s="29" t="s">
        <v>30</v>
      </c>
      <c r="D202" s="30" t="s">
        <v>758</v>
      </c>
      <c r="E202" s="120">
        <v>0.21745900000000001</v>
      </c>
      <c r="F202" s="181">
        <v>6.3480642000000004E-2</v>
      </c>
      <c r="G202" s="181">
        <v>0.114868629</v>
      </c>
      <c r="H202" s="181">
        <v>0.197799647</v>
      </c>
      <c r="I202" s="120">
        <v>0.26094400000000001</v>
      </c>
      <c r="J202" s="28" t="s">
        <v>1649</v>
      </c>
      <c r="K202" s="135" t="e">
        <f t="shared" ref="K202:AB202" si="216">NA()</f>
        <v>#N/A</v>
      </c>
      <c r="L202" s="135" t="e">
        <f t="shared" si="216"/>
        <v>#N/A</v>
      </c>
      <c r="M202" s="164" t="e">
        <f t="shared" si="216"/>
        <v>#N/A</v>
      </c>
      <c r="N202" s="164" t="e">
        <f t="shared" si="216"/>
        <v>#N/A</v>
      </c>
      <c r="O202" s="165" t="e">
        <f t="shared" si="216"/>
        <v>#N/A</v>
      </c>
      <c r="P202" s="135" t="e">
        <f t="shared" si="216"/>
        <v>#N/A</v>
      </c>
      <c r="Q202" s="164" t="e">
        <f t="shared" si="216"/>
        <v>#N/A</v>
      </c>
      <c r="R202" s="164" t="e">
        <f t="shared" si="216"/>
        <v>#N/A</v>
      </c>
      <c r="S202" s="164" t="e">
        <f t="shared" si="216"/>
        <v>#N/A</v>
      </c>
      <c r="T202" s="164" t="e">
        <f t="shared" si="216"/>
        <v>#N/A</v>
      </c>
      <c r="U202" s="164" t="e">
        <f t="shared" si="216"/>
        <v>#N/A</v>
      </c>
      <c r="V202" s="135" t="e">
        <f t="shared" si="216"/>
        <v>#N/A</v>
      </c>
      <c r="W202" s="135" t="e">
        <f t="shared" si="216"/>
        <v>#N/A</v>
      </c>
      <c r="X202" s="135" t="e">
        <f t="shared" si="216"/>
        <v>#N/A</v>
      </c>
      <c r="Y202" s="135" t="e">
        <f t="shared" si="216"/>
        <v>#N/A</v>
      </c>
      <c r="Z202" s="135" t="e">
        <f t="shared" si="216"/>
        <v>#N/A</v>
      </c>
      <c r="AA202" s="135" t="e">
        <f t="shared" si="216"/>
        <v>#N/A</v>
      </c>
      <c r="AB202" s="135" t="e">
        <f t="shared" si="216"/>
        <v>#N/A</v>
      </c>
    </row>
    <row r="203" spans="1:28" ht="15.5">
      <c r="A203" s="29" t="s">
        <v>193</v>
      </c>
      <c r="B203" s="30" t="str">
        <f t="shared" si="0"/>
        <v>PhilippinesArteche</v>
      </c>
      <c r="C203" s="29" t="s">
        <v>30</v>
      </c>
      <c r="D203" s="30" t="s">
        <v>995</v>
      </c>
      <c r="E203" s="120">
        <v>0.22220100000000001</v>
      </c>
      <c r="F203" s="181">
        <v>6.0589043000000002E-2</v>
      </c>
      <c r="G203" s="181">
        <v>0.11387744900000001</v>
      </c>
      <c r="H203" s="181">
        <v>0.196368401</v>
      </c>
      <c r="I203" s="120">
        <v>0.29907699999999998</v>
      </c>
      <c r="J203" s="28" t="s">
        <v>1649</v>
      </c>
      <c r="K203" s="135" t="e">
        <f t="shared" ref="K203:AB203" si="217">NA()</f>
        <v>#N/A</v>
      </c>
      <c r="L203" s="135" t="e">
        <f t="shared" si="217"/>
        <v>#N/A</v>
      </c>
      <c r="M203" s="164" t="e">
        <f t="shared" si="217"/>
        <v>#N/A</v>
      </c>
      <c r="N203" s="164" t="e">
        <f t="shared" si="217"/>
        <v>#N/A</v>
      </c>
      <c r="O203" s="165" t="e">
        <f t="shared" si="217"/>
        <v>#N/A</v>
      </c>
      <c r="P203" s="135" t="e">
        <f t="shared" si="217"/>
        <v>#N/A</v>
      </c>
      <c r="Q203" s="164" t="e">
        <f t="shared" si="217"/>
        <v>#N/A</v>
      </c>
      <c r="R203" s="164" t="e">
        <f t="shared" si="217"/>
        <v>#N/A</v>
      </c>
      <c r="S203" s="164" t="e">
        <f t="shared" si="217"/>
        <v>#N/A</v>
      </c>
      <c r="T203" s="164" t="e">
        <f t="shared" si="217"/>
        <v>#N/A</v>
      </c>
      <c r="U203" s="164" t="e">
        <f t="shared" si="217"/>
        <v>#N/A</v>
      </c>
      <c r="V203" s="135" t="e">
        <f t="shared" si="217"/>
        <v>#N/A</v>
      </c>
      <c r="W203" s="135" t="e">
        <f t="shared" si="217"/>
        <v>#N/A</v>
      </c>
      <c r="X203" s="135" t="e">
        <f t="shared" si="217"/>
        <v>#N/A</v>
      </c>
      <c r="Y203" s="135" t="e">
        <f t="shared" si="217"/>
        <v>#N/A</v>
      </c>
      <c r="Z203" s="135" t="e">
        <f t="shared" si="217"/>
        <v>#N/A</v>
      </c>
      <c r="AA203" s="135" t="e">
        <f t="shared" si="217"/>
        <v>#N/A</v>
      </c>
      <c r="AB203" s="135" t="e">
        <f t="shared" si="217"/>
        <v>#N/A</v>
      </c>
    </row>
    <row r="204" spans="1:28" ht="15.5">
      <c r="A204" s="29" t="s">
        <v>193</v>
      </c>
      <c r="B204" s="30" t="str">
        <f t="shared" si="0"/>
        <v>PhilippinesAsingan</v>
      </c>
      <c r="C204" s="29" t="s">
        <v>30</v>
      </c>
      <c r="D204" s="30" t="s">
        <v>283</v>
      </c>
      <c r="E204" s="120">
        <v>0.251556</v>
      </c>
      <c r="F204" s="181">
        <v>4.6883445000000003E-2</v>
      </c>
      <c r="G204" s="181">
        <v>9.1639787E-2</v>
      </c>
      <c r="H204" s="181">
        <v>0.17906023900000001</v>
      </c>
      <c r="I204" s="120">
        <v>0.326789</v>
      </c>
      <c r="J204" s="28" t="s">
        <v>1649</v>
      </c>
      <c r="K204" s="135" t="e">
        <f t="shared" ref="K204:AB204" si="218">NA()</f>
        <v>#N/A</v>
      </c>
      <c r="L204" s="135" t="e">
        <f t="shared" si="218"/>
        <v>#N/A</v>
      </c>
      <c r="M204" s="164" t="e">
        <f t="shared" si="218"/>
        <v>#N/A</v>
      </c>
      <c r="N204" s="164" t="e">
        <f t="shared" si="218"/>
        <v>#N/A</v>
      </c>
      <c r="O204" s="165" t="e">
        <f t="shared" si="218"/>
        <v>#N/A</v>
      </c>
      <c r="P204" s="135" t="e">
        <f t="shared" si="218"/>
        <v>#N/A</v>
      </c>
      <c r="Q204" s="164" t="e">
        <f t="shared" si="218"/>
        <v>#N/A</v>
      </c>
      <c r="R204" s="164" t="e">
        <f t="shared" si="218"/>
        <v>#N/A</v>
      </c>
      <c r="S204" s="164" t="e">
        <f t="shared" si="218"/>
        <v>#N/A</v>
      </c>
      <c r="T204" s="164" t="e">
        <f t="shared" si="218"/>
        <v>#N/A</v>
      </c>
      <c r="U204" s="164" t="e">
        <f t="shared" si="218"/>
        <v>#N/A</v>
      </c>
      <c r="V204" s="135" t="e">
        <f t="shared" si="218"/>
        <v>#N/A</v>
      </c>
      <c r="W204" s="135" t="e">
        <f t="shared" si="218"/>
        <v>#N/A</v>
      </c>
      <c r="X204" s="135" t="e">
        <f t="shared" si="218"/>
        <v>#N/A</v>
      </c>
      <c r="Y204" s="135" t="e">
        <f t="shared" si="218"/>
        <v>#N/A</v>
      </c>
      <c r="Z204" s="135" t="e">
        <f t="shared" si="218"/>
        <v>#N/A</v>
      </c>
      <c r="AA204" s="135" t="e">
        <f t="shared" si="218"/>
        <v>#N/A</v>
      </c>
      <c r="AB204" s="135" t="e">
        <f t="shared" si="218"/>
        <v>#N/A</v>
      </c>
    </row>
    <row r="205" spans="1:28" ht="15.5">
      <c r="A205" s="29" t="s">
        <v>193</v>
      </c>
      <c r="B205" s="30" t="str">
        <f t="shared" si="0"/>
        <v>PhilippinesAsipulo</v>
      </c>
      <c r="C205" s="29" t="s">
        <v>30</v>
      </c>
      <c r="D205" s="30" t="s">
        <v>1514</v>
      </c>
      <c r="E205" s="120">
        <v>0.241006</v>
      </c>
      <c r="F205" s="181">
        <v>5.5632002999999999E-2</v>
      </c>
      <c r="G205" s="181">
        <v>0.110150056</v>
      </c>
      <c r="H205" s="181">
        <v>0.218334316</v>
      </c>
      <c r="I205" s="120">
        <v>0.31079200000000001</v>
      </c>
      <c r="J205" s="28" t="s">
        <v>1649</v>
      </c>
      <c r="K205" s="135" t="e">
        <f t="shared" ref="K205:AB205" si="219">NA()</f>
        <v>#N/A</v>
      </c>
      <c r="L205" s="135" t="e">
        <f t="shared" si="219"/>
        <v>#N/A</v>
      </c>
      <c r="M205" s="164" t="e">
        <f t="shared" si="219"/>
        <v>#N/A</v>
      </c>
      <c r="N205" s="164" t="e">
        <f t="shared" si="219"/>
        <v>#N/A</v>
      </c>
      <c r="O205" s="165" t="e">
        <f t="shared" si="219"/>
        <v>#N/A</v>
      </c>
      <c r="P205" s="135" t="e">
        <f t="shared" si="219"/>
        <v>#N/A</v>
      </c>
      <c r="Q205" s="164" t="e">
        <f t="shared" si="219"/>
        <v>#N/A</v>
      </c>
      <c r="R205" s="164" t="e">
        <f t="shared" si="219"/>
        <v>#N/A</v>
      </c>
      <c r="S205" s="164" t="e">
        <f t="shared" si="219"/>
        <v>#N/A</v>
      </c>
      <c r="T205" s="164" t="e">
        <f t="shared" si="219"/>
        <v>#N/A</v>
      </c>
      <c r="U205" s="164" t="e">
        <f t="shared" si="219"/>
        <v>#N/A</v>
      </c>
      <c r="V205" s="135" t="e">
        <f t="shared" si="219"/>
        <v>#N/A</v>
      </c>
      <c r="W205" s="135" t="e">
        <f t="shared" si="219"/>
        <v>#N/A</v>
      </c>
      <c r="X205" s="135" t="e">
        <f t="shared" si="219"/>
        <v>#N/A</v>
      </c>
      <c r="Y205" s="135" t="e">
        <f t="shared" si="219"/>
        <v>#N/A</v>
      </c>
      <c r="Z205" s="135" t="e">
        <f t="shared" si="219"/>
        <v>#N/A</v>
      </c>
      <c r="AA205" s="135" t="e">
        <f t="shared" si="219"/>
        <v>#N/A</v>
      </c>
      <c r="AB205" s="135" t="e">
        <f t="shared" si="219"/>
        <v>#N/A</v>
      </c>
    </row>
    <row r="206" spans="1:28" ht="15.5">
      <c r="A206" s="29" t="s">
        <v>193</v>
      </c>
      <c r="B206" s="30" t="str">
        <f t="shared" si="0"/>
        <v>PhilippinesAsturias</v>
      </c>
      <c r="C206" s="29" t="s">
        <v>30</v>
      </c>
      <c r="D206" s="30" t="s">
        <v>943</v>
      </c>
      <c r="E206" s="120">
        <v>0.22805400000000001</v>
      </c>
      <c r="F206" s="181">
        <v>5.3137471999999998E-2</v>
      </c>
      <c r="G206" s="181">
        <v>0.101385377</v>
      </c>
      <c r="H206" s="181">
        <v>0.18668115399999999</v>
      </c>
      <c r="I206" s="120">
        <v>0.296738</v>
      </c>
      <c r="J206" s="28" t="s">
        <v>1649</v>
      </c>
      <c r="K206" s="135" t="e">
        <f t="shared" ref="K206:AB206" si="220">NA()</f>
        <v>#N/A</v>
      </c>
      <c r="L206" s="135" t="e">
        <f t="shared" si="220"/>
        <v>#N/A</v>
      </c>
      <c r="M206" s="164" t="e">
        <f t="shared" si="220"/>
        <v>#N/A</v>
      </c>
      <c r="N206" s="164" t="e">
        <f t="shared" si="220"/>
        <v>#N/A</v>
      </c>
      <c r="O206" s="165" t="e">
        <f t="shared" si="220"/>
        <v>#N/A</v>
      </c>
      <c r="P206" s="135" t="e">
        <f t="shared" si="220"/>
        <v>#N/A</v>
      </c>
      <c r="Q206" s="164" t="e">
        <f t="shared" si="220"/>
        <v>#N/A</v>
      </c>
      <c r="R206" s="164" t="e">
        <f t="shared" si="220"/>
        <v>#N/A</v>
      </c>
      <c r="S206" s="164" t="e">
        <f t="shared" si="220"/>
        <v>#N/A</v>
      </c>
      <c r="T206" s="164" t="e">
        <f t="shared" si="220"/>
        <v>#N/A</v>
      </c>
      <c r="U206" s="164" t="e">
        <f t="shared" si="220"/>
        <v>#N/A</v>
      </c>
      <c r="V206" s="135" t="e">
        <f t="shared" si="220"/>
        <v>#N/A</v>
      </c>
      <c r="W206" s="135" t="e">
        <f t="shared" si="220"/>
        <v>#N/A</v>
      </c>
      <c r="X206" s="135" t="e">
        <f t="shared" si="220"/>
        <v>#N/A</v>
      </c>
      <c r="Y206" s="135" t="e">
        <f t="shared" si="220"/>
        <v>#N/A</v>
      </c>
      <c r="Z206" s="135" t="e">
        <f t="shared" si="220"/>
        <v>#N/A</v>
      </c>
      <c r="AA206" s="135" t="e">
        <f t="shared" si="220"/>
        <v>#N/A</v>
      </c>
      <c r="AB206" s="135" t="e">
        <f t="shared" si="220"/>
        <v>#N/A</v>
      </c>
    </row>
    <row r="207" spans="1:28" ht="15.5">
      <c r="A207" s="29" t="s">
        <v>193</v>
      </c>
      <c r="B207" s="30" t="str">
        <f t="shared" si="0"/>
        <v>PhilippinesAsuncion (Saug)</v>
      </c>
      <c r="C207" s="29" t="s">
        <v>30</v>
      </c>
      <c r="D207" s="30" t="s">
        <v>1329</v>
      </c>
      <c r="E207" s="120">
        <v>0.24279400000000001</v>
      </c>
      <c r="F207" s="181">
        <v>5.2611172999999997E-2</v>
      </c>
      <c r="G207" s="181">
        <v>0.1000472</v>
      </c>
      <c r="H207" s="181">
        <v>0.19220525299999999</v>
      </c>
      <c r="I207" s="120">
        <v>0.31537999999999999</v>
      </c>
      <c r="J207" s="28" t="s">
        <v>1649</v>
      </c>
      <c r="K207" s="135" t="e">
        <f t="shared" ref="K207:AB207" si="221">NA()</f>
        <v>#N/A</v>
      </c>
      <c r="L207" s="135" t="e">
        <f t="shared" si="221"/>
        <v>#N/A</v>
      </c>
      <c r="M207" s="164" t="e">
        <f t="shared" si="221"/>
        <v>#N/A</v>
      </c>
      <c r="N207" s="164" t="e">
        <f t="shared" si="221"/>
        <v>#N/A</v>
      </c>
      <c r="O207" s="165" t="e">
        <f t="shared" si="221"/>
        <v>#N/A</v>
      </c>
      <c r="P207" s="135" t="e">
        <f t="shared" si="221"/>
        <v>#N/A</v>
      </c>
      <c r="Q207" s="164" t="e">
        <f t="shared" si="221"/>
        <v>#N/A</v>
      </c>
      <c r="R207" s="164" t="e">
        <f t="shared" si="221"/>
        <v>#N/A</v>
      </c>
      <c r="S207" s="164" t="e">
        <f t="shared" si="221"/>
        <v>#N/A</v>
      </c>
      <c r="T207" s="164" t="e">
        <f t="shared" si="221"/>
        <v>#N/A</v>
      </c>
      <c r="U207" s="164" t="e">
        <f t="shared" si="221"/>
        <v>#N/A</v>
      </c>
      <c r="V207" s="135" t="e">
        <f t="shared" si="221"/>
        <v>#N/A</v>
      </c>
      <c r="W207" s="135" t="e">
        <f t="shared" si="221"/>
        <v>#N/A</v>
      </c>
      <c r="X207" s="135" t="e">
        <f t="shared" si="221"/>
        <v>#N/A</v>
      </c>
      <c r="Y207" s="135" t="e">
        <f t="shared" si="221"/>
        <v>#N/A</v>
      </c>
      <c r="Z207" s="135" t="e">
        <f t="shared" si="221"/>
        <v>#N/A</v>
      </c>
      <c r="AA207" s="135" t="e">
        <f t="shared" si="221"/>
        <v>#N/A</v>
      </c>
      <c r="AB207" s="135" t="e">
        <f t="shared" si="221"/>
        <v>#N/A</v>
      </c>
    </row>
    <row r="208" spans="1:28" ht="15.5">
      <c r="A208" s="29" t="s">
        <v>193</v>
      </c>
      <c r="B208" s="30" t="str">
        <f t="shared" si="0"/>
        <v>PhilippinesAtimonan</v>
      </c>
      <c r="C208" s="29" t="s">
        <v>30</v>
      </c>
      <c r="D208" s="30" t="s">
        <v>628</v>
      </c>
      <c r="E208" s="120">
        <v>0.245255</v>
      </c>
      <c r="F208" s="181">
        <v>4.7610039E-2</v>
      </c>
      <c r="G208" s="181">
        <v>9.3801235999999996E-2</v>
      </c>
      <c r="H208" s="181">
        <v>0.17973578000000001</v>
      </c>
      <c r="I208" s="120">
        <v>0.32209300000000002</v>
      </c>
      <c r="J208" s="28" t="s">
        <v>1649</v>
      </c>
      <c r="K208" s="135" t="e">
        <f t="shared" ref="K208:AB208" si="222">NA()</f>
        <v>#N/A</v>
      </c>
      <c r="L208" s="135" t="e">
        <f t="shared" si="222"/>
        <v>#N/A</v>
      </c>
      <c r="M208" s="164" t="e">
        <f t="shared" si="222"/>
        <v>#N/A</v>
      </c>
      <c r="N208" s="164" t="e">
        <f t="shared" si="222"/>
        <v>#N/A</v>
      </c>
      <c r="O208" s="165" t="e">
        <f t="shared" si="222"/>
        <v>#N/A</v>
      </c>
      <c r="P208" s="135" t="e">
        <f t="shared" si="222"/>
        <v>#N/A</v>
      </c>
      <c r="Q208" s="164" t="e">
        <f t="shared" si="222"/>
        <v>#N/A</v>
      </c>
      <c r="R208" s="164" t="e">
        <f t="shared" si="222"/>
        <v>#N/A</v>
      </c>
      <c r="S208" s="164" t="e">
        <f t="shared" si="222"/>
        <v>#N/A</v>
      </c>
      <c r="T208" s="164" t="e">
        <f t="shared" si="222"/>
        <v>#N/A</v>
      </c>
      <c r="U208" s="164" t="e">
        <f t="shared" si="222"/>
        <v>#N/A</v>
      </c>
      <c r="V208" s="135" t="e">
        <f t="shared" si="222"/>
        <v>#N/A</v>
      </c>
      <c r="W208" s="135" t="e">
        <f t="shared" si="222"/>
        <v>#N/A</v>
      </c>
      <c r="X208" s="135" t="e">
        <f t="shared" si="222"/>
        <v>#N/A</v>
      </c>
      <c r="Y208" s="135" t="e">
        <f t="shared" si="222"/>
        <v>#N/A</v>
      </c>
      <c r="Z208" s="135" t="e">
        <f t="shared" si="222"/>
        <v>#N/A</v>
      </c>
      <c r="AA208" s="135" t="e">
        <f t="shared" si="222"/>
        <v>#N/A</v>
      </c>
      <c r="AB208" s="135" t="e">
        <f t="shared" si="222"/>
        <v>#N/A</v>
      </c>
    </row>
    <row r="209" spans="1:28" ht="15.5">
      <c r="A209" s="29" t="s">
        <v>193</v>
      </c>
      <c r="B209" s="30" t="str">
        <f t="shared" si="0"/>
        <v>PhilippinesAtok</v>
      </c>
      <c r="C209" s="29" t="s">
        <v>30</v>
      </c>
      <c r="D209" s="30" t="s">
        <v>1488</v>
      </c>
      <c r="E209" s="120">
        <v>0.24074599999999999</v>
      </c>
      <c r="F209" s="181">
        <v>4.8861094000000001E-2</v>
      </c>
      <c r="G209" s="181">
        <v>9.5586740000000003E-2</v>
      </c>
      <c r="H209" s="181">
        <v>0.20057962200000001</v>
      </c>
      <c r="I209" s="120">
        <v>0.34909499999999999</v>
      </c>
      <c r="J209" s="28" t="s">
        <v>1649</v>
      </c>
      <c r="K209" s="135" t="e">
        <f t="shared" ref="K209:AB209" si="223">NA()</f>
        <v>#N/A</v>
      </c>
      <c r="L209" s="135" t="e">
        <f t="shared" si="223"/>
        <v>#N/A</v>
      </c>
      <c r="M209" s="164" t="e">
        <f t="shared" si="223"/>
        <v>#N/A</v>
      </c>
      <c r="N209" s="164" t="e">
        <f t="shared" si="223"/>
        <v>#N/A</v>
      </c>
      <c r="O209" s="165" t="e">
        <f t="shared" si="223"/>
        <v>#N/A</v>
      </c>
      <c r="P209" s="135" t="e">
        <f t="shared" si="223"/>
        <v>#N/A</v>
      </c>
      <c r="Q209" s="164" t="e">
        <f t="shared" si="223"/>
        <v>#N/A</v>
      </c>
      <c r="R209" s="164" t="e">
        <f t="shared" si="223"/>
        <v>#N/A</v>
      </c>
      <c r="S209" s="164" t="e">
        <f t="shared" si="223"/>
        <v>#N/A</v>
      </c>
      <c r="T209" s="164" t="e">
        <f t="shared" si="223"/>
        <v>#N/A</v>
      </c>
      <c r="U209" s="164" t="e">
        <f t="shared" si="223"/>
        <v>#N/A</v>
      </c>
      <c r="V209" s="135" t="e">
        <f t="shared" si="223"/>
        <v>#N/A</v>
      </c>
      <c r="W209" s="135" t="e">
        <f t="shared" si="223"/>
        <v>#N/A</v>
      </c>
      <c r="X209" s="135" t="e">
        <f t="shared" si="223"/>
        <v>#N/A</v>
      </c>
      <c r="Y209" s="135" t="e">
        <f t="shared" si="223"/>
        <v>#N/A</v>
      </c>
      <c r="Z209" s="135" t="e">
        <f t="shared" si="223"/>
        <v>#N/A</v>
      </c>
      <c r="AA209" s="135" t="e">
        <f t="shared" si="223"/>
        <v>#N/A</v>
      </c>
      <c r="AB209" s="135" t="e">
        <f t="shared" si="223"/>
        <v>#N/A</v>
      </c>
    </row>
    <row r="210" spans="1:28" ht="15.5">
      <c r="A210" s="29" t="s">
        <v>193</v>
      </c>
      <c r="B210" s="30" t="str">
        <f t="shared" si="0"/>
        <v>PhilippinesAurora</v>
      </c>
      <c r="C210" s="29" t="s">
        <v>30</v>
      </c>
      <c r="D210" s="30" t="s">
        <v>365</v>
      </c>
      <c r="E210" s="120">
        <v>0.247447</v>
      </c>
      <c r="F210" s="181">
        <v>4.9270158000000001E-2</v>
      </c>
      <c r="G210" s="181">
        <v>9.5392435999999997E-2</v>
      </c>
      <c r="H210" s="181">
        <v>0.184407499</v>
      </c>
      <c r="I210" s="120">
        <v>0.31542900000000001</v>
      </c>
      <c r="J210" s="28" t="s">
        <v>1649</v>
      </c>
      <c r="K210" s="135" t="e">
        <f t="shared" ref="K210:AB210" si="224">NA()</f>
        <v>#N/A</v>
      </c>
      <c r="L210" s="135" t="e">
        <f t="shared" si="224"/>
        <v>#N/A</v>
      </c>
      <c r="M210" s="164" t="e">
        <f t="shared" si="224"/>
        <v>#N/A</v>
      </c>
      <c r="N210" s="164" t="e">
        <f t="shared" si="224"/>
        <v>#N/A</v>
      </c>
      <c r="O210" s="165" t="e">
        <f t="shared" si="224"/>
        <v>#N/A</v>
      </c>
      <c r="P210" s="135" t="e">
        <f t="shared" si="224"/>
        <v>#N/A</v>
      </c>
      <c r="Q210" s="164" t="e">
        <f t="shared" si="224"/>
        <v>#N/A</v>
      </c>
      <c r="R210" s="164" t="e">
        <f t="shared" si="224"/>
        <v>#N/A</v>
      </c>
      <c r="S210" s="164" t="e">
        <f t="shared" si="224"/>
        <v>#N/A</v>
      </c>
      <c r="T210" s="164" t="e">
        <f t="shared" si="224"/>
        <v>#N/A</v>
      </c>
      <c r="U210" s="164" t="e">
        <f t="shared" si="224"/>
        <v>#N/A</v>
      </c>
      <c r="V210" s="135" t="e">
        <f t="shared" si="224"/>
        <v>#N/A</v>
      </c>
      <c r="W210" s="135" t="e">
        <f t="shared" si="224"/>
        <v>#N/A</v>
      </c>
      <c r="X210" s="135" t="e">
        <f t="shared" si="224"/>
        <v>#N/A</v>
      </c>
      <c r="Y210" s="135" t="e">
        <f t="shared" si="224"/>
        <v>#N/A</v>
      </c>
      <c r="Z210" s="135" t="e">
        <f t="shared" si="224"/>
        <v>#N/A</v>
      </c>
      <c r="AA210" s="135" t="e">
        <f t="shared" si="224"/>
        <v>#N/A</v>
      </c>
      <c r="AB210" s="135" t="e">
        <f t="shared" si="224"/>
        <v>#N/A</v>
      </c>
    </row>
    <row r="211" spans="1:28" ht="15.5">
      <c r="A211" s="29" t="s">
        <v>193</v>
      </c>
      <c r="B211" s="30" t="str">
        <f t="shared" si="0"/>
        <v>PhilippinesAyungon</v>
      </c>
      <c r="C211" s="29" t="s">
        <v>30</v>
      </c>
      <c r="D211" s="30" t="s">
        <v>1856</v>
      </c>
      <c r="E211" s="120">
        <v>0.22901299999999999</v>
      </c>
      <c r="F211" s="181">
        <v>5.3841003999999998E-2</v>
      </c>
      <c r="G211" s="181">
        <v>0.102110014</v>
      </c>
      <c r="H211" s="181">
        <v>0.188778265</v>
      </c>
      <c r="I211" s="120">
        <v>0.30181599999999997</v>
      </c>
      <c r="J211" s="28" t="s">
        <v>1649</v>
      </c>
      <c r="K211" s="135" t="e">
        <f t="shared" ref="K211:AB211" si="225">NA()</f>
        <v>#N/A</v>
      </c>
      <c r="L211" s="135" t="e">
        <f t="shared" si="225"/>
        <v>#N/A</v>
      </c>
      <c r="M211" s="164" t="e">
        <f t="shared" si="225"/>
        <v>#N/A</v>
      </c>
      <c r="N211" s="164" t="e">
        <f t="shared" si="225"/>
        <v>#N/A</v>
      </c>
      <c r="O211" s="165" t="e">
        <f t="shared" si="225"/>
        <v>#N/A</v>
      </c>
      <c r="P211" s="135" t="e">
        <f t="shared" si="225"/>
        <v>#N/A</v>
      </c>
      <c r="Q211" s="164" t="e">
        <f t="shared" si="225"/>
        <v>#N/A</v>
      </c>
      <c r="R211" s="164" t="e">
        <f t="shared" si="225"/>
        <v>#N/A</v>
      </c>
      <c r="S211" s="164" t="e">
        <f t="shared" si="225"/>
        <v>#N/A</v>
      </c>
      <c r="T211" s="164" t="e">
        <f t="shared" si="225"/>
        <v>#N/A</v>
      </c>
      <c r="U211" s="164" t="e">
        <f t="shared" si="225"/>
        <v>#N/A</v>
      </c>
      <c r="V211" s="135" t="e">
        <f t="shared" si="225"/>
        <v>#N/A</v>
      </c>
      <c r="W211" s="135" t="e">
        <f t="shared" si="225"/>
        <v>#N/A</v>
      </c>
      <c r="X211" s="135" t="e">
        <f t="shared" si="225"/>
        <v>#N/A</v>
      </c>
      <c r="Y211" s="135" t="e">
        <f t="shared" si="225"/>
        <v>#N/A</v>
      </c>
      <c r="Z211" s="135" t="e">
        <f t="shared" si="225"/>
        <v>#N/A</v>
      </c>
      <c r="AA211" s="135" t="e">
        <f t="shared" si="225"/>
        <v>#N/A</v>
      </c>
      <c r="AB211" s="135" t="e">
        <f t="shared" si="225"/>
        <v>#N/A</v>
      </c>
    </row>
    <row r="212" spans="1:28" ht="15.5">
      <c r="A212" s="29" t="s">
        <v>193</v>
      </c>
      <c r="B212" s="30" t="str">
        <f t="shared" si="0"/>
        <v>PhilippinesBaao</v>
      </c>
      <c r="C212" s="29" t="s">
        <v>30</v>
      </c>
      <c r="D212" s="30" t="s">
        <v>709</v>
      </c>
      <c r="E212" s="120">
        <v>0.23624899999999999</v>
      </c>
      <c r="F212" s="181">
        <v>5.9372292E-2</v>
      </c>
      <c r="G212" s="181">
        <v>0.113544835</v>
      </c>
      <c r="H212" s="181">
        <v>0.19324032699999999</v>
      </c>
      <c r="I212" s="120">
        <v>0.287719</v>
      </c>
      <c r="J212" s="28" t="s">
        <v>1649</v>
      </c>
      <c r="K212" s="135" t="e">
        <f t="shared" ref="K212:AB212" si="226">NA()</f>
        <v>#N/A</v>
      </c>
      <c r="L212" s="135" t="e">
        <f t="shared" si="226"/>
        <v>#N/A</v>
      </c>
      <c r="M212" s="164" t="e">
        <f t="shared" si="226"/>
        <v>#N/A</v>
      </c>
      <c r="N212" s="164" t="e">
        <f t="shared" si="226"/>
        <v>#N/A</v>
      </c>
      <c r="O212" s="165" t="e">
        <f t="shared" si="226"/>
        <v>#N/A</v>
      </c>
      <c r="P212" s="135" t="e">
        <f t="shared" si="226"/>
        <v>#N/A</v>
      </c>
      <c r="Q212" s="164" t="e">
        <f t="shared" si="226"/>
        <v>#N/A</v>
      </c>
      <c r="R212" s="164" t="e">
        <f t="shared" si="226"/>
        <v>#N/A</v>
      </c>
      <c r="S212" s="164" t="e">
        <f t="shared" si="226"/>
        <v>#N/A</v>
      </c>
      <c r="T212" s="164" t="e">
        <f t="shared" si="226"/>
        <v>#N/A</v>
      </c>
      <c r="U212" s="164" t="e">
        <f t="shared" si="226"/>
        <v>#N/A</v>
      </c>
      <c r="V212" s="135" t="e">
        <f t="shared" si="226"/>
        <v>#N/A</v>
      </c>
      <c r="W212" s="135" t="e">
        <f t="shared" si="226"/>
        <v>#N/A</v>
      </c>
      <c r="X212" s="135" t="e">
        <f t="shared" si="226"/>
        <v>#N/A</v>
      </c>
      <c r="Y212" s="135" t="e">
        <f t="shared" si="226"/>
        <v>#N/A</v>
      </c>
      <c r="Z212" s="135" t="e">
        <f t="shared" si="226"/>
        <v>#N/A</v>
      </c>
      <c r="AA212" s="135" t="e">
        <f t="shared" si="226"/>
        <v>#N/A</v>
      </c>
      <c r="AB212" s="135" t="e">
        <f t="shared" si="226"/>
        <v>#N/A</v>
      </c>
    </row>
    <row r="213" spans="1:28" ht="15.5">
      <c r="A213" s="29" t="s">
        <v>193</v>
      </c>
      <c r="B213" s="30" t="str">
        <f t="shared" si="0"/>
        <v>PhilippinesBabatngon</v>
      </c>
      <c r="C213" s="29" t="s">
        <v>30</v>
      </c>
      <c r="D213" s="30" t="s">
        <v>1023</v>
      </c>
      <c r="E213" s="120">
        <v>0.22819</v>
      </c>
      <c r="F213" s="181">
        <v>5.4610209999999999E-2</v>
      </c>
      <c r="G213" s="181">
        <v>0.106414361</v>
      </c>
      <c r="H213" s="181">
        <v>0.197251502</v>
      </c>
      <c r="I213" s="120">
        <v>0.29521199999999997</v>
      </c>
      <c r="J213" s="28" t="s">
        <v>1649</v>
      </c>
      <c r="K213" s="135" t="e">
        <f t="shared" ref="K213:AB213" si="227">NA()</f>
        <v>#N/A</v>
      </c>
      <c r="L213" s="135" t="e">
        <f t="shared" si="227"/>
        <v>#N/A</v>
      </c>
      <c r="M213" s="164" t="e">
        <f t="shared" si="227"/>
        <v>#N/A</v>
      </c>
      <c r="N213" s="164" t="e">
        <f t="shared" si="227"/>
        <v>#N/A</v>
      </c>
      <c r="O213" s="165" t="e">
        <f t="shared" si="227"/>
        <v>#N/A</v>
      </c>
      <c r="P213" s="135" t="e">
        <f t="shared" si="227"/>
        <v>#N/A</v>
      </c>
      <c r="Q213" s="164" t="e">
        <f t="shared" si="227"/>
        <v>#N/A</v>
      </c>
      <c r="R213" s="164" t="e">
        <f t="shared" si="227"/>
        <v>#N/A</v>
      </c>
      <c r="S213" s="164" t="e">
        <f t="shared" si="227"/>
        <v>#N/A</v>
      </c>
      <c r="T213" s="164" t="e">
        <f t="shared" si="227"/>
        <v>#N/A</v>
      </c>
      <c r="U213" s="164" t="e">
        <f t="shared" si="227"/>
        <v>#N/A</v>
      </c>
      <c r="V213" s="135" t="e">
        <f t="shared" si="227"/>
        <v>#N/A</v>
      </c>
      <c r="W213" s="135" t="e">
        <f t="shared" si="227"/>
        <v>#N/A</v>
      </c>
      <c r="X213" s="135" t="e">
        <f t="shared" si="227"/>
        <v>#N/A</v>
      </c>
      <c r="Y213" s="135" t="e">
        <f t="shared" si="227"/>
        <v>#N/A</v>
      </c>
      <c r="Z213" s="135" t="e">
        <f t="shared" si="227"/>
        <v>#N/A</v>
      </c>
      <c r="AA213" s="135" t="e">
        <f t="shared" si="227"/>
        <v>#N/A</v>
      </c>
      <c r="AB213" s="135" t="e">
        <f t="shared" si="227"/>
        <v>#N/A</v>
      </c>
    </row>
    <row r="214" spans="1:28" ht="15.5">
      <c r="A214" s="29" t="s">
        <v>193</v>
      </c>
      <c r="B214" s="30" t="str">
        <f t="shared" si="0"/>
        <v>PhilippinesBacacay</v>
      </c>
      <c r="C214" s="29" t="s">
        <v>30</v>
      </c>
      <c r="D214" s="30" t="s">
        <v>677</v>
      </c>
      <c r="E214" s="120">
        <v>0.22969000000000001</v>
      </c>
      <c r="F214" s="181">
        <v>5.9370737E-2</v>
      </c>
      <c r="G214" s="181">
        <v>0.111325574</v>
      </c>
      <c r="H214" s="181">
        <v>0.18985284299999999</v>
      </c>
      <c r="I214" s="120">
        <v>0.2843</v>
      </c>
      <c r="J214" s="28" t="s">
        <v>1649</v>
      </c>
      <c r="K214" s="135" t="e">
        <f t="shared" ref="K214:AB214" si="228">NA()</f>
        <v>#N/A</v>
      </c>
      <c r="L214" s="135" t="e">
        <f t="shared" si="228"/>
        <v>#N/A</v>
      </c>
      <c r="M214" s="164" t="e">
        <f t="shared" si="228"/>
        <v>#N/A</v>
      </c>
      <c r="N214" s="164" t="e">
        <f t="shared" si="228"/>
        <v>#N/A</v>
      </c>
      <c r="O214" s="165" t="e">
        <f t="shared" si="228"/>
        <v>#N/A</v>
      </c>
      <c r="P214" s="135" t="e">
        <f t="shared" si="228"/>
        <v>#N/A</v>
      </c>
      <c r="Q214" s="164" t="e">
        <f t="shared" si="228"/>
        <v>#N/A</v>
      </c>
      <c r="R214" s="164" t="e">
        <f t="shared" si="228"/>
        <v>#N/A</v>
      </c>
      <c r="S214" s="164" t="e">
        <f t="shared" si="228"/>
        <v>#N/A</v>
      </c>
      <c r="T214" s="164" t="e">
        <f t="shared" si="228"/>
        <v>#N/A</v>
      </c>
      <c r="U214" s="164" t="e">
        <f t="shared" si="228"/>
        <v>#N/A</v>
      </c>
      <c r="V214" s="135" t="e">
        <f t="shared" si="228"/>
        <v>#N/A</v>
      </c>
      <c r="W214" s="135" t="e">
        <f t="shared" si="228"/>
        <v>#N/A</v>
      </c>
      <c r="X214" s="135" t="e">
        <f t="shared" si="228"/>
        <v>#N/A</v>
      </c>
      <c r="Y214" s="135" t="e">
        <f t="shared" si="228"/>
        <v>#N/A</v>
      </c>
      <c r="Z214" s="135" t="e">
        <f t="shared" si="228"/>
        <v>#N/A</v>
      </c>
      <c r="AA214" s="135" t="e">
        <f t="shared" si="228"/>
        <v>#N/A</v>
      </c>
      <c r="AB214" s="135" t="e">
        <f t="shared" si="228"/>
        <v>#N/A</v>
      </c>
    </row>
    <row r="215" spans="1:28" ht="15.5">
      <c r="A215" s="29" t="s">
        <v>193</v>
      </c>
      <c r="B215" s="30" t="str">
        <f t="shared" si="0"/>
        <v>PhilippinesBacarra</v>
      </c>
      <c r="C215" s="29" t="s">
        <v>30</v>
      </c>
      <c r="D215" s="30" t="s">
        <v>198</v>
      </c>
      <c r="E215" s="120">
        <v>0.26214500000000002</v>
      </c>
      <c r="F215" s="181">
        <v>4.1843862000000002E-2</v>
      </c>
      <c r="G215" s="181">
        <v>8.2694397000000003E-2</v>
      </c>
      <c r="H215" s="181">
        <v>0.172869781</v>
      </c>
      <c r="I215" s="120">
        <v>0.33971800000000002</v>
      </c>
      <c r="J215" s="28" t="s">
        <v>1649</v>
      </c>
      <c r="K215" s="135" t="e">
        <f t="shared" ref="K215:AB215" si="229">NA()</f>
        <v>#N/A</v>
      </c>
      <c r="L215" s="135" t="e">
        <f t="shared" si="229"/>
        <v>#N/A</v>
      </c>
      <c r="M215" s="164" t="e">
        <f t="shared" si="229"/>
        <v>#N/A</v>
      </c>
      <c r="N215" s="164" t="e">
        <f t="shared" si="229"/>
        <v>#N/A</v>
      </c>
      <c r="O215" s="165" t="e">
        <f t="shared" si="229"/>
        <v>#N/A</v>
      </c>
      <c r="P215" s="135" t="e">
        <f t="shared" si="229"/>
        <v>#N/A</v>
      </c>
      <c r="Q215" s="164" t="e">
        <f t="shared" si="229"/>
        <v>#N/A</v>
      </c>
      <c r="R215" s="164" t="e">
        <f t="shared" si="229"/>
        <v>#N/A</v>
      </c>
      <c r="S215" s="164" t="e">
        <f t="shared" si="229"/>
        <v>#N/A</v>
      </c>
      <c r="T215" s="164" t="e">
        <f t="shared" si="229"/>
        <v>#N/A</v>
      </c>
      <c r="U215" s="164" t="e">
        <f t="shared" si="229"/>
        <v>#N/A</v>
      </c>
      <c r="V215" s="135" t="e">
        <f t="shared" si="229"/>
        <v>#N/A</v>
      </c>
      <c r="W215" s="135" t="e">
        <f t="shared" si="229"/>
        <v>#N/A</v>
      </c>
      <c r="X215" s="135" t="e">
        <f t="shared" si="229"/>
        <v>#N/A</v>
      </c>
      <c r="Y215" s="135" t="e">
        <f t="shared" si="229"/>
        <v>#N/A</v>
      </c>
      <c r="Z215" s="135" t="e">
        <f t="shared" si="229"/>
        <v>#N/A</v>
      </c>
      <c r="AA215" s="135" t="e">
        <f t="shared" si="229"/>
        <v>#N/A</v>
      </c>
      <c r="AB215" s="135" t="e">
        <f t="shared" si="229"/>
        <v>#N/A</v>
      </c>
    </row>
    <row r="216" spans="1:28" ht="15.5">
      <c r="A216" s="29" t="s">
        <v>193</v>
      </c>
      <c r="B216" s="30" t="str">
        <f t="shared" si="0"/>
        <v>PhilippinesBaclayon</v>
      </c>
      <c r="C216" s="29" t="s">
        <v>30</v>
      </c>
      <c r="D216" s="30" t="s">
        <v>898</v>
      </c>
      <c r="E216" s="120">
        <v>0.25209999999999999</v>
      </c>
      <c r="F216" s="181">
        <v>4.7690739000000003E-2</v>
      </c>
      <c r="G216" s="181">
        <v>9.3827400000000005E-2</v>
      </c>
      <c r="H216" s="181">
        <v>0.18459521200000001</v>
      </c>
      <c r="I216" s="120">
        <v>0.32635599999999998</v>
      </c>
      <c r="J216" s="28" t="s">
        <v>1649</v>
      </c>
      <c r="K216" s="135" t="e">
        <f t="shared" ref="K216:AB216" si="230">NA()</f>
        <v>#N/A</v>
      </c>
      <c r="L216" s="135" t="e">
        <f t="shared" si="230"/>
        <v>#N/A</v>
      </c>
      <c r="M216" s="164" t="e">
        <f t="shared" si="230"/>
        <v>#N/A</v>
      </c>
      <c r="N216" s="164" t="e">
        <f t="shared" si="230"/>
        <v>#N/A</v>
      </c>
      <c r="O216" s="165" t="e">
        <f t="shared" si="230"/>
        <v>#N/A</v>
      </c>
      <c r="P216" s="135" t="e">
        <f t="shared" si="230"/>
        <v>#N/A</v>
      </c>
      <c r="Q216" s="164" t="e">
        <f t="shared" si="230"/>
        <v>#N/A</v>
      </c>
      <c r="R216" s="164" t="e">
        <f t="shared" si="230"/>
        <v>#N/A</v>
      </c>
      <c r="S216" s="164" t="e">
        <f t="shared" si="230"/>
        <v>#N/A</v>
      </c>
      <c r="T216" s="164" t="e">
        <f t="shared" si="230"/>
        <v>#N/A</v>
      </c>
      <c r="U216" s="164" t="e">
        <f t="shared" si="230"/>
        <v>#N/A</v>
      </c>
      <c r="V216" s="135" t="e">
        <f t="shared" si="230"/>
        <v>#N/A</v>
      </c>
      <c r="W216" s="135" t="e">
        <f t="shared" si="230"/>
        <v>#N/A</v>
      </c>
      <c r="X216" s="135" t="e">
        <f t="shared" si="230"/>
        <v>#N/A</v>
      </c>
      <c r="Y216" s="135" t="e">
        <f t="shared" si="230"/>
        <v>#N/A</v>
      </c>
      <c r="Z216" s="135" t="e">
        <f t="shared" si="230"/>
        <v>#N/A</v>
      </c>
      <c r="AA216" s="135" t="e">
        <f t="shared" si="230"/>
        <v>#N/A</v>
      </c>
      <c r="AB216" s="135" t="e">
        <f t="shared" si="230"/>
        <v>#N/A</v>
      </c>
    </row>
    <row r="217" spans="1:28" ht="15.5">
      <c r="A217" s="29" t="s">
        <v>193</v>
      </c>
      <c r="B217" s="30" t="str">
        <f t="shared" si="0"/>
        <v>PhilippinesBacnotan</v>
      </c>
      <c r="C217" s="29" t="s">
        <v>30</v>
      </c>
      <c r="D217" s="30" t="s">
        <v>259</v>
      </c>
      <c r="E217" s="120">
        <v>0.25816299999999998</v>
      </c>
      <c r="F217" s="181">
        <v>4.2492514000000002E-2</v>
      </c>
      <c r="G217" s="181">
        <v>8.5840581999999999E-2</v>
      </c>
      <c r="H217" s="181">
        <v>0.178430534</v>
      </c>
      <c r="I217" s="120">
        <v>0.33696900000000002</v>
      </c>
      <c r="J217" s="28" t="s">
        <v>1649</v>
      </c>
      <c r="K217" s="135" t="e">
        <f t="shared" ref="K217:AB217" si="231">NA()</f>
        <v>#N/A</v>
      </c>
      <c r="L217" s="135" t="e">
        <f t="shared" si="231"/>
        <v>#N/A</v>
      </c>
      <c r="M217" s="164" t="e">
        <f t="shared" si="231"/>
        <v>#N/A</v>
      </c>
      <c r="N217" s="164" t="e">
        <f t="shared" si="231"/>
        <v>#N/A</v>
      </c>
      <c r="O217" s="165" t="e">
        <f t="shared" si="231"/>
        <v>#N/A</v>
      </c>
      <c r="P217" s="135" t="e">
        <f t="shared" si="231"/>
        <v>#N/A</v>
      </c>
      <c r="Q217" s="164" t="e">
        <f t="shared" si="231"/>
        <v>#N/A</v>
      </c>
      <c r="R217" s="164" t="e">
        <f t="shared" si="231"/>
        <v>#N/A</v>
      </c>
      <c r="S217" s="164" t="e">
        <f t="shared" si="231"/>
        <v>#N/A</v>
      </c>
      <c r="T217" s="164" t="e">
        <f t="shared" si="231"/>
        <v>#N/A</v>
      </c>
      <c r="U217" s="164" t="e">
        <f t="shared" si="231"/>
        <v>#N/A</v>
      </c>
      <c r="V217" s="135" t="e">
        <f t="shared" si="231"/>
        <v>#N/A</v>
      </c>
      <c r="W217" s="135" t="e">
        <f t="shared" si="231"/>
        <v>#N/A</v>
      </c>
      <c r="X217" s="135" t="e">
        <f t="shared" si="231"/>
        <v>#N/A</v>
      </c>
      <c r="Y217" s="135" t="e">
        <f t="shared" si="231"/>
        <v>#N/A</v>
      </c>
      <c r="Z217" s="135" t="e">
        <f t="shared" si="231"/>
        <v>#N/A</v>
      </c>
      <c r="AA217" s="135" t="e">
        <f t="shared" si="231"/>
        <v>#N/A</v>
      </c>
      <c r="AB217" s="135" t="e">
        <f t="shared" si="231"/>
        <v>#N/A</v>
      </c>
    </row>
    <row r="218" spans="1:28" ht="15.5">
      <c r="A218" s="29" t="s">
        <v>193</v>
      </c>
      <c r="B218" s="30" t="str">
        <f t="shared" si="0"/>
        <v>PhilippinesBaco</v>
      </c>
      <c r="C218" s="29" t="s">
        <v>30</v>
      </c>
      <c r="D218" s="30" t="s">
        <v>1781</v>
      </c>
      <c r="E218" s="120">
        <v>0.24079</v>
      </c>
      <c r="F218" s="181">
        <v>5.4789734999999999E-2</v>
      </c>
      <c r="G218" s="181">
        <v>0.104608357</v>
      </c>
      <c r="H218" s="181">
        <v>0.18857987400000001</v>
      </c>
      <c r="I218" s="120">
        <v>0.293323</v>
      </c>
      <c r="J218" s="28" t="s">
        <v>1649</v>
      </c>
      <c r="K218" s="135" t="e">
        <f t="shared" ref="K218:AB218" si="232">NA()</f>
        <v>#N/A</v>
      </c>
      <c r="L218" s="135" t="e">
        <f t="shared" si="232"/>
        <v>#N/A</v>
      </c>
      <c r="M218" s="164" t="e">
        <f t="shared" si="232"/>
        <v>#N/A</v>
      </c>
      <c r="N218" s="164" t="e">
        <f t="shared" si="232"/>
        <v>#N/A</v>
      </c>
      <c r="O218" s="165" t="e">
        <f t="shared" si="232"/>
        <v>#N/A</v>
      </c>
      <c r="P218" s="135" t="e">
        <f t="shared" si="232"/>
        <v>#N/A</v>
      </c>
      <c r="Q218" s="164" t="e">
        <f t="shared" si="232"/>
        <v>#N/A</v>
      </c>
      <c r="R218" s="164" t="e">
        <f t="shared" si="232"/>
        <v>#N/A</v>
      </c>
      <c r="S218" s="164" t="e">
        <f t="shared" si="232"/>
        <v>#N/A</v>
      </c>
      <c r="T218" s="164" t="e">
        <f t="shared" si="232"/>
        <v>#N/A</v>
      </c>
      <c r="U218" s="164" t="e">
        <f t="shared" si="232"/>
        <v>#N/A</v>
      </c>
      <c r="V218" s="135" t="e">
        <f t="shared" si="232"/>
        <v>#N/A</v>
      </c>
      <c r="W218" s="135" t="e">
        <f t="shared" si="232"/>
        <v>#N/A</v>
      </c>
      <c r="X218" s="135" t="e">
        <f t="shared" si="232"/>
        <v>#N/A</v>
      </c>
      <c r="Y218" s="135" t="e">
        <f t="shared" si="232"/>
        <v>#N/A</v>
      </c>
      <c r="Z218" s="135" t="e">
        <f t="shared" si="232"/>
        <v>#N/A</v>
      </c>
      <c r="AA218" s="135" t="e">
        <f t="shared" si="232"/>
        <v>#N/A</v>
      </c>
      <c r="AB218" s="135" t="e">
        <f t="shared" si="232"/>
        <v>#N/A</v>
      </c>
    </row>
    <row r="219" spans="1:28" ht="15.5">
      <c r="A219" s="29" t="s">
        <v>193</v>
      </c>
      <c r="B219" s="30" t="str">
        <f t="shared" si="0"/>
        <v>PhilippinesBacolod</v>
      </c>
      <c r="C219" s="29" t="s">
        <v>30</v>
      </c>
      <c r="D219" s="30" t="s">
        <v>1233</v>
      </c>
      <c r="E219" s="120">
        <v>0.25206200000000001</v>
      </c>
      <c r="F219" s="181">
        <v>5.1966657999999999E-2</v>
      </c>
      <c r="G219" s="181">
        <v>0.10397673</v>
      </c>
      <c r="H219" s="181">
        <v>0.19531996200000001</v>
      </c>
      <c r="I219" s="120">
        <v>0.30646000000000001</v>
      </c>
      <c r="J219" s="28" t="s">
        <v>1649</v>
      </c>
      <c r="K219" s="135" t="e">
        <f t="shared" ref="K219:AB219" si="233">NA()</f>
        <v>#N/A</v>
      </c>
      <c r="L219" s="135" t="e">
        <f t="shared" si="233"/>
        <v>#N/A</v>
      </c>
      <c r="M219" s="164" t="e">
        <f t="shared" si="233"/>
        <v>#N/A</v>
      </c>
      <c r="N219" s="164" t="e">
        <f t="shared" si="233"/>
        <v>#N/A</v>
      </c>
      <c r="O219" s="165" t="e">
        <f t="shared" si="233"/>
        <v>#N/A</v>
      </c>
      <c r="P219" s="135" t="e">
        <f t="shared" si="233"/>
        <v>#N/A</v>
      </c>
      <c r="Q219" s="164" t="e">
        <f t="shared" si="233"/>
        <v>#N/A</v>
      </c>
      <c r="R219" s="164" t="e">
        <f t="shared" si="233"/>
        <v>#N/A</v>
      </c>
      <c r="S219" s="164" t="e">
        <f t="shared" si="233"/>
        <v>#N/A</v>
      </c>
      <c r="T219" s="164" t="e">
        <f t="shared" si="233"/>
        <v>#N/A</v>
      </c>
      <c r="U219" s="164" t="e">
        <f t="shared" si="233"/>
        <v>#N/A</v>
      </c>
      <c r="V219" s="135" t="e">
        <f t="shared" si="233"/>
        <v>#N/A</v>
      </c>
      <c r="W219" s="135" t="e">
        <f t="shared" si="233"/>
        <v>#N/A</v>
      </c>
      <c r="X219" s="135" t="e">
        <f t="shared" si="233"/>
        <v>#N/A</v>
      </c>
      <c r="Y219" s="135" t="e">
        <f t="shared" si="233"/>
        <v>#N/A</v>
      </c>
      <c r="Z219" s="135" t="e">
        <f t="shared" si="233"/>
        <v>#N/A</v>
      </c>
      <c r="AA219" s="135" t="e">
        <f t="shared" si="233"/>
        <v>#N/A</v>
      </c>
      <c r="AB219" s="135" t="e">
        <f t="shared" si="233"/>
        <v>#N/A</v>
      </c>
    </row>
    <row r="220" spans="1:28" ht="15.5">
      <c r="A220" s="29" t="s">
        <v>193</v>
      </c>
      <c r="B220" s="30" t="str">
        <f t="shared" si="0"/>
        <v>PhilippinesBacolod City (Capital)</v>
      </c>
      <c r="C220" s="29" t="s">
        <v>30</v>
      </c>
      <c r="D220" s="30" t="s">
        <v>1827</v>
      </c>
      <c r="E220" s="120">
        <v>0.27109100000000003</v>
      </c>
      <c r="F220" s="181">
        <v>4.4344383000000001E-2</v>
      </c>
      <c r="G220" s="181">
        <v>9.4458732000000004E-2</v>
      </c>
      <c r="H220" s="181">
        <v>0.19469810900000001</v>
      </c>
      <c r="I220" s="120">
        <v>0.32026900000000003</v>
      </c>
      <c r="J220" s="28" t="s">
        <v>1649</v>
      </c>
      <c r="K220" s="135" t="e">
        <f t="shared" ref="K220:AB220" si="234">NA()</f>
        <v>#N/A</v>
      </c>
      <c r="L220" s="135" t="e">
        <f t="shared" si="234"/>
        <v>#N/A</v>
      </c>
      <c r="M220" s="164" t="e">
        <f t="shared" si="234"/>
        <v>#N/A</v>
      </c>
      <c r="N220" s="164" t="e">
        <f t="shared" si="234"/>
        <v>#N/A</v>
      </c>
      <c r="O220" s="165" t="e">
        <f t="shared" si="234"/>
        <v>#N/A</v>
      </c>
      <c r="P220" s="135" t="e">
        <f t="shared" si="234"/>
        <v>#N/A</v>
      </c>
      <c r="Q220" s="164" t="e">
        <f t="shared" si="234"/>
        <v>#N/A</v>
      </c>
      <c r="R220" s="164" t="e">
        <f t="shared" si="234"/>
        <v>#N/A</v>
      </c>
      <c r="S220" s="164" t="e">
        <f t="shared" si="234"/>
        <v>#N/A</v>
      </c>
      <c r="T220" s="164" t="e">
        <f t="shared" si="234"/>
        <v>#N/A</v>
      </c>
      <c r="U220" s="164" t="e">
        <f t="shared" si="234"/>
        <v>#N/A</v>
      </c>
      <c r="V220" s="135" t="e">
        <f t="shared" si="234"/>
        <v>#N/A</v>
      </c>
      <c r="W220" s="135" t="e">
        <f t="shared" si="234"/>
        <v>#N/A</v>
      </c>
      <c r="X220" s="135" t="e">
        <f t="shared" si="234"/>
        <v>#N/A</v>
      </c>
      <c r="Y220" s="135" t="e">
        <f t="shared" si="234"/>
        <v>#N/A</v>
      </c>
      <c r="Z220" s="135" t="e">
        <f t="shared" si="234"/>
        <v>#N/A</v>
      </c>
      <c r="AA220" s="135" t="e">
        <f t="shared" si="234"/>
        <v>#N/A</v>
      </c>
      <c r="AB220" s="135" t="e">
        <f t="shared" si="234"/>
        <v>#N/A</v>
      </c>
    </row>
    <row r="221" spans="1:28" ht="15.5">
      <c r="A221" s="29" t="s">
        <v>193</v>
      </c>
      <c r="B221" s="30" t="str">
        <f t="shared" si="0"/>
        <v>PhilippinesBacolod-Kalawi (Bacolod Grande)</v>
      </c>
      <c r="C221" s="29" t="s">
        <v>30</v>
      </c>
      <c r="D221" s="30" t="s">
        <v>1561</v>
      </c>
      <c r="E221" s="120">
        <v>0.26697399999999999</v>
      </c>
      <c r="F221" s="181">
        <v>5.7098988000000003E-2</v>
      </c>
      <c r="G221" s="181">
        <v>0.11050333499999999</v>
      </c>
      <c r="H221" s="181">
        <v>0.196055851</v>
      </c>
      <c r="I221" s="120">
        <v>0.25704100000000002</v>
      </c>
      <c r="J221" s="28" t="s">
        <v>1649</v>
      </c>
      <c r="K221" s="135" t="e">
        <f t="shared" ref="K221:AB221" si="235">NA()</f>
        <v>#N/A</v>
      </c>
      <c r="L221" s="135" t="e">
        <f t="shared" si="235"/>
        <v>#N/A</v>
      </c>
      <c r="M221" s="164" t="e">
        <f t="shared" si="235"/>
        <v>#N/A</v>
      </c>
      <c r="N221" s="164" t="e">
        <f t="shared" si="235"/>
        <v>#N/A</v>
      </c>
      <c r="O221" s="165" t="e">
        <f t="shared" si="235"/>
        <v>#N/A</v>
      </c>
      <c r="P221" s="135" t="e">
        <f t="shared" si="235"/>
        <v>#N/A</v>
      </c>
      <c r="Q221" s="164" t="e">
        <f t="shared" si="235"/>
        <v>#N/A</v>
      </c>
      <c r="R221" s="164" t="e">
        <f t="shared" si="235"/>
        <v>#N/A</v>
      </c>
      <c r="S221" s="164" t="e">
        <f t="shared" si="235"/>
        <v>#N/A</v>
      </c>
      <c r="T221" s="164" t="e">
        <f t="shared" si="235"/>
        <v>#N/A</v>
      </c>
      <c r="U221" s="164" t="e">
        <f t="shared" si="235"/>
        <v>#N/A</v>
      </c>
      <c r="V221" s="135" t="e">
        <f t="shared" si="235"/>
        <v>#N/A</v>
      </c>
      <c r="W221" s="135" t="e">
        <f t="shared" si="235"/>
        <v>#N/A</v>
      </c>
      <c r="X221" s="135" t="e">
        <f t="shared" si="235"/>
        <v>#N/A</v>
      </c>
      <c r="Y221" s="135" t="e">
        <f t="shared" si="235"/>
        <v>#N/A</v>
      </c>
      <c r="Z221" s="135" t="e">
        <f t="shared" si="235"/>
        <v>#N/A</v>
      </c>
      <c r="AA221" s="135" t="e">
        <f t="shared" si="235"/>
        <v>#N/A</v>
      </c>
      <c r="AB221" s="135" t="e">
        <f t="shared" si="235"/>
        <v>#N/A</v>
      </c>
    </row>
    <row r="222" spans="1:28" ht="15.5">
      <c r="A222" s="29" t="s">
        <v>193</v>
      </c>
      <c r="B222" s="30" t="str">
        <f t="shared" si="0"/>
        <v>PhilippinesBacolor</v>
      </c>
      <c r="C222" s="29" t="s">
        <v>30</v>
      </c>
      <c r="D222" s="30" t="s">
        <v>487</v>
      </c>
      <c r="E222" s="120">
        <v>0.27146500000000001</v>
      </c>
      <c r="F222" s="181">
        <v>4.5210340000000002E-2</v>
      </c>
      <c r="G222" s="181">
        <v>9.3436390999999994E-2</v>
      </c>
      <c r="H222" s="181">
        <v>0.185428282</v>
      </c>
      <c r="I222" s="120">
        <v>0.32858599999999999</v>
      </c>
      <c r="J222" s="28" t="s">
        <v>1649</v>
      </c>
      <c r="K222" s="135" t="e">
        <f t="shared" ref="K222:AB222" si="236">NA()</f>
        <v>#N/A</v>
      </c>
      <c r="L222" s="135" t="e">
        <f t="shared" si="236"/>
        <v>#N/A</v>
      </c>
      <c r="M222" s="164" t="e">
        <f t="shared" si="236"/>
        <v>#N/A</v>
      </c>
      <c r="N222" s="164" t="e">
        <f t="shared" si="236"/>
        <v>#N/A</v>
      </c>
      <c r="O222" s="165" t="e">
        <f t="shared" si="236"/>
        <v>#N/A</v>
      </c>
      <c r="P222" s="135" t="e">
        <f t="shared" si="236"/>
        <v>#N/A</v>
      </c>
      <c r="Q222" s="164" t="e">
        <f t="shared" si="236"/>
        <v>#N/A</v>
      </c>
      <c r="R222" s="164" t="e">
        <f t="shared" si="236"/>
        <v>#N/A</v>
      </c>
      <c r="S222" s="164" t="e">
        <f t="shared" si="236"/>
        <v>#N/A</v>
      </c>
      <c r="T222" s="164" t="e">
        <f t="shared" si="236"/>
        <v>#N/A</v>
      </c>
      <c r="U222" s="164" t="e">
        <f t="shared" si="236"/>
        <v>#N/A</v>
      </c>
      <c r="V222" s="135" t="e">
        <f t="shared" si="236"/>
        <v>#N/A</v>
      </c>
      <c r="W222" s="135" t="e">
        <f t="shared" si="236"/>
        <v>#N/A</v>
      </c>
      <c r="X222" s="135" t="e">
        <f t="shared" si="236"/>
        <v>#N/A</v>
      </c>
      <c r="Y222" s="135" t="e">
        <f t="shared" si="236"/>
        <v>#N/A</v>
      </c>
      <c r="Z222" s="135" t="e">
        <f t="shared" si="236"/>
        <v>#N/A</v>
      </c>
      <c r="AA222" s="135" t="e">
        <f t="shared" si="236"/>
        <v>#N/A</v>
      </c>
      <c r="AB222" s="135" t="e">
        <f t="shared" si="236"/>
        <v>#N/A</v>
      </c>
    </row>
    <row r="223" spans="1:28" ht="15.5">
      <c r="A223" s="29" t="s">
        <v>193</v>
      </c>
      <c r="B223" s="30" t="str">
        <f t="shared" si="0"/>
        <v>PhilippinesBacong</v>
      </c>
      <c r="C223" s="29" t="s">
        <v>30</v>
      </c>
      <c r="D223" s="30" t="s">
        <v>1857</v>
      </c>
      <c r="E223" s="120">
        <v>0.26323000000000002</v>
      </c>
      <c r="F223" s="181">
        <v>4.4378131000000001E-2</v>
      </c>
      <c r="G223" s="181">
        <v>8.9796588999999996E-2</v>
      </c>
      <c r="H223" s="181">
        <v>0.19188545500000001</v>
      </c>
      <c r="I223" s="120">
        <v>0.32425300000000001</v>
      </c>
      <c r="J223" s="28" t="s">
        <v>1649</v>
      </c>
      <c r="K223" s="135" t="e">
        <f t="shared" ref="K223:AB223" si="237">NA()</f>
        <v>#N/A</v>
      </c>
      <c r="L223" s="135" t="e">
        <f t="shared" si="237"/>
        <v>#N/A</v>
      </c>
      <c r="M223" s="164" t="e">
        <f t="shared" si="237"/>
        <v>#N/A</v>
      </c>
      <c r="N223" s="164" t="e">
        <f t="shared" si="237"/>
        <v>#N/A</v>
      </c>
      <c r="O223" s="165" t="e">
        <f t="shared" si="237"/>
        <v>#N/A</v>
      </c>
      <c r="P223" s="135" t="e">
        <f t="shared" si="237"/>
        <v>#N/A</v>
      </c>
      <c r="Q223" s="164" t="e">
        <f t="shared" si="237"/>
        <v>#N/A</v>
      </c>
      <c r="R223" s="164" t="e">
        <f t="shared" si="237"/>
        <v>#N/A</v>
      </c>
      <c r="S223" s="164" t="e">
        <f t="shared" si="237"/>
        <v>#N/A</v>
      </c>
      <c r="T223" s="164" t="e">
        <f t="shared" si="237"/>
        <v>#N/A</v>
      </c>
      <c r="U223" s="164" t="e">
        <f t="shared" si="237"/>
        <v>#N/A</v>
      </c>
      <c r="V223" s="135" t="e">
        <f t="shared" si="237"/>
        <v>#N/A</v>
      </c>
      <c r="W223" s="135" t="e">
        <f t="shared" si="237"/>
        <v>#N/A</v>
      </c>
      <c r="X223" s="135" t="e">
        <f t="shared" si="237"/>
        <v>#N/A</v>
      </c>
      <c r="Y223" s="135" t="e">
        <f t="shared" si="237"/>
        <v>#N/A</v>
      </c>
      <c r="Z223" s="135" t="e">
        <f t="shared" si="237"/>
        <v>#N/A</v>
      </c>
      <c r="AA223" s="135" t="e">
        <f t="shared" si="237"/>
        <v>#N/A</v>
      </c>
      <c r="AB223" s="135" t="e">
        <f t="shared" si="237"/>
        <v>#N/A</v>
      </c>
    </row>
    <row r="224" spans="1:28" ht="15.5">
      <c r="A224" s="29" t="s">
        <v>193</v>
      </c>
      <c r="B224" s="30" t="str">
        <f t="shared" si="0"/>
        <v>PhilippinesBacoor City</v>
      </c>
      <c r="C224" s="29" t="s">
        <v>30</v>
      </c>
      <c r="D224" s="30" t="s">
        <v>574</v>
      </c>
      <c r="E224" s="120">
        <v>0.290885</v>
      </c>
      <c r="F224" s="181">
        <v>4.4020319000000002E-2</v>
      </c>
      <c r="G224" s="181">
        <v>9.1423871000000004E-2</v>
      </c>
      <c r="H224" s="181">
        <v>0.18890992300000001</v>
      </c>
      <c r="I224" s="120">
        <v>0.32477400000000001</v>
      </c>
      <c r="J224" s="28" t="s">
        <v>1649</v>
      </c>
      <c r="K224" s="135" t="e">
        <f t="shared" ref="K224:AB224" si="238">NA()</f>
        <v>#N/A</v>
      </c>
      <c r="L224" s="135" t="e">
        <f t="shared" si="238"/>
        <v>#N/A</v>
      </c>
      <c r="M224" s="164" t="e">
        <f t="shared" si="238"/>
        <v>#N/A</v>
      </c>
      <c r="N224" s="164" t="e">
        <f t="shared" si="238"/>
        <v>#N/A</v>
      </c>
      <c r="O224" s="165" t="e">
        <f t="shared" si="238"/>
        <v>#N/A</v>
      </c>
      <c r="P224" s="135" t="e">
        <f t="shared" si="238"/>
        <v>#N/A</v>
      </c>
      <c r="Q224" s="164" t="e">
        <f t="shared" si="238"/>
        <v>#N/A</v>
      </c>
      <c r="R224" s="164" t="e">
        <f t="shared" si="238"/>
        <v>#N/A</v>
      </c>
      <c r="S224" s="164" t="e">
        <f t="shared" si="238"/>
        <v>#N/A</v>
      </c>
      <c r="T224" s="164" t="e">
        <f t="shared" si="238"/>
        <v>#N/A</v>
      </c>
      <c r="U224" s="164" t="e">
        <f t="shared" si="238"/>
        <v>#N/A</v>
      </c>
      <c r="V224" s="135" t="e">
        <f t="shared" si="238"/>
        <v>#N/A</v>
      </c>
      <c r="W224" s="135" t="e">
        <f t="shared" si="238"/>
        <v>#N/A</v>
      </c>
      <c r="X224" s="135" t="e">
        <f t="shared" si="238"/>
        <v>#N/A</v>
      </c>
      <c r="Y224" s="135" t="e">
        <f t="shared" si="238"/>
        <v>#N/A</v>
      </c>
      <c r="Z224" s="135" t="e">
        <f t="shared" si="238"/>
        <v>#N/A</v>
      </c>
      <c r="AA224" s="135" t="e">
        <f t="shared" si="238"/>
        <v>#N/A</v>
      </c>
      <c r="AB224" s="135" t="e">
        <f t="shared" si="238"/>
        <v>#N/A</v>
      </c>
    </row>
    <row r="225" spans="1:28" ht="15.5">
      <c r="A225" s="29" t="s">
        <v>193</v>
      </c>
      <c r="B225" s="30" t="str">
        <f t="shared" si="0"/>
        <v>PhilippinesBacuag</v>
      </c>
      <c r="C225" s="29" t="s">
        <v>30</v>
      </c>
      <c r="D225" s="30" t="s">
        <v>1719</v>
      </c>
      <c r="E225" s="120">
        <v>0.24451200000000001</v>
      </c>
      <c r="F225" s="181">
        <v>5.6744442999999999E-2</v>
      </c>
      <c r="G225" s="181">
        <v>0.10996824500000001</v>
      </c>
      <c r="H225" s="181">
        <v>0.20585392799999999</v>
      </c>
      <c r="I225" s="120">
        <v>0.31285400000000002</v>
      </c>
      <c r="J225" s="28" t="s">
        <v>1649</v>
      </c>
      <c r="K225" s="135" t="e">
        <f t="shared" ref="K225:AB225" si="239">NA()</f>
        <v>#N/A</v>
      </c>
      <c r="L225" s="135" t="e">
        <f t="shared" si="239"/>
        <v>#N/A</v>
      </c>
      <c r="M225" s="164" t="e">
        <f t="shared" si="239"/>
        <v>#N/A</v>
      </c>
      <c r="N225" s="164" t="e">
        <f t="shared" si="239"/>
        <v>#N/A</v>
      </c>
      <c r="O225" s="165" t="e">
        <f t="shared" si="239"/>
        <v>#N/A</v>
      </c>
      <c r="P225" s="135" t="e">
        <f t="shared" si="239"/>
        <v>#N/A</v>
      </c>
      <c r="Q225" s="164" t="e">
        <f t="shared" si="239"/>
        <v>#N/A</v>
      </c>
      <c r="R225" s="164" t="e">
        <f t="shared" si="239"/>
        <v>#N/A</v>
      </c>
      <c r="S225" s="164" t="e">
        <f t="shared" si="239"/>
        <v>#N/A</v>
      </c>
      <c r="T225" s="164" t="e">
        <f t="shared" si="239"/>
        <v>#N/A</v>
      </c>
      <c r="U225" s="164" t="e">
        <f t="shared" si="239"/>
        <v>#N/A</v>
      </c>
      <c r="V225" s="135" t="e">
        <f t="shared" si="239"/>
        <v>#N/A</v>
      </c>
      <c r="W225" s="135" t="e">
        <f t="shared" si="239"/>
        <v>#N/A</v>
      </c>
      <c r="X225" s="135" t="e">
        <f t="shared" si="239"/>
        <v>#N/A</v>
      </c>
      <c r="Y225" s="135" t="e">
        <f t="shared" si="239"/>
        <v>#N/A</v>
      </c>
      <c r="Z225" s="135" t="e">
        <f t="shared" si="239"/>
        <v>#N/A</v>
      </c>
      <c r="AA225" s="135" t="e">
        <f t="shared" si="239"/>
        <v>#N/A</v>
      </c>
      <c r="AB225" s="135" t="e">
        <f t="shared" si="239"/>
        <v>#N/A</v>
      </c>
    </row>
    <row r="226" spans="1:28" ht="15.5">
      <c r="A226" s="29" t="s">
        <v>193</v>
      </c>
      <c r="B226" s="30" t="str">
        <f t="shared" si="0"/>
        <v>PhilippinesBacungan (Leon T. Postigo)</v>
      </c>
      <c r="C226" s="29" t="s">
        <v>30</v>
      </c>
      <c r="D226" s="30" t="s">
        <v>1156</v>
      </c>
      <c r="E226" s="120">
        <v>0.220968</v>
      </c>
      <c r="F226" s="181">
        <v>6.1553716000000001E-2</v>
      </c>
      <c r="G226" s="181">
        <v>0.10933984200000001</v>
      </c>
      <c r="H226" s="181">
        <v>0.182563594</v>
      </c>
      <c r="I226" s="120">
        <v>0.28210200000000002</v>
      </c>
      <c r="J226" s="28" t="s">
        <v>1649</v>
      </c>
      <c r="K226" s="135" t="e">
        <f t="shared" ref="K226:AB226" si="240">NA()</f>
        <v>#N/A</v>
      </c>
      <c r="L226" s="135" t="e">
        <f t="shared" si="240"/>
        <v>#N/A</v>
      </c>
      <c r="M226" s="164" t="e">
        <f t="shared" si="240"/>
        <v>#N/A</v>
      </c>
      <c r="N226" s="164" t="e">
        <f t="shared" si="240"/>
        <v>#N/A</v>
      </c>
      <c r="O226" s="165" t="e">
        <f t="shared" si="240"/>
        <v>#N/A</v>
      </c>
      <c r="P226" s="135" t="e">
        <f t="shared" si="240"/>
        <v>#N/A</v>
      </c>
      <c r="Q226" s="164" t="e">
        <f t="shared" si="240"/>
        <v>#N/A</v>
      </c>
      <c r="R226" s="164" t="e">
        <f t="shared" si="240"/>
        <v>#N/A</v>
      </c>
      <c r="S226" s="164" t="e">
        <f t="shared" si="240"/>
        <v>#N/A</v>
      </c>
      <c r="T226" s="164" t="e">
        <f t="shared" si="240"/>
        <v>#N/A</v>
      </c>
      <c r="U226" s="164" t="e">
        <f t="shared" si="240"/>
        <v>#N/A</v>
      </c>
      <c r="V226" s="135" t="e">
        <f t="shared" si="240"/>
        <v>#N/A</v>
      </c>
      <c r="W226" s="135" t="e">
        <f t="shared" si="240"/>
        <v>#N/A</v>
      </c>
      <c r="X226" s="135" t="e">
        <f t="shared" si="240"/>
        <v>#N/A</v>
      </c>
      <c r="Y226" s="135" t="e">
        <f t="shared" si="240"/>
        <v>#N/A</v>
      </c>
      <c r="Z226" s="135" t="e">
        <f t="shared" si="240"/>
        <v>#N/A</v>
      </c>
      <c r="AA226" s="135" t="e">
        <f t="shared" si="240"/>
        <v>#N/A</v>
      </c>
      <c r="AB226" s="135" t="e">
        <f t="shared" si="240"/>
        <v>#N/A</v>
      </c>
    </row>
    <row r="227" spans="1:28" ht="15.5">
      <c r="A227" s="29" t="s">
        <v>193</v>
      </c>
      <c r="B227" s="30" t="str">
        <f t="shared" si="0"/>
        <v>PhilippinesBadian</v>
      </c>
      <c r="C227" s="29" t="s">
        <v>30</v>
      </c>
      <c r="D227" s="30" t="s">
        <v>944</v>
      </c>
      <c r="E227" s="120">
        <v>0.22462499999999999</v>
      </c>
      <c r="F227" s="181">
        <v>5.2912006999999997E-2</v>
      </c>
      <c r="G227" s="181">
        <v>9.6723991999999995E-2</v>
      </c>
      <c r="H227" s="181">
        <v>0.17601287199999999</v>
      </c>
      <c r="I227" s="120">
        <v>0.30533900000000003</v>
      </c>
      <c r="J227" s="28" t="s">
        <v>1649</v>
      </c>
      <c r="K227" s="135" t="e">
        <f t="shared" ref="K227:AB227" si="241">NA()</f>
        <v>#N/A</v>
      </c>
      <c r="L227" s="135" t="e">
        <f t="shared" si="241"/>
        <v>#N/A</v>
      </c>
      <c r="M227" s="164" t="e">
        <f t="shared" si="241"/>
        <v>#N/A</v>
      </c>
      <c r="N227" s="164" t="e">
        <f t="shared" si="241"/>
        <v>#N/A</v>
      </c>
      <c r="O227" s="165" t="e">
        <f t="shared" si="241"/>
        <v>#N/A</v>
      </c>
      <c r="P227" s="135" t="e">
        <f t="shared" si="241"/>
        <v>#N/A</v>
      </c>
      <c r="Q227" s="164" t="e">
        <f t="shared" si="241"/>
        <v>#N/A</v>
      </c>
      <c r="R227" s="164" t="e">
        <f t="shared" si="241"/>
        <v>#N/A</v>
      </c>
      <c r="S227" s="164" t="e">
        <f t="shared" si="241"/>
        <v>#N/A</v>
      </c>
      <c r="T227" s="164" t="e">
        <f t="shared" si="241"/>
        <v>#N/A</v>
      </c>
      <c r="U227" s="164" t="e">
        <f t="shared" si="241"/>
        <v>#N/A</v>
      </c>
      <c r="V227" s="135" t="e">
        <f t="shared" si="241"/>
        <v>#N/A</v>
      </c>
      <c r="W227" s="135" t="e">
        <f t="shared" si="241"/>
        <v>#N/A</v>
      </c>
      <c r="X227" s="135" t="e">
        <f t="shared" si="241"/>
        <v>#N/A</v>
      </c>
      <c r="Y227" s="135" t="e">
        <f t="shared" si="241"/>
        <v>#N/A</v>
      </c>
      <c r="Z227" s="135" t="e">
        <f t="shared" si="241"/>
        <v>#N/A</v>
      </c>
      <c r="AA227" s="135" t="e">
        <f t="shared" si="241"/>
        <v>#N/A</v>
      </c>
      <c r="AB227" s="135" t="e">
        <f t="shared" si="241"/>
        <v>#N/A</v>
      </c>
    </row>
    <row r="228" spans="1:28" ht="15.5">
      <c r="A228" s="29" t="s">
        <v>193</v>
      </c>
      <c r="B228" s="30" t="str">
        <f t="shared" si="0"/>
        <v>PhilippinesBadiangan</v>
      </c>
      <c r="C228" s="29" t="s">
        <v>30</v>
      </c>
      <c r="D228" s="30" t="s">
        <v>850</v>
      </c>
      <c r="E228" s="120">
        <v>0.24132600000000001</v>
      </c>
      <c r="F228" s="181">
        <v>4.3103128999999997E-2</v>
      </c>
      <c r="G228" s="181">
        <v>8.5761896000000004E-2</v>
      </c>
      <c r="H228" s="181">
        <v>0.18011479399999999</v>
      </c>
      <c r="I228" s="120">
        <v>0.33623399999999998</v>
      </c>
      <c r="J228" s="28" t="s">
        <v>1649</v>
      </c>
      <c r="K228" s="135" t="e">
        <f t="shared" ref="K228:AB228" si="242">NA()</f>
        <v>#N/A</v>
      </c>
      <c r="L228" s="135" t="e">
        <f t="shared" si="242"/>
        <v>#N/A</v>
      </c>
      <c r="M228" s="164" t="e">
        <f t="shared" si="242"/>
        <v>#N/A</v>
      </c>
      <c r="N228" s="164" t="e">
        <f t="shared" si="242"/>
        <v>#N/A</v>
      </c>
      <c r="O228" s="165" t="e">
        <f t="shared" si="242"/>
        <v>#N/A</v>
      </c>
      <c r="P228" s="135" t="e">
        <f t="shared" si="242"/>
        <v>#N/A</v>
      </c>
      <c r="Q228" s="164" t="e">
        <f t="shared" si="242"/>
        <v>#N/A</v>
      </c>
      <c r="R228" s="164" t="e">
        <f t="shared" si="242"/>
        <v>#N/A</v>
      </c>
      <c r="S228" s="164" t="e">
        <f t="shared" si="242"/>
        <v>#N/A</v>
      </c>
      <c r="T228" s="164" t="e">
        <f t="shared" si="242"/>
        <v>#N/A</v>
      </c>
      <c r="U228" s="164" t="e">
        <f t="shared" si="242"/>
        <v>#N/A</v>
      </c>
      <c r="V228" s="135" t="e">
        <f t="shared" si="242"/>
        <v>#N/A</v>
      </c>
      <c r="W228" s="135" t="e">
        <f t="shared" si="242"/>
        <v>#N/A</v>
      </c>
      <c r="X228" s="135" t="e">
        <f t="shared" si="242"/>
        <v>#N/A</v>
      </c>
      <c r="Y228" s="135" t="e">
        <f t="shared" si="242"/>
        <v>#N/A</v>
      </c>
      <c r="Z228" s="135" t="e">
        <f t="shared" si="242"/>
        <v>#N/A</v>
      </c>
      <c r="AA228" s="135" t="e">
        <f t="shared" si="242"/>
        <v>#N/A</v>
      </c>
      <c r="AB228" s="135" t="e">
        <f t="shared" si="242"/>
        <v>#N/A</v>
      </c>
    </row>
    <row r="229" spans="1:28" ht="15.5">
      <c r="A229" s="29" t="s">
        <v>193</v>
      </c>
      <c r="B229" s="30" t="str">
        <f t="shared" si="0"/>
        <v>PhilippinesBadoc</v>
      </c>
      <c r="C229" s="29" t="s">
        <v>30</v>
      </c>
      <c r="D229" s="30" t="s">
        <v>199</v>
      </c>
      <c r="E229" s="120">
        <v>0.24905099999999999</v>
      </c>
      <c r="F229" s="181">
        <v>4.3838562999999997E-2</v>
      </c>
      <c r="G229" s="181">
        <v>8.5810981999999994E-2</v>
      </c>
      <c r="H229" s="181">
        <v>0.17146381599999999</v>
      </c>
      <c r="I229" s="120">
        <v>0.32919999999999999</v>
      </c>
      <c r="J229" s="28" t="s">
        <v>1649</v>
      </c>
      <c r="K229" s="135" t="e">
        <f t="shared" ref="K229:AB229" si="243">NA()</f>
        <v>#N/A</v>
      </c>
      <c r="L229" s="135" t="e">
        <f t="shared" si="243"/>
        <v>#N/A</v>
      </c>
      <c r="M229" s="164" t="e">
        <f t="shared" si="243"/>
        <v>#N/A</v>
      </c>
      <c r="N229" s="164" t="e">
        <f t="shared" si="243"/>
        <v>#N/A</v>
      </c>
      <c r="O229" s="165" t="e">
        <f t="shared" si="243"/>
        <v>#N/A</v>
      </c>
      <c r="P229" s="135" t="e">
        <f t="shared" si="243"/>
        <v>#N/A</v>
      </c>
      <c r="Q229" s="164" t="e">
        <f t="shared" si="243"/>
        <v>#N/A</v>
      </c>
      <c r="R229" s="164" t="e">
        <f t="shared" si="243"/>
        <v>#N/A</v>
      </c>
      <c r="S229" s="164" t="e">
        <f t="shared" si="243"/>
        <v>#N/A</v>
      </c>
      <c r="T229" s="164" t="e">
        <f t="shared" si="243"/>
        <v>#N/A</v>
      </c>
      <c r="U229" s="164" t="e">
        <f t="shared" si="243"/>
        <v>#N/A</v>
      </c>
      <c r="V229" s="135" t="e">
        <f t="shared" si="243"/>
        <v>#N/A</v>
      </c>
      <c r="W229" s="135" t="e">
        <f t="shared" si="243"/>
        <v>#N/A</v>
      </c>
      <c r="X229" s="135" t="e">
        <f t="shared" si="243"/>
        <v>#N/A</v>
      </c>
      <c r="Y229" s="135" t="e">
        <f t="shared" si="243"/>
        <v>#N/A</v>
      </c>
      <c r="Z229" s="135" t="e">
        <f t="shared" si="243"/>
        <v>#N/A</v>
      </c>
      <c r="AA229" s="135" t="e">
        <f t="shared" si="243"/>
        <v>#N/A</v>
      </c>
      <c r="AB229" s="135" t="e">
        <f t="shared" si="243"/>
        <v>#N/A</v>
      </c>
    </row>
    <row r="230" spans="1:28" ht="15.5">
      <c r="A230" s="29" t="s">
        <v>193</v>
      </c>
      <c r="B230" s="30" t="str">
        <f t="shared" si="0"/>
        <v>PhilippinesBagabag</v>
      </c>
      <c r="C230" s="29" t="s">
        <v>30</v>
      </c>
      <c r="D230" s="30" t="s">
        <v>398</v>
      </c>
      <c r="E230" s="120">
        <v>0.24610599999999999</v>
      </c>
      <c r="F230" s="181">
        <v>5.0195769000000001E-2</v>
      </c>
      <c r="G230" s="181">
        <v>9.3687502000000006E-2</v>
      </c>
      <c r="H230" s="181">
        <v>0.17619222000000001</v>
      </c>
      <c r="I230" s="120">
        <v>0.321822</v>
      </c>
      <c r="J230" s="28" t="s">
        <v>1649</v>
      </c>
      <c r="K230" s="135" t="e">
        <f t="shared" ref="K230:AB230" si="244">NA()</f>
        <v>#N/A</v>
      </c>
      <c r="L230" s="135" t="e">
        <f t="shared" si="244"/>
        <v>#N/A</v>
      </c>
      <c r="M230" s="164" t="e">
        <f t="shared" si="244"/>
        <v>#N/A</v>
      </c>
      <c r="N230" s="164" t="e">
        <f t="shared" si="244"/>
        <v>#N/A</v>
      </c>
      <c r="O230" s="165" t="e">
        <f t="shared" si="244"/>
        <v>#N/A</v>
      </c>
      <c r="P230" s="135" t="e">
        <f t="shared" si="244"/>
        <v>#N/A</v>
      </c>
      <c r="Q230" s="164" t="e">
        <f t="shared" si="244"/>
        <v>#N/A</v>
      </c>
      <c r="R230" s="164" t="e">
        <f t="shared" si="244"/>
        <v>#N/A</v>
      </c>
      <c r="S230" s="164" t="e">
        <f t="shared" si="244"/>
        <v>#N/A</v>
      </c>
      <c r="T230" s="164" t="e">
        <f t="shared" si="244"/>
        <v>#N/A</v>
      </c>
      <c r="U230" s="164" t="e">
        <f t="shared" si="244"/>
        <v>#N/A</v>
      </c>
      <c r="V230" s="135" t="e">
        <f t="shared" si="244"/>
        <v>#N/A</v>
      </c>
      <c r="W230" s="135" t="e">
        <f t="shared" si="244"/>
        <v>#N/A</v>
      </c>
      <c r="X230" s="135" t="e">
        <f t="shared" si="244"/>
        <v>#N/A</v>
      </c>
      <c r="Y230" s="135" t="e">
        <f t="shared" si="244"/>
        <v>#N/A</v>
      </c>
      <c r="Z230" s="135" t="e">
        <f t="shared" si="244"/>
        <v>#N/A</v>
      </c>
      <c r="AA230" s="135" t="e">
        <f t="shared" si="244"/>
        <v>#N/A</v>
      </c>
      <c r="AB230" s="135" t="e">
        <f t="shared" si="244"/>
        <v>#N/A</v>
      </c>
    </row>
    <row r="231" spans="1:28" ht="15.5">
      <c r="A231" s="29" t="s">
        <v>193</v>
      </c>
      <c r="B231" s="30" t="str">
        <f t="shared" si="0"/>
        <v>PhilippinesBagac</v>
      </c>
      <c r="C231" s="29" t="s">
        <v>30</v>
      </c>
      <c r="D231" s="30" t="s">
        <v>419</v>
      </c>
      <c r="E231" s="120">
        <v>0.25579200000000002</v>
      </c>
      <c r="F231" s="181">
        <v>4.2619543000000003E-2</v>
      </c>
      <c r="G231" s="181">
        <v>8.8803089000000002E-2</v>
      </c>
      <c r="H231" s="181">
        <v>0.184474309</v>
      </c>
      <c r="I231" s="120">
        <v>0.31727100000000003</v>
      </c>
      <c r="J231" s="28" t="s">
        <v>1649</v>
      </c>
      <c r="K231" s="135" t="e">
        <f t="shared" ref="K231:AB231" si="245">NA()</f>
        <v>#N/A</v>
      </c>
      <c r="L231" s="135" t="e">
        <f t="shared" si="245"/>
        <v>#N/A</v>
      </c>
      <c r="M231" s="164" t="e">
        <f t="shared" si="245"/>
        <v>#N/A</v>
      </c>
      <c r="N231" s="164" t="e">
        <f t="shared" si="245"/>
        <v>#N/A</v>
      </c>
      <c r="O231" s="165" t="e">
        <f t="shared" si="245"/>
        <v>#N/A</v>
      </c>
      <c r="P231" s="135" t="e">
        <f t="shared" si="245"/>
        <v>#N/A</v>
      </c>
      <c r="Q231" s="164" t="e">
        <f t="shared" si="245"/>
        <v>#N/A</v>
      </c>
      <c r="R231" s="164" t="e">
        <f t="shared" si="245"/>
        <v>#N/A</v>
      </c>
      <c r="S231" s="164" t="e">
        <f t="shared" si="245"/>
        <v>#N/A</v>
      </c>
      <c r="T231" s="164" t="e">
        <f t="shared" si="245"/>
        <v>#N/A</v>
      </c>
      <c r="U231" s="164" t="e">
        <f t="shared" si="245"/>
        <v>#N/A</v>
      </c>
      <c r="V231" s="135" t="e">
        <f t="shared" si="245"/>
        <v>#N/A</v>
      </c>
      <c r="W231" s="135" t="e">
        <f t="shared" si="245"/>
        <v>#N/A</v>
      </c>
      <c r="X231" s="135" t="e">
        <f t="shared" si="245"/>
        <v>#N/A</v>
      </c>
      <c r="Y231" s="135" t="e">
        <f t="shared" si="245"/>
        <v>#N/A</v>
      </c>
      <c r="Z231" s="135" t="e">
        <f t="shared" si="245"/>
        <v>#N/A</v>
      </c>
      <c r="AA231" s="135" t="e">
        <f t="shared" si="245"/>
        <v>#N/A</v>
      </c>
      <c r="AB231" s="135" t="e">
        <f t="shared" si="245"/>
        <v>#N/A</v>
      </c>
    </row>
    <row r="232" spans="1:28" ht="15.5">
      <c r="A232" s="29" t="s">
        <v>193</v>
      </c>
      <c r="B232" s="30" t="str">
        <f t="shared" si="0"/>
        <v>PhilippinesBagamanoc</v>
      </c>
      <c r="C232" s="29" t="s">
        <v>30</v>
      </c>
      <c r="D232" s="30" t="s">
        <v>747</v>
      </c>
      <c r="E232" s="120">
        <v>0.22318399999999999</v>
      </c>
      <c r="F232" s="181">
        <v>5.6185612000000003E-2</v>
      </c>
      <c r="G232" s="181">
        <v>0.10354081900000001</v>
      </c>
      <c r="H232" s="181">
        <v>0.18829538600000001</v>
      </c>
      <c r="I232" s="120">
        <v>0.30335000000000001</v>
      </c>
      <c r="J232" s="28" t="s">
        <v>1649</v>
      </c>
      <c r="K232" s="135" t="e">
        <f t="shared" ref="K232:AB232" si="246">NA()</f>
        <v>#N/A</v>
      </c>
      <c r="L232" s="135" t="e">
        <f t="shared" si="246"/>
        <v>#N/A</v>
      </c>
      <c r="M232" s="164" t="e">
        <f t="shared" si="246"/>
        <v>#N/A</v>
      </c>
      <c r="N232" s="164" t="e">
        <f t="shared" si="246"/>
        <v>#N/A</v>
      </c>
      <c r="O232" s="165" t="e">
        <f t="shared" si="246"/>
        <v>#N/A</v>
      </c>
      <c r="P232" s="135" t="e">
        <f t="shared" si="246"/>
        <v>#N/A</v>
      </c>
      <c r="Q232" s="164" t="e">
        <f t="shared" si="246"/>
        <v>#N/A</v>
      </c>
      <c r="R232" s="164" t="e">
        <f t="shared" si="246"/>
        <v>#N/A</v>
      </c>
      <c r="S232" s="164" t="e">
        <f t="shared" si="246"/>
        <v>#N/A</v>
      </c>
      <c r="T232" s="164" t="e">
        <f t="shared" si="246"/>
        <v>#N/A</v>
      </c>
      <c r="U232" s="164" t="e">
        <f t="shared" si="246"/>
        <v>#N/A</v>
      </c>
      <c r="V232" s="135" t="e">
        <f t="shared" si="246"/>
        <v>#N/A</v>
      </c>
      <c r="W232" s="135" t="e">
        <f t="shared" si="246"/>
        <v>#N/A</v>
      </c>
      <c r="X232" s="135" t="e">
        <f t="shared" si="246"/>
        <v>#N/A</v>
      </c>
      <c r="Y232" s="135" t="e">
        <f t="shared" si="246"/>
        <v>#N/A</v>
      </c>
      <c r="Z232" s="135" t="e">
        <f t="shared" si="246"/>
        <v>#N/A</v>
      </c>
      <c r="AA232" s="135" t="e">
        <f t="shared" si="246"/>
        <v>#N/A</v>
      </c>
      <c r="AB232" s="135" t="e">
        <f t="shared" si="246"/>
        <v>#N/A</v>
      </c>
    </row>
    <row r="233" spans="1:28" ht="15.5">
      <c r="A233" s="29" t="s">
        <v>193</v>
      </c>
      <c r="B233" s="30" t="str">
        <f t="shared" si="0"/>
        <v>PhilippinesBaganga</v>
      </c>
      <c r="C233" s="29" t="s">
        <v>30</v>
      </c>
      <c r="D233" s="30" t="s">
        <v>1350</v>
      </c>
      <c r="E233" s="120">
        <v>0.224712</v>
      </c>
      <c r="F233" s="181">
        <v>5.7378068999999997E-2</v>
      </c>
      <c r="G233" s="181">
        <v>0.10410554599999999</v>
      </c>
      <c r="H233" s="181">
        <v>0.17874860000000001</v>
      </c>
      <c r="I233" s="120">
        <v>0.29866100000000001</v>
      </c>
      <c r="J233" s="28" t="s">
        <v>1649</v>
      </c>
      <c r="K233" s="135" t="e">
        <f t="shared" ref="K233:AB233" si="247">NA()</f>
        <v>#N/A</v>
      </c>
      <c r="L233" s="135" t="e">
        <f t="shared" si="247"/>
        <v>#N/A</v>
      </c>
      <c r="M233" s="164" t="e">
        <f t="shared" si="247"/>
        <v>#N/A</v>
      </c>
      <c r="N233" s="164" t="e">
        <f t="shared" si="247"/>
        <v>#N/A</v>
      </c>
      <c r="O233" s="165" t="e">
        <f t="shared" si="247"/>
        <v>#N/A</v>
      </c>
      <c r="P233" s="135" t="e">
        <f t="shared" si="247"/>
        <v>#N/A</v>
      </c>
      <c r="Q233" s="164" t="e">
        <f t="shared" si="247"/>
        <v>#N/A</v>
      </c>
      <c r="R233" s="164" t="e">
        <f t="shared" si="247"/>
        <v>#N/A</v>
      </c>
      <c r="S233" s="164" t="e">
        <f t="shared" si="247"/>
        <v>#N/A</v>
      </c>
      <c r="T233" s="164" t="e">
        <f t="shared" si="247"/>
        <v>#N/A</v>
      </c>
      <c r="U233" s="164" t="e">
        <f t="shared" si="247"/>
        <v>#N/A</v>
      </c>
      <c r="V233" s="135" t="e">
        <f t="shared" si="247"/>
        <v>#N/A</v>
      </c>
      <c r="W233" s="135" t="e">
        <f t="shared" si="247"/>
        <v>#N/A</v>
      </c>
      <c r="X233" s="135" t="e">
        <f t="shared" si="247"/>
        <v>#N/A</v>
      </c>
      <c r="Y233" s="135" t="e">
        <f t="shared" si="247"/>
        <v>#N/A</v>
      </c>
      <c r="Z233" s="135" t="e">
        <f t="shared" si="247"/>
        <v>#N/A</v>
      </c>
      <c r="AA233" s="135" t="e">
        <f t="shared" si="247"/>
        <v>#N/A</v>
      </c>
      <c r="AB233" s="135" t="e">
        <f t="shared" si="247"/>
        <v>#N/A</v>
      </c>
    </row>
    <row r="234" spans="1:28" ht="15.5">
      <c r="A234" s="29" t="s">
        <v>193</v>
      </c>
      <c r="B234" s="30" t="str">
        <f t="shared" si="0"/>
        <v>PhilippinesBaggao</v>
      </c>
      <c r="C234" s="29" t="s">
        <v>30</v>
      </c>
      <c r="D234" s="30" t="s">
        <v>337</v>
      </c>
      <c r="E234" s="120">
        <v>0.24076500000000001</v>
      </c>
      <c r="F234" s="181">
        <v>4.8343842999999997E-2</v>
      </c>
      <c r="G234" s="181">
        <v>9.2375154000000001E-2</v>
      </c>
      <c r="H234" s="181">
        <v>0.18116257199999999</v>
      </c>
      <c r="I234" s="120">
        <v>0.31717000000000001</v>
      </c>
      <c r="J234" s="28" t="s">
        <v>1649</v>
      </c>
      <c r="K234" s="135" t="e">
        <f t="shared" ref="K234:AB234" si="248">NA()</f>
        <v>#N/A</v>
      </c>
      <c r="L234" s="135" t="e">
        <f t="shared" si="248"/>
        <v>#N/A</v>
      </c>
      <c r="M234" s="164" t="e">
        <f t="shared" si="248"/>
        <v>#N/A</v>
      </c>
      <c r="N234" s="164" t="e">
        <f t="shared" si="248"/>
        <v>#N/A</v>
      </c>
      <c r="O234" s="165" t="e">
        <f t="shared" si="248"/>
        <v>#N/A</v>
      </c>
      <c r="P234" s="135" t="e">
        <f t="shared" si="248"/>
        <v>#N/A</v>
      </c>
      <c r="Q234" s="164" t="e">
        <f t="shared" si="248"/>
        <v>#N/A</v>
      </c>
      <c r="R234" s="164" t="e">
        <f t="shared" si="248"/>
        <v>#N/A</v>
      </c>
      <c r="S234" s="164" t="e">
        <f t="shared" si="248"/>
        <v>#N/A</v>
      </c>
      <c r="T234" s="164" t="e">
        <f t="shared" si="248"/>
        <v>#N/A</v>
      </c>
      <c r="U234" s="164" t="e">
        <f t="shared" si="248"/>
        <v>#N/A</v>
      </c>
      <c r="V234" s="135" t="e">
        <f t="shared" si="248"/>
        <v>#N/A</v>
      </c>
      <c r="W234" s="135" t="e">
        <f t="shared" si="248"/>
        <v>#N/A</v>
      </c>
      <c r="X234" s="135" t="e">
        <f t="shared" si="248"/>
        <v>#N/A</v>
      </c>
      <c r="Y234" s="135" t="e">
        <f t="shared" si="248"/>
        <v>#N/A</v>
      </c>
      <c r="Z234" s="135" t="e">
        <f t="shared" si="248"/>
        <v>#N/A</v>
      </c>
      <c r="AA234" s="135" t="e">
        <f t="shared" si="248"/>
        <v>#N/A</v>
      </c>
      <c r="AB234" s="135" t="e">
        <f t="shared" si="248"/>
        <v>#N/A</v>
      </c>
    </row>
    <row r="235" spans="1:28" ht="15.5">
      <c r="A235" s="29" t="s">
        <v>193</v>
      </c>
      <c r="B235" s="30" t="str">
        <f t="shared" si="0"/>
        <v>PhilippinesBago City</v>
      </c>
      <c r="C235" s="29" t="s">
        <v>30</v>
      </c>
      <c r="D235" s="30" t="s">
        <v>1828</v>
      </c>
      <c r="E235" s="120">
        <v>0.24419099999999999</v>
      </c>
      <c r="F235" s="181">
        <v>4.9754066E-2</v>
      </c>
      <c r="G235" s="181">
        <v>9.7028324999999999E-2</v>
      </c>
      <c r="H235" s="181">
        <v>0.19042466699999999</v>
      </c>
      <c r="I235" s="120">
        <v>0.321357</v>
      </c>
      <c r="J235" s="28" t="s">
        <v>1649</v>
      </c>
      <c r="K235" s="135" t="e">
        <f t="shared" ref="K235:AB235" si="249">NA()</f>
        <v>#N/A</v>
      </c>
      <c r="L235" s="135" t="e">
        <f t="shared" si="249"/>
        <v>#N/A</v>
      </c>
      <c r="M235" s="164" t="e">
        <f t="shared" si="249"/>
        <v>#N/A</v>
      </c>
      <c r="N235" s="164" t="e">
        <f t="shared" si="249"/>
        <v>#N/A</v>
      </c>
      <c r="O235" s="165" t="e">
        <f t="shared" si="249"/>
        <v>#N/A</v>
      </c>
      <c r="P235" s="135" t="e">
        <f t="shared" si="249"/>
        <v>#N/A</v>
      </c>
      <c r="Q235" s="164" t="e">
        <f t="shared" si="249"/>
        <v>#N/A</v>
      </c>
      <c r="R235" s="164" t="e">
        <f t="shared" si="249"/>
        <v>#N/A</v>
      </c>
      <c r="S235" s="164" t="e">
        <f t="shared" si="249"/>
        <v>#N/A</v>
      </c>
      <c r="T235" s="164" t="e">
        <f t="shared" si="249"/>
        <v>#N/A</v>
      </c>
      <c r="U235" s="164" t="e">
        <f t="shared" si="249"/>
        <v>#N/A</v>
      </c>
      <c r="V235" s="135" t="e">
        <f t="shared" si="249"/>
        <v>#N/A</v>
      </c>
      <c r="W235" s="135" t="e">
        <f t="shared" si="249"/>
        <v>#N/A</v>
      </c>
      <c r="X235" s="135" t="e">
        <f t="shared" si="249"/>
        <v>#N/A</v>
      </c>
      <c r="Y235" s="135" t="e">
        <f t="shared" si="249"/>
        <v>#N/A</v>
      </c>
      <c r="Z235" s="135" t="e">
        <f t="shared" si="249"/>
        <v>#N/A</v>
      </c>
      <c r="AA235" s="135" t="e">
        <f t="shared" si="249"/>
        <v>#N/A</v>
      </c>
      <c r="AB235" s="135" t="e">
        <f t="shared" si="249"/>
        <v>#N/A</v>
      </c>
    </row>
    <row r="236" spans="1:28" ht="15.5">
      <c r="A236" s="29" t="s">
        <v>193</v>
      </c>
      <c r="B236" s="30" t="str">
        <f t="shared" si="0"/>
        <v>PhilippinesBaguio City</v>
      </c>
      <c r="C236" s="29" t="s">
        <v>30</v>
      </c>
      <c r="D236" s="30" t="s">
        <v>1489</v>
      </c>
      <c r="E236" s="120">
        <v>0.28086100000000003</v>
      </c>
      <c r="F236" s="181">
        <v>5.0030982000000002E-2</v>
      </c>
      <c r="G236" s="181">
        <v>0.107011113</v>
      </c>
      <c r="H236" s="181">
        <v>0.21893295800000001</v>
      </c>
      <c r="I236" s="120">
        <v>0.302647</v>
      </c>
      <c r="J236" s="28" t="s">
        <v>1649</v>
      </c>
      <c r="K236" s="135" t="e">
        <f t="shared" ref="K236:AB236" si="250">NA()</f>
        <v>#N/A</v>
      </c>
      <c r="L236" s="135" t="e">
        <f t="shared" si="250"/>
        <v>#N/A</v>
      </c>
      <c r="M236" s="164" t="e">
        <f t="shared" si="250"/>
        <v>#N/A</v>
      </c>
      <c r="N236" s="164" t="e">
        <f t="shared" si="250"/>
        <v>#N/A</v>
      </c>
      <c r="O236" s="165" t="e">
        <f t="shared" si="250"/>
        <v>#N/A</v>
      </c>
      <c r="P236" s="135" t="e">
        <f t="shared" si="250"/>
        <v>#N/A</v>
      </c>
      <c r="Q236" s="164" t="e">
        <f t="shared" si="250"/>
        <v>#N/A</v>
      </c>
      <c r="R236" s="164" t="e">
        <f t="shared" si="250"/>
        <v>#N/A</v>
      </c>
      <c r="S236" s="164" t="e">
        <f t="shared" si="250"/>
        <v>#N/A</v>
      </c>
      <c r="T236" s="164" t="e">
        <f t="shared" si="250"/>
        <v>#N/A</v>
      </c>
      <c r="U236" s="164" t="e">
        <f t="shared" si="250"/>
        <v>#N/A</v>
      </c>
      <c r="V236" s="135" t="e">
        <f t="shared" si="250"/>
        <v>#N/A</v>
      </c>
      <c r="W236" s="135" t="e">
        <f t="shared" si="250"/>
        <v>#N/A</v>
      </c>
      <c r="X236" s="135" t="e">
        <f t="shared" si="250"/>
        <v>#N/A</v>
      </c>
      <c r="Y236" s="135" t="e">
        <f t="shared" si="250"/>
        <v>#N/A</v>
      </c>
      <c r="Z236" s="135" t="e">
        <f t="shared" si="250"/>
        <v>#N/A</v>
      </c>
      <c r="AA236" s="135" t="e">
        <f t="shared" si="250"/>
        <v>#N/A</v>
      </c>
      <c r="AB236" s="135" t="e">
        <f t="shared" si="250"/>
        <v>#N/A</v>
      </c>
    </row>
    <row r="237" spans="1:28" ht="15.5">
      <c r="A237" s="29" t="s">
        <v>193</v>
      </c>
      <c r="B237" s="30" t="str">
        <f t="shared" si="0"/>
        <v>PhilippinesBagulin</v>
      </c>
      <c r="C237" s="29" t="s">
        <v>30</v>
      </c>
      <c r="D237" s="30" t="s">
        <v>260</v>
      </c>
      <c r="E237" s="120">
        <v>0.238704</v>
      </c>
      <c r="F237" s="181">
        <v>4.7413793000000003E-2</v>
      </c>
      <c r="G237" s="181">
        <v>9.7725922000000007E-2</v>
      </c>
      <c r="H237" s="181">
        <v>0.19998513700000001</v>
      </c>
      <c r="I237" s="120">
        <v>0.33940199999999998</v>
      </c>
      <c r="J237" s="28" t="s">
        <v>1649</v>
      </c>
      <c r="K237" s="135" t="e">
        <f t="shared" ref="K237:AB237" si="251">NA()</f>
        <v>#N/A</v>
      </c>
      <c r="L237" s="135" t="e">
        <f t="shared" si="251"/>
        <v>#N/A</v>
      </c>
      <c r="M237" s="164" t="e">
        <f t="shared" si="251"/>
        <v>#N/A</v>
      </c>
      <c r="N237" s="164" t="e">
        <f t="shared" si="251"/>
        <v>#N/A</v>
      </c>
      <c r="O237" s="165" t="e">
        <f t="shared" si="251"/>
        <v>#N/A</v>
      </c>
      <c r="P237" s="135" t="e">
        <f t="shared" si="251"/>
        <v>#N/A</v>
      </c>
      <c r="Q237" s="164" t="e">
        <f t="shared" si="251"/>
        <v>#N/A</v>
      </c>
      <c r="R237" s="164" t="e">
        <f t="shared" si="251"/>
        <v>#N/A</v>
      </c>
      <c r="S237" s="164" t="e">
        <f t="shared" si="251"/>
        <v>#N/A</v>
      </c>
      <c r="T237" s="164" t="e">
        <f t="shared" si="251"/>
        <v>#N/A</v>
      </c>
      <c r="U237" s="164" t="e">
        <f t="shared" si="251"/>
        <v>#N/A</v>
      </c>
      <c r="V237" s="135" t="e">
        <f t="shared" si="251"/>
        <v>#N/A</v>
      </c>
      <c r="W237" s="135" t="e">
        <f t="shared" si="251"/>
        <v>#N/A</v>
      </c>
      <c r="X237" s="135" t="e">
        <f t="shared" si="251"/>
        <v>#N/A</v>
      </c>
      <c r="Y237" s="135" t="e">
        <f t="shared" si="251"/>
        <v>#N/A</v>
      </c>
      <c r="Z237" s="135" t="e">
        <f t="shared" si="251"/>
        <v>#N/A</v>
      </c>
      <c r="AA237" s="135" t="e">
        <f t="shared" si="251"/>
        <v>#N/A</v>
      </c>
      <c r="AB237" s="135" t="e">
        <f t="shared" si="251"/>
        <v>#N/A</v>
      </c>
    </row>
    <row r="238" spans="1:28" ht="15.5">
      <c r="A238" s="29" t="s">
        <v>193</v>
      </c>
      <c r="B238" s="30" t="str">
        <f t="shared" si="0"/>
        <v>PhilippinesBagumbayan</v>
      </c>
      <c r="C238" s="29" t="s">
        <v>30</v>
      </c>
      <c r="D238" s="30" t="s">
        <v>1409</v>
      </c>
      <c r="E238" s="120">
        <v>0.25236700000000001</v>
      </c>
      <c r="F238" s="181">
        <v>5.2146552999999998E-2</v>
      </c>
      <c r="G238" s="181">
        <v>0.103189633</v>
      </c>
      <c r="H238" s="181">
        <v>0.20673715000000001</v>
      </c>
      <c r="I238" s="120">
        <v>0.317994</v>
      </c>
      <c r="J238" s="28" t="s">
        <v>1649</v>
      </c>
      <c r="K238" s="135" t="e">
        <f t="shared" ref="K238:AB238" si="252">NA()</f>
        <v>#N/A</v>
      </c>
      <c r="L238" s="135" t="e">
        <f t="shared" si="252"/>
        <v>#N/A</v>
      </c>
      <c r="M238" s="164" t="e">
        <f t="shared" si="252"/>
        <v>#N/A</v>
      </c>
      <c r="N238" s="164" t="e">
        <f t="shared" si="252"/>
        <v>#N/A</v>
      </c>
      <c r="O238" s="165" t="e">
        <f t="shared" si="252"/>
        <v>#N/A</v>
      </c>
      <c r="P238" s="135" t="e">
        <f t="shared" si="252"/>
        <v>#N/A</v>
      </c>
      <c r="Q238" s="164" t="e">
        <f t="shared" si="252"/>
        <v>#N/A</v>
      </c>
      <c r="R238" s="164" t="e">
        <f t="shared" si="252"/>
        <v>#N/A</v>
      </c>
      <c r="S238" s="164" t="e">
        <f t="shared" si="252"/>
        <v>#N/A</v>
      </c>
      <c r="T238" s="164" t="e">
        <f t="shared" si="252"/>
        <v>#N/A</v>
      </c>
      <c r="U238" s="164" t="e">
        <f t="shared" si="252"/>
        <v>#N/A</v>
      </c>
      <c r="V238" s="135" t="e">
        <f t="shared" si="252"/>
        <v>#N/A</v>
      </c>
      <c r="W238" s="135" t="e">
        <f t="shared" si="252"/>
        <v>#N/A</v>
      </c>
      <c r="X238" s="135" t="e">
        <f t="shared" si="252"/>
        <v>#N/A</v>
      </c>
      <c r="Y238" s="135" t="e">
        <f t="shared" si="252"/>
        <v>#N/A</v>
      </c>
      <c r="Z238" s="135" t="e">
        <f t="shared" si="252"/>
        <v>#N/A</v>
      </c>
      <c r="AA238" s="135" t="e">
        <f t="shared" si="252"/>
        <v>#N/A</v>
      </c>
      <c r="AB238" s="135" t="e">
        <f t="shared" si="252"/>
        <v>#N/A</v>
      </c>
    </row>
    <row r="239" spans="1:28" ht="15.5">
      <c r="A239" s="29" t="s">
        <v>193</v>
      </c>
      <c r="B239" s="30" t="str">
        <f t="shared" si="0"/>
        <v>PhilippinesBais City</v>
      </c>
      <c r="C239" s="29" t="s">
        <v>30</v>
      </c>
      <c r="D239" s="30" t="s">
        <v>1859</v>
      </c>
      <c r="E239" s="120">
        <v>0.23804900000000001</v>
      </c>
      <c r="F239" s="181">
        <v>5.1526391999999997E-2</v>
      </c>
      <c r="G239" s="181">
        <v>9.8753457000000003E-2</v>
      </c>
      <c r="H239" s="181">
        <v>0.18768924300000001</v>
      </c>
      <c r="I239" s="120">
        <v>0.32140099999999999</v>
      </c>
      <c r="J239" s="28" t="s">
        <v>1649</v>
      </c>
      <c r="K239" s="135" t="e">
        <f t="shared" ref="K239:AB239" si="253">NA()</f>
        <v>#N/A</v>
      </c>
      <c r="L239" s="135" t="e">
        <f t="shared" si="253"/>
        <v>#N/A</v>
      </c>
      <c r="M239" s="164" t="e">
        <f t="shared" si="253"/>
        <v>#N/A</v>
      </c>
      <c r="N239" s="164" t="e">
        <f t="shared" si="253"/>
        <v>#N/A</v>
      </c>
      <c r="O239" s="165" t="e">
        <f t="shared" si="253"/>
        <v>#N/A</v>
      </c>
      <c r="P239" s="135" t="e">
        <f t="shared" si="253"/>
        <v>#N/A</v>
      </c>
      <c r="Q239" s="164" t="e">
        <f t="shared" si="253"/>
        <v>#N/A</v>
      </c>
      <c r="R239" s="164" t="e">
        <f t="shared" si="253"/>
        <v>#N/A</v>
      </c>
      <c r="S239" s="164" t="e">
        <f t="shared" si="253"/>
        <v>#N/A</v>
      </c>
      <c r="T239" s="164" t="e">
        <f t="shared" si="253"/>
        <v>#N/A</v>
      </c>
      <c r="U239" s="164" t="e">
        <f t="shared" si="253"/>
        <v>#N/A</v>
      </c>
      <c r="V239" s="135" t="e">
        <f t="shared" si="253"/>
        <v>#N/A</v>
      </c>
      <c r="W239" s="135" t="e">
        <f t="shared" si="253"/>
        <v>#N/A</v>
      </c>
      <c r="X239" s="135" t="e">
        <f t="shared" si="253"/>
        <v>#N/A</v>
      </c>
      <c r="Y239" s="135" t="e">
        <f t="shared" si="253"/>
        <v>#N/A</v>
      </c>
      <c r="Z239" s="135" t="e">
        <f t="shared" si="253"/>
        <v>#N/A</v>
      </c>
      <c r="AA239" s="135" t="e">
        <f t="shared" si="253"/>
        <v>#N/A</v>
      </c>
      <c r="AB239" s="135" t="e">
        <f t="shared" si="253"/>
        <v>#N/A</v>
      </c>
    </row>
    <row r="240" spans="1:28" ht="15.5">
      <c r="A240" s="29" t="s">
        <v>193</v>
      </c>
      <c r="B240" s="30" t="str">
        <f t="shared" si="0"/>
        <v>PhilippinesBakun</v>
      </c>
      <c r="C240" s="29" t="s">
        <v>30</v>
      </c>
      <c r="D240" s="30" t="s">
        <v>1490</v>
      </c>
      <c r="E240" s="120">
        <v>0.24542600000000001</v>
      </c>
      <c r="F240" s="181">
        <v>4.9488832000000003E-2</v>
      </c>
      <c r="G240" s="181">
        <v>0.10236374299999999</v>
      </c>
      <c r="H240" s="181">
        <v>0.21970436900000001</v>
      </c>
      <c r="I240" s="120">
        <v>0.34505400000000003</v>
      </c>
      <c r="J240" s="28" t="s">
        <v>1649</v>
      </c>
      <c r="K240" s="135" t="e">
        <f t="shared" ref="K240:AB240" si="254">NA()</f>
        <v>#N/A</v>
      </c>
      <c r="L240" s="135" t="e">
        <f t="shared" si="254"/>
        <v>#N/A</v>
      </c>
      <c r="M240" s="164" t="e">
        <f t="shared" si="254"/>
        <v>#N/A</v>
      </c>
      <c r="N240" s="164" t="e">
        <f t="shared" si="254"/>
        <v>#N/A</v>
      </c>
      <c r="O240" s="165" t="e">
        <f t="shared" si="254"/>
        <v>#N/A</v>
      </c>
      <c r="P240" s="135" t="e">
        <f t="shared" si="254"/>
        <v>#N/A</v>
      </c>
      <c r="Q240" s="164" t="e">
        <f t="shared" si="254"/>
        <v>#N/A</v>
      </c>
      <c r="R240" s="164" t="e">
        <f t="shared" si="254"/>
        <v>#N/A</v>
      </c>
      <c r="S240" s="164" t="e">
        <f t="shared" si="254"/>
        <v>#N/A</v>
      </c>
      <c r="T240" s="164" t="e">
        <f t="shared" si="254"/>
        <v>#N/A</v>
      </c>
      <c r="U240" s="164" t="e">
        <f t="shared" si="254"/>
        <v>#N/A</v>
      </c>
      <c r="V240" s="135" t="e">
        <f t="shared" si="254"/>
        <v>#N/A</v>
      </c>
      <c r="W240" s="135" t="e">
        <f t="shared" si="254"/>
        <v>#N/A</v>
      </c>
      <c r="X240" s="135" t="e">
        <f t="shared" si="254"/>
        <v>#N/A</v>
      </c>
      <c r="Y240" s="135" t="e">
        <f t="shared" si="254"/>
        <v>#N/A</v>
      </c>
      <c r="Z240" s="135" t="e">
        <f t="shared" si="254"/>
        <v>#N/A</v>
      </c>
      <c r="AA240" s="135" t="e">
        <f t="shared" si="254"/>
        <v>#N/A</v>
      </c>
      <c r="AB240" s="135" t="e">
        <f t="shared" si="254"/>
        <v>#N/A</v>
      </c>
    </row>
    <row r="241" spans="1:28" ht="15.5">
      <c r="A241" s="29" t="s">
        <v>193</v>
      </c>
      <c r="B241" s="30" t="str">
        <f t="shared" si="0"/>
        <v>PhilippinesBalabac</v>
      </c>
      <c r="C241" s="29" t="s">
        <v>30</v>
      </c>
      <c r="D241" s="30" t="s">
        <v>1797</v>
      </c>
      <c r="E241" s="120">
        <v>0.23299800000000001</v>
      </c>
      <c r="F241" s="181">
        <v>6.5019181999999995E-2</v>
      </c>
      <c r="G241" s="181">
        <v>0.119226745</v>
      </c>
      <c r="H241" s="181">
        <v>0.200189328</v>
      </c>
      <c r="I241" s="120">
        <v>0.27001599999999998</v>
      </c>
      <c r="J241" s="28" t="s">
        <v>1649</v>
      </c>
      <c r="K241" s="135" t="e">
        <f t="shared" ref="K241:AB241" si="255">NA()</f>
        <v>#N/A</v>
      </c>
      <c r="L241" s="135" t="e">
        <f t="shared" si="255"/>
        <v>#N/A</v>
      </c>
      <c r="M241" s="164" t="e">
        <f t="shared" si="255"/>
        <v>#N/A</v>
      </c>
      <c r="N241" s="164" t="e">
        <f t="shared" si="255"/>
        <v>#N/A</v>
      </c>
      <c r="O241" s="165" t="e">
        <f t="shared" si="255"/>
        <v>#N/A</v>
      </c>
      <c r="P241" s="135" t="e">
        <f t="shared" si="255"/>
        <v>#N/A</v>
      </c>
      <c r="Q241" s="164" t="e">
        <f t="shared" si="255"/>
        <v>#N/A</v>
      </c>
      <c r="R241" s="164" t="e">
        <f t="shared" si="255"/>
        <v>#N/A</v>
      </c>
      <c r="S241" s="164" t="e">
        <f t="shared" si="255"/>
        <v>#N/A</v>
      </c>
      <c r="T241" s="164" t="e">
        <f t="shared" si="255"/>
        <v>#N/A</v>
      </c>
      <c r="U241" s="164" t="e">
        <f t="shared" si="255"/>
        <v>#N/A</v>
      </c>
      <c r="V241" s="135" t="e">
        <f t="shared" si="255"/>
        <v>#N/A</v>
      </c>
      <c r="W241" s="135" t="e">
        <f t="shared" si="255"/>
        <v>#N/A</v>
      </c>
      <c r="X241" s="135" t="e">
        <f t="shared" si="255"/>
        <v>#N/A</v>
      </c>
      <c r="Y241" s="135" t="e">
        <f t="shared" si="255"/>
        <v>#N/A</v>
      </c>
      <c r="Z241" s="135" t="e">
        <f t="shared" si="255"/>
        <v>#N/A</v>
      </c>
      <c r="AA241" s="135" t="e">
        <f t="shared" si="255"/>
        <v>#N/A</v>
      </c>
      <c r="AB241" s="135" t="e">
        <f t="shared" si="255"/>
        <v>#N/A</v>
      </c>
    </row>
    <row r="242" spans="1:28" ht="15.5">
      <c r="A242" s="29" t="s">
        <v>193</v>
      </c>
      <c r="B242" s="30" t="str">
        <f t="shared" si="0"/>
        <v>PhilippinesBalabagan</v>
      </c>
      <c r="C242" s="29" t="s">
        <v>30</v>
      </c>
      <c r="D242" s="30" t="s">
        <v>1562</v>
      </c>
      <c r="E242" s="120">
        <v>0.27282899999999999</v>
      </c>
      <c r="F242" s="181">
        <v>6.1709981999999997E-2</v>
      </c>
      <c r="G242" s="181">
        <v>0.118087923</v>
      </c>
      <c r="H242" s="181">
        <v>0.21316976800000001</v>
      </c>
      <c r="I242" s="120">
        <v>0.28446300000000002</v>
      </c>
      <c r="J242" s="28" t="s">
        <v>1649</v>
      </c>
      <c r="K242" s="135" t="e">
        <f t="shared" ref="K242:AB242" si="256">NA()</f>
        <v>#N/A</v>
      </c>
      <c r="L242" s="135" t="e">
        <f t="shared" si="256"/>
        <v>#N/A</v>
      </c>
      <c r="M242" s="164" t="e">
        <f t="shared" si="256"/>
        <v>#N/A</v>
      </c>
      <c r="N242" s="164" t="e">
        <f t="shared" si="256"/>
        <v>#N/A</v>
      </c>
      <c r="O242" s="165" t="e">
        <f t="shared" si="256"/>
        <v>#N/A</v>
      </c>
      <c r="P242" s="135" t="e">
        <f t="shared" si="256"/>
        <v>#N/A</v>
      </c>
      <c r="Q242" s="164" t="e">
        <f t="shared" si="256"/>
        <v>#N/A</v>
      </c>
      <c r="R242" s="164" t="e">
        <f t="shared" si="256"/>
        <v>#N/A</v>
      </c>
      <c r="S242" s="164" t="e">
        <f t="shared" si="256"/>
        <v>#N/A</v>
      </c>
      <c r="T242" s="164" t="e">
        <f t="shared" si="256"/>
        <v>#N/A</v>
      </c>
      <c r="U242" s="164" t="e">
        <f t="shared" si="256"/>
        <v>#N/A</v>
      </c>
      <c r="V242" s="135" t="e">
        <f t="shared" si="256"/>
        <v>#N/A</v>
      </c>
      <c r="W242" s="135" t="e">
        <f t="shared" si="256"/>
        <v>#N/A</v>
      </c>
      <c r="X242" s="135" t="e">
        <f t="shared" si="256"/>
        <v>#N/A</v>
      </c>
      <c r="Y242" s="135" t="e">
        <f t="shared" si="256"/>
        <v>#N/A</v>
      </c>
      <c r="Z242" s="135" t="e">
        <f t="shared" si="256"/>
        <v>#N/A</v>
      </c>
      <c r="AA242" s="135" t="e">
        <f t="shared" si="256"/>
        <v>#N/A</v>
      </c>
      <c r="AB242" s="135" t="e">
        <f t="shared" si="256"/>
        <v>#N/A</v>
      </c>
    </row>
    <row r="243" spans="1:28" ht="15.5">
      <c r="A243" s="29" t="s">
        <v>193</v>
      </c>
      <c r="B243" s="30" t="str">
        <f t="shared" si="0"/>
        <v>PhilippinesBalagtas (Bigaa)</v>
      </c>
      <c r="C243" s="29" t="s">
        <v>30</v>
      </c>
      <c r="D243" s="30" t="s">
        <v>433</v>
      </c>
      <c r="E243" s="120">
        <v>0.27408700000000003</v>
      </c>
      <c r="F243" s="181">
        <v>4.5854806999999997E-2</v>
      </c>
      <c r="G243" s="181">
        <v>9.3792692999999996E-2</v>
      </c>
      <c r="H243" s="181">
        <v>0.19676987400000001</v>
      </c>
      <c r="I243" s="120">
        <v>0.325461</v>
      </c>
      <c r="J243" s="28" t="s">
        <v>1649</v>
      </c>
      <c r="K243" s="135" t="e">
        <f t="shared" ref="K243:AB243" si="257">NA()</f>
        <v>#N/A</v>
      </c>
      <c r="L243" s="135" t="e">
        <f t="shared" si="257"/>
        <v>#N/A</v>
      </c>
      <c r="M243" s="164" t="e">
        <f t="shared" si="257"/>
        <v>#N/A</v>
      </c>
      <c r="N243" s="164" t="e">
        <f t="shared" si="257"/>
        <v>#N/A</v>
      </c>
      <c r="O243" s="165" t="e">
        <f t="shared" si="257"/>
        <v>#N/A</v>
      </c>
      <c r="P243" s="135" t="e">
        <f t="shared" si="257"/>
        <v>#N/A</v>
      </c>
      <c r="Q243" s="164" t="e">
        <f t="shared" si="257"/>
        <v>#N/A</v>
      </c>
      <c r="R243" s="164" t="e">
        <f t="shared" si="257"/>
        <v>#N/A</v>
      </c>
      <c r="S243" s="164" t="e">
        <f t="shared" si="257"/>
        <v>#N/A</v>
      </c>
      <c r="T243" s="164" t="e">
        <f t="shared" si="257"/>
        <v>#N/A</v>
      </c>
      <c r="U243" s="164" t="e">
        <f t="shared" si="257"/>
        <v>#N/A</v>
      </c>
      <c r="V243" s="135" t="e">
        <f t="shared" si="257"/>
        <v>#N/A</v>
      </c>
      <c r="W243" s="135" t="e">
        <f t="shared" si="257"/>
        <v>#N/A</v>
      </c>
      <c r="X243" s="135" t="e">
        <f t="shared" si="257"/>
        <v>#N/A</v>
      </c>
      <c r="Y243" s="135" t="e">
        <f t="shared" si="257"/>
        <v>#N/A</v>
      </c>
      <c r="Z243" s="135" t="e">
        <f t="shared" si="257"/>
        <v>#N/A</v>
      </c>
      <c r="AA243" s="135" t="e">
        <f t="shared" si="257"/>
        <v>#N/A</v>
      </c>
      <c r="AB243" s="135" t="e">
        <f t="shared" si="257"/>
        <v>#N/A</v>
      </c>
    </row>
    <row r="244" spans="1:28" ht="15.5">
      <c r="A244" s="29" t="s">
        <v>193</v>
      </c>
      <c r="B244" s="30" t="str">
        <f t="shared" si="0"/>
        <v>PhilippinesBalamban</v>
      </c>
      <c r="C244" s="29" t="s">
        <v>30</v>
      </c>
      <c r="D244" s="30" t="s">
        <v>945</v>
      </c>
      <c r="E244" s="120">
        <v>0.24554599999999999</v>
      </c>
      <c r="F244" s="181">
        <v>5.0139372000000001E-2</v>
      </c>
      <c r="G244" s="181">
        <v>9.8741641000000005E-2</v>
      </c>
      <c r="H244" s="181">
        <v>0.19810271099999999</v>
      </c>
      <c r="I244" s="120">
        <v>0.30660599999999999</v>
      </c>
      <c r="J244" s="28" t="s">
        <v>1649</v>
      </c>
      <c r="K244" s="135" t="e">
        <f t="shared" ref="K244:AB244" si="258">NA()</f>
        <v>#N/A</v>
      </c>
      <c r="L244" s="135" t="e">
        <f t="shared" si="258"/>
        <v>#N/A</v>
      </c>
      <c r="M244" s="164" t="e">
        <f t="shared" si="258"/>
        <v>#N/A</v>
      </c>
      <c r="N244" s="164" t="e">
        <f t="shared" si="258"/>
        <v>#N/A</v>
      </c>
      <c r="O244" s="165" t="e">
        <f t="shared" si="258"/>
        <v>#N/A</v>
      </c>
      <c r="P244" s="135" t="e">
        <f t="shared" si="258"/>
        <v>#N/A</v>
      </c>
      <c r="Q244" s="164" t="e">
        <f t="shared" si="258"/>
        <v>#N/A</v>
      </c>
      <c r="R244" s="164" t="e">
        <f t="shared" si="258"/>
        <v>#N/A</v>
      </c>
      <c r="S244" s="164" t="e">
        <f t="shared" si="258"/>
        <v>#N/A</v>
      </c>
      <c r="T244" s="164" t="e">
        <f t="shared" si="258"/>
        <v>#N/A</v>
      </c>
      <c r="U244" s="164" t="e">
        <f t="shared" si="258"/>
        <v>#N/A</v>
      </c>
      <c r="V244" s="135" t="e">
        <f t="shared" si="258"/>
        <v>#N/A</v>
      </c>
      <c r="W244" s="135" t="e">
        <f t="shared" si="258"/>
        <v>#N/A</v>
      </c>
      <c r="X244" s="135" t="e">
        <f t="shared" si="258"/>
        <v>#N/A</v>
      </c>
      <c r="Y244" s="135" t="e">
        <f t="shared" si="258"/>
        <v>#N/A</v>
      </c>
      <c r="Z244" s="135" t="e">
        <f t="shared" si="258"/>
        <v>#N/A</v>
      </c>
      <c r="AA244" s="135" t="e">
        <f t="shared" si="258"/>
        <v>#N/A</v>
      </c>
      <c r="AB244" s="135" t="e">
        <f t="shared" si="258"/>
        <v>#N/A</v>
      </c>
    </row>
    <row r="245" spans="1:28" ht="15.5">
      <c r="A245" s="29" t="s">
        <v>193</v>
      </c>
      <c r="B245" s="30" t="str">
        <f t="shared" si="0"/>
        <v>PhilippinesBalangiga</v>
      </c>
      <c r="C245" s="29" t="s">
        <v>30</v>
      </c>
      <c r="D245" s="30" t="s">
        <v>996</v>
      </c>
      <c r="E245" s="120">
        <v>0.23230400000000001</v>
      </c>
      <c r="F245" s="181">
        <v>5.6372026999999998E-2</v>
      </c>
      <c r="G245" s="181">
        <v>0.112389066</v>
      </c>
      <c r="H245" s="181">
        <v>0.20738374200000001</v>
      </c>
      <c r="I245" s="120">
        <v>0.30798700000000001</v>
      </c>
      <c r="J245" s="28" t="s">
        <v>1649</v>
      </c>
      <c r="K245" s="135" t="e">
        <f t="shared" ref="K245:AB245" si="259">NA()</f>
        <v>#N/A</v>
      </c>
      <c r="L245" s="135" t="e">
        <f t="shared" si="259"/>
        <v>#N/A</v>
      </c>
      <c r="M245" s="164" t="e">
        <f t="shared" si="259"/>
        <v>#N/A</v>
      </c>
      <c r="N245" s="164" t="e">
        <f t="shared" si="259"/>
        <v>#N/A</v>
      </c>
      <c r="O245" s="165" t="e">
        <f t="shared" si="259"/>
        <v>#N/A</v>
      </c>
      <c r="P245" s="135" t="e">
        <f t="shared" si="259"/>
        <v>#N/A</v>
      </c>
      <c r="Q245" s="164" t="e">
        <f t="shared" si="259"/>
        <v>#N/A</v>
      </c>
      <c r="R245" s="164" t="e">
        <f t="shared" si="259"/>
        <v>#N/A</v>
      </c>
      <c r="S245" s="164" t="e">
        <f t="shared" si="259"/>
        <v>#N/A</v>
      </c>
      <c r="T245" s="164" t="e">
        <f t="shared" si="259"/>
        <v>#N/A</v>
      </c>
      <c r="U245" s="164" t="e">
        <f t="shared" si="259"/>
        <v>#N/A</v>
      </c>
      <c r="V245" s="135" t="e">
        <f t="shared" si="259"/>
        <v>#N/A</v>
      </c>
      <c r="W245" s="135" t="e">
        <f t="shared" si="259"/>
        <v>#N/A</v>
      </c>
      <c r="X245" s="135" t="e">
        <f t="shared" si="259"/>
        <v>#N/A</v>
      </c>
      <c r="Y245" s="135" t="e">
        <f t="shared" si="259"/>
        <v>#N/A</v>
      </c>
      <c r="Z245" s="135" t="e">
        <f t="shared" si="259"/>
        <v>#N/A</v>
      </c>
      <c r="AA245" s="135" t="e">
        <f t="shared" si="259"/>
        <v>#N/A</v>
      </c>
      <c r="AB245" s="135" t="e">
        <f t="shared" si="259"/>
        <v>#N/A</v>
      </c>
    </row>
    <row r="246" spans="1:28" ht="15.5">
      <c r="A246" s="29" t="s">
        <v>193</v>
      </c>
      <c r="B246" s="30" t="str">
        <f t="shared" si="0"/>
        <v>PhilippinesBalangkayan</v>
      </c>
      <c r="C246" s="29" t="s">
        <v>30</v>
      </c>
      <c r="D246" s="30" t="s">
        <v>997</v>
      </c>
      <c r="E246" s="120">
        <v>0.233679</v>
      </c>
      <c r="F246" s="181">
        <v>5.4222222E-2</v>
      </c>
      <c r="G246" s="181">
        <v>0.108148148</v>
      </c>
      <c r="H246" s="181">
        <v>0.19920987700000001</v>
      </c>
      <c r="I246" s="120">
        <v>0.300543</v>
      </c>
      <c r="J246" s="28" t="s">
        <v>1649</v>
      </c>
      <c r="K246" s="135" t="e">
        <f t="shared" ref="K246:AB246" si="260">NA()</f>
        <v>#N/A</v>
      </c>
      <c r="L246" s="135" t="e">
        <f t="shared" si="260"/>
        <v>#N/A</v>
      </c>
      <c r="M246" s="164" t="e">
        <f t="shared" si="260"/>
        <v>#N/A</v>
      </c>
      <c r="N246" s="164" t="e">
        <f t="shared" si="260"/>
        <v>#N/A</v>
      </c>
      <c r="O246" s="165" t="e">
        <f t="shared" si="260"/>
        <v>#N/A</v>
      </c>
      <c r="P246" s="135" t="e">
        <f t="shared" si="260"/>
        <v>#N/A</v>
      </c>
      <c r="Q246" s="164" t="e">
        <f t="shared" si="260"/>
        <v>#N/A</v>
      </c>
      <c r="R246" s="164" t="e">
        <f t="shared" si="260"/>
        <v>#N/A</v>
      </c>
      <c r="S246" s="164" t="e">
        <f t="shared" si="260"/>
        <v>#N/A</v>
      </c>
      <c r="T246" s="164" t="e">
        <f t="shared" si="260"/>
        <v>#N/A</v>
      </c>
      <c r="U246" s="164" t="e">
        <f t="shared" si="260"/>
        <v>#N/A</v>
      </c>
      <c r="V246" s="135" t="e">
        <f t="shared" si="260"/>
        <v>#N/A</v>
      </c>
      <c r="W246" s="135" t="e">
        <f t="shared" si="260"/>
        <v>#N/A</v>
      </c>
      <c r="X246" s="135" t="e">
        <f t="shared" si="260"/>
        <v>#N/A</v>
      </c>
      <c r="Y246" s="135" t="e">
        <f t="shared" si="260"/>
        <v>#N/A</v>
      </c>
      <c r="Z246" s="135" t="e">
        <f t="shared" si="260"/>
        <v>#N/A</v>
      </c>
      <c r="AA246" s="135" t="e">
        <f t="shared" si="260"/>
        <v>#N/A</v>
      </c>
      <c r="AB246" s="135" t="e">
        <f t="shared" si="260"/>
        <v>#N/A</v>
      </c>
    </row>
    <row r="247" spans="1:28" ht="15.5">
      <c r="A247" s="29" t="s">
        <v>193</v>
      </c>
      <c r="B247" s="30" t="str">
        <f t="shared" si="0"/>
        <v>PhilippinesBalaoan</v>
      </c>
      <c r="C247" s="29" t="s">
        <v>30</v>
      </c>
      <c r="D247" s="30" t="s">
        <v>261</v>
      </c>
      <c r="E247" s="120">
        <v>0.25262800000000002</v>
      </c>
      <c r="F247" s="181">
        <v>4.3304072999999998E-2</v>
      </c>
      <c r="G247" s="181">
        <v>8.5000510000000001E-2</v>
      </c>
      <c r="H247" s="181">
        <v>0.178268858</v>
      </c>
      <c r="I247" s="120">
        <v>0.33124900000000002</v>
      </c>
      <c r="J247" s="28" t="s">
        <v>1649</v>
      </c>
      <c r="K247" s="135" t="e">
        <f t="shared" ref="K247:AB247" si="261">NA()</f>
        <v>#N/A</v>
      </c>
      <c r="L247" s="135" t="e">
        <f t="shared" si="261"/>
        <v>#N/A</v>
      </c>
      <c r="M247" s="164" t="e">
        <f t="shared" si="261"/>
        <v>#N/A</v>
      </c>
      <c r="N247" s="164" t="e">
        <f t="shared" si="261"/>
        <v>#N/A</v>
      </c>
      <c r="O247" s="165" t="e">
        <f t="shared" si="261"/>
        <v>#N/A</v>
      </c>
      <c r="P247" s="135" t="e">
        <f t="shared" si="261"/>
        <v>#N/A</v>
      </c>
      <c r="Q247" s="164" t="e">
        <f t="shared" si="261"/>
        <v>#N/A</v>
      </c>
      <c r="R247" s="164" t="e">
        <f t="shared" si="261"/>
        <v>#N/A</v>
      </c>
      <c r="S247" s="164" t="e">
        <f t="shared" si="261"/>
        <v>#N/A</v>
      </c>
      <c r="T247" s="164" t="e">
        <f t="shared" si="261"/>
        <v>#N/A</v>
      </c>
      <c r="U247" s="164" t="e">
        <f t="shared" si="261"/>
        <v>#N/A</v>
      </c>
      <c r="V247" s="135" t="e">
        <f t="shared" si="261"/>
        <v>#N/A</v>
      </c>
      <c r="W247" s="135" t="e">
        <f t="shared" si="261"/>
        <v>#N/A</v>
      </c>
      <c r="X247" s="135" t="e">
        <f t="shared" si="261"/>
        <v>#N/A</v>
      </c>
      <c r="Y247" s="135" t="e">
        <f t="shared" si="261"/>
        <v>#N/A</v>
      </c>
      <c r="Z247" s="135" t="e">
        <f t="shared" si="261"/>
        <v>#N/A</v>
      </c>
      <c r="AA247" s="135" t="e">
        <f t="shared" si="261"/>
        <v>#N/A</v>
      </c>
      <c r="AB247" s="135" t="e">
        <f t="shared" si="261"/>
        <v>#N/A</v>
      </c>
    </row>
    <row r="248" spans="1:28" ht="15.5">
      <c r="A248" s="29" t="s">
        <v>193</v>
      </c>
      <c r="B248" s="30" t="str">
        <f t="shared" si="0"/>
        <v>PhilippinesBalasan</v>
      </c>
      <c r="C248" s="29" t="s">
        <v>30</v>
      </c>
      <c r="D248" s="30" t="s">
        <v>851</v>
      </c>
      <c r="E248" s="120">
        <v>0.238485</v>
      </c>
      <c r="F248" s="181">
        <v>5.418883E-2</v>
      </c>
      <c r="G248" s="181">
        <v>0.10330029</v>
      </c>
      <c r="H248" s="181">
        <v>0.18961557100000001</v>
      </c>
      <c r="I248" s="120">
        <v>0.30693900000000002</v>
      </c>
      <c r="J248" s="28" t="s">
        <v>1649</v>
      </c>
      <c r="K248" s="135" t="e">
        <f t="shared" ref="K248:AB248" si="262">NA()</f>
        <v>#N/A</v>
      </c>
      <c r="L248" s="135" t="e">
        <f t="shared" si="262"/>
        <v>#N/A</v>
      </c>
      <c r="M248" s="164" t="e">
        <f t="shared" si="262"/>
        <v>#N/A</v>
      </c>
      <c r="N248" s="164" t="e">
        <f t="shared" si="262"/>
        <v>#N/A</v>
      </c>
      <c r="O248" s="165" t="e">
        <f t="shared" si="262"/>
        <v>#N/A</v>
      </c>
      <c r="P248" s="135" t="e">
        <f t="shared" si="262"/>
        <v>#N/A</v>
      </c>
      <c r="Q248" s="164" t="e">
        <f t="shared" si="262"/>
        <v>#N/A</v>
      </c>
      <c r="R248" s="164" t="e">
        <f t="shared" si="262"/>
        <v>#N/A</v>
      </c>
      <c r="S248" s="164" t="e">
        <f t="shared" si="262"/>
        <v>#N/A</v>
      </c>
      <c r="T248" s="164" t="e">
        <f t="shared" si="262"/>
        <v>#N/A</v>
      </c>
      <c r="U248" s="164" t="e">
        <f t="shared" si="262"/>
        <v>#N/A</v>
      </c>
      <c r="V248" s="135" t="e">
        <f t="shared" si="262"/>
        <v>#N/A</v>
      </c>
      <c r="W248" s="135" t="e">
        <f t="shared" si="262"/>
        <v>#N/A</v>
      </c>
      <c r="X248" s="135" t="e">
        <f t="shared" si="262"/>
        <v>#N/A</v>
      </c>
      <c r="Y248" s="135" t="e">
        <f t="shared" si="262"/>
        <v>#N/A</v>
      </c>
      <c r="Z248" s="135" t="e">
        <f t="shared" si="262"/>
        <v>#N/A</v>
      </c>
      <c r="AA248" s="135" t="e">
        <f t="shared" si="262"/>
        <v>#N/A</v>
      </c>
      <c r="AB248" s="135" t="e">
        <f t="shared" si="262"/>
        <v>#N/A</v>
      </c>
    </row>
    <row r="249" spans="1:28" ht="15.5">
      <c r="A249" s="29" t="s">
        <v>193</v>
      </c>
      <c r="B249" s="30" t="str">
        <f t="shared" si="0"/>
        <v>PhilippinesBalatan</v>
      </c>
      <c r="C249" s="29" t="s">
        <v>30</v>
      </c>
      <c r="D249" s="30" t="s">
        <v>710</v>
      </c>
      <c r="E249" s="120">
        <v>0.22951299999999999</v>
      </c>
      <c r="F249" s="181">
        <v>6.5066943000000002E-2</v>
      </c>
      <c r="G249" s="181">
        <v>0.121143522</v>
      </c>
      <c r="H249" s="181">
        <v>0.20965655499999999</v>
      </c>
      <c r="I249" s="120">
        <v>0.27705200000000002</v>
      </c>
      <c r="J249" s="28" t="s">
        <v>1649</v>
      </c>
      <c r="K249" s="135" t="e">
        <f t="shared" ref="K249:AB249" si="263">NA()</f>
        <v>#N/A</v>
      </c>
      <c r="L249" s="135" t="e">
        <f t="shared" si="263"/>
        <v>#N/A</v>
      </c>
      <c r="M249" s="164" t="e">
        <f t="shared" si="263"/>
        <v>#N/A</v>
      </c>
      <c r="N249" s="164" t="e">
        <f t="shared" si="263"/>
        <v>#N/A</v>
      </c>
      <c r="O249" s="165" t="e">
        <f t="shared" si="263"/>
        <v>#N/A</v>
      </c>
      <c r="P249" s="135" t="e">
        <f t="shared" si="263"/>
        <v>#N/A</v>
      </c>
      <c r="Q249" s="164" t="e">
        <f t="shared" si="263"/>
        <v>#N/A</v>
      </c>
      <c r="R249" s="164" t="e">
        <f t="shared" si="263"/>
        <v>#N/A</v>
      </c>
      <c r="S249" s="164" t="e">
        <f t="shared" si="263"/>
        <v>#N/A</v>
      </c>
      <c r="T249" s="164" t="e">
        <f t="shared" si="263"/>
        <v>#N/A</v>
      </c>
      <c r="U249" s="164" t="e">
        <f t="shared" si="263"/>
        <v>#N/A</v>
      </c>
      <c r="V249" s="135" t="e">
        <f t="shared" si="263"/>
        <v>#N/A</v>
      </c>
      <c r="W249" s="135" t="e">
        <f t="shared" si="263"/>
        <v>#N/A</v>
      </c>
      <c r="X249" s="135" t="e">
        <f t="shared" si="263"/>
        <v>#N/A</v>
      </c>
      <c r="Y249" s="135" t="e">
        <f t="shared" si="263"/>
        <v>#N/A</v>
      </c>
      <c r="Z249" s="135" t="e">
        <f t="shared" si="263"/>
        <v>#N/A</v>
      </c>
      <c r="AA249" s="135" t="e">
        <f t="shared" si="263"/>
        <v>#N/A</v>
      </c>
      <c r="AB249" s="135" t="e">
        <f t="shared" si="263"/>
        <v>#N/A</v>
      </c>
    </row>
    <row r="250" spans="1:28" ht="15.5">
      <c r="A250" s="29" t="s">
        <v>193</v>
      </c>
      <c r="B250" s="30" t="str">
        <f t="shared" si="0"/>
        <v>PhilippinesBalayan</v>
      </c>
      <c r="C250" s="29" t="s">
        <v>30</v>
      </c>
      <c r="D250" s="30" t="s">
        <v>545</v>
      </c>
      <c r="E250" s="120">
        <v>0.256023</v>
      </c>
      <c r="F250" s="181">
        <v>4.9294920999999998E-2</v>
      </c>
      <c r="G250" s="181">
        <v>9.4080419999999998E-2</v>
      </c>
      <c r="H250" s="181">
        <v>0.17894353900000001</v>
      </c>
      <c r="I250" s="120">
        <v>0.311172</v>
      </c>
      <c r="J250" s="28" t="s">
        <v>1649</v>
      </c>
      <c r="K250" s="135" t="e">
        <f t="shared" ref="K250:AB250" si="264">NA()</f>
        <v>#N/A</v>
      </c>
      <c r="L250" s="135" t="e">
        <f t="shared" si="264"/>
        <v>#N/A</v>
      </c>
      <c r="M250" s="164" t="e">
        <f t="shared" si="264"/>
        <v>#N/A</v>
      </c>
      <c r="N250" s="164" t="e">
        <f t="shared" si="264"/>
        <v>#N/A</v>
      </c>
      <c r="O250" s="165" t="e">
        <f t="shared" si="264"/>
        <v>#N/A</v>
      </c>
      <c r="P250" s="135" t="e">
        <f t="shared" si="264"/>
        <v>#N/A</v>
      </c>
      <c r="Q250" s="164" t="e">
        <f t="shared" si="264"/>
        <v>#N/A</v>
      </c>
      <c r="R250" s="164" t="e">
        <f t="shared" si="264"/>
        <v>#N/A</v>
      </c>
      <c r="S250" s="164" t="e">
        <f t="shared" si="264"/>
        <v>#N/A</v>
      </c>
      <c r="T250" s="164" t="e">
        <f t="shared" si="264"/>
        <v>#N/A</v>
      </c>
      <c r="U250" s="164" t="e">
        <f t="shared" si="264"/>
        <v>#N/A</v>
      </c>
      <c r="V250" s="135" t="e">
        <f t="shared" si="264"/>
        <v>#N/A</v>
      </c>
      <c r="W250" s="135" t="e">
        <f t="shared" si="264"/>
        <v>#N/A</v>
      </c>
      <c r="X250" s="135" t="e">
        <f t="shared" si="264"/>
        <v>#N/A</v>
      </c>
      <c r="Y250" s="135" t="e">
        <f t="shared" si="264"/>
        <v>#N/A</v>
      </c>
      <c r="Z250" s="135" t="e">
        <f t="shared" si="264"/>
        <v>#N/A</v>
      </c>
      <c r="AA250" s="135" t="e">
        <f t="shared" si="264"/>
        <v>#N/A</v>
      </c>
      <c r="AB250" s="135" t="e">
        <f t="shared" si="264"/>
        <v>#N/A</v>
      </c>
    </row>
    <row r="251" spans="1:28" ht="15.5">
      <c r="A251" s="29" t="s">
        <v>193</v>
      </c>
      <c r="B251" s="30" t="str">
        <f t="shared" si="0"/>
        <v>PhilippinesBalbalan</v>
      </c>
      <c r="C251" s="29" t="s">
        <v>30</v>
      </c>
      <c r="D251" s="30" t="s">
        <v>1516</v>
      </c>
      <c r="E251" s="120">
        <v>0.20164000000000001</v>
      </c>
      <c r="F251" s="181">
        <v>4.8216481999999998E-2</v>
      </c>
      <c r="G251" s="181">
        <v>8.1344813000000002E-2</v>
      </c>
      <c r="H251" s="181">
        <v>0.15973759700000001</v>
      </c>
      <c r="I251" s="120">
        <v>0.35727799999999998</v>
      </c>
      <c r="J251" s="28" t="s">
        <v>1649</v>
      </c>
      <c r="K251" s="135" t="e">
        <f t="shared" ref="K251:AB251" si="265">NA()</f>
        <v>#N/A</v>
      </c>
      <c r="L251" s="135" t="e">
        <f t="shared" si="265"/>
        <v>#N/A</v>
      </c>
      <c r="M251" s="164" t="e">
        <f t="shared" si="265"/>
        <v>#N/A</v>
      </c>
      <c r="N251" s="164" t="e">
        <f t="shared" si="265"/>
        <v>#N/A</v>
      </c>
      <c r="O251" s="165" t="e">
        <f t="shared" si="265"/>
        <v>#N/A</v>
      </c>
      <c r="P251" s="135" t="e">
        <f t="shared" si="265"/>
        <v>#N/A</v>
      </c>
      <c r="Q251" s="164" t="e">
        <f t="shared" si="265"/>
        <v>#N/A</v>
      </c>
      <c r="R251" s="164" t="e">
        <f t="shared" si="265"/>
        <v>#N/A</v>
      </c>
      <c r="S251" s="164" t="e">
        <f t="shared" si="265"/>
        <v>#N/A</v>
      </c>
      <c r="T251" s="164" t="e">
        <f t="shared" si="265"/>
        <v>#N/A</v>
      </c>
      <c r="U251" s="164" t="e">
        <f t="shared" si="265"/>
        <v>#N/A</v>
      </c>
      <c r="V251" s="135" t="e">
        <f t="shared" si="265"/>
        <v>#N/A</v>
      </c>
      <c r="W251" s="135" t="e">
        <f t="shared" si="265"/>
        <v>#N/A</v>
      </c>
      <c r="X251" s="135" t="e">
        <f t="shared" si="265"/>
        <v>#N/A</v>
      </c>
      <c r="Y251" s="135" t="e">
        <f t="shared" si="265"/>
        <v>#N/A</v>
      </c>
      <c r="Z251" s="135" t="e">
        <f t="shared" si="265"/>
        <v>#N/A</v>
      </c>
      <c r="AA251" s="135" t="e">
        <f t="shared" si="265"/>
        <v>#N/A</v>
      </c>
      <c r="AB251" s="135" t="e">
        <f t="shared" si="265"/>
        <v>#N/A</v>
      </c>
    </row>
    <row r="252" spans="1:28" ht="15.5">
      <c r="A252" s="29" t="s">
        <v>193</v>
      </c>
      <c r="B252" s="30" t="str">
        <f t="shared" si="0"/>
        <v>PhilippinesBaleno</v>
      </c>
      <c r="C252" s="29" t="s">
        <v>30</v>
      </c>
      <c r="D252" s="30" t="s">
        <v>759</v>
      </c>
      <c r="E252" s="120">
        <v>0.210262</v>
      </c>
      <c r="F252" s="181">
        <v>6.26916E-2</v>
      </c>
      <c r="G252" s="181">
        <v>0.111626303</v>
      </c>
      <c r="H252" s="181">
        <v>0.182633354</v>
      </c>
      <c r="I252" s="120">
        <v>0.25965700000000003</v>
      </c>
      <c r="J252" s="28" t="s">
        <v>1649</v>
      </c>
      <c r="K252" s="135" t="e">
        <f t="shared" ref="K252:AB252" si="266">NA()</f>
        <v>#N/A</v>
      </c>
      <c r="L252" s="135" t="e">
        <f t="shared" si="266"/>
        <v>#N/A</v>
      </c>
      <c r="M252" s="164" t="e">
        <f t="shared" si="266"/>
        <v>#N/A</v>
      </c>
      <c r="N252" s="164" t="e">
        <f t="shared" si="266"/>
        <v>#N/A</v>
      </c>
      <c r="O252" s="165" t="e">
        <f t="shared" si="266"/>
        <v>#N/A</v>
      </c>
      <c r="P252" s="135" t="e">
        <f t="shared" si="266"/>
        <v>#N/A</v>
      </c>
      <c r="Q252" s="164" t="e">
        <f t="shared" si="266"/>
        <v>#N/A</v>
      </c>
      <c r="R252" s="164" t="e">
        <f t="shared" si="266"/>
        <v>#N/A</v>
      </c>
      <c r="S252" s="164" t="e">
        <f t="shared" si="266"/>
        <v>#N/A</v>
      </c>
      <c r="T252" s="164" t="e">
        <f t="shared" si="266"/>
        <v>#N/A</v>
      </c>
      <c r="U252" s="164" t="e">
        <f t="shared" si="266"/>
        <v>#N/A</v>
      </c>
      <c r="V252" s="135" t="e">
        <f t="shared" si="266"/>
        <v>#N/A</v>
      </c>
      <c r="W252" s="135" t="e">
        <f t="shared" si="266"/>
        <v>#N/A</v>
      </c>
      <c r="X252" s="135" t="e">
        <f t="shared" si="266"/>
        <v>#N/A</v>
      </c>
      <c r="Y252" s="135" t="e">
        <f t="shared" si="266"/>
        <v>#N/A</v>
      </c>
      <c r="Z252" s="135" t="e">
        <f t="shared" si="266"/>
        <v>#N/A</v>
      </c>
      <c r="AA252" s="135" t="e">
        <f t="shared" si="266"/>
        <v>#N/A</v>
      </c>
      <c r="AB252" s="135" t="e">
        <f t="shared" si="266"/>
        <v>#N/A</v>
      </c>
    </row>
    <row r="253" spans="1:28" ht="15.5">
      <c r="A253" s="29" t="s">
        <v>193</v>
      </c>
      <c r="B253" s="30" t="str">
        <f t="shared" si="0"/>
        <v>PhilippinesBaler (Capital)</v>
      </c>
      <c r="C253" s="29" t="s">
        <v>30</v>
      </c>
      <c r="D253" s="30" t="s">
        <v>534</v>
      </c>
      <c r="E253" s="120">
        <v>0.25666</v>
      </c>
      <c r="F253" s="181">
        <v>5.3030686E-2</v>
      </c>
      <c r="G253" s="181">
        <v>0.11051008499999999</v>
      </c>
      <c r="H253" s="181">
        <v>0.209670896</v>
      </c>
      <c r="I253" s="120">
        <v>0.30696099999999998</v>
      </c>
      <c r="J253" s="28" t="s">
        <v>1649</v>
      </c>
      <c r="K253" s="135" t="e">
        <f t="shared" ref="K253:AB253" si="267">NA()</f>
        <v>#N/A</v>
      </c>
      <c r="L253" s="135" t="e">
        <f t="shared" si="267"/>
        <v>#N/A</v>
      </c>
      <c r="M253" s="164" t="e">
        <f t="shared" si="267"/>
        <v>#N/A</v>
      </c>
      <c r="N253" s="164" t="e">
        <f t="shared" si="267"/>
        <v>#N/A</v>
      </c>
      <c r="O253" s="165" t="e">
        <f t="shared" si="267"/>
        <v>#N/A</v>
      </c>
      <c r="P253" s="135" t="e">
        <f t="shared" si="267"/>
        <v>#N/A</v>
      </c>
      <c r="Q253" s="164" t="e">
        <f t="shared" si="267"/>
        <v>#N/A</v>
      </c>
      <c r="R253" s="164" t="e">
        <f t="shared" si="267"/>
        <v>#N/A</v>
      </c>
      <c r="S253" s="164" t="e">
        <f t="shared" si="267"/>
        <v>#N/A</v>
      </c>
      <c r="T253" s="164" t="e">
        <f t="shared" si="267"/>
        <v>#N/A</v>
      </c>
      <c r="U253" s="164" t="e">
        <f t="shared" si="267"/>
        <v>#N/A</v>
      </c>
      <c r="V253" s="135" t="e">
        <f t="shared" si="267"/>
        <v>#N/A</v>
      </c>
      <c r="W253" s="135" t="e">
        <f t="shared" si="267"/>
        <v>#N/A</v>
      </c>
      <c r="X253" s="135" t="e">
        <f t="shared" si="267"/>
        <v>#N/A</v>
      </c>
      <c r="Y253" s="135" t="e">
        <f t="shared" si="267"/>
        <v>#N/A</v>
      </c>
      <c r="Z253" s="135" t="e">
        <f t="shared" si="267"/>
        <v>#N/A</v>
      </c>
      <c r="AA253" s="135" t="e">
        <f t="shared" si="267"/>
        <v>#N/A</v>
      </c>
      <c r="AB253" s="135" t="e">
        <f t="shared" si="267"/>
        <v>#N/A</v>
      </c>
    </row>
    <row r="254" spans="1:28" ht="15.5">
      <c r="A254" s="29" t="s">
        <v>193</v>
      </c>
      <c r="B254" s="30" t="str">
        <f t="shared" si="0"/>
        <v>PhilippinesBalete</v>
      </c>
      <c r="C254" s="29" t="s">
        <v>30</v>
      </c>
      <c r="D254" s="30" t="s">
        <v>546</v>
      </c>
      <c r="E254" s="120">
        <v>0.255772</v>
      </c>
      <c r="F254" s="181">
        <v>5.0444930999999998E-2</v>
      </c>
      <c r="G254" s="181">
        <v>0.10021131799999999</v>
      </c>
      <c r="H254" s="181">
        <v>0.20013183100000001</v>
      </c>
      <c r="I254" s="120">
        <v>0.316085</v>
      </c>
      <c r="J254" s="28" t="s">
        <v>1649</v>
      </c>
      <c r="K254" s="135" t="e">
        <f t="shared" ref="K254:AB254" si="268">NA()</f>
        <v>#N/A</v>
      </c>
      <c r="L254" s="135" t="e">
        <f t="shared" si="268"/>
        <v>#N/A</v>
      </c>
      <c r="M254" s="164" t="e">
        <f t="shared" si="268"/>
        <v>#N/A</v>
      </c>
      <c r="N254" s="164" t="e">
        <f t="shared" si="268"/>
        <v>#N/A</v>
      </c>
      <c r="O254" s="165" t="e">
        <f t="shared" si="268"/>
        <v>#N/A</v>
      </c>
      <c r="P254" s="135" t="e">
        <f t="shared" si="268"/>
        <v>#N/A</v>
      </c>
      <c r="Q254" s="164" t="e">
        <f t="shared" si="268"/>
        <v>#N/A</v>
      </c>
      <c r="R254" s="164" t="e">
        <f t="shared" si="268"/>
        <v>#N/A</v>
      </c>
      <c r="S254" s="164" t="e">
        <f t="shared" si="268"/>
        <v>#N/A</v>
      </c>
      <c r="T254" s="164" t="e">
        <f t="shared" si="268"/>
        <v>#N/A</v>
      </c>
      <c r="U254" s="164" t="e">
        <f t="shared" si="268"/>
        <v>#N/A</v>
      </c>
      <c r="V254" s="135" t="e">
        <f t="shared" si="268"/>
        <v>#N/A</v>
      </c>
      <c r="W254" s="135" t="e">
        <f t="shared" si="268"/>
        <v>#N/A</v>
      </c>
      <c r="X254" s="135" t="e">
        <f t="shared" si="268"/>
        <v>#N/A</v>
      </c>
      <c r="Y254" s="135" t="e">
        <f t="shared" si="268"/>
        <v>#N/A</v>
      </c>
      <c r="Z254" s="135" t="e">
        <f t="shared" si="268"/>
        <v>#N/A</v>
      </c>
      <c r="AA254" s="135" t="e">
        <f t="shared" si="268"/>
        <v>#N/A</v>
      </c>
      <c r="AB254" s="135" t="e">
        <f t="shared" si="268"/>
        <v>#N/A</v>
      </c>
    </row>
    <row r="255" spans="1:28" ht="15.5">
      <c r="A255" s="29" t="s">
        <v>193</v>
      </c>
      <c r="B255" s="30" t="str">
        <f t="shared" si="0"/>
        <v>PhilippinesBaliangao</v>
      </c>
      <c r="C255" s="29" t="s">
        <v>30</v>
      </c>
      <c r="D255" s="30" t="s">
        <v>1258</v>
      </c>
      <c r="E255" s="120">
        <v>0.235958</v>
      </c>
      <c r="F255" s="181">
        <v>4.6337468E-2</v>
      </c>
      <c r="G255" s="181">
        <v>9.5307745999999999E-2</v>
      </c>
      <c r="H255" s="181">
        <v>0.193072783</v>
      </c>
      <c r="I255" s="120">
        <v>0.32167099999999998</v>
      </c>
      <c r="J255" s="28" t="s">
        <v>1649</v>
      </c>
      <c r="K255" s="135" t="e">
        <f t="shared" ref="K255:AB255" si="269">NA()</f>
        <v>#N/A</v>
      </c>
      <c r="L255" s="135" t="e">
        <f t="shared" si="269"/>
        <v>#N/A</v>
      </c>
      <c r="M255" s="164" t="e">
        <f t="shared" si="269"/>
        <v>#N/A</v>
      </c>
      <c r="N255" s="164" t="e">
        <f t="shared" si="269"/>
        <v>#N/A</v>
      </c>
      <c r="O255" s="165" t="e">
        <f t="shared" si="269"/>
        <v>#N/A</v>
      </c>
      <c r="P255" s="135" t="e">
        <f t="shared" si="269"/>
        <v>#N/A</v>
      </c>
      <c r="Q255" s="164" t="e">
        <f t="shared" si="269"/>
        <v>#N/A</v>
      </c>
      <c r="R255" s="164" t="e">
        <f t="shared" si="269"/>
        <v>#N/A</v>
      </c>
      <c r="S255" s="164" t="e">
        <f t="shared" si="269"/>
        <v>#N/A</v>
      </c>
      <c r="T255" s="164" t="e">
        <f t="shared" si="269"/>
        <v>#N/A</v>
      </c>
      <c r="U255" s="164" t="e">
        <f t="shared" si="269"/>
        <v>#N/A</v>
      </c>
      <c r="V255" s="135" t="e">
        <f t="shared" si="269"/>
        <v>#N/A</v>
      </c>
      <c r="W255" s="135" t="e">
        <f t="shared" si="269"/>
        <v>#N/A</v>
      </c>
      <c r="X255" s="135" t="e">
        <f t="shared" si="269"/>
        <v>#N/A</v>
      </c>
      <c r="Y255" s="135" t="e">
        <f t="shared" si="269"/>
        <v>#N/A</v>
      </c>
      <c r="Z255" s="135" t="e">
        <f t="shared" si="269"/>
        <v>#N/A</v>
      </c>
      <c r="AA255" s="135" t="e">
        <f t="shared" si="269"/>
        <v>#N/A</v>
      </c>
      <c r="AB255" s="135" t="e">
        <f t="shared" si="269"/>
        <v>#N/A</v>
      </c>
    </row>
    <row r="256" spans="1:28" ht="15.5">
      <c r="A256" s="29" t="s">
        <v>193</v>
      </c>
      <c r="B256" s="30" t="str">
        <f t="shared" si="0"/>
        <v>PhilippinesBaliguian</v>
      </c>
      <c r="C256" s="29" t="s">
        <v>30</v>
      </c>
      <c r="D256" s="30" t="s">
        <v>1154</v>
      </c>
      <c r="E256" s="120">
        <v>0.242253</v>
      </c>
      <c r="F256" s="181">
        <v>5.9766248000000001E-2</v>
      </c>
      <c r="G256" s="181">
        <v>0.107933416</v>
      </c>
      <c r="H256" s="181">
        <v>0.203692226</v>
      </c>
      <c r="I256" s="120">
        <v>0.29533399999999999</v>
      </c>
      <c r="J256" s="28" t="s">
        <v>1649</v>
      </c>
      <c r="K256" s="135" t="e">
        <f t="shared" ref="K256:AB256" si="270">NA()</f>
        <v>#N/A</v>
      </c>
      <c r="L256" s="135" t="e">
        <f t="shared" si="270"/>
        <v>#N/A</v>
      </c>
      <c r="M256" s="164" t="e">
        <f t="shared" si="270"/>
        <v>#N/A</v>
      </c>
      <c r="N256" s="164" t="e">
        <f t="shared" si="270"/>
        <v>#N/A</v>
      </c>
      <c r="O256" s="165" t="e">
        <f t="shared" si="270"/>
        <v>#N/A</v>
      </c>
      <c r="P256" s="135" t="e">
        <f t="shared" si="270"/>
        <v>#N/A</v>
      </c>
      <c r="Q256" s="164" t="e">
        <f t="shared" si="270"/>
        <v>#N/A</v>
      </c>
      <c r="R256" s="164" t="e">
        <f t="shared" si="270"/>
        <v>#N/A</v>
      </c>
      <c r="S256" s="164" t="e">
        <f t="shared" si="270"/>
        <v>#N/A</v>
      </c>
      <c r="T256" s="164" t="e">
        <f t="shared" si="270"/>
        <v>#N/A</v>
      </c>
      <c r="U256" s="164" t="e">
        <f t="shared" si="270"/>
        <v>#N/A</v>
      </c>
      <c r="V256" s="135" t="e">
        <f t="shared" si="270"/>
        <v>#N/A</v>
      </c>
      <c r="W256" s="135" t="e">
        <f t="shared" si="270"/>
        <v>#N/A</v>
      </c>
      <c r="X256" s="135" t="e">
        <f t="shared" si="270"/>
        <v>#N/A</v>
      </c>
      <c r="Y256" s="135" t="e">
        <f t="shared" si="270"/>
        <v>#N/A</v>
      </c>
      <c r="Z256" s="135" t="e">
        <f t="shared" si="270"/>
        <v>#N/A</v>
      </c>
      <c r="AA256" s="135" t="e">
        <f t="shared" si="270"/>
        <v>#N/A</v>
      </c>
      <c r="AB256" s="135" t="e">
        <f t="shared" si="270"/>
        <v>#N/A</v>
      </c>
    </row>
    <row r="257" spans="1:28" ht="15.5">
      <c r="A257" s="29" t="s">
        <v>193</v>
      </c>
      <c r="B257" s="30" t="str">
        <f t="shared" si="0"/>
        <v>PhilippinesBalilihan</v>
      </c>
      <c r="C257" s="29" t="s">
        <v>30</v>
      </c>
      <c r="D257" s="30" t="s">
        <v>899</v>
      </c>
      <c r="E257" s="120">
        <v>0.230408</v>
      </c>
      <c r="F257" s="181">
        <v>4.9433056000000003E-2</v>
      </c>
      <c r="G257" s="181">
        <v>9.2275038000000004E-2</v>
      </c>
      <c r="H257" s="181">
        <v>0.16974808699999999</v>
      </c>
      <c r="I257" s="120">
        <v>0.32854800000000001</v>
      </c>
      <c r="J257" s="28" t="s">
        <v>1649</v>
      </c>
      <c r="K257" s="135" t="e">
        <f t="shared" ref="K257:AB257" si="271">NA()</f>
        <v>#N/A</v>
      </c>
      <c r="L257" s="135" t="e">
        <f t="shared" si="271"/>
        <v>#N/A</v>
      </c>
      <c r="M257" s="164" t="e">
        <f t="shared" si="271"/>
        <v>#N/A</v>
      </c>
      <c r="N257" s="164" t="e">
        <f t="shared" si="271"/>
        <v>#N/A</v>
      </c>
      <c r="O257" s="165" t="e">
        <f t="shared" si="271"/>
        <v>#N/A</v>
      </c>
      <c r="P257" s="135" t="e">
        <f t="shared" si="271"/>
        <v>#N/A</v>
      </c>
      <c r="Q257" s="164" t="e">
        <f t="shared" si="271"/>
        <v>#N/A</v>
      </c>
      <c r="R257" s="164" t="e">
        <f t="shared" si="271"/>
        <v>#N/A</v>
      </c>
      <c r="S257" s="164" t="e">
        <f t="shared" si="271"/>
        <v>#N/A</v>
      </c>
      <c r="T257" s="164" t="e">
        <f t="shared" si="271"/>
        <v>#N/A</v>
      </c>
      <c r="U257" s="164" t="e">
        <f t="shared" si="271"/>
        <v>#N/A</v>
      </c>
      <c r="V257" s="135" t="e">
        <f t="shared" si="271"/>
        <v>#N/A</v>
      </c>
      <c r="W257" s="135" t="e">
        <f t="shared" si="271"/>
        <v>#N/A</v>
      </c>
      <c r="X257" s="135" t="e">
        <f t="shared" si="271"/>
        <v>#N/A</v>
      </c>
      <c r="Y257" s="135" t="e">
        <f t="shared" si="271"/>
        <v>#N/A</v>
      </c>
      <c r="Z257" s="135" t="e">
        <f t="shared" si="271"/>
        <v>#N/A</v>
      </c>
      <c r="AA257" s="135" t="e">
        <f t="shared" si="271"/>
        <v>#N/A</v>
      </c>
      <c r="AB257" s="135" t="e">
        <f t="shared" si="271"/>
        <v>#N/A</v>
      </c>
    </row>
    <row r="258" spans="1:28" ht="15.5">
      <c r="A258" s="29" t="s">
        <v>193</v>
      </c>
      <c r="B258" s="30" t="str">
        <f t="shared" si="0"/>
        <v>PhilippinesBalindong (Watu)</v>
      </c>
      <c r="C258" s="29" t="s">
        <v>30</v>
      </c>
      <c r="D258" s="30" t="s">
        <v>1564</v>
      </c>
      <c r="E258" s="120">
        <v>0.25634000000000001</v>
      </c>
      <c r="F258" s="181">
        <v>6.4119259999999997E-2</v>
      </c>
      <c r="G258" s="181">
        <v>0.119842358</v>
      </c>
      <c r="H258" s="181">
        <v>0.18543523000000001</v>
      </c>
      <c r="I258" s="120">
        <v>0.246916</v>
      </c>
      <c r="J258" s="28" t="s">
        <v>1649</v>
      </c>
      <c r="K258" s="135" t="e">
        <f t="shared" ref="K258:AB258" si="272">NA()</f>
        <v>#N/A</v>
      </c>
      <c r="L258" s="135" t="e">
        <f t="shared" si="272"/>
        <v>#N/A</v>
      </c>
      <c r="M258" s="164" t="e">
        <f t="shared" si="272"/>
        <v>#N/A</v>
      </c>
      <c r="N258" s="164" t="e">
        <f t="shared" si="272"/>
        <v>#N/A</v>
      </c>
      <c r="O258" s="165" t="e">
        <f t="shared" si="272"/>
        <v>#N/A</v>
      </c>
      <c r="P258" s="135" t="e">
        <f t="shared" si="272"/>
        <v>#N/A</v>
      </c>
      <c r="Q258" s="164" t="e">
        <f t="shared" si="272"/>
        <v>#N/A</v>
      </c>
      <c r="R258" s="164" t="e">
        <f t="shared" si="272"/>
        <v>#N/A</v>
      </c>
      <c r="S258" s="164" t="e">
        <f t="shared" si="272"/>
        <v>#N/A</v>
      </c>
      <c r="T258" s="164" t="e">
        <f t="shared" si="272"/>
        <v>#N/A</v>
      </c>
      <c r="U258" s="164" t="e">
        <f t="shared" si="272"/>
        <v>#N/A</v>
      </c>
      <c r="V258" s="135" t="e">
        <f t="shared" si="272"/>
        <v>#N/A</v>
      </c>
      <c r="W258" s="135" t="e">
        <f t="shared" si="272"/>
        <v>#N/A</v>
      </c>
      <c r="X258" s="135" t="e">
        <f t="shared" si="272"/>
        <v>#N/A</v>
      </c>
      <c r="Y258" s="135" t="e">
        <f t="shared" si="272"/>
        <v>#N/A</v>
      </c>
      <c r="Z258" s="135" t="e">
        <f t="shared" si="272"/>
        <v>#N/A</v>
      </c>
      <c r="AA258" s="135" t="e">
        <f t="shared" si="272"/>
        <v>#N/A</v>
      </c>
      <c r="AB258" s="135" t="e">
        <f t="shared" si="272"/>
        <v>#N/A</v>
      </c>
    </row>
    <row r="259" spans="1:28" ht="15.5">
      <c r="A259" s="29" t="s">
        <v>193</v>
      </c>
      <c r="B259" s="30" t="str">
        <f t="shared" si="0"/>
        <v>PhilippinesBalingasag</v>
      </c>
      <c r="C259" s="29" t="s">
        <v>30</v>
      </c>
      <c r="D259" s="30" t="s">
        <v>1274</v>
      </c>
      <c r="E259" s="120">
        <v>0.235345</v>
      </c>
      <c r="F259" s="181">
        <v>5.2848984000000002E-2</v>
      </c>
      <c r="G259" s="181">
        <v>0.102268152</v>
      </c>
      <c r="H259" s="181">
        <v>0.18889336300000001</v>
      </c>
      <c r="I259" s="120">
        <v>0.29867700000000003</v>
      </c>
      <c r="J259" s="28" t="s">
        <v>1649</v>
      </c>
      <c r="K259" s="135" t="e">
        <f t="shared" ref="K259:AB259" si="273">NA()</f>
        <v>#N/A</v>
      </c>
      <c r="L259" s="135" t="e">
        <f t="shared" si="273"/>
        <v>#N/A</v>
      </c>
      <c r="M259" s="164" t="e">
        <f t="shared" si="273"/>
        <v>#N/A</v>
      </c>
      <c r="N259" s="164" t="e">
        <f t="shared" si="273"/>
        <v>#N/A</v>
      </c>
      <c r="O259" s="165" t="e">
        <f t="shared" si="273"/>
        <v>#N/A</v>
      </c>
      <c r="P259" s="135" t="e">
        <f t="shared" si="273"/>
        <v>#N/A</v>
      </c>
      <c r="Q259" s="164" t="e">
        <f t="shared" si="273"/>
        <v>#N/A</v>
      </c>
      <c r="R259" s="164" t="e">
        <f t="shared" si="273"/>
        <v>#N/A</v>
      </c>
      <c r="S259" s="164" t="e">
        <f t="shared" si="273"/>
        <v>#N/A</v>
      </c>
      <c r="T259" s="164" t="e">
        <f t="shared" si="273"/>
        <v>#N/A</v>
      </c>
      <c r="U259" s="164" t="e">
        <f t="shared" si="273"/>
        <v>#N/A</v>
      </c>
      <c r="V259" s="135" t="e">
        <f t="shared" si="273"/>
        <v>#N/A</v>
      </c>
      <c r="W259" s="135" t="e">
        <f t="shared" si="273"/>
        <v>#N/A</v>
      </c>
      <c r="X259" s="135" t="e">
        <f t="shared" si="273"/>
        <v>#N/A</v>
      </c>
      <c r="Y259" s="135" t="e">
        <f t="shared" si="273"/>
        <v>#N/A</v>
      </c>
      <c r="Z259" s="135" t="e">
        <f t="shared" si="273"/>
        <v>#N/A</v>
      </c>
      <c r="AA259" s="135" t="e">
        <f t="shared" si="273"/>
        <v>#N/A</v>
      </c>
      <c r="AB259" s="135" t="e">
        <f t="shared" si="273"/>
        <v>#N/A</v>
      </c>
    </row>
    <row r="260" spans="1:28" ht="15.5">
      <c r="A260" s="29" t="s">
        <v>193</v>
      </c>
      <c r="B260" s="30" t="str">
        <f t="shared" si="0"/>
        <v>PhilippinesBalingoan</v>
      </c>
      <c r="C260" s="29" t="s">
        <v>30</v>
      </c>
      <c r="D260" s="30" t="s">
        <v>1275</v>
      </c>
      <c r="E260" s="120">
        <v>0.23916399999999999</v>
      </c>
      <c r="F260" s="181">
        <v>5.0674147000000003E-2</v>
      </c>
      <c r="G260" s="181">
        <v>9.5828432000000005E-2</v>
      </c>
      <c r="H260" s="181">
        <v>0.19337616499999999</v>
      </c>
      <c r="I260" s="120">
        <v>0.31318400000000002</v>
      </c>
      <c r="J260" s="28" t="s">
        <v>1649</v>
      </c>
      <c r="K260" s="135" t="e">
        <f t="shared" ref="K260:AB260" si="274">NA()</f>
        <v>#N/A</v>
      </c>
      <c r="L260" s="135" t="e">
        <f t="shared" si="274"/>
        <v>#N/A</v>
      </c>
      <c r="M260" s="164" t="e">
        <f t="shared" si="274"/>
        <v>#N/A</v>
      </c>
      <c r="N260" s="164" t="e">
        <f t="shared" si="274"/>
        <v>#N/A</v>
      </c>
      <c r="O260" s="165" t="e">
        <f t="shared" si="274"/>
        <v>#N/A</v>
      </c>
      <c r="P260" s="135" t="e">
        <f t="shared" si="274"/>
        <v>#N/A</v>
      </c>
      <c r="Q260" s="164" t="e">
        <f t="shared" si="274"/>
        <v>#N/A</v>
      </c>
      <c r="R260" s="164" t="e">
        <f t="shared" si="274"/>
        <v>#N/A</v>
      </c>
      <c r="S260" s="164" t="e">
        <f t="shared" si="274"/>
        <v>#N/A</v>
      </c>
      <c r="T260" s="164" t="e">
        <f t="shared" si="274"/>
        <v>#N/A</v>
      </c>
      <c r="U260" s="164" t="e">
        <f t="shared" si="274"/>
        <v>#N/A</v>
      </c>
      <c r="V260" s="135" t="e">
        <f t="shared" si="274"/>
        <v>#N/A</v>
      </c>
      <c r="W260" s="135" t="e">
        <f t="shared" si="274"/>
        <v>#N/A</v>
      </c>
      <c r="X260" s="135" t="e">
        <f t="shared" si="274"/>
        <v>#N/A</v>
      </c>
      <c r="Y260" s="135" t="e">
        <f t="shared" si="274"/>
        <v>#N/A</v>
      </c>
      <c r="Z260" s="135" t="e">
        <f t="shared" si="274"/>
        <v>#N/A</v>
      </c>
      <c r="AA260" s="135" t="e">
        <f t="shared" si="274"/>
        <v>#N/A</v>
      </c>
      <c r="AB260" s="135" t="e">
        <f t="shared" si="274"/>
        <v>#N/A</v>
      </c>
    </row>
    <row r="261" spans="1:28" ht="15.5">
      <c r="A261" s="29" t="s">
        <v>193</v>
      </c>
      <c r="B261" s="30" t="str">
        <f t="shared" si="0"/>
        <v>PhilippinesBaliuag</v>
      </c>
      <c r="C261" s="29" t="s">
        <v>30</v>
      </c>
      <c r="D261" s="30" t="s">
        <v>434</v>
      </c>
      <c r="E261" s="120">
        <v>0.27337699999999998</v>
      </c>
      <c r="F261" s="181">
        <v>4.6227509999999999E-2</v>
      </c>
      <c r="G261" s="181">
        <v>9.2635074999999997E-2</v>
      </c>
      <c r="H261" s="181">
        <v>0.18987822900000001</v>
      </c>
      <c r="I261" s="120">
        <v>0.32365300000000002</v>
      </c>
      <c r="J261" s="28" t="s">
        <v>1649</v>
      </c>
      <c r="K261" s="135" t="e">
        <f t="shared" ref="K261:AB261" si="275">NA()</f>
        <v>#N/A</v>
      </c>
      <c r="L261" s="135" t="e">
        <f t="shared" si="275"/>
        <v>#N/A</v>
      </c>
      <c r="M261" s="164" t="e">
        <f t="shared" si="275"/>
        <v>#N/A</v>
      </c>
      <c r="N261" s="164" t="e">
        <f t="shared" si="275"/>
        <v>#N/A</v>
      </c>
      <c r="O261" s="165" t="e">
        <f t="shared" si="275"/>
        <v>#N/A</v>
      </c>
      <c r="P261" s="135" t="e">
        <f t="shared" si="275"/>
        <v>#N/A</v>
      </c>
      <c r="Q261" s="164" t="e">
        <f t="shared" si="275"/>
        <v>#N/A</v>
      </c>
      <c r="R261" s="164" t="e">
        <f t="shared" si="275"/>
        <v>#N/A</v>
      </c>
      <c r="S261" s="164" t="e">
        <f t="shared" si="275"/>
        <v>#N/A</v>
      </c>
      <c r="T261" s="164" t="e">
        <f t="shared" si="275"/>
        <v>#N/A</v>
      </c>
      <c r="U261" s="164" t="e">
        <f t="shared" si="275"/>
        <v>#N/A</v>
      </c>
      <c r="V261" s="135" t="e">
        <f t="shared" si="275"/>
        <v>#N/A</v>
      </c>
      <c r="W261" s="135" t="e">
        <f t="shared" si="275"/>
        <v>#N/A</v>
      </c>
      <c r="X261" s="135" t="e">
        <f t="shared" si="275"/>
        <v>#N/A</v>
      </c>
      <c r="Y261" s="135" t="e">
        <f t="shared" si="275"/>
        <v>#N/A</v>
      </c>
      <c r="Z261" s="135" t="e">
        <f t="shared" si="275"/>
        <v>#N/A</v>
      </c>
      <c r="AA261" s="135" t="e">
        <f t="shared" si="275"/>
        <v>#N/A</v>
      </c>
      <c r="AB261" s="135" t="e">
        <f t="shared" si="275"/>
        <v>#N/A</v>
      </c>
    </row>
    <row r="262" spans="1:28" ht="15.5">
      <c r="A262" s="29" t="s">
        <v>193</v>
      </c>
      <c r="B262" s="30" t="str">
        <f t="shared" si="0"/>
        <v>PhilippinesBallesteros</v>
      </c>
      <c r="C262" s="29" t="s">
        <v>30</v>
      </c>
      <c r="D262" s="30" t="s">
        <v>338</v>
      </c>
      <c r="E262" s="120">
        <v>0.23991999999999999</v>
      </c>
      <c r="F262" s="181">
        <v>4.8077202999999999E-2</v>
      </c>
      <c r="G262" s="181">
        <v>9.0848129999999999E-2</v>
      </c>
      <c r="H262" s="181">
        <v>0.168955363</v>
      </c>
      <c r="I262" s="120">
        <v>0.31161299999999997</v>
      </c>
      <c r="J262" s="28" t="s">
        <v>1649</v>
      </c>
      <c r="K262" s="135" t="e">
        <f t="shared" ref="K262:AB262" si="276">NA()</f>
        <v>#N/A</v>
      </c>
      <c r="L262" s="135" t="e">
        <f t="shared" si="276"/>
        <v>#N/A</v>
      </c>
      <c r="M262" s="164" t="e">
        <f t="shared" si="276"/>
        <v>#N/A</v>
      </c>
      <c r="N262" s="164" t="e">
        <f t="shared" si="276"/>
        <v>#N/A</v>
      </c>
      <c r="O262" s="165" t="e">
        <f t="shared" si="276"/>
        <v>#N/A</v>
      </c>
      <c r="P262" s="135" t="e">
        <f t="shared" si="276"/>
        <v>#N/A</v>
      </c>
      <c r="Q262" s="164" t="e">
        <f t="shared" si="276"/>
        <v>#N/A</v>
      </c>
      <c r="R262" s="164" t="e">
        <f t="shared" si="276"/>
        <v>#N/A</v>
      </c>
      <c r="S262" s="164" t="e">
        <f t="shared" si="276"/>
        <v>#N/A</v>
      </c>
      <c r="T262" s="164" t="e">
        <f t="shared" si="276"/>
        <v>#N/A</v>
      </c>
      <c r="U262" s="164" t="e">
        <f t="shared" si="276"/>
        <v>#N/A</v>
      </c>
      <c r="V262" s="135" t="e">
        <f t="shared" si="276"/>
        <v>#N/A</v>
      </c>
      <c r="W262" s="135" t="e">
        <f t="shared" si="276"/>
        <v>#N/A</v>
      </c>
      <c r="X262" s="135" t="e">
        <f t="shared" si="276"/>
        <v>#N/A</v>
      </c>
      <c r="Y262" s="135" t="e">
        <f t="shared" si="276"/>
        <v>#N/A</v>
      </c>
      <c r="Z262" s="135" t="e">
        <f t="shared" si="276"/>
        <v>#N/A</v>
      </c>
      <c r="AA262" s="135" t="e">
        <f t="shared" si="276"/>
        <v>#N/A</v>
      </c>
      <c r="AB262" s="135" t="e">
        <f t="shared" si="276"/>
        <v>#N/A</v>
      </c>
    </row>
    <row r="263" spans="1:28" ht="15.5">
      <c r="A263" s="29" t="s">
        <v>193</v>
      </c>
      <c r="B263" s="30" t="str">
        <f t="shared" si="0"/>
        <v>PhilippinesBaloi</v>
      </c>
      <c r="C263" s="29" t="s">
        <v>30</v>
      </c>
      <c r="D263" s="30" t="s">
        <v>1234</v>
      </c>
      <c r="E263" s="120">
        <v>0.24340999999999999</v>
      </c>
      <c r="F263" s="181">
        <v>7.2675265000000003E-2</v>
      </c>
      <c r="G263" s="181">
        <v>0.129917956</v>
      </c>
      <c r="H263" s="181">
        <v>0.195861809</v>
      </c>
      <c r="I263" s="120">
        <v>0.23017000000000001</v>
      </c>
      <c r="J263" s="28" t="s">
        <v>1649</v>
      </c>
      <c r="K263" s="135" t="e">
        <f t="shared" ref="K263:AB263" si="277">NA()</f>
        <v>#N/A</v>
      </c>
      <c r="L263" s="135" t="e">
        <f t="shared" si="277"/>
        <v>#N/A</v>
      </c>
      <c r="M263" s="164" t="e">
        <f t="shared" si="277"/>
        <v>#N/A</v>
      </c>
      <c r="N263" s="164" t="e">
        <f t="shared" si="277"/>
        <v>#N/A</v>
      </c>
      <c r="O263" s="165" t="e">
        <f t="shared" si="277"/>
        <v>#N/A</v>
      </c>
      <c r="P263" s="135" t="e">
        <f t="shared" si="277"/>
        <v>#N/A</v>
      </c>
      <c r="Q263" s="164" t="e">
        <f t="shared" si="277"/>
        <v>#N/A</v>
      </c>
      <c r="R263" s="164" t="e">
        <f t="shared" si="277"/>
        <v>#N/A</v>
      </c>
      <c r="S263" s="164" t="e">
        <f t="shared" si="277"/>
        <v>#N/A</v>
      </c>
      <c r="T263" s="164" t="e">
        <f t="shared" si="277"/>
        <v>#N/A</v>
      </c>
      <c r="U263" s="164" t="e">
        <f t="shared" si="277"/>
        <v>#N/A</v>
      </c>
      <c r="V263" s="135" t="e">
        <f t="shared" si="277"/>
        <v>#N/A</v>
      </c>
      <c r="W263" s="135" t="e">
        <f t="shared" si="277"/>
        <v>#N/A</v>
      </c>
      <c r="X263" s="135" t="e">
        <f t="shared" si="277"/>
        <v>#N/A</v>
      </c>
      <c r="Y263" s="135" t="e">
        <f t="shared" si="277"/>
        <v>#N/A</v>
      </c>
      <c r="Z263" s="135" t="e">
        <f t="shared" si="277"/>
        <v>#N/A</v>
      </c>
      <c r="AA263" s="135" t="e">
        <f t="shared" si="277"/>
        <v>#N/A</v>
      </c>
      <c r="AB263" s="135" t="e">
        <f t="shared" si="277"/>
        <v>#N/A</v>
      </c>
    </row>
    <row r="264" spans="1:28" ht="15.5">
      <c r="A264" s="29" t="s">
        <v>193</v>
      </c>
      <c r="B264" s="30" t="str">
        <f t="shared" si="0"/>
        <v>PhilippinesBalud</v>
      </c>
      <c r="C264" s="29" t="s">
        <v>30</v>
      </c>
      <c r="D264" s="30" t="s">
        <v>760</v>
      </c>
      <c r="E264" s="120">
        <v>0.21524499999999999</v>
      </c>
      <c r="F264" s="181">
        <v>6.0880284999999999E-2</v>
      </c>
      <c r="G264" s="181">
        <v>0.11029797500000001</v>
      </c>
      <c r="H264" s="181">
        <v>0.176870213</v>
      </c>
      <c r="I264" s="120">
        <v>0.268204</v>
      </c>
      <c r="J264" s="28" t="s">
        <v>1649</v>
      </c>
      <c r="K264" s="135" t="e">
        <f t="shared" ref="K264:AB264" si="278">NA()</f>
        <v>#N/A</v>
      </c>
      <c r="L264" s="135" t="e">
        <f t="shared" si="278"/>
        <v>#N/A</v>
      </c>
      <c r="M264" s="164" t="e">
        <f t="shared" si="278"/>
        <v>#N/A</v>
      </c>
      <c r="N264" s="164" t="e">
        <f t="shared" si="278"/>
        <v>#N/A</v>
      </c>
      <c r="O264" s="165" t="e">
        <f t="shared" si="278"/>
        <v>#N/A</v>
      </c>
      <c r="P264" s="135" t="e">
        <f t="shared" si="278"/>
        <v>#N/A</v>
      </c>
      <c r="Q264" s="164" t="e">
        <f t="shared" si="278"/>
        <v>#N/A</v>
      </c>
      <c r="R264" s="164" t="e">
        <f t="shared" si="278"/>
        <v>#N/A</v>
      </c>
      <c r="S264" s="164" t="e">
        <f t="shared" si="278"/>
        <v>#N/A</v>
      </c>
      <c r="T264" s="164" t="e">
        <f t="shared" si="278"/>
        <v>#N/A</v>
      </c>
      <c r="U264" s="164" t="e">
        <f t="shared" si="278"/>
        <v>#N/A</v>
      </c>
      <c r="V264" s="135" t="e">
        <f t="shared" si="278"/>
        <v>#N/A</v>
      </c>
      <c r="W264" s="135" t="e">
        <f t="shared" si="278"/>
        <v>#N/A</v>
      </c>
      <c r="X264" s="135" t="e">
        <f t="shared" si="278"/>
        <v>#N/A</v>
      </c>
      <c r="Y264" s="135" t="e">
        <f t="shared" si="278"/>
        <v>#N/A</v>
      </c>
      <c r="Z264" s="135" t="e">
        <f t="shared" si="278"/>
        <v>#N/A</v>
      </c>
      <c r="AA264" s="135" t="e">
        <f t="shared" si="278"/>
        <v>#N/A</v>
      </c>
      <c r="AB264" s="135" t="e">
        <f t="shared" si="278"/>
        <v>#N/A</v>
      </c>
    </row>
    <row r="265" spans="1:28" ht="15.5">
      <c r="A265" s="29" t="s">
        <v>193</v>
      </c>
      <c r="B265" s="30" t="str">
        <f t="shared" si="0"/>
        <v>PhilippinesBalungao</v>
      </c>
      <c r="C265" s="29" t="s">
        <v>30</v>
      </c>
      <c r="D265" s="30" t="s">
        <v>284</v>
      </c>
      <c r="E265" s="120">
        <v>0.25779600000000003</v>
      </c>
      <c r="F265" s="181">
        <v>4.1728283999999997E-2</v>
      </c>
      <c r="G265" s="181">
        <v>8.5353308000000003E-2</v>
      </c>
      <c r="H265" s="181">
        <v>0.17822928099999999</v>
      </c>
      <c r="I265" s="120">
        <v>0.33238000000000001</v>
      </c>
      <c r="J265" s="28" t="s">
        <v>1649</v>
      </c>
      <c r="K265" s="135" t="e">
        <f t="shared" ref="K265:AB265" si="279">NA()</f>
        <v>#N/A</v>
      </c>
      <c r="L265" s="135" t="e">
        <f t="shared" si="279"/>
        <v>#N/A</v>
      </c>
      <c r="M265" s="164" t="e">
        <f t="shared" si="279"/>
        <v>#N/A</v>
      </c>
      <c r="N265" s="164" t="e">
        <f t="shared" si="279"/>
        <v>#N/A</v>
      </c>
      <c r="O265" s="165" t="e">
        <f t="shared" si="279"/>
        <v>#N/A</v>
      </c>
      <c r="P265" s="135" t="e">
        <f t="shared" si="279"/>
        <v>#N/A</v>
      </c>
      <c r="Q265" s="164" t="e">
        <f t="shared" si="279"/>
        <v>#N/A</v>
      </c>
      <c r="R265" s="164" t="e">
        <f t="shared" si="279"/>
        <v>#N/A</v>
      </c>
      <c r="S265" s="164" t="e">
        <f t="shared" si="279"/>
        <v>#N/A</v>
      </c>
      <c r="T265" s="164" t="e">
        <f t="shared" si="279"/>
        <v>#N/A</v>
      </c>
      <c r="U265" s="164" t="e">
        <f t="shared" si="279"/>
        <v>#N/A</v>
      </c>
      <c r="V265" s="135" t="e">
        <f t="shared" si="279"/>
        <v>#N/A</v>
      </c>
      <c r="W265" s="135" t="e">
        <f t="shared" si="279"/>
        <v>#N/A</v>
      </c>
      <c r="X265" s="135" t="e">
        <f t="shared" si="279"/>
        <v>#N/A</v>
      </c>
      <c r="Y265" s="135" t="e">
        <f t="shared" si="279"/>
        <v>#N/A</v>
      </c>
      <c r="Z265" s="135" t="e">
        <f t="shared" si="279"/>
        <v>#N/A</v>
      </c>
      <c r="AA265" s="135" t="e">
        <f t="shared" si="279"/>
        <v>#N/A</v>
      </c>
      <c r="AB265" s="135" t="e">
        <f t="shared" si="279"/>
        <v>#N/A</v>
      </c>
    </row>
    <row r="266" spans="1:28" ht="15.5">
      <c r="A266" s="29" t="s">
        <v>193</v>
      </c>
      <c r="B266" s="30" t="str">
        <f t="shared" si="0"/>
        <v>PhilippinesBamban</v>
      </c>
      <c r="C266" s="29" t="s">
        <v>30</v>
      </c>
      <c r="D266" s="30" t="s">
        <v>504</v>
      </c>
      <c r="E266" s="120">
        <v>0.25926399999999999</v>
      </c>
      <c r="F266" s="181">
        <v>5.4098408000000001E-2</v>
      </c>
      <c r="G266" s="181">
        <v>0.10507298499999999</v>
      </c>
      <c r="H266" s="181">
        <v>0.200371405</v>
      </c>
      <c r="I266" s="120">
        <v>0.30489699999999997</v>
      </c>
      <c r="J266" s="28" t="s">
        <v>1649</v>
      </c>
      <c r="K266" s="135" t="e">
        <f t="shared" ref="K266:AB266" si="280">NA()</f>
        <v>#N/A</v>
      </c>
      <c r="L266" s="135" t="e">
        <f t="shared" si="280"/>
        <v>#N/A</v>
      </c>
      <c r="M266" s="164" t="e">
        <f t="shared" si="280"/>
        <v>#N/A</v>
      </c>
      <c r="N266" s="164" t="e">
        <f t="shared" si="280"/>
        <v>#N/A</v>
      </c>
      <c r="O266" s="165" t="e">
        <f t="shared" si="280"/>
        <v>#N/A</v>
      </c>
      <c r="P266" s="135" t="e">
        <f t="shared" si="280"/>
        <v>#N/A</v>
      </c>
      <c r="Q266" s="164" t="e">
        <f t="shared" si="280"/>
        <v>#N/A</v>
      </c>
      <c r="R266" s="164" t="e">
        <f t="shared" si="280"/>
        <v>#N/A</v>
      </c>
      <c r="S266" s="164" t="e">
        <f t="shared" si="280"/>
        <v>#N/A</v>
      </c>
      <c r="T266" s="164" t="e">
        <f t="shared" si="280"/>
        <v>#N/A</v>
      </c>
      <c r="U266" s="164" t="e">
        <f t="shared" si="280"/>
        <v>#N/A</v>
      </c>
      <c r="V266" s="135" t="e">
        <f t="shared" si="280"/>
        <v>#N/A</v>
      </c>
      <c r="W266" s="135" t="e">
        <f t="shared" si="280"/>
        <v>#N/A</v>
      </c>
      <c r="X266" s="135" t="e">
        <f t="shared" si="280"/>
        <v>#N/A</v>
      </c>
      <c r="Y266" s="135" t="e">
        <f t="shared" si="280"/>
        <v>#N/A</v>
      </c>
      <c r="Z266" s="135" t="e">
        <f t="shared" si="280"/>
        <v>#N/A</v>
      </c>
      <c r="AA266" s="135" t="e">
        <f t="shared" si="280"/>
        <v>#N/A</v>
      </c>
      <c r="AB266" s="135" t="e">
        <f t="shared" si="280"/>
        <v>#N/A</v>
      </c>
    </row>
    <row r="267" spans="1:28" ht="15.5">
      <c r="A267" s="29" t="s">
        <v>193</v>
      </c>
      <c r="B267" s="30" t="str">
        <f t="shared" si="0"/>
        <v>PhilippinesBambang</v>
      </c>
      <c r="C267" s="29" t="s">
        <v>30</v>
      </c>
      <c r="D267" s="30" t="s">
        <v>399</v>
      </c>
      <c r="E267" s="120">
        <v>0.25963399999999998</v>
      </c>
      <c r="F267" s="181">
        <v>4.4916062999999999E-2</v>
      </c>
      <c r="G267" s="181">
        <v>9.1628768999999999E-2</v>
      </c>
      <c r="H267" s="181">
        <v>0.18668238700000001</v>
      </c>
      <c r="I267" s="120">
        <v>0.32384499999999999</v>
      </c>
      <c r="J267" s="28" t="s">
        <v>1649</v>
      </c>
      <c r="K267" s="135" t="e">
        <f t="shared" ref="K267:AB267" si="281">NA()</f>
        <v>#N/A</v>
      </c>
      <c r="L267" s="135" t="e">
        <f t="shared" si="281"/>
        <v>#N/A</v>
      </c>
      <c r="M267" s="164" t="e">
        <f t="shared" si="281"/>
        <v>#N/A</v>
      </c>
      <c r="N267" s="164" t="e">
        <f t="shared" si="281"/>
        <v>#N/A</v>
      </c>
      <c r="O267" s="165" t="e">
        <f t="shared" si="281"/>
        <v>#N/A</v>
      </c>
      <c r="P267" s="135" t="e">
        <f t="shared" si="281"/>
        <v>#N/A</v>
      </c>
      <c r="Q267" s="164" t="e">
        <f t="shared" si="281"/>
        <v>#N/A</v>
      </c>
      <c r="R267" s="164" t="e">
        <f t="shared" si="281"/>
        <v>#N/A</v>
      </c>
      <c r="S267" s="164" t="e">
        <f t="shared" si="281"/>
        <v>#N/A</v>
      </c>
      <c r="T267" s="164" t="e">
        <f t="shared" si="281"/>
        <v>#N/A</v>
      </c>
      <c r="U267" s="164" t="e">
        <f t="shared" si="281"/>
        <v>#N/A</v>
      </c>
      <c r="V267" s="135" t="e">
        <f t="shared" si="281"/>
        <v>#N/A</v>
      </c>
      <c r="W267" s="135" t="e">
        <f t="shared" si="281"/>
        <v>#N/A</v>
      </c>
      <c r="X267" s="135" t="e">
        <f t="shared" si="281"/>
        <v>#N/A</v>
      </c>
      <c r="Y267" s="135" t="e">
        <f t="shared" si="281"/>
        <v>#N/A</v>
      </c>
      <c r="Z267" s="135" t="e">
        <f t="shared" si="281"/>
        <v>#N/A</v>
      </c>
      <c r="AA267" s="135" t="e">
        <f t="shared" si="281"/>
        <v>#N/A</v>
      </c>
      <c r="AB267" s="135" t="e">
        <f t="shared" si="281"/>
        <v>#N/A</v>
      </c>
    </row>
    <row r="268" spans="1:28" ht="15.5">
      <c r="A268" s="29" t="s">
        <v>193</v>
      </c>
      <c r="B268" s="30" t="str">
        <f t="shared" si="0"/>
        <v>PhilippinesBanate</v>
      </c>
      <c r="C268" s="29" t="s">
        <v>30</v>
      </c>
      <c r="D268" s="30" t="s">
        <v>852</v>
      </c>
      <c r="E268" s="120">
        <v>0.243145</v>
      </c>
      <c r="F268" s="181">
        <v>4.8137219000000002E-2</v>
      </c>
      <c r="G268" s="181">
        <v>9.2800934000000002E-2</v>
      </c>
      <c r="H268" s="181">
        <v>0.17930038100000001</v>
      </c>
      <c r="I268" s="120">
        <v>0.31648799999999999</v>
      </c>
      <c r="J268" s="28" t="s">
        <v>1649</v>
      </c>
      <c r="K268" s="135" t="e">
        <f t="shared" ref="K268:AB268" si="282">NA()</f>
        <v>#N/A</v>
      </c>
      <c r="L268" s="135" t="e">
        <f t="shared" si="282"/>
        <v>#N/A</v>
      </c>
      <c r="M268" s="164" t="e">
        <f t="shared" si="282"/>
        <v>#N/A</v>
      </c>
      <c r="N268" s="164" t="e">
        <f t="shared" si="282"/>
        <v>#N/A</v>
      </c>
      <c r="O268" s="165" t="e">
        <f t="shared" si="282"/>
        <v>#N/A</v>
      </c>
      <c r="P268" s="135" t="e">
        <f t="shared" si="282"/>
        <v>#N/A</v>
      </c>
      <c r="Q268" s="164" t="e">
        <f t="shared" si="282"/>
        <v>#N/A</v>
      </c>
      <c r="R268" s="164" t="e">
        <f t="shared" si="282"/>
        <v>#N/A</v>
      </c>
      <c r="S268" s="164" t="e">
        <f t="shared" si="282"/>
        <v>#N/A</v>
      </c>
      <c r="T268" s="164" t="e">
        <f t="shared" si="282"/>
        <v>#N/A</v>
      </c>
      <c r="U268" s="164" t="e">
        <f t="shared" si="282"/>
        <v>#N/A</v>
      </c>
      <c r="V268" s="135" t="e">
        <f t="shared" si="282"/>
        <v>#N/A</v>
      </c>
      <c r="W268" s="135" t="e">
        <f t="shared" si="282"/>
        <v>#N/A</v>
      </c>
      <c r="X268" s="135" t="e">
        <f t="shared" si="282"/>
        <v>#N/A</v>
      </c>
      <c r="Y268" s="135" t="e">
        <f t="shared" si="282"/>
        <v>#N/A</v>
      </c>
      <c r="Z268" s="135" t="e">
        <f t="shared" si="282"/>
        <v>#N/A</v>
      </c>
      <c r="AA268" s="135" t="e">
        <f t="shared" si="282"/>
        <v>#N/A</v>
      </c>
      <c r="AB268" s="135" t="e">
        <f t="shared" si="282"/>
        <v>#N/A</v>
      </c>
    </row>
    <row r="269" spans="1:28" ht="15.5">
      <c r="A269" s="29" t="s">
        <v>193</v>
      </c>
      <c r="B269" s="30" t="str">
        <f t="shared" si="0"/>
        <v>PhilippinesBanaue</v>
      </c>
      <c r="C269" s="29" t="s">
        <v>30</v>
      </c>
      <c r="D269" s="30" t="s">
        <v>1504</v>
      </c>
      <c r="E269" s="120">
        <v>0.24385200000000001</v>
      </c>
      <c r="F269" s="181">
        <v>5.5181572999999998E-2</v>
      </c>
      <c r="G269" s="181">
        <v>0.107340752</v>
      </c>
      <c r="H269" s="181">
        <v>0.21312451299999999</v>
      </c>
      <c r="I269" s="120">
        <v>0.31309199999999998</v>
      </c>
      <c r="J269" s="28" t="s">
        <v>1649</v>
      </c>
      <c r="K269" s="135" t="e">
        <f t="shared" ref="K269:AB269" si="283">NA()</f>
        <v>#N/A</v>
      </c>
      <c r="L269" s="135" t="e">
        <f t="shared" si="283"/>
        <v>#N/A</v>
      </c>
      <c r="M269" s="164" t="e">
        <f t="shared" si="283"/>
        <v>#N/A</v>
      </c>
      <c r="N269" s="164" t="e">
        <f t="shared" si="283"/>
        <v>#N/A</v>
      </c>
      <c r="O269" s="165" t="e">
        <f t="shared" si="283"/>
        <v>#N/A</v>
      </c>
      <c r="P269" s="135" t="e">
        <f t="shared" si="283"/>
        <v>#N/A</v>
      </c>
      <c r="Q269" s="164" t="e">
        <f t="shared" si="283"/>
        <v>#N/A</v>
      </c>
      <c r="R269" s="164" t="e">
        <f t="shared" si="283"/>
        <v>#N/A</v>
      </c>
      <c r="S269" s="164" t="e">
        <f t="shared" si="283"/>
        <v>#N/A</v>
      </c>
      <c r="T269" s="164" t="e">
        <f t="shared" si="283"/>
        <v>#N/A</v>
      </c>
      <c r="U269" s="164" t="e">
        <f t="shared" si="283"/>
        <v>#N/A</v>
      </c>
      <c r="V269" s="135" t="e">
        <f t="shared" si="283"/>
        <v>#N/A</v>
      </c>
      <c r="W269" s="135" t="e">
        <f t="shared" si="283"/>
        <v>#N/A</v>
      </c>
      <c r="X269" s="135" t="e">
        <f t="shared" si="283"/>
        <v>#N/A</v>
      </c>
      <c r="Y269" s="135" t="e">
        <f t="shared" si="283"/>
        <v>#N/A</v>
      </c>
      <c r="Z269" s="135" t="e">
        <f t="shared" si="283"/>
        <v>#N/A</v>
      </c>
      <c r="AA269" s="135" t="e">
        <f t="shared" si="283"/>
        <v>#N/A</v>
      </c>
      <c r="AB269" s="135" t="e">
        <f t="shared" si="283"/>
        <v>#N/A</v>
      </c>
    </row>
    <row r="270" spans="1:28" ht="15.5">
      <c r="A270" s="29" t="s">
        <v>193</v>
      </c>
      <c r="B270" s="30" t="str">
        <f t="shared" si="0"/>
        <v>PhilippinesBanaybanay</v>
      </c>
      <c r="C270" s="29" t="s">
        <v>30</v>
      </c>
      <c r="D270" s="30" t="s">
        <v>1351</v>
      </c>
      <c r="E270" s="120">
        <v>0.23506099999999999</v>
      </c>
      <c r="F270" s="181">
        <v>5.2022277999999998E-2</v>
      </c>
      <c r="G270" s="181">
        <v>9.7477929000000005E-2</v>
      </c>
      <c r="H270" s="181">
        <v>0.177274607</v>
      </c>
      <c r="I270" s="120">
        <v>0.30970199999999998</v>
      </c>
      <c r="J270" s="28" t="s">
        <v>1649</v>
      </c>
      <c r="K270" s="135" t="e">
        <f t="shared" ref="K270:AB270" si="284">NA()</f>
        <v>#N/A</v>
      </c>
      <c r="L270" s="135" t="e">
        <f t="shared" si="284"/>
        <v>#N/A</v>
      </c>
      <c r="M270" s="164" t="e">
        <f t="shared" si="284"/>
        <v>#N/A</v>
      </c>
      <c r="N270" s="164" t="e">
        <f t="shared" si="284"/>
        <v>#N/A</v>
      </c>
      <c r="O270" s="165" t="e">
        <f t="shared" si="284"/>
        <v>#N/A</v>
      </c>
      <c r="P270" s="135" t="e">
        <f t="shared" si="284"/>
        <v>#N/A</v>
      </c>
      <c r="Q270" s="164" t="e">
        <f t="shared" si="284"/>
        <v>#N/A</v>
      </c>
      <c r="R270" s="164" t="e">
        <f t="shared" si="284"/>
        <v>#N/A</v>
      </c>
      <c r="S270" s="164" t="e">
        <f t="shared" si="284"/>
        <v>#N/A</v>
      </c>
      <c r="T270" s="164" t="e">
        <f t="shared" si="284"/>
        <v>#N/A</v>
      </c>
      <c r="U270" s="164" t="e">
        <f t="shared" si="284"/>
        <v>#N/A</v>
      </c>
      <c r="V270" s="135" t="e">
        <f t="shared" si="284"/>
        <v>#N/A</v>
      </c>
      <c r="W270" s="135" t="e">
        <f t="shared" si="284"/>
        <v>#N/A</v>
      </c>
      <c r="X270" s="135" t="e">
        <f t="shared" si="284"/>
        <v>#N/A</v>
      </c>
      <c r="Y270" s="135" t="e">
        <f t="shared" si="284"/>
        <v>#N/A</v>
      </c>
      <c r="Z270" s="135" t="e">
        <f t="shared" si="284"/>
        <v>#N/A</v>
      </c>
      <c r="AA270" s="135" t="e">
        <f t="shared" si="284"/>
        <v>#N/A</v>
      </c>
      <c r="AB270" s="135" t="e">
        <f t="shared" si="284"/>
        <v>#N/A</v>
      </c>
    </row>
    <row r="271" spans="1:28" ht="15.5">
      <c r="A271" s="29" t="s">
        <v>193</v>
      </c>
      <c r="B271" s="30" t="str">
        <f t="shared" si="0"/>
        <v>PhilippinesBanayoyo</v>
      </c>
      <c r="C271" s="29" t="s">
        <v>30</v>
      </c>
      <c r="D271" s="30" t="s">
        <v>223</v>
      </c>
      <c r="E271" s="120">
        <v>0.245999</v>
      </c>
      <c r="F271" s="181">
        <v>4.4269489000000002E-2</v>
      </c>
      <c r="G271" s="181">
        <v>8.1698503000000006E-2</v>
      </c>
      <c r="H271" s="181">
        <v>0.16636551399999999</v>
      </c>
      <c r="I271" s="120">
        <v>0.339055</v>
      </c>
      <c r="J271" s="28" t="s">
        <v>1649</v>
      </c>
      <c r="K271" s="135" t="e">
        <f t="shared" ref="K271:AB271" si="285">NA()</f>
        <v>#N/A</v>
      </c>
      <c r="L271" s="135" t="e">
        <f t="shared" si="285"/>
        <v>#N/A</v>
      </c>
      <c r="M271" s="164" t="e">
        <f t="shared" si="285"/>
        <v>#N/A</v>
      </c>
      <c r="N271" s="164" t="e">
        <f t="shared" si="285"/>
        <v>#N/A</v>
      </c>
      <c r="O271" s="165" t="e">
        <f t="shared" si="285"/>
        <v>#N/A</v>
      </c>
      <c r="P271" s="135" t="e">
        <f t="shared" si="285"/>
        <v>#N/A</v>
      </c>
      <c r="Q271" s="164" t="e">
        <f t="shared" si="285"/>
        <v>#N/A</v>
      </c>
      <c r="R271" s="164" t="e">
        <f t="shared" si="285"/>
        <v>#N/A</v>
      </c>
      <c r="S271" s="164" t="e">
        <f t="shared" si="285"/>
        <v>#N/A</v>
      </c>
      <c r="T271" s="164" t="e">
        <f t="shared" si="285"/>
        <v>#N/A</v>
      </c>
      <c r="U271" s="164" t="e">
        <f t="shared" si="285"/>
        <v>#N/A</v>
      </c>
      <c r="V271" s="135" t="e">
        <f t="shared" si="285"/>
        <v>#N/A</v>
      </c>
      <c r="W271" s="135" t="e">
        <f t="shared" si="285"/>
        <v>#N/A</v>
      </c>
      <c r="X271" s="135" t="e">
        <f t="shared" si="285"/>
        <v>#N/A</v>
      </c>
      <c r="Y271" s="135" t="e">
        <f t="shared" si="285"/>
        <v>#N/A</v>
      </c>
      <c r="Z271" s="135" t="e">
        <f t="shared" si="285"/>
        <v>#N/A</v>
      </c>
      <c r="AA271" s="135" t="e">
        <f t="shared" si="285"/>
        <v>#N/A</v>
      </c>
      <c r="AB271" s="135" t="e">
        <f t="shared" si="285"/>
        <v>#N/A</v>
      </c>
    </row>
    <row r="272" spans="1:28" ht="15.5">
      <c r="A272" s="29" t="s">
        <v>193</v>
      </c>
      <c r="B272" s="30" t="str">
        <f t="shared" si="0"/>
        <v>PhilippinesBanga</v>
      </c>
      <c r="C272" s="29" t="s">
        <v>30</v>
      </c>
      <c r="D272" s="30" t="s">
        <v>794</v>
      </c>
      <c r="E272" s="120">
        <v>0.245672</v>
      </c>
      <c r="F272" s="181">
        <v>4.81076E-2</v>
      </c>
      <c r="G272" s="181">
        <v>9.4134127999999997E-2</v>
      </c>
      <c r="H272" s="181">
        <v>0.185571769</v>
      </c>
      <c r="I272" s="120">
        <v>0.31903599999999999</v>
      </c>
      <c r="J272" s="28" t="s">
        <v>1649</v>
      </c>
      <c r="K272" s="135" t="e">
        <f t="shared" ref="K272:AB272" si="286">NA()</f>
        <v>#N/A</v>
      </c>
      <c r="L272" s="135" t="e">
        <f t="shared" si="286"/>
        <v>#N/A</v>
      </c>
      <c r="M272" s="164" t="e">
        <f t="shared" si="286"/>
        <v>#N/A</v>
      </c>
      <c r="N272" s="164" t="e">
        <f t="shared" si="286"/>
        <v>#N/A</v>
      </c>
      <c r="O272" s="165" t="e">
        <f t="shared" si="286"/>
        <v>#N/A</v>
      </c>
      <c r="P272" s="135" t="e">
        <f t="shared" si="286"/>
        <v>#N/A</v>
      </c>
      <c r="Q272" s="164" t="e">
        <f t="shared" si="286"/>
        <v>#N/A</v>
      </c>
      <c r="R272" s="164" t="e">
        <f t="shared" si="286"/>
        <v>#N/A</v>
      </c>
      <c r="S272" s="164" t="e">
        <f t="shared" si="286"/>
        <v>#N/A</v>
      </c>
      <c r="T272" s="164" t="e">
        <f t="shared" si="286"/>
        <v>#N/A</v>
      </c>
      <c r="U272" s="164" t="e">
        <f t="shared" si="286"/>
        <v>#N/A</v>
      </c>
      <c r="V272" s="135" t="e">
        <f t="shared" si="286"/>
        <v>#N/A</v>
      </c>
      <c r="W272" s="135" t="e">
        <f t="shared" si="286"/>
        <v>#N/A</v>
      </c>
      <c r="X272" s="135" t="e">
        <f t="shared" si="286"/>
        <v>#N/A</v>
      </c>
      <c r="Y272" s="135" t="e">
        <f t="shared" si="286"/>
        <v>#N/A</v>
      </c>
      <c r="Z272" s="135" t="e">
        <f t="shared" si="286"/>
        <v>#N/A</v>
      </c>
      <c r="AA272" s="135" t="e">
        <f t="shared" si="286"/>
        <v>#N/A</v>
      </c>
      <c r="AB272" s="135" t="e">
        <f t="shared" si="286"/>
        <v>#N/A</v>
      </c>
    </row>
    <row r="273" spans="1:28" ht="15.5">
      <c r="A273" s="29" t="s">
        <v>193</v>
      </c>
      <c r="B273" s="30" t="str">
        <f t="shared" si="0"/>
        <v>PhilippinesBangar</v>
      </c>
      <c r="C273" s="29" t="s">
        <v>30</v>
      </c>
      <c r="D273" s="30" t="s">
        <v>262</v>
      </c>
      <c r="E273" s="120">
        <v>0.24282999999999999</v>
      </c>
      <c r="F273" s="181">
        <v>5.0212813000000002E-2</v>
      </c>
      <c r="G273" s="181">
        <v>9.3804767999999997E-2</v>
      </c>
      <c r="H273" s="181">
        <v>0.17325507000000001</v>
      </c>
      <c r="I273" s="120">
        <v>0.31513099999999999</v>
      </c>
      <c r="J273" s="28" t="s">
        <v>1649</v>
      </c>
      <c r="K273" s="135" t="e">
        <f t="shared" ref="K273:AB273" si="287">NA()</f>
        <v>#N/A</v>
      </c>
      <c r="L273" s="135" t="e">
        <f t="shared" si="287"/>
        <v>#N/A</v>
      </c>
      <c r="M273" s="164" t="e">
        <f t="shared" si="287"/>
        <v>#N/A</v>
      </c>
      <c r="N273" s="164" t="e">
        <f t="shared" si="287"/>
        <v>#N/A</v>
      </c>
      <c r="O273" s="165" t="e">
        <f t="shared" si="287"/>
        <v>#N/A</v>
      </c>
      <c r="P273" s="135" t="e">
        <f t="shared" si="287"/>
        <v>#N/A</v>
      </c>
      <c r="Q273" s="164" t="e">
        <f t="shared" si="287"/>
        <v>#N/A</v>
      </c>
      <c r="R273" s="164" t="e">
        <f t="shared" si="287"/>
        <v>#N/A</v>
      </c>
      <c r="S273" s="164" t="e">
        <f t="shared" si="287"/>
        <v>#N/A</v>
      </c>
      <c r="T273" s="164" t="e">
        <f t="shared" si="287"/>
        <v>#N/A</v>
      </c>
      <c r="U273" s="164" t="e">
        <f t="shared" si="287"/>
        <v>#N/A</v>
      </c>
      <c r="V273" s="135" t="e">
        <f t="shared" si="287"/>
        <v>#N/A</v>
      </c>
      <c r="W273" s="135" t="e">
        <f t="shared" si="287"/>
        <v>#N/A</v>
      </c>
      <c r="X273" s="135" t="e">
        <f t="shared" si="287"/>
        <v>#N/A</v>
      </c>
      <c r="Y273" s="135" t="e">
        <f t="shared" si="287"/>
        <v>#N/A</v>
      </c>
      <c r="Z273" s="135" t="e">
        <f t="shared" si="287"/>
        <v>#N/A</v>
      </c>
      <c r="AA273" s="135" t="e">
        <f t="shared" si="287"/>
        <v>#N/A</v>
      </c>
      <c r="AB273" s="135" t="e">
        <f t="shared" si="287"/>
        <v>#N/A</v>
      </c>
    </row>
    <row r="274" spans="1:28" ht="15.5">
      <c r="A274" s="29" t="s">
        <v>193</v>
      </c>
      <c r="B274" s="30" t="str">
        <f t="shared" si="0"/>
        <v>PhilippinesBangued (Capital)</v>
      </c>
      <c r="C274" s="29" t="s">
        <v>30</v>
      </c>
      <c r="D274" s="30" t="s">
        <v>1463</v>
      </c>
      <c r="E274" s="120">
        <v>0.25830999999999998</v>
      </c>
      <c r="F274" s="181">
        <v>4.8958743999999998E-2</v>
      </c>
      <c r="G274" s="181">
        <v>9.8478085000000007E-2</v>
      </c>
      <c r="H274" s="181">
        <v>0.19149554599999999</v>
      </c>
      <c r="I274" s="120">
        <v>0.31434899999999999</v>
      </c>
      <c r="J274" s="28" t="s">
        <v>1649</v>
      </c>
      <c r="K274" s="135" t="e">
        <f t="shared" ref="K274:AB274" si="288">NA()</f>
        <v>#N/A</v>
      </c>
      <c r="L274" s="135" t="e">
        <f t="shared" si="288"/>
        <v>#N/A</v>
      </c>
      <c r="M274" s="164" t="e">
        <f t="shared" si="288"/>
        <v>#N/A</v>
      </c>
      <c r="N274" s="164" t="e">
        <f t="shared" si="288"/>
        <v>#N/A</v>
      </c>
      <c r="O274" s="165" t="e">
        <f t="shared" si="288"/>
        <v>#N/A</v>
      </c>
      <c r="P274" s="135" t="e">
        <f t="shared" si="288"/>
        <v>#N/A</v>
      </c>
      <c r="Q274" s="164" t="e">
        <f t="shared" si="288"/>
        <v>#N/A</v>
      </c>
      <c r="R274" s="164" t="e">
        <f t="shared" si="288"/>
        <v>#N/A</v>
      </c>
      <c r="S274" s="164" t="e">
        <f t="shared" si="288"/>
        <v>#N/A</v>
      </c>
      <c r="T274" s="164" t="e">
        <f t="shared" si="288"/>
        <v>#N/A</v>
      </c>
      <c r="U274" s="164" t="e">
        <f t="shared" si="288"/>
        <v>#N/A</v>
      </c>
      <c r="V274" s="135" t="e">
        <f t="shared" si="288"/>
        <v>#N/A</v>
      </c>
      <c r="W274" s="135" t="e">
        <f t="shared" si="288"/>
        <v>#N/A</v>
      </c>
      <c r="X274" s="135" t="e">
        <f t="shared" si="288"/>
        <v>#N/A</v>
      </c>
      <c r="Y274" s="135" t="e">
        <f t="shared" si="288"/>
        <v>#N/A</v>
      </c>
      <c r="Z274" s="135" t="e">
        <f t="shared" si="288"/>
        <v>#N/A</v>
      </c>
      <c r="AA274" s="135" t="e">
        <f t="shared" si="288"/>
        <v>#N/A</v>
      </c>
      <c r="AB274" s="135" t="e">
        <f t="shared" si="288"/>
        <v>#N/A</v>
      </c>
    </row>
    <row r="275" spans="1:28" ht="15.5">
      <c r="A275" s="29" t="s">
        <v>193</v>
      </c>
      <c r="B275" s="30" t="str">
        <f t="shared" si="0"/>
        <v>PhilippinesBangui</v>
      </c>
      <c r="C275" s="29" t="s">
        <v>30</v>
      </c>
      <c r="D275" s="30" t="s">
        <v>200</v>
      </c>
      <c r="E275" s="120">
        <v>0.247887</v>
      </c>
      <c r="F275" s="181">
        <v>4.2870774E-2</v>
      </c>
      <c r="G275" s="181">
        <v>8.3696837999999996E-2</v>
      </c>
      <c r="H275" s="181">
        <v>0.16010087200000001</v>
      </c>
      <c r="I275" s="120">
        <v>0.32735799999999998</v>
      </c>
      <c r="J275" s="28" t="s">
        <v>1649</v>
      </c>
      <c r="K275" s="135" t="e">
        <f t="shared" ref="K275:AB275" si="289">NA()</f>
        <v>#N/A</v>
      </c>
      <c r="L275" s="135" t="e">
        <f t="shared" si="289"/>
        <v>#N/A</v>
      </c>
      <c r="M275" s="164" t="e">
        <f t="shared" si="289"/>
        <v>#N/A</v>
      </c>
      <c r="N275" s="164" t="e">
        <f t="shared" si="289"/>
        <v>#N/A</v>
      </c>
      <c r="O275" s="165" t="e">
        <f t="shared" si="289"/>
        <v>#N/A</v>
      </c>
      <c r="P275" s="135" t="e">
        <f t="shared" si="289"/>
        <v>#N/A</v>
      </c>
      <c r="Q275" s="164" t="e">
        <f t="shared" si="289"/>
        <v>#N/A</v>
      </c>
      <c r="R275" s="164" t="e">
        <f t="shared" si="289"/>
        <v>#N/A</v>
      </c>
      <c r="S275" s="164" t="e">
        <f t="shared" si="289"/>
        <v>#N/A</v>
      </c>
      <c r="T275" s="164" t="e">
        <f t="shared" si="289"/>
        <v>#N/A</v>
      </c>
      <c r="U275" s="164" t="e">
        <f t="shared" si="289"/>
        <v>#N/A</v>
      </c>
      <c r="V275" s="135" t="e">
        <f t="shared" si="289"/>
        <v>#N/A</v>
      </c>
      <c r="W275" s="135" t="e">
        <f t="shared" si="289"/>
        <v>#N/A</v>
      </c>
      <c r="X275" s="135" t="e">
        <f t="shared" si="289"/>
        <v>#N/A</v>
      </c>
      <c r="Y275" s="135" t="e">
        <f t="shared" si="289"/>
        <v>#N/A</v>
      </c>
      <c r="Z275" s="135" t="e">
        <f t="shared" si="289"/>
        <v>#N/A</v>
      </c>
      <c r="AA275" s="135" t="e">
        <f t="shared" si="289"/>
        <v>#N/A</v>
      </c>
      <c r="AB275" s="135" t="e">
        <f t="shared" si="289"/>
        <v>#N/A</v>
      </c>
    </row>
    <row r="276" spans="1:28" ht="15.5">
      <c r="A276" s="29" t="s">
        <v>193</v>
      </c>
      <c r="B276" s="30" t="str">
        <f t="shared" si="0"/>
        <v>PhilippinesBani</v>
      </c>
      <c r="C276" s="29" t="s">
        <v>30</v>
      </c>
      <c r="D276" s="30" t="s">
        <v>285</v>
      </c>
      <c r="E276" s="120">
        <v>0.244981</v>
      </c>
      <c r="F276" s="181">
        <v>4.8741700999999998E-2</v>
      </c>
      <c r="G276" s="181">
        <v>9.3825785999999994E-2</v>
      </c>
      <c r="H276" s="181">
        <v>0.17979962599999999</v>
      </c>
      <c r="I276" s="120">
        <v>0.31731799999999999</v>
      </c>
      <c r="J276" s="28" t="s">
        <v>1649</v>
      </c>
      <c r="K276" s="135" t="e">
        <f t="shared" ref="K276:AB276" si="290">NA()</f>
        <v>#N/A</v>
      </c>
      <c r="L276" s="135" t="e">
        <f t="shared" si="290"/>
        <v>#N/A</v>
      </c>
      <c r="M276" s="164" t="e">
        <f t="shared" si="290"/>
        <v>#N/A</v>
      </c>
      <c r="N276" s="164" t="e">
        <f t="shared" si="290"/>
        <v>#N/A</v>
      </c>
      <c r="O276" s="165" t="e">
        <f t="shared" si="290"/>
        <v>#N/A</v>
      </c>
      <c r="P276" s="135" t="e">
        <f t="shared" si="290"/>
        <v>#N/A</v>
      </c>
      <c r="Q276" s="164" t="e">
        <f t="shared" si="290"/>
        <v>#N/A</v>
      </c>
      <c r="R276" s="164" t="e">
        <f t="shared" si="290"/>
        <v>#N/A</v>
      </c>
      <c r="S276" s="164" t="e">
        <f t="shared" si="290"/>
        <v>#N/A</v>
      </c>
      <c r="T276" s="164" t="e">
        <f t="shared" si="290"/>
        <v>#N/A</v>
      </c>
      <c r="U276" s="164" t="e">
        <f t="shared" si="290"/>
        <v>#N/A</v>
      </c>
      <c r="V276" s="135" t="e">
        <f t="shared" si="290"/>
        <v>#N/A</v>
      </c>
      <c r="W276" s="135" t="e">
        <f t="shared" si="290"/>
        <v>#N/A</v>
      </c>
      <c r="X276" s="135" t="e">
        <f t="shared" si="290"/>
        <v>#N/A</v>
      </c>
      <c r="Y276" s="135" t="e">
        <f t="shared" si="290"/>
        <v>#N/A</v>
      </c>
      <c r="Z276" s="135" t="e">
        <f t="shared" si="290"/>
        <v>#N/A</v>
      </c>
      <c r="AA276" s="135" t="e">
        <f t="shared" si="290"/>
        <v>#N/A</v>
      </c>
      <c r="AB276" s="135" t="e">
        <f t="shared" si="290"/>
        <v>#N/A</v>
      </c>
    </row>
    <row r="277" spans="1:28" ht="15.5">
      <c r="A277" s="29" t="s">
        <v>193</v>
      </c>
      <c r="B277" s="30" t="str">
        <f t="shared" si="0"/>
        <v>PhilippinesBanisilan</v>
      </c>
      <c r="C277" s="29" t="s">
        <v>30</v>
      </c>
      <c r="D277" s="30" t="s">
        <v>1394</v>
      </c>
      <c r="E277" s="120">
        <v>0.23614299999999999</v>
      </c>
      <c r="F277" s="181">
        <v>5.9665269999999999E-2</v>
      </c>
      <c r="G277" s="181">
        <v>0.111660599</v>
      </c>
      <c r="H277" s="181">
        <v>0.201707993</v>
      </c>
      <c r="I277" s="120">
        <v>0.29152600000000001</v>
      </c>
      <c r="J277" s="28" t="s">
        <v>1649</v>
      </c>
      <c r="K277" s="135" t="e">
        <f t="shared" ref="K277:AB277" si="291">NA()</f>
        <v>#N/A</v>
      </c>
      <c r="L277" s="135" t="e">
        <f t="shared" si="291"/>
        <v>#N/A</v>
      </c>
      <c r="M277" s="164" t="e">
        <f t="shared" si="291"/>
        <v>#N/A</v>
      </c>
      <c r="N277" s="164" t="e">
        <f t="shared" si="291"/>
        <v>#N/A</v>
      </c>
      <c r="O277" s="165" t="e">
        <f t="shared" si="291"/>
        <v>#N/A</v>
      </c>
      <c r="P277" s="135" t="e">
        <f t="shared" si="291"/>
        <v>#N/A</v>
      </c>
      <c r="Q277" s="164" t="e">
        <f t="shared" si="291"/>
        <v>#N/A</v>
      </c>
      <c r="R277" s="164" t="e">
        <f t="shared" si="291"/>
        <v>#N/A</v>
      </c>
      <c r="S277" s="164" t="e">
        <f t="shared" si="291"/>
        <v>#N/A</v>
      </c>
      <c r="T277" s="164" t="e">
        <f t="shared" si="291"/>
        <v>#N/A</v>
      </c>
      <c r="U277" s="164" t="e">
        <f t="shared" si="291"/>
        <v>#N/A</v>
      </c>
      <c r="V277" s="135" t="e">
        <f t="shared" si="291"/>
        <v>#N/A</v>
      </c>
      <c r="W277" s="135" t="e">
        <f t="shared" si="291"/>
        <v>#N/A</v>
      </c>
      <c r="X277" s="135" t="e">
        <f t="shared" si="291"/>
        <v>#N/A</v>
      </c>
      <c r="Y277" s="135" t="e">
        <f t="shared" si="291"/>
        <v>#N/A</v>
      </c>
      <c r="Z277" s="135" t="e">
        <f t="shared" si="291"/>
        <v>#N/A</v>
      </c>
      <c r="AA277" s="135" t="e">
        <f t="shared" si="291"/>
        <v>#N/A</v>
      </c>
      <c r="AB277" s="135" t="e">
        <f t="shared" si="291"/>
        <v>#N/A</v>
      </c>
    </row>
    <row r="278" spans="1:28" ht="15.5">
      <c r="A278" s="29" t="s">
        <v>193</v>
      </c>
      <c r="B278" s="30" t="str">
        <f t="shared" si="0"/>
        <v>PhilippinesBanna (Espiritu)</v>
      </c>
      <c r="C278" s="29" t="s">
        <v>30</v>
      </c>
      <c r="D278" s="30" t="s">
        <v>208</v>
      </c>
      <c r="E278" s="120">
        <v>0.242669</v>
      </c>
      <c r="F278" s="181">
        <v>4.7175635E-2</v>
      </c>
      <c r="G278" s="181">
        <v>9.1778990000000005E-2</v>
      </c>
      <c r="H278" s="181">
        <v>0.17465788700000001</v>
      </c>
      <c r="I278" s="120">
        <v>0.331567</v>
      </c>
      <c r="J278" s="28" t="s">
        <v>1649</v>
      </c>
      <c r="K278" s="135" t="e">
        <f t="shared" ref="K278:AB278" si="292">NA()</f>
        <v>#N/A</v>
      </c>
      <c r="L278" s="135" t="e">
        <f t="shared" si="292"/>
        <v>#N/A</v>
      </c>
      <c r="M278" s="164" t="e">
        <f t="shared" si="292"/>
        <v>#N/A</v>
      </c>
      <c r="N278" s="164" t="e">
        <f t="shared" si="292"/>
        <v>#N/A</v>
      </c>
      <c r="O278" s="165" t="e">
        <f t="shared" si="292"/>
        <v>#N/A</v>
      </c>
      <c r="P278" s="135" t="e">
        <f t="shared" si="292"/>
        <v>#N/A</v>
      </c>
      <c r="Q278" s="164" t="e">
        <f t="shared" si="292"/>
        <v>#N/A</v>
      </c>
      <c r="R278" s="164" t="e">
        <f t="shared" si="292"/>
        <v>#N/A</v>
      </c>
      <c r="S278" s="164" t="e">
        <f t="shared" si="292"/>
        <v>#N/A</v>
      </c>
      <c r="T278" s="164" t="e">
        <f t="shared" si="292"/>
        <v>#N/A</v>
      </c>
      <c r="U278" s="164" t="e">
        <f t="shared" si="292"/>
        <v>#N/A</v>
      </c>
      <c r="V278" s="135" t="e">
        <f t="shared" si="292"/>
        <v>#N/A</v>
      </c>
      <c r="W278" s="135" t="e">
        <f t="shared" si="292"/>
        <v>#N/A</v>
      </c>
      <c r="X278" s="135" t="e">
        <f t="shared" si="292"/>
        <v>#N/A</v>
      </c>
      <c r="Y278" s="135" t="e">
        <f t="shared" si="292"/>
        <v>#N/A</v>
      </c>
      <c r="Z278" s="135" t="e">
        <f t="shared" si="292"/>
        <v>#N/A</v>
      </c>
      <c r="AA278" s="135" t="e">
        <f t="shared" si="292"/>
        <v>#N/A</v>
      </c>
      <c r="AB278" s="135" t="e">
        <f t="shared" si="292"/>
        <v>#N/A</v>
      </c>
    </row>
    <row r="279" spans="1:28" ht="15.5">
      <c r="A279" s="29" t="s">
        <v>193</v>
      </c>
      <c r="B279" s="30" t="str">
        <f t="shared" si="0"/>
        <v>PhilippinesBansalan</v>
      </c>
      <c r="C279" s="29" t="s">
        <v>30</v>
      </c>
      <c r="D279" s="30" t="s">
        <v>1339</v>
      </c>
      <c r="E279" s="120">
        <v>0.243531</v>
      </c>
      <c r="F279" s="181">
        <v>4.5036399999999997E-2</v>
      </c>
      <c r="G279" s="181">
        <v>8.9212442000000003E-2</v>
      </c>
      <c r="H279" s="181">
        <v>0.17999669099999999</v>
      </c>
      <c r="I279" s="120">
        <v>0.32720100000000002</v>
      </c>
      <c r="J279" s="28" t="s">
        <v>1649</v>
      </c>
      <c r="K279" s="135" t="e">
        <f t="shared" ref="K279:AB279" si="293">NA()</f>
        <v>#N/A</v>
      </c>
      <c r="L279" s="135" t="e">
        <f t="shared" si="293"/>
        <v>#N/A</v>
      </c>
      <c r="M279" s="164" t="e">
        <f t="shared" si="293"/>
        <v>#N/A</v>
      </c>
      <c r="N279" s="164" t="e">
        <f t="shared" si="293"/>
        <v>#N/A</v>
      </c>
      <c r="O279" s="165" t="e">
        <f t="shared" si="293"/>
        <v>#N/A</v>
      </c>
      <c r="P279" s="135" t="e">
        <f t="shared" si="293"/>
        <v>#N/A</v>
      </c>
      <c r="Q279" s="164" t="e">
        <f t="shared" si="293"/>
        <v>#N/A</v>
      </c>
      <c r="R279" s="164" t="e">
        <f t="shared" si="293"/>
        <v>#N/A</v>
      </c>
      <c r="S279" s="164" t="e">
        <f t="shared" si="293"/>
        <v>#N/A</v>
      </c>
      <c r="T279" s="164" t="e">
        <f t="shared" si="293"/>
        <v>#N/A</v>
      </c>
      <c r="U279" s="164" t="e">
        <f t="shared" si="293"/>
        <v>#N/A</v>
      </c>
      <c r="V279" s="135" t="e">
        <f t="shared" si="293"/>
        <v>#N/A</v>
      </c>
      <c r="W279" s="135" t="e">
        <f t="shared" si="293"/>
        <v>#N/A</v>
      </c>
      <c r="X279" s="135" t="e">
        <f t="shared" si="293"/>
        <v>#N/A</v>
      </c>
      <c r="Y279" s="135" t="e">
        <f t="shared" si="293"/>
        <v>#N/A</v>
      </c>
      <c r="Z279" s="135" t="e">
        <f t="shared" si="293"/>
        <v>#N/A</v>
      </c>
      <c r="AA279" s="135" t="e">
        <f t="shared" si="293"/>
        <v>#N/A</v>
      </c>
      <c r="AB279" s="135" t="e">
        <f t="shared" si="293"/>
        <v>#N/A</v>
      </c>
    </row>
    <row r="280" spans="1:28" ht="15.5">
      <c r="A280" s="29" t="s">
        <v>193</v>
      </c>
      <c r="B280" s="30" t="str">
        <f t="shared" si="0"/>
        <v>PhilippinesBansud</v>
      </c>
      <c r="C280" s="29" t="s">
        <v>30</v>
      </c>
      <c r="D280" s="30" t="s">
        <v>1782</v>
      </c>
      <c r="E280" s="120">
        <v>0.23987600000000001</v>
      </c>
      <c r="F280" s="181">
        <v>5.8060108999999999E-2</v>
      </c>
      <c r="G280" s="181">
        <v>0.109728728</v>
      </c>
      <c r="H280" s="181">
        <v>0.19164715099999999</v>
      </c>
      <c r="I280" s="120">
        <v>0.289105</v>
      </c>
      <c r="J280" s="28" t="s">
        <v>1649</v>
      </c>
      <c r="K280" s="135" t="e">
        <f t="shared" ref="K280:AB280" si="294">NA()</f>
        <v>#N/A</v>
      </c>
      <c r="L280" s="135" t="e">
        <f t="shared" si="294"/>
        <v>#N/A</v>
      </c>
      <c r="M280" s="164" t="e">
        <f t="shared" si="294"/>
        <v>#N/A</v>
      </c>
      <c r="N280" s="164" t="e">
        <f t="shared" si="294"/>
        <v>#N/A</v>
      </c>
      <c r="O280" s="165" t="e">
        <f t="shared" si="294"/>
        <v>#N/A</v>
      </c>
      <c r="P280" s="135" t="e">
        <f t="shared" si="294"/>
        <v>#N/A</v>
      </c>
      <c r="Q280" s="164" t="e">
        <f t="shared" si="294"/>
        <v>#N/A</v>
      </c>
      <c r="R280" s="164" t="e">
        <f t="shared" si="294"/>
        <v>#N/A</v>
      </c>
      <c r="S280" s="164" t="e">
        <f t="shared" si="294"/>
        <v>#N/A</v>
      </c>
      <c r="T280" s="164" t="e">
        <f t="shared" si="294"/>
        <v>#N/A</v>
      </c>
      <c r="U280" s="164" t="e">
        <f t="shared" si="294"/>
        <v>#N/A</v>
      </c>
      <c r="V280" s="135" t="e">
        <f t="shared" si="294"/>
        <v>#N/A</v>
      </c>
      <c r="W280" s="135" t="e">
        <f t="shared" si="294"/>
        <v>#N/A</v>
      </c>
      <c r="X280" s="135" t="e">
        <f t="shared" si="294"/>
        <v>#N/A</v>
      </c>
      <c r="Y280" s="135" t="e">
        <f t="shared" si="294"/>
        <v>#N/A</v>
      </c>
      <c r="Z280" s="135" t="e">
        <f t="shared" si="294"/>
        <v>#N/A</v>
      </c>
      <c r="AA280" s="135" t="e">
        <f t="shared" si="294"/>
        <v>#N/A</v>
      </c>
      <c r="AB280" s="135" t="e">
        <f t="shared" si="294"/>
        <v>#N/A</v>
      </c>
    </row>
    <row r="281" spans="1:28" ht="15.5">
      <c r="A281" s="29" t="s">
        <v>193</v>
      </c>
      <c r="B281" s="30" t="str">
        <f t="shared" si="0"/>
        <v>PhilippinesBantay</v>
      </c>
      <c r="C281" s="29" t="s">
        <v>30</v>
      </c>
      <c r="D281" s="30" t="s">
        <v>224</v>
      </c>
      <c r="E281" s="120">
        <v>0.25784299999999999</v>
      </c>
      <c r="F281" s="181">
        <v>4.4079370999999999E-2</v>
      </c>
      <c r="G281" s="181">
        <v>8.7766924999999996E-2</v>
      </c>
      <c r="H281" s="181">
        <v>0.17897623900000001</v>
      </c>
      <c r="I281" s="120">
        <v>0.33480700000000002</v>
      </c>
      <c r="J281" s="28" t="s">
        <v>1649</v>
      </c>
      <c r="K281" s="135" t="e">
        <f t="shared" ref="K281:AB281" si="295">NA()</f>
        <v>#N/A</v>
      </c>
      <c r="L281" s="135" t="e">
        <f t="shared" si="295"/>
        <v>#N/A</v>
      </c>
      <c r="M281" s="164" t="e">
        <f t="shared" si="295"/>
        <v>#N/A</v>
      </c>
      <c r="N281" s="164" t="e">
        <f t="shared" si="295"/>
        <v>#N/A</v>
      </c>
      <c r="O281" s="165" t="e">
        <f t="shared" si="295"/>
        <v>#N/A</v>
      </c>
      <c r="P281" s="135" t="e">
        <f t="shared" si="295"/>
        <v>#N/A</v>
      </c>
      <c r="Q281" s="164" t="e">
        <f t="shared" si="295"/>
        <v>#N/A</v>
      </c>
      <c r="R281" s="164" t="e">
        <f t="shared" si="295"/>
        <v>#N/A</v>
      </c>
      <c r="S281" s="164" t="e">
        <f t="shared" si="295"/>
        <v>#N/A</v>
      </c>
      <c r="T281" s="164" t="e">
        <f t="shared" si="295"/>
        <v>#N/A</v>
      </c>
      <c r="U281" s="164" t="e">
        <f t="shared" si="295"/>
        <v>#N/A</v>
      </c>
      <c r="V281" s="135" t="e">
        <f t="shared" si="295"/>
        <v>#N/A</v>
      </c>
      <c r="W281" s="135" t="e">
        <f t="shared" si="295"/>
        <v>#N/A</v>
      </c>
      <c r="X281" s="135" t="e">
        <f t="shared" si="295"/>
        <v>#N/A</v>
      </c>
      <c r="Y281" s="135" t="e">
        <f t="shared" si="295"/>
        <v>#N/A</v>
      </c>
      <c r="Z281" s="135" t="e">
        <f t="shared" si="295"/>
        <v>#N/A</v>
      </c>
      <c r="AA281" s="135" t="e">
        <f t="shared" si="295"/>
        <v>#N/A</v>
      </c>
      <c r="AB281" s="135" t="e">
        <f t="shared" si="295"/>
        <v>#N/A</v>
      </c>
    </row>
    <row r="282" spans="1:28" ht="15.5">
      <c r="A282" s="29" t="s">
        <v>193</v>
      </c>
      <c r="B282" s="30" t="str">
        <f t="shared" si="0"/>
        <v>PhilippinesBantayan</v>
      </c>
      <c r="C282" s="29" t="s">
        <v>30</v>
      </c>
      <c r="D282" s="30" t="s">
        <v>946</v>
      </c>
      <c r="E282" s="120">
        <v>0.22852900000000001</v>
      </c>
      <c r="F282" s="181">
        <v>5.7698144E-2</v>
      </c>
      <c r="G282" s="181">
        <v>0.103548126</v>
      </c>
      <c r="H282" s="181">
        <v>0.17519346499999999</v>
      </c>
      <c r="I282" s="120">
        <v>0.29550900000000002</v>
      </c>
      <c r="J282" s="28" t="s">
        <v>1649</v>
      </c>
      <c r="K282" s="135" t="e">
        <f t="shared" ref="K282:AB282" si="296">NA()</f>
        <v>#N/A</v>
      </c>
      <c r="L282" s="135" t="e">
        <f t="shared" si="296"/>
        <v>#N/A</v>
      </c>
      <c r="M282" s="164" t="e">
        <f t="shared" si="296"/>
        <v>#N/A</v>
      </c>
      <c r="N282" s="164" t="e">
        <f t="shared" si="296"/>
        <v>#N/A</v>
      </c>
      <c r="O282" s="165" t="e">
        <f t="shared" si="296"/>
        <v>#N/A</v>
      </c>
      <c r="P282" s="135" t="e">
        <f t="shared" si="296"/>
        <v>#N/A</v>
      </c>
      <c r="Q282" s="164" t="e">
        <f t="shared" si="296"/>
        <v>#N/A</v>
      </c>
      <c r="R282" s="164" t="e">
        <f t="shared" si="296"/>
        <v>#N/A</v>
      </c>
      <c r="S282" s="164" t="e">
        <f t="shared" si="296"/>
        <v>#N/A</v>
      </c>
      <c r="T282" s="164" t="e">
        <f t="shared" si="296"/>
        <v>#N/A</v>
      </c>
      <c r="U282" s="164" t="e">
        <f t="shared" si="296"/>
        <v>#N/A</v>
      </c>
      <c r="V282" s="135" t="e">
        <f t="shared" si="296"/>
        <v>#N/A</v>
      </c>
      <c r="W282" s="135" t="e">
        <f t="shared" si="296"/>
        <v>#N/A</v>
      </c>
      <c r="X282" s="135" t="e">
        <f t="shared" si="296"/>
        <v>#N/A</v>
      </c>
      <c r="Y282" s="135" t="e">
        <f t="shared" si="296"/>
        <v>#N/A</v>
      </c>
      <c r="Z282" s="135" t="e">
        <f t="shared" si="296"/>
        <v>#N/A</v>
      </c>
      <c r="AA282" s="135" t="e">
        <f t="shared" si="296"/>
        <v>#N/A</v>
      </c>
      <c r="AB282" s="135" t="e">
        <f t="shared" si="296"/>
        <v>#N/A</v>
      </c>
    </row>
    <row r="283" spans="1:28" ht="15.5">
      <c r="A283" s="29" t="s">
        <v>193</v>
      </c>
      <c r="B283" s="30" t="str">
        <f t="shared" si="0"/>
        <v>PhilippinesBanton</v>
      </c>
      <c r="C283" s="29" t="s">
        <v>30</v>
      </c>
      <c r="D283" s="30" t="s">
        <v>1816</v>
      </c>
      <c r="E283" s="120">
        <v>0.209176</v>
      </c>
      <c r="F283" s="181">
        <v>5.0578035E-2</v>
      </c>
      <c r="G283" s="181">
        <v>9.4833815000000002E-2</v>
      </c>
      <c r="H283" s="181">
        <v>0.172687861</v>
      </c>
      <c r="I283" s="120">
        <v>0.31809999999999999</v>
      </c>
      <c r="J283" s="28" t="s">
        <v>1649</v>
      </c>
      <c r="K283" s="135" t="e">
        <f t="shared" ref="K283:AB283" si="297">NA()</f>
        <v>#N/A</v>
      </c>
      <c r="L283" s="135" t="e">
        <f t="shared" si="297"/>
        <v>#N/A</v>
      </c>
      <c r="M283" s="164" t="e">
        <f t="shared" si="297"/>
        <v>#N/A</v>
      </c>
      <c r="N283" s="164" t="e">
        <f t="shared" si="297"/>
        <v>#N/A</v>
      </c>
      <c r="O283" s="165" t="e">
        <f t="shared" si="297"/>
        <v>#N/A</v>
      </c>
      <c r="P283" s="135" t="e">
        <f t="shared" si="297"/>
        <v>#N/A</v>
      </c>
      <c r="Q283" s="164" t="e">
        <f t="shared" si="297"/>
        <v>#N/A</v>
      </c>
      <c r="R283" s="164" t="e">
        <f t="shared" si="297"/>
        <v>#N/A</v>
      </c>
      <c r="S283" s="164" t="e">
        <f t="shared" si="297"/>
        <v>#N/A</v>
      </c>
      <c r="T283" s="164" t="e">
        <f t="shared" si="297"/>
        <v>#N/A</v>
      </c>
      <c r="U283" s="164" t="e">
        <f t="shared" si="297"/>
        <v>#N/A</v>
      </c>
      <c r="V283" s="135" t="e">
        <f t="shared" si="297"/>
        <v>#N/A</v>
      </c>
      <c r="W283" s="135" t="e">
        <f t="shared" si="297"/>
        <v>#N/A</v>
      </c>
      <c r="X283" s="135" t="e">
        <f t="shared" si="297"/>
        <v>#N/A</v>
      </c>
      <c r="Y283" s="135" t="e">
        <f t="shared" si="297"/>
        <v>#N/A</v>
      </c>
      <c r="Z283" s="135" t="e">
        <f t="shared" si="297"/>
        <v>#N/A</v>
      </c>
      <c r="AA283" s="135" t="e">
        <f t="shared" si="297"/>
        <v>#N/A</v>
      </c>
      <c r="AB283" s="135" t="e">
        <f t="shared" si="297"/>
        <v>#N/A</v>
      </c>
    </row>
    <row r="284" spans="1:28" ht="15.5">
      <c r="A284" s="29" t="s">
        <v>193</v>
      </c>
      <c r="B284" s="30" t="str">
        <f t="shared" si="0"/>
        <v>PhilippinesBaras</v>
      </c>
      <c r="C284" s="29" t="s">
        <v>30</v>
      </c>
      <c r="D284" s="30" t="s">
        <v>665</v>
      </c>
      <c r="E284" s="120">
        <v>0.250085</v>
      </c>
      <c r="F284" s="181">
        <v>5.5144374000000003E-2</v>
      </c>
      <c r="G284" s="181">
        <v>0.10059891899999999</v>
      </c>
      <c r="H284" s="181">
        <v>0.179456591</v>
      </c>
      <c r="I284" s="120">
        <v>0.301176</v>
      </c>
      <c r="J284" s="28" t="s">
        <v>1649</v>
      </c>
      <c r="K284" s="135" t="e">
        <f t="shared" ref="K284:AB284" si="298">NA()</f>
        <v>#N/A</v>
      </c>
      <c r="L284" s="135" t="e">
        <f t="shared" si="298"/>
        <v>#N/A</v>
      </c>
      <c r="M284" s="164" t="e">
        <f t="shared" si="298"/>
        <v>#N/A</v>
      </c>
      <c r="N284" s="164" t="e">
        <f t="shared" si="298"/>
        <v>#N/A</v>
      </c>
      <c r="O284" s="165" t="e">
        <f t="shared" si="298"/>
        <v>#N/A</v>
      </c>
      <c r="P284" s="135" t="e">
        <f t="shared" si="298"/>
        <v>#N/A</v>
      </c>
      <c r="Q284" s="164" t="e">
        <f t="shared" si="298"/>
        <v>#N/A</v>
      </c>
      <c r="R284" s="164" t="e">
        <f t="shared" si="298"/>
        <v>#N/A</v>
      </c>
      <c r="S284" s="164" t="e">
        <f t="shared" si="298"/>
        <v>#N/A</v>
      </c>
      <c r="T284" s="164" t="e">
        <f t="shared" si="298"/>
        <v>#N/A</v>
      </c>
      <c r="U284" s="164" t="e">
        <f t="shared" si="298"/>
        <v>#N/A</v>
      </c>
      <c r="V284" s="135" t="e">
        <f t="shared" si="298"/>
        <v>#N/A</v>
      </c>
      <c r="W284" s="135" t="e">
        <f t="shared" si="298"/>
        <v>#N/A</v>
      </c>
      <c r="X284" s="135" t="e">
        <f t="shared" si="298"/>
        <v>#N/A</v>
      </c>
      <c r="Y284" s="135" t="e">
        <f t="shared" si="298"/>
        <v>#N/A</v>
      </c>
      <c r="Z284" s="135" t="e">
        <f t="shared" si="298"/>
        <v>#N/A</v>
      </c>
      <c r="AA284" s="135" t="e">
        <f t="shared" si="298"/>
        <v>#N/A</v>
      </c>
      <c r="AB284" s="135" t="e">
        <f t="shared" si="298"/>
        <v>#N/A</v>
      </c>
    </row>
    <row r="285" spans="1:28" ht="15.5">
      <c r="A285" s="29" t="s">
        <v>193</v>
      </c>
      <c r="B285" s="30" t="str">
        <f t="shared" si="0"/>
        <v>PhilippinesBarbaza</v>
      </c>
      <c r="C285" s="29" t="s">
        <v>30</v>
      </c>
      <c r="D285" s="30" t="s">
        <v>811</v>
      </c>
      <c r="E285" s="120">
        <v>0.24458199999999999</v>
      </c>
      <c r="F285" s="181">
        <v>5.1356589000000001E-2</v>
      </c>
      <c r="G285" s="181">
        <v>0.100995419</v>
      </c>
      <c r="H285" s="181">
        <v>0.197101832</v>
      </c>
      <c r="I285" s="120">
        <v>0.31408599999999998</v>
      </c>
      <c r="J285" s="28" t="s">
        <v>1649</v>
      </c>
      <c r="K285" s="135" t="e">
        <f t="shared" ref="K285:AB285" si="299">NA()</f>
        <v>#N/A</v>
      </c>
      <c r="L285" s="135" t="e">
        <f t="shared" si="299"/>
        <v>#N/A</v>
      </c>
      <c r="M285" s="164" t="e">
        <f t="shared" si="299"/>
        <v>#N/A</v>
      </c>
      <c r="N285" s="164" t="e">
        <f t="shared" si="299"/>
        <v>#N/A</v>
      </c>
      <c r="O285" s="165" t="e">
        <f t="shared" si="299"/>
        <v>#N/A</v>
      </c>
      <c r="P285" s="135" t="e">
        <f t="shared" si="299"/>
        <v>#N/A</v>
      </c>
      <c r="Q285" s="164" t="e">
        <f t="shared" si="299"/>
        <v>#N/A</v>
      </c>
      <c r="R285" s="164" t="e">
        <f t="shared" si="299"/>
        <v>#N/A</v>
      </c>
      <c r="S285" s="164" t="e">
        <f t="shared" si="299"/>
        <v>#N/A</v>
      </c>
      <c r="T285" s="164" t="e">
        <f t="shared" si="299"/>
        <v>#N/A</v>
      </c>
      <c r="U285" s="164" t="e">
        <f t="shared" si="299"/>
        <v>#N/A</v>
      </c>
      <c r="V285" s="135" t="e">
        <f t="shared" si="299"/>
        <v>#N/A</v>
      </c>
      <c r="W285" s="135" t="e">
        <f t="shared" si="299"/>
        <v>#N/A</v>
      </c>
      <c r="X285" s="135" t="e">
        <f t="shared" si="299"/>
        <v>#N/A</v>
      </c>
      <c r="Y285" s="135" t="e">
        <f t="shared" si="299"/>
        <v>#N/A</v>
      </c>
      <c r="Z285" s="135" t="e">
        <f t="shared" si="299"/>
        <v>#N/A</v>
      </c>
      <c r="AA285" s="135" t="e">
        <f t="shared" si="299"/>
        <v>#N/A</v>
      </c>
      <c r="AB285" s="135" t="e">
        <f t="shared" si="299"/>
        <v>#N/A</v>
      </c>
    </row>
    <row r="286" spans="1:28" ht="15.5">
      <c r="A286" s="29" t="s">
        <v>193</v>
      </c>
      <c r="B286" s="30" t="str">
        <f t="shared" si="0"/>
        <v>PhilippinesBarcelona</v>
      </c>
      <c r="C286" s="29" t="s">
        <v>30</v>
      </c>
      <c r="D286" s="30" t="s">
        <v>778</v>
      </c>
      <c r="E286" s="120">
        <v>0.232206</v>
      </c>
      <c r="F286" s="181">
        <v>5.3311101E-2</v>
      </c>
      <c r="G286" s="181">
        <v>0.104811815</v>
      </c>
      <c r="H286" s="181">
        <v>0.18651738900000001</v>
      </c>
      <c r="I286" s="120">
        <v>0.30576500000000001</v>
      </c>
      <c r="J286" s="28" t="s">
        <v>1649</v>
      </c>
      <c r="K286" s="135" t="e">
        <f t="shared" ref="K286:AB286" si="300">NA()</f>
        <v>#N/A</v>
      </c>
      <c r="L286" s="135" t="e">
        <f t="shared" si="300"/>
        <v>#N/A</v>
      </c>
      <c r="M286" s="164" t="e">
        <f t="shared" si="300"/>
        <v>#N/A</v>
      </c>
      <c r="N286" s="164" t="e">
        <f t="shared" si="300"/>
        <v>#N/A</v>
      </c>
      <c r="O286" s="165" t="e">
        <f t="shared" si="300"/>
        <v>#N/A</v>
      </c>
      <c r="P286" s="135" t="e">
        <f t="shared" si="300"/>
        <v>#N/A</v>
      </c>
      <c r="Q286" s="164" t="e">
        <f t="shared" si="300"/>
        <v>#N/A</v>
      </c>
      <c r="R286" s="164" t="e">
        <f t="shared" si="300"/>
        <v>#N/A</v>
      </c>
      <c r="S286" s="164" t="e">
        <f t="shared" si="300"/>
        <v>#N/A</v>
      </c>
      <c r="T286" s="164" t="e">
        <f t="shared" si="300"/>
        <v>#N/A</v>
      </c>
      <c r="U286" s="164" t="e">
        <f t="shared" si="300"/>
        <v>#N/A</v>
      </c>
      <c r="V286" s="135" t="e">
        <f t="shared" si="300"/>
        <v>#N/A</v>
      </c>
      <c r="W286" s="135" t="e">
        <f t="shared" si="300"/>
        <v>#N/A</v>
      </c>
      <c r="X286" s="135" t="e">
        <f t="shared" si="300"/>
        <v>#N/A</v>
      </c>
      <c r="Y286" s="135" t="e">
        <f t="shared" si="300"/>
        <v>#N/A</v>
      </c>
      <c r="Z286" s="135" t="e">
        <f t="shared" si="300"/>
        <v>#N/A</v>
      </c>
      <c r="AA286" s="135" t="e">
        <f t="shared" si="300"/>
        <v>#N/A</v>
      </c>
      <c r="AB286" s="135" t="e">
        <f t="shared" si="300"/>
        <v>#N/A</v>
      </c>
    </row>
    <row r="287" spans="1:28" ht="15.5">
      <c r="A287" s="29" t="s">
        <v>193</v>
      </c>
      <c r="B287" s="30" t="str">
        <f t="shared" si="0"/>
        <v>PhilippinesBarili</v>
      </c>
      <c r="C287" s="29" t="s">
        <v>30</v>
      </c>
      <c r="D287" s="30" t="s">
        <v>947</v>
      </c>
      <c r="E287" s="120">
        <v>0.237294</v>
      </c>
      <c r="F287" s="181">
        <v>5.3247949000000003E-2</v>
      </c>
      <c r="G287" s="181">
        <v>0.10151363400000001</v>
      </c>
      <c r="H287" s="181">
        <v>0.19329289799999999</v>
      </c>
      <c r="I287" s="120">
        <v>0.30206300000000003</v>
      </c>
      <c r="J287" s="28" t="s">
        <v>1649</v>
      </c>
      <c r="K287" s="135" t="e">
        <f t="shared" ref="K287:AB287" si="301">NA()</f>
        <v>#N/A</v>
      </c>
      <c r="L287" s="135" t="e">
        <f t="shared" si="301"/>
        <v>#N/A</v>
      </c>
      <c r="M287" s="164" t="e">
        <f t="shared" si="301"/>
        <v>#N/A</v>
      </c>
      <c r="N287" s="164" t="e">
        <f t="shared" si="301"/>
        <v>#N/A</v>
      </c>
      <c r="O287" s="165" t="e">
        <f t="shared" si="301"/>
        <v>#N/A</v>
      </c>
      <c r="P287" s="135" t="e">
        <f t="shared" si="301"/>
        <v>#N/A</v>
      </c>
      <c r="Q287" s="164" t="e">
        <f t="shared" si="301"/>
        <v>#N/A</v>
      </c>
      <c r="R287" s="164" t="e">
        <f t="shared" si="301"/>
        <v>#N/A</v>
      </c>
      <c r="S287" s="164" t="e">
        <f t="shared" si="301"/>
        <v>#N/A</v>
      </c>
      <c r="T287" s="164" t="e">
        <f t="shared" si="301"/>
        <v>#N/A</v>
      </c>
      <c r="U287" s="164" t="e">
        <f t="shared" si="301"/>
        <v>#N/A</v>
      </c>
      <c r="V287" s="135" t="e">
        <f t="shared" si="301"/>
        <v>#N/A</v>
      </c>
      <c r="W287" s="135" t="e">
        <f t="shared" si="301"/>
        <v>#N/A</v>
      </c>
      <c r="X287" s="135" t="e">
        <f t="shared" si="301"/>
        <v>#N/A</v>
      </c>
      <c r="Y287" s="135" t="e">
        <f t="shared" si="301"/>
        <v>#N/A</v>
      </c>
      <c r="Z287" s="135" t="e">
        <f t="shared" si="301"/>
        <v>#N/A</v>
      </c>
      <c r="AA287" s="135" t="e">
        <f t="shared" si="301"/>
        <v>#N/A</v>
      </c>
      <c r="AB287" s="135" t="e">
        <f t="shared" si="301"/>
        <v>#N/A</v>
      </c>
    </row>
    <row r="288" spans="1:28" ht="15.5">
      <c r="A288" s="29" t="s">
        <v>193</v>
      </c>
      <c r="B288" s="30" t="str">
        <f t="shared" si="0"/>
        <v>PhilippinesBarira</v>
      </c>
      <c r="C288" s="29" t="s">
        <v>30</v>
      </c>
      <c r="D288" s="30" t="s">
        <v>1631</v>
      </c>
      <c r="E288" s="120">
        <v>0.25196600000000002</v>
      </c>
      <c r="F288" s="181">
        <v>7.8256232999999994E-2</v>
      </c>
      <c r="G288" s="181">
        <v>0.131282496</v>
      </c>
      <c r="H288" s="181">
        <v>0.17334355400000001</v>
      </c>
      <c r="I288" s="120">
        <v>0.22520299999999999</v>
      </c>
      <c r="J288" s="28" t="s">
        <v>1649</v>
      </c>
      <c r="K288" s="135" t="e">
        <f t="shared" ref="K288:AB288" si="302">NA()</f>
        <v>#N/A</v>
      </c>
      <c r="L288" s="135" t="e">
        <f t="shared" si="302"/>
        <v>#N/A</v>
      </c>
      <c r="M288" s="164" t="e">
        <f t="shared" si="302"/>
        <v>#N/A</v>
      </c>
      <c r="N288" s="164" t="e">
        <f t="shared" si="302"/>
        <v>#N/A</v>
      </c>
      <c r="O288" s="165" t="e">
        <f t="shared" si="302"/>
        <v>#N/A</v>
      </c>
      <c r="P288" s="135" t="e">
        <f t="shared" si="302"/>
        <v>#N/A</v>
      </c>
      <c r="Q288" s="164" t="e">
        <f t="shared" si="302"/>
        <v>#N/A</v>
      </c>
      <c r="R288" s="164" t="e">
        <f t="shared" si="302"/>
        <v>#N/A</v>
      </c>
      <c r="S288" s="164" t="e">
        <f t="shared" si="302"/>
        <v>#N/A</v>
      </c>
      <c r="T288" s="164" t="e">
        <f t="shared" si="302"/>
        <v>#N/A</v>
      </c>
      <c r="U288" s="164" t="e">
        <f t="shared" si="302"/>
        <v>#N/A</v>
      </c>
      <c r="V288" s="135" t="e">
        <f t="shared" si="302"/>
        <v>#N/A</v>
      </c>
      <c r="W288" s="135" t="e">
        <f t="shared" si="302"/>
        <v>#N/A</v>
      </c>
      <c r="X288" s="135" t="e">
        <f t="shared" si="302"/>
        <v>#N/A</v>
      </c>
      <c r="Y288" s="135" t="e">
        <f t="shared" si="302"/>
        <v>#N/A</v>
      </c>
      <c r="Z288" s="135" t="e">
        <f t="shared" si="302"/>
        <v>#N/A</v>
      </c>
      <c r="AA288" s="135" t="e">
        <f t="shared" si="302"/>
        <v>#N/A</v>
      </c>
      <c r="AB288" s="135" t="e">
        <f t="shared" si="302"/>
        <v>#N/A</v>
      </c>
    </row>
    <row r="289" spans="1:28" ht="15.5">
      <c r="A289" s="29" t="s">
        <v>193</v>
      </c>
      <c r="B289" s="30" t="str">
        <f t="shared" si="0"/>
        <v>PhilippinesBarlig</v>
      </c>
      <c r="C289" s="29" t="s">
        <v>30</v>
      </c>
      <c r="D289" s="30" t="s">
        <v>1527</v>
      </c>
      <c r="E289" s="120">
        <v>0.22639599999999999</v>
      </c>
      <c r="F289" s="181">
        <v>5.2293007000000002E-2</v>
      </c>
      <c r="G289" s="181">
        <v>9.5870513000000004E-2</v>
      </c>
      <c r="H289" s="181">
        <v>0.188835858</v>
      </c>
      <c r="I289" s="120">
        <v>0.344055</v>
      </c>
      <c r="J289" s="28" t="s">
        <v>1649</v>
      </c>
      <c r="K289" s="135" t="e">
        <f t="shared" ref="K289:AB289" si="303">NA()</f>
        <v>#N/A</v>
      </c>
      <c r="L289" s="135" t="e">
        <f t="shared" si="303"/>
        <v>#N/A</v>
      </c>
      <c r="M289" s="164" t="e">
        <f t="shared" si="303"/>
        <v>#N/A</v>
      </c>
      <c r="N289" s="164" t="e">
        <f t="shared" si="303"/>
        <v>#N/A</v>
      </c>
      <c r="O289" s="165" t="e">
        <f t="shared" si="303"/>
        <v>#N/A</v>
      </c>
      <c r="P289" s="135" t="e">
        <f t="shared" si="303"/>
        <v>#N/A</v>
      </c>
      <c r="Q289" s="164" t="e">
        <f t="shared" si="303"/>
        <v>#N/A</v>
      </c>
      <c r="R289" s="164" t="e">
        <f t="shared" si="303"/>
        <v>#N/A</v>
      </c>
      <c r="S289" s="164" t="e">
        <f t="shared" si="303"/>
        <v>#N/A</v>
      </c>
      <c r="T289" s="164" t="e">
        <f t="shared" si="303"/>
        <v>#N/A</v>
      </c>
      <c r="U289" s="164" t="e">
        <f t="shared" si="303"/>
        <v>#N/A</v>
      </c>
      <c r="V289" s="135" t="e">
        <f t="shared" si="303"/>
        <v>#N/A</v>
      </c>
      <c r="W289" s="135" t="e">
        <f t="shared" si="303"/>
        <v>#N/A</v>
      </c>
      <c r="X289" s="135" t="e">
        <f t="shared" si="303"/>
        <v>#N/A</v>
      </c>
      <c r="Y289" s="135" t="e">
        <f t="shared" si="303"/>
        <v>#N/A</v>
      </c>
      <c r="Z289" s="135" t="e">
        <f t="shared" si="303"/>
        <v>#N/A</v>
      </c>
      <c r="AA289" s="135" t="e">
        <f t="shared" si="303"/>
        <v>#N/A</v>
      </c>
      <c r="AB289" s="135" t="e">
        <f t="shared" si="303"/>
        <v>#N/A</v>
      </c>
    </row>
    <row r="290" spans="1:28" ht="15.5">
      <c r="A290" s="29" t="s">
        <v>193</v>
      </c>
      <c r="B290" s="30" t="str">
        <f t="shared" si="0"/>
        <v>PhilippinesBarobo</v>
      </c>
      <c r="C290" s="29" t="s">
        <v>30</v>
      </c>
      <c r="D290" s="30" t="s">
        <v>1737</v>
      </c>
      <c r="E290" s="120">
        <v>0.22742799999999999</v>
      </c>
      <c r="F290" s="181">
        <v>5.5942087000000001E-2</v>
      </c>
      <c r="G290" s="181">
        <v>0.10275487599999999</v>
      </c>
      <c r="H290" s="181">
        <v>0.184395737</v>
      </c>
      <c r="I290" s="120">
        <v>0.29145399999999999</v>
      </c>
      <c r="J290" s="28" t="s">
        <v>1649</v>
      </c>
      <c r="K290" s="135" t="e">
        <f t="shared" ref="K290:AB290" si="304">NA()</f>
        <v>#N/A</v>
      </c>
      <c r="L290" s="135" t="e">
        <f t="shared" si="304"/>
        <v>#N/A</v>
      </c>
      <c r="M290" s="164" t="e">
        <f t="shared" si="304"/>
        <v>#N/A</v>
      </c>
      <c r="N290" s="164" t="e">
        <f t="shared" si="304"/>
        <v>#N/A</v>
      </c>
      <c r="O290" s="165" t="e">
        <f t="shared" si="304"/>
        <v>#N/A</v>
      </c>
      <c r="P290" s="135" t="e">
        <f t="shared" si="304"/>
        <v>#N/A</v>
      </c>
      <c r="Q290" s="164" t="e">
        <f t="shared" si="304"/>
        <v>#N/A</v>
      </c>
      <c r="R290" s="164" t="e">
        <f t="shared" si="304"/>
        <v>#N/A</v>
      </c>
      <c r="S290" s="164" t="e">
        <f t="shared" si="304"/>
        <v>#N/A</v>
      </c>
      <c r="T290" s="164" t="e">
        <f t="shared" si="304"/>
        <v>#N/A</v>
      </c>
      <c r="U290" s="164" t="e">
        <f t="shared" si="304"/>
        <v>#N/A</v>
      </c>
      <c r="V290" s="135" t="e">
        <f t="shared" si="304"/>
        <v>#N/A</v>
      </c>
      <c r="W290" s="135" t="e">
        <f t="shared" si="304"/>
        <v>#N/A</v>
      </c>
      <c r="X290" s="135" t="e">
        <f t="shared" si="304"/>
        <v>#N/A</v>
      </c>
      <c r="Y290" s="135" t="e">
        <f t="shared" si="304"/>
        <v>#N/A</v>
      </c>
      <c r="Z290" s="135" t="e">
        <f t="shared" si="304"/>
        <v>#N/A</v>
      </c>
      <c r="AA290" s="135" t="e">
        <f t="shared" si="304"/>
        <v>#N/A</v>
      </c>
      <c r="AB290" s="135" t="e">
        <f t="shared" si="304"/>
        <v>#N/A</v>
      </c>
    </row>
    <row r="291" spans="1:28" ht="15.5">
      <c r="A291" s="29" t="s">
        <v>193</v>
      </c>
      <c r="B291" s="30" t="str">
        <f t="shared" si="0"/>
        <v>PhilippinesBarotac Nuevo</v>
      </c>
      <c r="C291" s="29" t="s">
        <v>30</v>
      </c>
      <c r="D291" s="30" t="s">
        <v>853</v>
      </c>
      <c r="E291" s="120">
        <v>0.23626900000000001</v>
      </c>
      <c r="F291" s="181">
        <v>4.9532745000000003E-2</v>
      </c>
      <c r="G291" s="181">
        <v>9.4780777999999996E-2</v>
      </c>
      <c r="H291" s="181">
        <v>0.17800022200000001</v>
      </c>
      <c r="I291" s="120">
        <v>0.31736399999999998</v>
      </c>
      <c r="J291" s="28" t="s">
        <v>1649</v>
      </c>
      <c r="K291" s="135" t="e">
        <f t="shared" ref="K291:AB291" si="305">NA()</f>
        <v>#N/A</v>
      </c>
      <c r="L291" s="135" t="e">
        <f t="shared" si="305"/>
        <v>#N/A</v>
      </c>
      <c r="M291" s="164" t="e">
        <f t="shared" si="305"/>
        <v>#N/A</v>
      </c>
      <c r="N291" s="164" t="e">
        <f t="shared" si="305"/>
        <v>#N/A</v>
      </c>
      <c r="O291" s="165" t="e">
        <f t="shared" si="305"/>
        <v>#N/A</v>
      </c>
      <c r="P291" s="135" t="e">
        <f t="shared" si="305"/>
        <v>#N/A</v>
      </c>
      <c r="Q291" s="164" t="e">
        <f t="shared" si="305"/>
        <v>#N/A</v>
      </c>
      <c r="R291" s="164" t="e">
        <f t="shared" si="305"/>
        <v>#N/A</v>
      </c>
      <c r="S291" s="164" t="e">
        <f t="shared" si="305"/>
        <v>#N/A</v>
      </c>
      <c r="T291" s="164" t="e">
        <f t="shared" si="305"/>
        <v>#N/A</v>
      </c>
      <c r="U291" s="164" t="e">
        <f t="shared" si="305"/>
        <v>#N/A</v>
      </c>
      <c r="V291" s="135" t="e">
        <f t="shared" si="305"/>
        <v>#N/A</v>
      </c>
      <c r="W291" s="135" t="e">
        <f t="shared" si="305"/>
        <v>#N/A</v>
      </c>
      <c r="X291" s="135" t="e">
        <f t="shared" si="305"/>
        <v>#N/A</v>
      </c>
      <c r="Y291" s="135" t="e">
        <f t="shared" si="305"/>
        <v>#N/A</v>
      </c>
      <c r="Z291" s="135" t="e">
        <f t="shared" si="305"/>
        <v>#N/A</v>
      </c>
      <c r="AA291" s="135" t="e">
        <f t="shared" si="305"/>
        <v>#N/A</v>
      </c>
      <c r="AB291" s="135" t="e">
        <f t="shared" si="305"/>
        <v>#N/A</v>
      </c>
    </row>
    <row r="292" spans="1:28" ht="15.5">
      <c r="A292" s="29" t="s">
        <v>193</v>
      </c>
      <c r="B292" s="30" t="str">
        <f t="shared" si="0"/>
        <v>PhilippinesBarotac Viejo</v>
      </c>
      <c r="C292" s="29" t="s">
        <v>30</v>
      </c>
      <c r="D292" s="30" t="s">
        <v>854</v>
      </c>
      <c r="E292" s="120">
        <v>0.23871400000000001</v>
      </c>
      <c r="F292" s="181">
        <v>4.9554662999999999E-2</v>
      </c>
      <c r="G292" s="181">
        <v>9.6991791999999993E-2</v>
      </c>
      <c r="H292" s="181">
        <v>0.187194377</v>
      </c>
      <c r="I292" s="120">
        <v>0.31924599999999997</v>
      </c>
      <c r="J292" s="28" t="s">
        <v>1649</v>
      </c>
      <c r="K292" s="135" t="e">
        <f t="shared" ref="K292:AB292" si="306">NA()</f>
        <v>#N/A</v>
      </c>
      <c r="L292" s="135" t="e">
        <f t="shared" si="306"/>
        <v>#N/A</v>
      </c>
      <c r="M292" s="164" t="e">
        <f t="shared" si="306"/>
        <v>#N/A</v>
      </c>
      <c r="N292" s="164" t="e">
        <f t="shared" si="306"/>
        <v>#N/A</v>
      </c>
      <c r="O292" s="165" t="e">
        <f t="shared" si="306"/>
        <v>#N/A</v>
      </c>
      <c r="P292" s="135" t="e">
        <f t="shared" si="306"/>
        <v>#N/A</v>
      </c>
      <c r="Q292" s="164" t="e">
        <f t="shared" si="306"/>
        <v>#N/A</v>
      </c>
      <c r="R292" s="164" t="e">
        <f t="shared" si="306"/>
        <v>#N/A</v>
      </c>
      <c r="S292" s="164" t="e">
        <f t="shared" si="306"/>
        <v>#N/A</v>
      </c>
      <c r="T292" s="164" t="e">
        <f t="shared" si="306"/>
        <v>#N/A</v>
      </c>
      <c r="U292" s="164" t="e">
        <f t="shared" si="306"/>
        <v>#N/A</v>
      </c>
      <c r="V292" s="135" t="e">
        <f t="shared" si="306"/>
        <v>#N/A</v>
      </c>
      <c r="W292" s="135" t="e">
        <f t="shared" si="306"/>
        <v>#N/A</v>
      </c>
      <c r="X292" s="135" t="e">
        <f t="shared" si="306"/>
        <v>#N/A</v>
      </c>
      <c r="Y292" s="135" t="e">
        <f t="shared" si="306"/>
        <v>#N/A</v>
      </c>
      <c r="Z292" s="135" t="e">
        <f t="shared" si="306"/>
        <v>#N/A</v>
      </c>
      <c r="AA292" s="135" t="e">
        <f t="shared" si="306"/>
        <v>#N/A</v>
      </c>
      <c r="AB292" s="135" t="e">
        <f t="shared" si="306"/>
        <v>#N/A</v>
      </c>
    </row>
    <row r="293" spans="1:28" ht="15.5">
      <c r="A293" s="29" t="s">
        <v>193</v>
      </c>
      <c r="B293" s="30" t="str">
        <f t="shared" si="0"/>
        <v>PhilippinesBaroy</v>
      </c>
      <c r="C293" s="29" t="s">
        <v>30</v>
      </c>
      <c r="D293" s="30" t="s">
        <v>1235</v>
      </c>
      <c r="E293" s="120">
        <v>0.244336</v>
      </c>
      <c r="F293" s="181">
        <v>4.5663717E-2</v>
      </c>
      <c r="G293" s="181">
        <v>8.9867257000000006E-2</v>
      </c>
      <c r="H293" s="181">
        <v>0.17495575199999999</v>
      </c>
      <c r="I293" s="120">
        <v>0.31880500000000001</v>
      </c>
      <c r="J293" s="28" t="s">
        <v>1649</v>
      </c>
      <c r="K293" s="135" t="e">
        <f t="shared" ref="K293:AB293" si="307">NA()</f>
        <v>#N/A</v>
      </c>
      <c r="L293" s="135" t="e">
        <f t="shared" si="307"/>
        <v>#N/A</v>
      </c>
      <c r="M293" s="164" t="e">
        <f t="shared" si="307"/>
        <v>#N/A</v>
      </c>
      <c r="N293" s="164" t="e">
        <f t="shared" si="307"/>
        <v>#N/A</v>
      </c>
      <c r="O293" s="165" t="e">
        <f t="shared" si="307"/>
        <v>#N/A</v>
      </c>
      <c r="P293" s="135" t="e">
        <f t="shared" si="307"/>
        <v>#N/A</v>
      </c>
      <c r="Q293" s="164" t="e">
        <f t="shared" si="307"/>
        <v>#N/A</v>
      </c>
      <c r="R293" s="164" t="e">
        <f t="shared" si="307"/>
        <v>#N/A</v>
      </c>
      <c r="S293" s="164" t="e">
        <f t="shared" si="307"/>
        <v>#N/A</v>
      </c>
      <c r="T293" s="164" t="e">
        <f t="shared" si="307"/>
        <v>#N/A</v>
      </c>
      <c r="U293" s="164" t="e">
        <f t="shared" si="307"/>
        <v>#N/A</v>
      </c>
      <c r="V293" s="135" t="e">
        <f t="shared" si="307"/>
        <v>#N/A</v>
      </c>
      <c r="W293" s="135" t="e">
        <f t="shared" si="307"/>
        <v>#N/A</v>
      </c>
      <c r="X293" s="135" t="e">
        <f t="shared" si="307"/>
        <v>#N/A</v>
      </c>
      <c r="Y293" s="135" t="e">
        <f t="shared" si="307"/>
        <v>#N/A</v>
      </c>
      <c r="Z293" s="135" t="e">
        <f t="shared" si="307"/>
        <v>#N/A</v>
      </c>
      <c r="AA293" s="135" t="e">
        <f t="shared" si="307"/>
        <v>#N/A</v>
      </c>
      <c r="AB293" s="135" t="e">
        <f t="shared" si="307"/>
        <v>#N/A</v>
      </c>
    </row>
    <row r="294" spans="1:28" ht="15.5">
      <c r="A294" s="29" t="s">
        <v>193</v>
      </c>
      <c r="B294" s="30" t="str">
        <f t="shared" si="0"/>
        <v>PhilippinesBarugo</v>
      </c>
      <c r="C294" s="29" t="s">
        <v>30</v>
      </c>
      <c r="D294" s="30" t="s">
        <v>1024</v>
      </c>
      <c r="E294" s="120">
        <v>0.224217</v>
      </c>
      <c r="F294" s="181">
        <v>5.6283402000000003E-2</v>
      </c>
      <c r="G294" s="181">
        <v>0.106672774</v>
      </c>
      <c r="H294" s="181">
        <v>0.19874790000000001</v>
      </c>
      <c r="I294" s="120">
        <v>0.30096200000000001</v>
      </c>
      <c r="J294" s="28" t="s">
        <v>1649</v>
      </c>
      <c r="K294" s="135" t="e">
        <f t="shared" ref="K294:AB294" si="308">NA()</f>
        <v>#N/A</v>
      </c>
      <c r="L294" s="135" t="e">
        <f t="shared" si="308"/>
        <v>#N/A</v>
      </c>
      <c r="M294" s="164" t="e">
        <f t="shared" si="308"/>
        <v>#N/A</v>
      </c>
      <c r="N294" s="164" t="e">
        <f t="shared" si="308"/>
        <v>#N/A</v>
      </c>
      <c r="O294" s="165" t="e">
        <f t="shared" si="308"/>
        <v>#N/A</v>
      </c>
      <c r="P294" s="135" t="e">
        <f t="shared" si="308"/>
        <v>#N/A</v>
      </c>
      <c r="Q294" s="164" t="e">
        <f t="shared" si="308"/>
        <v>#N/A</v>
      </c>
      <c r="R294" s="164" t="e">
        <f t="shared" si="308"/>
        <v>#N/A</v>
      </c>
      <c r="S294" s="164" t="e">
        <f t="shared" si="308"/>
        <v>#N/A</v>
      </c>
      <c r="T294" s="164" t="e">
        <f t="shared" si="308"/>
        <v>#N/A</v>
      </c>
      <c r="U294" s="164" t="e">
        <f t="shared" si="308"/>
        <v>#N/A</v>
      </c>
      <c r="V294" s="135" t="e">
        <f t="shared" si="308"/>
        <v>#N/A</v>
      </c>
      <c r="W294" s="135" t="e">
        <f t="shared" si="308"/>
        <v>#N/A</v>
      </c>
      <c r="X294" s="135" t="e">
        <f t="shared" si="308"/>
        <v>#N/A</v>
      </c>
      <c r="Y294" s="135" t="e">
        <f t="shared" si="308"/>
        <v>#N/A</v>
      </c>
      <c r="Z294" s="135" t="e">
        <f t="shared" si="308"/>
        <v>#N/A</v>
      </c>
      <c r="AA294" s="135" t="e">
        <f t="shared" si="308"/>
        <v>#N/A</v>
      </c>
      <c r="AB294" s="135" t="e">
        <f t="shared" si="308"/>
        <v>#N/A</v>
      </c>
    </row>
    <row r="295" spans="1:28" ht="15.5">
      <c r="A295" s="29" t="s">
        <v>193</v>
      </c>
      <c r="B295" s="30" t="str">
        <f t="shared" si="0"/>
        <v>PhilippinesBasay</v>
      </c>
      <c r="C295" s="29" t="s">
        <v>30</v>
      </c>
      <c r="D295" s="30" t="s">
        <v>1860</v>
      </c>
      <c r="E295" s="120">
        <v>0.22581499999999999</v>
      </c>
      <c r="F295" s="181">
        <v>5.9323948000000001E-2</v>
      </c>
      <c r="G295" s="181">
        <v>0.10953850800000001</v>
      </c>
      <c r="H295" s="181">
        <v>0.189151547</v>
      </c>
      <c r="I295" s="120">
        <v>0.28453699999999998</v>
      </c>
      <c r="J295" s="28" t="s">
        <v>1649</v>
      </c>
      <c r="K295" s="135" t="e">
        <f t="shared" ref="K295:AB295" si="309">NA()</f>
        <v>#N/A</v>
      </c>
      <c r="L295" s="135" t="e">
        <f t="shared" si="309"/>
        <v>#N/A</v>
      </c>
      <c r="M295" s="164" t="e">
        <f t="shared" si="309"/>
        <v>#N/A</v>
      </c>
      <c r="N295" s="164" t="e">
        <f t="shared" si="309"/>
        <v>#N/A</v>
      </c>
      <c r="O295" s="165" t="e">
        <f t="shared" si="309"/>
        <v>#N/A</v>
      </c>
      <c r="P295" s="135" t="e">
        <f t="shared" si="309"/>
        <v>#N/A</v>
      </c>
      <c r="Q295" s="164" t="e">
        <f t="shared" si="309"/>
        <v>#N/A</v>
      </c>
      <c r="R295" s="164" t="e">
        <f t="shared" si="309"/>
        <v>#N/A</v>
      </c>
      <c r="S295" s="164" t="e">
        <f t="shared" si="309"/>
        <v>#N/A</v>
      </c>
      <c r="T295" s="164" t="e">
        <f t="shared" si="309"/>
        <v>#N/A</v>
      </c>
      <c r="U295" s="164" t="e">
        <f t="shared" si="309"/>
        <v>#N/A</v>
      </c>
      <c r="V295" s="135" t="e">
        <f t="shared" si="309"/>
        <v>#N/A</v>
      </c>
      <c r="W295" s="135" t="e">
        <f t="shared" si="309"/>
        <v>#N/A</v>
      </c>
      <c r="X295" s="135" t="e">
        <f t="shared" si="309"/>
        <v>#N/A</v>
      </c>
      <c r="Y295" s="135" t="e">
        <f t="shared" si="309"/>
        <v>#N/A</v>
      </c>
      <c r="Z295" s="135" t="e">
        <f t="shared" si="309"/>
        <v>#N/A</v>
      </c>
      <c r="AA295" s="135" t="e">
        <f t="shared" si="309"/>
        <v>#N/A</v>
      </c>
      <c r="AB295" s="135" t="e">
        <f t="shared" si="309"/>
        <v>#N/A</v>
      </c>
    </row>
    <row r="296" spans="1:28" ht="15.5">
      <c r="A296" s="29" t="s">
        <v>193</v>
      </c>
      <c r="B296" s="30" t="str">
        <f t="shared" si="0"/>
        <v>PhilippinesBasco (Capital)</v>
      </c>
      <c r="C296" s="29" t="s">
        <v>30</v>
      </c>
      <c r="D296" s="30" t="s">
        <v>326</v>
      </c>
      <c r="E296" s="120">
        <v>0.26110299999999997</v>
      </c>
      <c r="F296" s="181">
        <v>5.1054901999999999E-2</v>
      </c>
      <c r="G296" s="181">
        <v>0.10106073</v>
      </c>
      <c r="H296" s="181">
        <v>0.190931344</v>
      </c>
      <c r="I296" s="120">
        <v>0.326262</v>
      </c>
      <c r="J296" s="28" t="s">
        <v>1649</v>
      </c>
      <c r="K296" s="135" t="e">
        <f t="shared" ref="K296:AB296" si="310">NA()</f>
        <v>#N/A</v>
      </c>
      <c r="L296" s="135" t="e">
        <f t="shared" si="310"/>
        <v>#N/A</v>
      </c>
      <c r="M296" s="164" t="e">
        <f t="shared" si="310"/>
        <v>#N/A</v>
      </c>
      <c r="N296" s="164" t="e">
        <f t="shared" si="310"/>
        <v>#N/A</v>
      </c>
      <c r="O296" s="165" t="e">
        <f t="shared" si="310"/>
        <v>#N/A</v>
      </c>
      <c r="P296" s="135" t="e">
        <f t="shared" si="310"/>
        <v>#N/A</v>
      </c>
      <c r="Q296" s="164" t="e">
        <f t="shared" si="310"/>
        <v>#N/A</v>
      </c>
      <c r="R296" s="164" t="e">
        <f t="shared" si="310"/>
        <v>#N/A</v>
      </c>
      <c r="S296" s="164" t="e">
        <f t="shared" si="310"/>
        <v>#N/A</v>
      </c>
      <c r="T296" s="164" t="e">
        <f t="shared" si="310"/>
        <v>#N/A</v>
      </c>
      <c r="U296" s="164" t="e">
        <f t="shared" si="310"/>
        <v>#N/A</v>
      </c>
      <c r="V296" s="135" t="e">
        <f t="shared" si="310"/>
        <v>#N/A</v>
      </c>
      <c r="W296" s="135" t="e">
        <f t="shared" si="310"/>
        <v>#N/A</v>
      </c>
      <c r="X296" s="135" t="e">
        <f t="shared" si="310"/>
        <v>#N/A</v>
      </c>
      <c r="Y296" s="135" t="e">
        <f t="shared" si="310"/>
        <v>#N/A</v>
      </c>
      <c r="Z296" s="135" t="e">
        <f t="shared" si="310"/>
        <v>#N/A</v>
      </c>
      <c r="AA296" s="135" t="e">
        <f t="shared" si="310"/>
        <v>#N/A</v>
      </c>
      <c r="AB296" s="135" t="e">
        <f t="shared" si="310"/>
        <v>#N/A</v>
      </c>
    </row>
    <row r="297" spans="1:28" ht="15.5">
      <c r="A297" s="29" t="s">
        <v>193</v>
      </c>
      <c r="B297" s="30" t="str">
        <f t="shared" si="0"/>
        <v>PhilippinesBasey</v>
      </c>
      <c r="C297" s="29" t="s">
        <v>30</v>
      </c>
      <c r="D297" s="30" t="s">
        <v>1080</v>
      </c>
      <c r="E297" s="120">
        <v>0.2208</v>
      </c>
      <c r="F297" s="181">
        <v>5.8093006000000003E-2</v>
      </c>
      <c r="G297" s="181">
        <v>0.111229272</v>
      </c>
      <c r="H297" s="181">
        <v>0.198990627</v>
      </c>
      <c r="I297" s="120">
        <v>0.30371300000000001</v>
      </c>
      <c r="J297" s="28" t="s">
        <v>1649</v>
      </c>
      <c r="K297" s="135" t="e">
        <f t="shared" ref="K297:AB297" si="311">NA()</f>
        <v>#N/A</v>
      </c>
      <c r="L297" s="135" t="e">
        <f t="shared" si="311"/>
        <v>#N/A</v>
      </c>
      <c r="M297" s="164" t="e">
        <f t="shared" si="311"/>
        <v>#N/A</v>
      </c>
      <c r="N297" s="164" t="e">
        <f t="shared" si="311"/>
        <v>#N/A</v>
      </c>
      <c r="O297" s="165" t="e">
        <f t="shared" si="311"/>
        <v>#N/A</v>
      </c>
      <c r="P297" s="135" t="e">
        <f t="shared" si="311"/>
        <v>#N/A</v>
      </c>
      <c r="Q297" s="164" t="e">
        <f t="shared" si="311"/>
        <v>#N/A</v>
      </c>
      <c r="R297" s="164" t="e">
        <f t="shared" si="311"/>
        <v>#N/A</v>
      </c>
      <c r="S297" s="164" t="e">
        <f t="shared" si="311"/>
        <v>#N/A</v>
      </c>
      <c r="T297" s="164" t="e">
        <f t="shared" si="311"/>
        <v>#N/A</v>
      </c>
      <c r="U297" s="164" t="e">
        <f t="shared" si="311"/>
        <v>#N/A</v>
      </c>
      <c r="V297" s="135" t="e">
        <f t="shared" si="311"/>
        <v>#N/A</v>
      </c>
      <c r="W297" s="135" t="e">
        <f t="shared" si="311"/>
        <v>#N/A</v>
      </c>
      <c r="X297" s="135" t="e">
        <f t="shared" si="311"/>
        <v>#N/A</v>
      </c>
      <c r="Y297" s="135" t="e">
        <f t="shared" si="311"/>
        <v>#N/A</v>
      </c>
      <c r="Z297" s="135" t="e">
        <f t="shared" si="311"/>
        <v>#N/A</v>
      </c>
      <c r="AA297" s="135" t="e">
        <f t="shared" si="311"/>
        <v>#N/A</v>
      </c>
      <c r="AB297" s="135" t="e">
        <f t="shared" si="311"/>
        <v>#N/A</v>
      </c>
    </row>
    <row r="298" spans="1:28" ht="15.5">
      <c r="A298" s="29" t="s">
        <v>193</v>
      </c>
      <c r="B298" s="30" t="str">
        <f t="shared" si="0"/>
        <v>PhilippinesBasilisa (Rizal)</v>
      </c>
      <c r="C298" s="29" t="s">
        <v>30</v>
      </c>
      <c r="D298" s="30" t="s">
        <v>1759</v>
      </c>
      <c r="E298" s="120">
        <v>0.253498</v>
      </c>
      <c r="F298" s="181">
        <v>5.0244034999999999E-2</v>
      </c>
      <c r="G298" s="181">
        <v>0.101274403</v>
      </c>
      <c r="H298" s="181">
        <v>0.20629067200000001</v>
      </c>
      <c r="I298" s="120">
        <v>0.31887199999999999</v>
      </c>
      <c r="J298" s="28" t="s">
        <v>1649</v>
      </c>
      <c r="K298" s="135" t="e">
        <f t="shared" ref="K298:AB298" si="312">NA()</f>
        <v>#N/A</v>
      </c>
      <c r="L298" s="135" t="e">
        <f t="shared" si="312"/>
        <v>#N/A</v>
      </c>
      <c r="M298" s="164" t="e">
        <f t="shared" si="312"/>
        <v>#N/A</v>
      </c>
      <c r="N298" s="164" t="e">
        <f t="shared" si="312"/>
        <v>#N/A</v>
      </c>
      <c r="O298" s="165" t="e">
        <f t="shared" si="312"/>
        <v>#N/A</v>
      </c>
      <c r="P298" s="135" t="e">
        <f t="shared" si="312"/>
        <v>#N/A</v>
      </c>
      <c r="Q298" s="164" t="e">
        <f t="shared" si="312"/>
        <v>#N/A</v>
      </c>
      <c r="R298" s="164" t="e">
        <f t="shared" si="312"/>
        <v>#N/A</v>
      </c>
      <c r="S298" s="164" t="e">
        <f t="shared" si="312"/>
        <v>#N/A</v>
      </c>
      <c r="T298" s="164" t="e">
        <f t="shared" si="312"/>
        <v>#N/A</v>
      </c>
      <c r="U298" s="164" t="e">
        <f t="shared" si="312"/>
        <v>#N/A</v>
      </c>
      <c r="V298" s="135" t="e">
        <f t="shared" si="312"/>
        <v>#N/A</v>
      </c>
      <c r="W298" s="135" t="e">
        <f t="shared" si="312"/>
        <v>#N/A</v>
      </c>
      <c r="X298" s="135" t="e">
        <f t="shared" si="312"/>
        <v>#N/A</v>
      </c>
      <c r="Y298" s="135" t="e">
        <f t="shared" si="312"/>
        <v>#N/A</v>
      </c>
      <c r="Z298" s="135" t="e">
        <f t="shared" si="312"/>
        <v>#N/A</v>
      </c>
      <c r="AA298" s="135" t="e">
        <f t="shared" si="312"/>
        <v>#N/A</v>
      </c>
      <c r="AB298" s="135" t="e">
        <f t="shared" si="312"/>
        <v>#N/A</v>
      </c>
    </row>
    <row r="299" spans="1:28" ht="15.5">
      <c r="A299" s="29" t="s">
        <v>193</v>
      </c>
      <c r="B299" s="30" t="str">
        <f t="shared" si="0"/>
        <v>PhilippinesBasista</v>
      </c>
      <c r="C299" s="29" t="s">
        <v>30</v>
      </c>
      <c r="D299" s="30" t="s">
        <v>286</v>
      </c>
      <c r="E299" s="120">
        <v>0.24542600000000001</v>
      </c>
      <c r="F299" s="181">
        <v>5.2034346000000002E-2</v>
      </c>
      <c r="G299" s="181">
        <v>0.101580752</v>
      </c>
      <c r="H299" s="181">
        <v>0.19472678199999999</v>
      </c>
      <c r="I299" s="120">
        <v>0.30216300000000001</v>
      </c>
      <c r="J299" s="28" t="s">
        <v>1649</v>
      </c>
      <c r="K299" s="135" t="e">
        <f t="shared" ref="K299:AB299" si="313">NA()</f>
        <v>#N/A</v>
      </c>
      <c r="L299" s="135" t="e">
        <f t="shared" si="313"/>
        <v>#N/A</v>
      </c>
      <c r="M299" s="164" t="e">
        <f t="shared" si="313"/>
        <v>#N/A</v>
      </c>
      <c r="N299" s="164" t="e">
        <f t="shared" si="313"/>
        <v>#N/A</v>
      </c>
      <c r="O299" s="165" t="e">
        <f t="shared" si="313"/>
        <v>#N/A</v>
      </c>
      <c r="P299" s="135" t="e">
        <f t="shared" si="313"/>
        <v>#N/A</v>
      </c>
      <c r="Q299" s="164" t="e">
        <f t="shared" si="313"/>
        <v>#N/A</v>
      </c>
      <c r="R299" s="164" t="e">
        <f t="shared" si="313"/>
        <v>#N/A</v>
      </c>
      <c r="S299" s="164" t="e">
        <f t="shared" si="313"/>
        <v>#N/A</v>
      </c>
      <c r="T299" s="164" t="e">
        <f t="shared" si="313"/>
        <v>#N/A</v>
      </c>
      <c r="U299" s="164" t="e">
        <f t="shared" si="313"/>
        <v>#N/A</v>
      </c>
      <c r="V299" s="135" t="e">
        <f t="shared" si="313"/>
        <v>#N/A</v>
      </c>
      <c r="W299" s="135" t="e">
        <f t="shared" si="313"/>
        <v>#N/A</v>
      </c>
      <c r="X299" s="135" t="e">
        <f t="shared" si="313"/>
        <v>#N/A</v>
      </c>
      <c r="Y299" s="135" t="e">
        <f t="shared" si="313"/>
        <v>#N/A</v>
      </c>
      <c r="Z299" s="135" t="e">
        <f t="shared" si="313"/>
        <v>#N/A</v>
      </c>
      <c r="AA299" s="135" t="e">
        <f t="shared" si="313"/>
        <v>#N/A</v>
      </c>
      <c r="AB299" s="135" t="e">
        <f t="shared" si="313"/>
        <v>#N/A</v>
      </c>
    </row>
    <row r="300" spans="1:28" ht="15.5">
      <c r="A300" s="29" t="s">
        <v>193</v>
      </c>
      <c r="B300" s="30" t="str">
        <f t="shared" si="0"/>
        <v>PhilippinesBasud</v>
      </c>
      <c r="C300" s="29" t="s">
        <v>30</v>
      </c>
      <c r="D300" s="30" t="s">
        <v>697</v>
      </c>
      <c r="E300" s="120">
        <v>0.23336699999999999</v>
      </c>
      <c r="F300" s="181">
        <v>5.4489601999999998E-2</v>
      </c>
      <c r="G300" s="181">
        <v>0.10544408399999999</v>
      </c>
      <c r="H300" s="181">
        <v>0.18765390000000001</v>
      </c>
      <c r="I300" s="120">
        <v>0.28934300000000002</v>
      </c>
      <c r="J300" s="28" t="s">
        <v>1649</v>
      </c>
      <c r="K300" s="135" t="e">
        <f t="shared" ref="K300:AB300" si="314">NA()</f>
        <v>#N/A</v>
      </c>
      <c r="L300" s="135" t="e">
        <f t="shared" si="314"/>
        <v>#N/A</v>
      </c>
      <c r="M300" s="164" t="e">
        <f t="shared" si="314"/>
        <v>#N/A</v>
      </c>
      <c r="N300" s="164" t="e">
        <f t="shared" si="314"/>
        <v>#N/A</v>
      </c>
      <c r="O300" s="165" t="e">
        <f t="shared" si="314"/>
        <v>#N/A</v>
      </c>
      <c r="P300" s="135" t="e">
        <f t="shared" si="314"/>
        <v>#N/A</v>
      </c>
      <c r="Q300" s="164" t="e">
        <f t="shared" si="314"/>
        <v>#N/A</v>
      </c>
      <c r="R300" s="164" t="e">
        <f t="shared" si="314"/>
        <v>#N/A</v>
      </c>
      <c r="S300" s="164" t="e">
        <f t="shared" si="314"/>
        <v>#N/A</v>
      </c>
      <c r="T300" s="164" t="e">
        <f t="shared" si="314"/>
        <v>#N/A</v>
      </c>
      <c r="U300" s="164" t="e">
        <f t="shared" si="314"/>
        <v>#N/A</v>
      </c>
      <c r="V300" s="135" t="e">
        <f t="shared" si="314"/>
        <v>#N/A</v>
      </c>
      <c r="W300" s="135" t="e">
        <f t="shared" si="314"/>
        <v>#N/A</v>
      </c>
      <c r="X300" s="135" t="e">
        <f t="shared" si="314"/>
        <v>#N/A</v>
      </c>
      <c r="Y300" s="135" t="e">
        <f t="shared" si="314"/>
        <v>#N/A</v>
      </c>
      <c r="Z300" s="135" t="e">
        <f t="shared" si="314"/>
        <v>#N/A</v>
      </c>
      <c r="AA300" s="135" t="e">
        <f t="shared" si="314"/>
        <v>#N/A</v>
      </c>
      <c r="AB300" s="135" t="e">
        <f t="shared" si="314"/>
        <v>#N/A</v>
      </c>
    </row>
    <row r="301" spans="1:28" ht="15.5">
      <c r="A301" s="29" t="s">
        <v>193</v>
      </c>
      <c r="B301" s="30" t="str">
        <f t="shared" si="0"/>
        <v>PhilippinesBatad</v>
      </c>
      <c r="C301" s="29" t="s">
        <v>30</v>
      </c>
      <c r="D301" s="30" t="s">
        <v>855</v>
      </c>
      <c r="E301" s="120">
        <v>0.2319</v>
      </c>
      <c r="F301" s="181">
        <v>5.8268382000000001E-2</v>
      </c>
      <c r="G301" s="181">
        <v>0.107380975</v>
      </c>
      <c r="H301" s="181">
        <v>0.18959526700000001</v>
      </c>
      <c r="I301" s="120">
        <v>0.30354999999999999</v>
      </c>
      <c r="J301" s="28" t="s">
        <v>1649</v>
      </c>
      <c r="K301" s="135" t="e">
        <f t="shared" ref="K301:AB301" si="315">NA()</f>
        <v>#N/A</v>
      </c>
      <c r="L301" s="135" t="e">
        <f t="shared" si="315"/>
        <v>#N/A</v>
      </c>
      <c r="M301" s="164" t="e">
        <f t="shared" si="315"/>
        <v>#N/A</v>
      </c>
      <c r="N301" s="164" t="e">
        <f t="shared" si="315"/>
        <v>#N/A</v>
      </c>
      <c r="O301" s="165" t="e">
        <f t="shared" si="315"/>
        <v>#N/A</v>
      </c>
      <c r="P301" s="135" t="e">
        <f t="shared" si="315"/>
        <v>#N/A</v>
      </c>
      <c r="Q301" s="164" t="e">
        <f t="shared" si="315"/>
        <v>#N/A</v>
      </c>
      <c r="R301" s="164" t="e">
        <f t="shared" si="315"/>
        <v>#N/A</v>
      </c>
      <c r="S301" s="164" t="e">
        <f t="shared" si="315"/>
        <v>#N/A</v>
      </c>
      <c r="T301" s="164" t="e">
        <f t="shared" si="315"/>
        <v>#N/A</v>
      </c>
      <c r="U301" s="164" t="e">
        <f t="shared" si="315"/>
        <v>#N/A</v>
      </c>
      <c r="V301" s="135" t="e">
        <f t="shared" si="315"/>
        <v>#N/A</v>
      </c>
      <c r="W301" s="135" t="e">
        <f t="shared" si="315"/>
        <v>#N/A</v>
      </c>
      <c r="X301" s="135" t="e">
        <f t="shared" si="315"/>
        <v>#N/A</v>
      </c>
      <c r="Y301" s="135" t="e">
        <f t="shared" si="315"/>
        <v>#N/A</v>
      </c>
      <c r="Z301" s="135" t="e">
        <f t="shared" si="315"/>
        <v>#N/A</v>
      </c>
      <c r="AA301" s="135" t="e">
        <f t="shared" si="315"/>
        <v>#N/A</v>
      </c>
      <c r="AB301" s="135" t="e">
        <f t="shared" si="315"/>
        <v>#N/A</v>
      </c>
    </row>
    <row r="302" spans="1:28" ht="15.5">
      <c r="A302" s="29" t="s">
        <v>193</v>
      </c>
      <c r="B302" s="30" t="str">
        <f t="shared" si="0"/>
        <v>PhilippinesBatan</v>
      </c>
      <c r="C302" s="29" t="s">
        <v>30</v>
      </c>
      <c r="D302" s="30" t="s">
        <v>795</v>
      </c>
      <c r="E302" s="120">
        <v>0.227522</v>
      </c>
      <c r="F302" s="181">
        <v>5.1386113999999997E-2</v>
      </c>
      <c r="G302" s="181">
        <v>9.8869879999999993E-2</v>
      </c>
      <c r="H302" s="181">
        <v>0.18284840199999999</v>
      </c>
      <c r="I302" s="120">
        <v>0.31487300000000001</v>
      </c>
      <c r="J302" s="28" t="s">
        <v>1649</v>
      </c>
      <c r="K302" s="135" t="e">
        <f t="shared" ref="K302:AB302" si="316">NA()</f>
        <v>#N/A</v>
      </c>
      <c r="L302" s="135" t="e">
        <f t="shared" si="316"/>
        <v>#N/A</v>
      </c>
      <c r="M302" s="164" t="e">
        <f t="shared" si="316"/>
        <v>#N/A</v>
      </c>
      <c r="N302" s="164" t="e">
        <f t="shared" si="316"/>
        <v>#N/A</v>
      </c>
      <c r="O302" s="165" t="e">
        <f t="shared" si="316"/>
        <v>#N/A</v>
      </c>
      <c r="P302" s="135" t="e">
        <f t="shared" si="316"/>
        <v>#N/A</v>
      </c>
      <c r="Q302" s="164" t="e">
        <f t="shared" si="316"/>
        <v>#N/A</v>
      </c>
      <c r="R302" s="164" t="e">
        <f t="shared" si="316"/>
        <v>#N/A</v>
      </c>
      <c r="S302" s="164" t="e">
        <f t="shared" si="316"/>
        <v>#N/A</v>
      </c>
      <c r="T302" s="164" t="e">
        <f t="shared" si="316"/>
        <v>#N/A</v>
      </c>
      <c r="U302" s="164" t="e">
        <f t="shared" si="316"/>
        <v>#N/A</v>
      </c>
      <c r="V302" s="135" t="e">
        <f t="shared" si="316"/>
        <v>#N/A</v>
      </c>
      <c r="W302" s="135" t="e">
        <f t="shared" si="316"/>
        <v>#N/A</v>
      </c>
      <c r="X302" s="135" t="e">
        <f t="shared" si="316"/>
        <v>#N/A</v>
      </c>
      <c r="Y302" s="135" t="e">
        <f t="shared" si="316"/>
        <v>#N/A</v>
      </c>
      <c r="Z302" s="135" t="e">
        <f t="shared" si="316"/>
        <v>#N/A</v>
      </c>
      <c r="AA302" s="135" t="e">
        <f t="shared" si="316"/>
        <v>#N/A</v>
      </c>
      <c r="AB302" s="135" t="e">
        <f t="shared" si="316"/>
        <v>#N/A</v>
      </c>
    </row>
    <row r="303" spans="1:28" ht="15.5">
      <c r="A303" s="29" t="s">
        <v>193</v>
      </c>
      <c r="B303" s="30" t="str">
        <f t="shared" si="0"/>
        <v>PhilippinesBatangas City (Capital)</v>
      </c>
      <c r="C303" s="29" t="s">
        <v>30</v>
      </c>
      <c r="D303" s="30" t="s">
        <v>547</v>
      </c>
      <c r="E303" s="120">
        <v>0.27152500000000002</v>
      </c>
      <c r="F303" s="181">
        <v>4.4074403999999998E-2</v>
      </c>
      <c r="G303" s="181">
        <v>9.4663417E-2</v>
      </c>
      <c r="H303" s="181">
        <v>0.20105858600000001</v>
      </c>
      <c r="I303" s="120">
        <v>0.32492399999999999</v>
      </c>
      <c r="J303" s="28" t="s">
        <v>1649</v>
      </c>
      <c r="K303" s="135" t="e">
        <f t="shared" ref="K303:AB303" si="317">NA()</f>
        <v>#N/A</v>
      </c>
      <c r="L303" s="135" t="e">
        <f t="shared" si="317"/>
        <v>#N/A</v>
      </c>
      <c r="M303" s="164" t="e">
        <f t="shared" si="317"/>
        <v>#N/A</v>
      </c>
      <c r="N303" s="164" t="e">
        <f t="shared" si="317"/>
        <v>#N/A</v>
      </c>
      <c r="O303" s="165" t="e">
        <f t="shared" si="317"/>
        <v>#N/A</v>
      </c>
      <c r="P303" s="135" t="e">
        <f t="shared" si="317"/>
        <v>#N/A</v>
      </c>
      <c r="Q303" s="164" t="e">
        <f t="shared" si="317"/>
        <v>#N/A</v>
      </c>
      <c r="R303" s="164" t="e">
        <f t="shared" si="317"/>
        <v>#N/A</v>
      </c>
      <c r="S303" s="164" t="e">
        <f t="shared" si="317"/>
        <v>#N/A</v>
      </c>
      <c r="T303" s="164" t="e">
        <f t="shared" si="317"/>
        <v>#N/A</v>
      </c>
      <c r="U303" s="164" t="e">
        <f t="shared" si="317"/>
        <v>#N/A</v>
      </c>
      <c r="V303" s="135" t="e">
        <f t="shared" si="317"/>
        <v>#N/A</v>
      </c>
      <c r="W303" s="135" t="e">
        <f t="shared" si="317"/>
        <v>#N/A</v>
      </c>
      <c r="X303" s="135" t="e">
        <f t="shared" si="317"/>
        <v>#N/A</v>
      </c>
      <c r="Y303" s="135" t="e">
        <f t="shared" si="317"/>
        <v>#N/A</v>
      </c>
      <c r="Z303" s="135" t="e">
        <f t="shared" si="317"/>
        <v>#N/A</v>
      </c>
      <c r="AA303" s="135" t="e">
        <f t="shared" si="317"/>
        <v>#N/A</v>
      </c>
      <c r="AB303" s="135" t="e">
        <f t="shared" si="317"/>
        <v>#N/A</v>
      </c>
    </row>
    <row r="304" spans="1:28" ht="15.5">
      <c r="A304" s="29" t="s">
        <v>193</v>
      </c>
      <c r="B304" s="30" t="str">
        <f t="shared" si="0"/>
        <v>PhilippinesBataraza</v>
      </c>
      <c r="C304" s="29" t="s">
        <v>30</v>
      </c>
      <c r="D304" s="30" t="s">
        <v>1798</v>
      </c>
      <c r="E304" s="120">
        <v>0.23758399999999999</v>
      </c>
      <c r="F304" s="181">
        <v>5.9601420000000002E-2</v>
      </c>
      <c r="G304" s="181">
        <v>0.109211851</v>
      </c>
      <c r="H304" s="181">
        <v>0.190690094</v>
      </c>
      <c r="I304" s="120">
        <v>0.28099299999999999</v>
      </c>
      <c r="J304" s="28" t="s">
        <v>1649</v>
      </c>
      <c r="K304" s="135" t="e">
        <f t="shared" ref="K304:AB304" si="318">NA()</f>
        <v>#N/A</v>
      </c>
      <c r="L304" s="135" t="e">
        <f t="shared" si="318"/>
        <v>#N/A</v>
      </c>
      <c r="M304" s="164" t="e">
        <f t="shared" si="318"/>
        <v>#N/A</v>
      </c>
      <c r="N304" s="164" t="e">
        <f t="shared" si="318"/>
        <v>#N/A</v>
      </c>
      <c r="O304" s="165" t="e">
        <f t="shared" si="318"/>
        <v>#N/A</v>
      </c>
      <c r="P304" s="135" t="e">
        <f t="shared" si="318"/>
        <v>#N/A</v>
      </c>
      <c r="Q304" s="164" t="e">
        <f t="shared" si="318"/>
        <v>#N/A</v>
      </c>
      <c r="R304" s="164" t="e">
        <f t="shared" si="318"/>
        <v>#N/A</v>
      </c>
      <c r="S304" s="164" t="e">
        <f t="shared" si="318"/>
        <v>#N/A</v>
      </c>
      <c r="T304" s="164" t="e">
        <f t="shared" si="318"/>
        <v>#N/A</v>
      </c>
      <c r="U304" s="164" t="e">
        <f t="shared" si="318"/>
        <v>#N/A</v>
      </c>
      <c r="V304" s="135" t="e">
        <f t="shared" si="318"/>
        <v>#N/A</v>
      </c>
      <c r="W304" s="135" t="e">
        <f t="shared" si="318"/>
        <v>#N/A</v>
      </c>
      <c r="X304" s="135" t="e">
        <f t="shared" si="318"/>
        <v>#N/A</v>
      </c>
      <c r="Y304" s="135" t="e">
        <f t="shared" si="318"/>
        <v>#N/A</v>
      </c>
      <c r="Z304" s="135" t="e">
        <f t="shared" si="318"/>
        <v>#N/A</v>
      </c>
      <c r="AA304" s="135" t="e">
        <f t="shared" si="318"/>
        <v>#N/A</v>
      </c>
      <c r="AB304" s="135" t="e">
        <f t="shared" si="318"/>
        <v>#N/A</v>
      </c>
    </row>
    <row r="305" spans="1:28" ht="15.5">
      <c r="A305" s="29" t="s">
        <v>193</v>
      </c>
      <c r="B305" s="30" t="str">
        <f t="shared" si="0"/>
        <v>PhilippinesBato</v>
      </c>
      <c r="C305" s="29" t="s">
        <v>30</v>
      </c>
      <c r="D305" s="30" t="s">
        <v>711</v>
      </c>
      <c r="E305" s="120">
        <v>0.23182</v>
      </c>
      <c r="F305" s="181">
        <v>5.6991016999999998E-2</v>
      </c>
      <c r="G305" s="181">
        <v>0.10805031700000001</v>
      </c>
      <c r="H305" s="181">
        <v>0.19077228600000001</v>
      </c>
      <c r="I305" s="120">
        <v>0.29367799999999999</v>
      </c>
      <c r="J305" s="28" t="s">
        <v>1649</v>
      </c>
      <c r="K305" s="135" t="e">
        <f t="shared" ref="K305:AB305" si="319">NA()</f>
        <v>#N/A</v>
      </c>
      <c r="L305" s="135" t="e">
        <f t="shared" si="319"/>
        <v>#N/A</v>
      </c>
      <c r="M305" s="164" t="e">
        <f t="shared" si="319"/>
        <v>#N/A</v>
      </c>
      <c r="N305" s="164" t="e">
        <f t="shared" si="319"/>
        <v>#N/A</v>
      </c>
      <c r="O305" s="165" t="e">
        <f t="shared" si="319"/>
        <v>#N/A</v>
      </c>
      <c r="P305" s="135" t="e">
        <f t="shared" si="319"/>
        <v>#N/A</v>
      </c>
      <c r="Q305" s="164" t="e">
        <f t="shared" si="319"/>
        <v>#N/A</v>
      </c>
      <c r="R305" s="164" t="e">
        <f t="shared" si="319"/>
        <v>#N/A</v>
      </c>
      <c r="S305" s="164" t="e">
        <f t="shared" si="319"/>
        <v>#N/A</v>
      </c>
      <c r="T305" s="164" t="e">
        <f t="shared" si="319"/>
        <v>#N/A</v>
      </c>
      <c r="U305" s="164" t="e">
        <f t="shared" si="319"/>
        <v>#N/A</v>
      </c>
      <c r="V305" s="135" t="e">
        <f t="shared" si="319"/>
        <v>#N/A</v>
      </c>
      <c r="W305" s="135" t="e">
        <f t="shared" si="319"/>
        <v>#N/A</v>
      </c>
      <c r="X305" s="135" t="e">
        <f t="shared" si="319"/>
        <v>#N/A</v>
      </c>
      <c r="Y305" s="135" t="e">
        <f t="shared" si="319"/>
        <v>#N/A</v>
      </c>
      <c r="Z305" s="135" t="e">
        <f t="shared" si="319"/>
        <v>#N/A</v>
      </c>
      <c r="AA305" s="135" t="e">
        <f t="shared" si="319"/>
        <v>#N/A</v>
      </c>
      <c r="AB305" s="135" t="e">
        <f t="shared" si="319"/>
        <v>#N/A</v>
      </c>
    </row>
    <row r="306" spans="1:28" ht="15.5">
      <c r="A306" s="29" t="s">
        <v>193</v>
      </c>
      <c r="B306" s="30" t="str">
        <f t="shared" si="0"/>
        <v>PhilippinesBatuan</v>
      </c>
      <c r="C306" s="29" t="s">
        <v>30</v>
      </c>
      <c r="D306" s="30" t="s">
        <v>761</v>
      </c>
      <c r="E306" s="120">
        <v>0.223602</v>
      </c>
      <c r="F306" s="181">
        <v>5.9562704000000001E-2</v>
      </c>
      <c r="G306" s="181">
        <v>0.107744229</v>
      </c>
      <c r="H306" s="181">
        <v>0.18414533399999999</v>
      </c>
      <c r="I306" s="120">
        <v>0.28768899999999997</v>
      </c>
      <c r="J306" s="28" t="s">
        <v>1649</v>
      </c>
      <c r="K306" s="135" t="e">
        <f t="shared" ref="K306:AB306" si="320">NA()</f>
        <v>#N/A</v>
      </c>
      <c r="L306" s="135" t="e">
        <f t="shared" si="320"/>
        <v>#N/A</v>
      </c>
      <c r="M306" s="164" t="e">
        <f t="shared" si="320"/>
        <v>#N/A</v>
      </c>
      <c r="N306" s="164" t="e">
        <f t="shared" si="320"/>
        <v>#N/A</v>
      </c>
      <c r="O306" s="165" t="e">
        <f t="shared" si="320"/>
        <v>#N/A</v>
      </c>
      <c r="P306" s="135" t="e">
        <f t="shared" si="320"/>
        <v>#N/A</v>
      </c>
      <c r="Q306" s="164" t="e">
        <f t="shared" si="320"/>
        <v>#N/A</v>
      </c>
      <c r="R306" s="164" t="e">
        <f t="shared" si="320"/>
        <v>#N/A</v>
      </c>
      <c r="S306" s="164" t="e">
        <f t="shared" si="320"/>
        <v>#N/A</v>
      </c>
      <c r="T306" s="164" t="e">
        <f t="shared" si="320"/>
        <v>#N/A</v>
      </c>
      <c r="U306" s="164" t="e">
        <f t="shared" si="320"/>
        <v>#N/A</v>
      </c>
      <c r="V306" s="135" t="e">
        <f t="shared" si="320"/>
        <v>#N/A</v>
      </c>
      <c r="W306" s="135" t="e">
        <f t="shared" si="320"/>
        <v>#N/A</v>
      </c>
      <c r="X306" s="135" t="e">
        <f t="shared" si="320"/>
        <v>#N/A</v>
      </c>
      <c r="Y306" s="135" t="e">
        <f t="shared" si="320"/>
        <v>#N/A</v>
      </c>
      <c r="Z306" s="135" t="e">
        <f t="shared" si="320"/>
        <v>#N/A</v>
      </c>
      <c r="AA306" s="135" t="e">
        <f t="shared" si="320"/>
        <v>#N/A</v>
      </c>
      <c r="AB306" s="135" t="e">
        <f t="shared" si="320"/>
        <v>#N/A</v>
      </c>
    </row>
    <row r="307" spans="1:28" ht="15.5">
      <c r="A307" s="29" t="s">
        <v>193</v>
      </c>
      <c r="B307" s="30" t="str">
        <f t="shared" si="0"/>
        <v>PhilippinesBauan</v>
      </c>
      <c r="C307" s="29" t="s">
        <v>30</v>
      </c>
      <c r="D307" s="30" t="s">
        <v>548</v>
      </c>
      <c r="E307" s="120">
        <v>0.26578099999999999</v>
      </c>
      <c r="F307" s="181">
        <v>4.1797648999999999E-2</v>
      </c>
      <c r="G307" s="181">
        <v>8.6585540000000003E-2</v>
      </c>
      <c r="H307" s="181">
        <v>0.18402576200000001</v>
      </c>
      <c r="I307" s="120">
        <v>0.331818</v>
      </c>
      <c r="J307" s="28" t="s">
        <v>1649</v>
      </c>
      <c r="K307" s="135" t="e">
        <f t="shared" ref="K307:AB307" si="321">NA()</f>
        <v>#N/A</v>
      </c>
      <c r="L307" s="135" t="e">
        <f t="shared" si="321"/>
        <v>#N/A</v>
      </c>
      <c r="M307" s="164" t="e">
        <f t="shared" si="321"/>
        <v>#N/A</v>
      </c>
      <c r="N307" s="164" t="e">
        <f t="shared" si="321"/>
        <v>#N/A</v>
      </c>
      <c r="O307" s="165" t="e">
        <f t="shared" si="321"/>
        <v>#N/A</v>
      </c>
      <c r="P307" s="135" t="e">
        <f t="shared" si="321"/>
        <v>#N/A</v>
      </c>
      <c r="Q307" s="164" t="e">
        <f t="shared" si="321"/>
        <v>#N/A</v>
      </c>
      <c r="R307" s="164" t="e">
        <f t="shared" si="321"/>
        <v>#N/A</v>
      </c>
      <c r="S307" s="164" t="e">
        <f t="shared" si="321"/>
        <v>#N/A</v>
      </c>
      <c r="T307" s="164" t="e">
        <f t="shared" si="321"/>
        <v>#N/A</v>
      </c>
      <c r="U307" s="164" t="e">
        <f t="shared" si="321"/>
        <v>#N/A</v>
      </c>
      <c r="V307" s="135" t="e">
        <f t="shared" si="321"/>
        <v>#N/A</v>
      </c>
      <c r="W307" s="135" t="e">
        <f t="shared" si="321"/>
        <v>#N/A</v>
      </c>
      <c r="X307" s="135" t="e">
        <f t="shared" si="321"/>
        <v>#N/A</v>
      </c>
      <c r="Y307" s="135" t="e">
        <f t="shared" si="321"/>
        <v>#N/A</v>
      </c>
      <c r="Z307" s="135" t="e">
        <f t="shared" si="321"/>
        <v>#N/A</v>
      </c>
      <c r="AA307" s="135" t="e">
        <f t="shared" si="321"/>
        <v>#N/A</v>
      </c>
      <c r="AB307" s="135" t="e">
        <f t="shared" si="321"/>
        <v>#N/A</v>
      </c>
    </row>
    <row r="308" spans="1:28" ht="15.5">
      <c r="A308" s="29" t="s">
        <v>193</v>
      </c>
      <c r="B308" s="30" t="str">
        <f t="shared" si="0"/>
        <v>PhilippinesBauang</v>
      </c>
      <c r="C308" s="29" t="s">
        <v>30</v>
      </c>
      <c r="D308" s="30" t="s">
        <v>263</v>
      </c>
      <c r="E308" s="120">
        <v>0.26100899999999999</v>
      </c>
      <c r="F308" s="181">
        <v>4.5167394999999999E-2</v>
      </c>
      <c r="G308" s="181">
        <v>9.0481395000000006E-2</v>
      </c>
      <c r="H308" s="181">
        <v>0.18328179999999999</v>
      </c>
      <c r="I308" s="120">
        <v>0.32915299999999997</v>
      </c>
      <c r="J308" s="28" t="s">
        <v>1649</v>
      </c>
      <c r="K308" s="135" t="e">
        <f t="shared" ref="K308:AB308" si="322">NA()</f>
        <v>#N/A</v>
      </c>
      <c r="L308" s="135" t="e">
        <f t="shared" si="322"/>
        <v>#N/A</v>
      </c>
      <c r="M308" s="164" t="e">
        <f t="shared" si="322"/>
        <v>#N/A</v>
      </c>
      <c r="N308" s="164" t="e">
        <f t="shared" si="322"/>
        <v>#N/A</v>
      </c>
      <c r="O308" s="165" t="e">
        <f t="shared" si="322"/>
        <v>#N/A</v>
      </c>
      <c r="P308" s="135" t="e">
        <f t="shared" si="322"/>
        <v>#N/A</v>
      </c>
      <c r="Q308" s="164" t="e">
        <f t="shared" si="322"/>
        <v>#N/A</v>
      </c>
      <c r="R308" s="164" t="e">
        <f t="shared" si="322"/>
        <v>#N/A</v>
      </c>
      <c r="S308" s="164" t="e">
        <f t="shared" si="322"/>
        <v>#N/A</v>
      </c>
      <c r="T308" s="164" t="e">
        <f t="shared" si="322"/>
        <v>#N/A</v>
      </c>
      <c r="U308" s="164" t="e">
        <f t="shared" si="322"/>
        <v>#N/A</v>
      </c>
      <c r="V308" s="135" t="e">
        <f t="shared" si="322"/>
        <v>#N/A</v>
      </c>
      <c r="W308" s="135" t="e">
        <f t="shared" si="322"/>
        <v>#N/A</v>
      </c>
      <c r="X308" s="135" t="e">
        <f t="shared" si="322"/>
        <v>#N/A</v>
      </c>
      <c r="Y308" s="135" t="e">
        <f t="shared" si="322"/>
        <v>#N/A</v>
      </c>
      <c r="Z308" s="135" t="e">
        <f t="shared" si="322"/>
        <v>#N/A</v>
      </c>
      <c r="AA308" s="135" t="e">
        <f t="shared" si="322"/>
        <v>#N/A</v>
      </c>
      <c r="AB308" s="135" t="e">
        <f t="shared" si="322"/>
        <v>#N/A</v>
      </c>
    </row>
    <row r="309" spans="1:28" ht="15.5">
      <c r="A309" s="29" t="s">
        <v>193</v>
      </c>
      <c r="B309" s="30" t="str">
        <f t="shared" si="0"/>
        <v>PhilippinesBauko</v>
      </c>
      <c r="C309" s="29" t="s">
        <v>30</v>
      </c>
      <c r="D309" s="30" t="s">
        <v>1528</v>
      </c>
      <c r="E309" s="120">
        <v>0.24065700000000001</v>
      </c>
      <c r="F309" s="181">
        <v>5.3597296000000003E-2</v>
      </c>
      <c r="G309" s="181">
        <v>0.10027361999999999</v>
      </c>
      <c r="H309" s="181">
        <v>0.19845485299999999</v>
      </c>
      <c r="I309" s="120">
        <v>0.31604700000000002</v>
      </c>
      <c r="J309" s="28" t="s">
        <v>1649</v>
      </c>
      <c r="K309" s="135" t="e">
        <f t="shared" ref="K309:AB309" si="323">NA()</f>
        <v>#N/A</v>
      </c>
      <c r="L309" s="135" t="e">
        <f t="shared" si="323"/>
        <v>#N/A</v>
      </c>
      <c r="M309" s="164" t="e">
        <f t="shared" si="323"/>
        <v>#N/A</v>
      </c>
      <c r="N309" s="164" t="e">
        <f t="shared" si="323"/>
        <v>#N/A</v>
      </c>
      <c r="O309" s="165" t="e">
        <f t="shared" si="323"/>
        <v>#N/A</v>
      </c>
      <c r="P309" s="135" t="e">
        <f t="shared" si="323"/>
        <v>#N/A</v>
      </c>
      <c r="Q309" s="164" t="e">
        <f t="shared" si="323"/>
        <v>#N/A</v>
      </c>
      <c r="R309" s="164" t="e">
        <f t="shared" si="323"/>
        <v>#N/A</v>
      </c>
      <c r="S309" s="164" t="e">
        <f t="shared" si="323"/>
        <v>#N/A</v>
      </c>
      <c r="T309" s="164" t="e">
        <f t="shared" si="323"/>
        <v>#N/A</v>
      </c>
      <c r="U309" s="164" t="e">
        <f t="shared" si="323"/>
        <v>#N/A</v>
      </c>
      <c r="V309" s="135" t="e">
        <f t="shared" si="323"/>
        <v>#N/A</v>
      </c>
      <c r="W309" s="135" t="e">
        <f t="shared" si="323"/>
        <v>#N/A</v>
      </c>
      <c r="X309" s="135" t="e">
        <f t="shared" si="323"/>
        <v>#N/A</v>
      </c>
      <c r="Y309" s="135" t="e">
        <f t="shared" si="323"/>
        <v>#N/A</v>
      </c>
      <c r="Z309" s="135" t="e">
        <f t="shared" si="323"/>
        <v>#N/A</v>
      </c>
      <c r="AA309" s="135" t="e">
        <f t="shared" si="323"/>
        <v>#N/A</v>
      </c>
      <c r="AB309" s="135" t="e">
        <f t="shared" si="323"/>
        <v>#N/A</v>
      </c>
    </row>
    <row r="310" spans="1:28" ht="15.5">
      <c r="A310" s="29" t="s">
        <v>193</v>
      </c>
      <c r="B310" s="30" t="str">
        <f t="shared" si="0"/>
        <v>PhilippinesBaungon</v>
      </c>
      <c r="C310" s="29" t="s">
        <v>30</v>
      </c>
      <c r="D310" s="30" t="s">
        <v>1207</v>
      </c>
      <c r="E310" s="120">
        <v>0.22495299999999999</v>
      </c>
      <c r="F310" s="181">
        <v>5.5772367000000003E-2</v>
      </c>
      <c r="G310" s="181">
        <v>0.100506757</v>
      </c>
      <c r="H310" s="181">
        <v>0.184558481</v>
      </c>
      <c r="I310" s="120">
        <v>0.30216100000000001</v>
      </c>
      <c r="J310" s="28" t="s">
        <v>1649</v>
      </c>
      <c r="K310" s="135" t="e">
        <f t="shared" ref="K310:AB310" si="324">NA()</f>
        <v>#N/A</v>
      </c>
      <c r="L310" s="135" t="e">
        <f t="shared" si="324"/>
        <v>#N/A</v>
      </c>
      <c r="M310" s="164" t="e">
        <f t="shared" si="324"/>
        <v>#N/A</v>
      </c>
      <c r="N310" s="164" t="e">
        <f t="shared" si="324"/>
        <v>#N/A</v>
      </c>
      <c r="O310" s="165" t="e">
        <f t="shared" si="324"/>
        <v>#N/A</v>
      </c>
      <c r="P310" s="135" t="e">
        <f t="shared" si="324"/>
        <v>#N/A</v>
      </c>
      <c r="Q310" s="164" t="e">
        <f t="shared" si="324"/>
        <v>#N/A</v>
      </c>
      <c r="R310" s="164" t="e">
        <f t="shared" si="324"/>
        <v>#N/A</v>
      </c>
      <c r="S310" s="164" t="e">
        <f t="shared" si="324"/>
        <v>#N/A</v>
      </c>
      <c r="T310" s="164" t="e">
        <f t="shared" si="324"/>
        <v>#N/A</v>
      </c>
      <c r="U310" s="164" t="e">
        <f t="shared" si="324"/>
        <v>#N/A</v>
      </c>
      <c r="V310" s="135" t="e">
        <f t="shared" si="324"/>
        <v>#N/A</v>
      </c>
      <c r="W310" s="135" t="e">
        <f t="shared" si="324"/>
        <v>#N/A</v>
      </c>
      <c r="X310" s="135" t="e">
        <f t="shared" si="324"/>
        <v>#N/A</v>
      </c>
      <c r="Y310" s="135" t="e">
        <f t="shared" si="324"/>
        <v>#N/A</v>
      </c>
      <c r="Z310" s="135" t="e">
        <f t="shared" si="324"/>
        <v>#N/A</v>
      </c>
      <c r="AA310" s="135" t="e">
        <f t="shared" si="324"/>
        <v>#N/A</v>
      </c>
      <c r="AB310" s="135" t="e">
        <f t="shared" si="324"/>
        <v>#N/A</v>
      </c>
    </row>
    <row r="311" spans="1:28" ht="15.5">
      <c r="A311" s="29" t="s">
        <v>193</v>
      </c>
      <c r="B311" s="30" t="str">
        <f t="shared" si="0"/>
        <v>PhilippinesBautista</v>
      </c>
      <c r="C311" s="29" t="s">
        <v>30</v>
      </c>
      <c r="D311" s="30" t="s">
        <v>287</v>
      </c>
      <c r="E311" s="120">
        <v>0.24499299999999999</v>
      </c>
      <c r="F311" s="181">
        <v>5.0453461999999998E-2</v>
      </c>
      <c r="G311" s="181">
        <v>9.6944934999999996E-2</v>
      </c>
      <c r="H311" s="181">
        <v>0.17958956300000001</v>
      </c>
      <c r="I311" s="120">
        <v>0.29860399999999998</v>
      </c>
      <c r="J311" s="28" t="s">
        <v>1649</v>
      </c>
      <c r="K311" s="135" t="e">
        <f t="shared" ref="K311:AB311" si="325">NA()</f>
        <v>#N/A</v>
      </c>
      <c r="L311" s="135" t="e">
        <f t="shared" si="325"/>
        <v>#N/A</v>
      </c>
      <c r="M311" s="164" t="e">
        <f t="shared" si="325"/>
        <v>#N/A</v>
      </c>
      <c r="N311" s="164" t="e">
        <f t="shared" si="325"/>
        <v>#N/A</v>
      </c>
      <c r="O311" s="165" t="e">
        <f t="shared" si="325"/>
        <v>#N/A</v>
      </c>
      <c r="P311" s="135" t="e">
        <f t="shared" si="325"/>
        <v>#N/A</v>
      </c>
      <c r="Q311" s="164" t="e">
        <f t="shared" si="325"/>
        <v>#N/A</v>
      </c>
      <c r="R311" s="164" t="e">
        <f t="shared" si="325"/>
        <v>#N/A</v>
      </c>
      <c r="S311" s="164" t="e">
        <f t="shared" si="325"/>
        <v>#N/A</v>
      </c>
      <c r="T311" s="164" t="e">
        <f t="shared" si="325"/>
        <v>#N/A</v>
      </c>
      <c r="U311" s="164" t="e">
        <f t="shared" si="325"/>
        <v>#N/A</v>
      </c>
      <c r="V311" s="135" t="e">
        <f t="shared" si="325"/>
        <v>#N/A</v>
      </c>
      <c r="W311" s="135" t="e">
        <f t="shared" si="325"/>
        <v>#N/A</v>
      </c>
      <c r="X311" s="135" t="e">
        <f t="shared" si="325"/>
        <v>#N/A</v>
      </c>
      <c r="Y311" s="135" t="e">
        <f t="shared" si="325"/>
        <v>#N/A</v>
      </c>
      <c r="Z311" s="135" t="e">
        <f t="shared" si="325"/>
        <v>#N/A</v>
      </c>
      <c r="AA311" s="135" t="e">
        <f t="shared" si="325"/>
        <v>#N/A</v>
      </c>
      <c r="AB311" s="135" t="e">
        <f t="shared" si="325"/>
        <v>#N/A</v>
      </c>
    </row>
    <row r="312" spans="1:28" ht="15.5">
      <c r="A312" s="29" t="s">
        <v>193</v>
      </c>
      <c r="B312" s="30" t="str">
        <f t="shared" si="0"/>
        <v>PhilippinesBay</v>
      </c>
      <c r="C312" s="29" t="s">
        <v>30</v>
      </c>
      <c r="D312" s="30" t="s">
        <v>598</v>
      </c>
      <c r="E312" s="120">
        <v>0.267592</v>
      </c>
      <c r="F312" s="181">
        <v>4.6296444999999999E-2</v>
      </c>
      <c r="G312" s="181">
        <v>9.1643467000000006E-2</v>
      </c>
      <c r="H312" s="181">
        <v>0.17895820900000001</v>
      </c>
      <c r="I312" s="120">
        <v>0.31340600000000002</v>
      </c>
      <c r="J312" s="28" t="s">
        <v>1649</v>
      </c>
      <c r="K312" s="135" t="e">
        <f t="shared" ref="K312:AB312" si="326">NA()</f>
        <v>#N/A</v>
      </c>
      <c r="L312" s="135" t="e">
        <f t="shared" si="326"/>
        <v>#N/A</v>
      </c>
      <c r="M312" s="164" t="e">
        <f t="shared" si="326"/>
        <v>#N/A</v>
      </c>
      <c r="N312" s="164" t="e">
        <f t="shared" si="326"/>
        <v>#N/A</v>
      </c>
      <c r="O312" s="165" t="e">
        <f t="shared" si="326"/>
        <v>#N/A</v>
      </c>
      <c r="P312" s="135" t="e">
        <f t="shared" si="326"/>
        <v>#N/A</v>
      </c>
      <c r="Q312" s="164" t="e">
        <f t="shared" si="326"/>
        <v>#N/A</v>
      </c>
      <c r="R312" s="164" t="e">
        <f t="shared" si="326"/>
        <v>#N/A</v>
      </c>
      <c r="S312" s="164" t="e">
        <f t="shared" si="326"/>
        <v>#N/A</v>
      </c>
      <c r="T312" s="164" t="e">
        <f t="shared" si="326"/>
        <v>#N/A</v>
      </c>
      <c r="U312" s="164" t="e">
        <f t="shared" si="326"/>
        <v>#N/A</v>
      </c>
      <c r="V312" s="135" t="e">
        <f t="shared" si="326"/>
        <v>#N/A</v>
      </c>
      <c r="W312" s="135" t="e">
        <f t="shared" si="326"/>
        <v>#N/A</v>
      </c>
      <c r="X312" s="135" t="e">
        <f t="shared" si="326"/>
        <v>#N/A</v>
      </c>
      <c r="Y312" s="135" t="e">
        <f t="shared" si="326"/>
        <v>#N/A</v>
      </c>
      <c r="Z312" s="135" t="e">
        <f t="shared" si="326"/>
        <v>#N/A</v>
      </c>
      <c r="AA312" s="135" t="e">
        <f t="shared" si="326"/>
        <v>#N/A</v>
      </c>
      <c r="AB312" s="135" t="e">
        <f t="shared" si="326"/>
        <v>#N/A</v>
      </c>
    </row>
    <row r="313" spans="1:28" ht="15.5">
      <c r="A313" s="29" t="s">
        <v>193</v>
      </c>
      <c r="B313" s="30" t="str">
        <f t="shared" si="0"/>
        <v>PhilippinesBayabas</v>
      </c>
      <c r="C313" s="29" t="s">
        <v>30</v>
      </c>
      <c r="D313" s="30" t="s">
        <v>1738</v>
      </c>
      <c r="E313" s="120">
        <v>0.23566899999999999</v>
      </c>
      <c r="F313" s="181">
        <v>5.1690347999999997E-2</v>
      </c>
      <c r="G313" s="181">
        <v>0.100073493</v>
      </c>
      <c r="H313" s="181">
        <v>0.19671729499999999</v>
      </c>
      <c r="I313" s="120">
        <v>0.30083300000000002</v>
      </c>
      <c r="J313" s="28" t="s">
        <v>1649</v>
      </c>
      <c r="K313" s="135" t="e">
        <f t="shared" ref="K313:AB313" si="327">NA()</f>
        <v>#N/A</v>
      </c>
      <c r="L313" s="135" t="e">
        <f t="shared" si="327"/>
        <v>#N/A</v>
      </c>
      <c r="M313" s="164" t="e">
        <f t="shared" si="327"/>
        <v>#N/A</v>
      </c>
      <c r="N313" s="164" t="e">
        <f t="shared" si="327"/>
        <v>#N/A</v>
      </c>
      <c r="O313" s="165" t="e">
        <f t="shared" si="327"/>
        <v>#N/A</v>
      </c>
      <c r="P313" s="135" t="e">
        <f t="shared" si="327"/>
        <v>#N/A</v>
      </c>
      <c r="Q313" s="164" t="e">
        <f t="shared" si="327"/>
        <v>#N/A</v>
      </c>
      <c r="R313" s="164" t="e">
        <f t="shared" si="327"/>
        <v>#N/A</v>
      </c>
      <c r="S313" s="164" t="e">
        <f t="shared" si="327"/>
        <v>#N/A</v>
      </c>
      <c r="T313" s="164" t="e">
        <f t="shared" si="327"/>
        <v>#N/A</v>
      </c>
      <c r="U313" s="164" t="e">
        <f t="shared" si="327"/>
        <v>#N/A</v>
      </c>
      <c r="V313" s="135" t="e">
        <f t="shared" si="327"/>
        <v>#N/A</v>
      </c>
      <c r="W313" s="135" t="e">
        <f t="shared" si="327"/>
        <v>#N/A</v>
      </c>
      <c r="X313" s="135" t="e">
        <f t="shared" si="327"/>
        <v>#N/A</v>
      </c>
      <c r="Y313" s="135" t="e">
        <f t="shared" si="327"/>
        <v>#N/A</v>
      </c>
      <c r="Z313" s="135" t="e">
        <f t="shared" si="327"/>
        <v>#N/A</v>
      </c>
      <c r="AA313" s="135" t="e">
        <f t="shared" si="327"/>
        <v>#N/A</v>
      </c>
      <c r="AB313" s="135" t="e">
        <f t="shared" si="327"/>
        <v>#N/A</v>
      </c>
    </row>
    <row r="314" spans="1:28" ht="15.5">
      <c r="A314" s="29" t="s">
        <v>193</v>
      </c>
      <c r="B314" s="30" t="str">
        <f t="shared" si="0"/>
        <v>PhilippinesBayambang</v>
      </c>
      <c r="C314" s="29" t="s">
        <v>30</v>
      </c>
      <c r="D314" s="30" t="s">
        <v>288</v>
      </c>
      <c r="E314" s="120">
        <v>0.24227399999999999</v>
      </c>
      <c r="F314" s="181">
        <v>5.4388562000000001E-2</v>
      </c>
      <c r="G314" s="181">
        <v>0.104800981</v>
      </c>
      <c r="H314" s="181">
        <v>0.19290216099999999</v>
      </c>
      <c r="I314" s="120">
        <v>0.29397200000000001</v>
      </c>
      <c r="J314" s="28" t="s">
        <v>1649</v>
      </c>
      <c r="K314" s="135" t="e">
        <f t="shared" ref="K314:AB314" si="328">NA()</f>
        <v>#N/A</v>
      </c>
      <c r="L314" s="135" t="e">
        <f t="shared" si="328"/>
        <v>#N/A</v>
      </c>
      <c r="M314" s="164" t="e">
        <f t="shared" si="328"/>
        <v>#N/A</v>
      </c>
      <c r="N314" s="164" t="e">
        <f t="shared" si="328"/>
        <v>#N/A</v>
      </c>
      <c r="O314" s="165" t="e">
        <f t="shared" si="328"/>
        <v>#N/A</v>
      </c>
      <c r="P314" s="135" t="e">
        <f t="shared" si="328"/>
        <v>#N/A</v>
      </c>
      <c r="Q314" s="164" t="e">
        <f t="shared" si="328"/>
        <v>#N/A</v>
      </c>
      <c r="R314" s="164" t="e">
        <f t="shared" si="328"/>
        <v>#N/A</v>
      </c>
      <c r="S314" s="164" t="e">
        <f t="shared" si="328"/>
        <v>#N/A</v>
      </c>
      <c r="T314" s="164" t="e">
        <f t="shared" si="328"/>
        <v>#N/A</v>
      </c>
      <c r="U314" s="164" t="e">
        <f t="shared" si="328"/>
        <v>#N/A</v>
      </c>
      <c r="V314" s="135" t="e">
        <f t="shared" si="328"/>
        <v>#N/A</v>
      </c>
      <c r="W314" s="135" t="e">
        <f t="shared" si="328"/>
        <v>#N/A</v>
      </c>
      <c r="X314" s="135" t="e">
        <f t="shared" si="328"/>
        <v>#N/A</v>
      </c>
      <c r="Y314" s="135" t="e">
        <f t="shared" si="328"/>
        <v>#N/A</v>
      </c>
      <c r="Z314" s="135" t="e">
        <f t="shared" si="328"/>
        <v>#N/A</v>
      </c>
      <c r="AA314" s="135" t="e">
        <f t="shared" si="328"/>
        <v>#N/A</v>
      </c>
      <c r="AB314" s="135" t="e">
        <f t="shared" si="328"/>
        <v>#N/A</v>
      </c>
    </row>
    <row r="315" spans="1:28" ht="15.5">
      <c r="A315" s="29" t="s">
        <v>193</v>
      </c>
      <c r="B315" s="30" t="str">
        <f t="shared" si="0"/>
        <v>PhilippinesBayang</v>
      </c>
      <c r="C315" s="29" t="s">
        <v>30</v>
      </c>
      <c r="D315" s="30" t="s">
        <v>1566</v>
      </c>
      <c r="E315" s="120">
        <v>0.26267499999999999</v>
      </c>
      <c r="F315" s="181">
        <v>6.6638848000000001E-2</v>
      </c>
      <c r="G315" s="181">
        <v>0.121593991</v>
      </c>
      <c r="H315" s="181">
        <v>0.18301690000000001</v>
      </c>
      <c r="I315" s="120">
        <v>0.23672000000000001</v>
      </c>
      <c r="J315" s="28" t="s">
        <v>1649</v>
      </c>
      <c r="K315" s="135" t="e">
        <f t="shared" ref="K315:AB315" si="329">NA()</f>
        <v>#N/A</v>
      </c>
      <c r="L315" s="135" t="e">
        <f t="shared" si="329"/>
        <v>#N/A</v>
      </c>
      <c r="M315" s="164" t="e">
        <f t="shared" si="329"/>
        <v>#N/A</v>
      </c>
      <c r="N315" s="164" t="e">
        <f t="shared" si="329"/>
        <v>#N/A</v>
      </c>
      <c r="O315" s="165" t="e">
        <f t="shared" si="329"/>
        <v>#N/A</v>
      </c>
      <c r="P315" s="135" t="e">
        <f t="shared" si="329"/>
        <v>#N/A</v>
      </c>
      <c r="Q315" s="164" t="e">
        <f t="shared" si="329"/>
        <v>#N/A</v>
      </c>
      <c r="R315" s="164" t="e">
        <f t="shared" si="329"/>
        <v>#N/A</v>
      </c>
      <c r="S315" s="164" t="e">
        <f t="shared" si="329"/>
        <v>#N/A</v>
      </c>
      <c r="T315" s="164" t="e">
        <f t="shared" si="329"/>
        <v>#N/A</v>
      </c>
      <c r="U315" s="164" t="e">
        <f t="shared" si="329"/>
        <v>#N/A</v>
      </c>
      <c r="V315" s="135" t="e">
        <f t="shared" si="329"/>
        <v>#N/A</v>
      </c>
      <c r="W315" s="135" t="e">
        <f t="shared" si="329"/>
        <v>#N/A</v>
      </c>
      <c r="X315" s="135" t="e">
        <f t="shared" si="329"/>
        <v>#N/A</v>
      </c>
      <c r="Y315" s="135" t="e">
        <f t="shared" si="329"/>
        <v>#N/A</v>
      </c>
      <c r="Z315" s="135" t="e">
        <f t="shared" si="329"/>
        <v>#N/A</v>
      </c>
      <c r="AA315" s="135" t="e">
        <f t="shared" si="329"/>
        <v>#N/A</v>
      </c>
      <c r="AB315" s="135" t="e">
        <f t="shared" si="329"/>
        <v>#N/A</v>
      </c>
    </row>
    <row r="316" spans="1:28" ht="15.5">
      <c r="A316" s="29" t="s">
        <v>193</v>
      </c>
      <c r="B316" s="30" t="str">
        <f t="shared" si="0"/>
        <v>PhilippinesBayog</v>
      </c>
      <c r="C316" s="29" t="s">
        <v>30</v>
      </c>
      <c r="D316" s="30" t="s">
        <v>1159</v>
      </c>
      <c r="E316" s="120">
        <v>0.23738500000000001</v>
      </c>
      <c r="F316" s="181">
        <v>6.0522164000000003E-2</v>
      </c>
      <c r="G316" s="181">
        <v>0.11297669</v>
      </c>
      <c r="H316" s="181">
        <v>0.206067101</v>
      </c>
      <c r="I316" s="120">
        <v>0.29058400000000001</v>
      </c>
      <c r="J316" s="28" t="s">
        <v>1649</v>
      </c>
      <c r="K316" s="135" t="e">
        <f t="shared" ref="K316:AB316" si="330">NA()</f>
        <v>#N/A</v>
      </c>
      <c r="L316" s="135" t="e">
        <f t="shared" si="330"/>
        <v>#N/A</v>
      </c>
      <c r="M316" s="164" t="e">
        <f t="shared" si="330"/>
        <v>#N/A</v>
      </c>
      <c r="N316" s="164" t="e">
        <f t="shared" si="330"/>
        <v>#N/A</v>
      </c>
      <c r="O316" s="165" t="e">
        <f t="shared" si="330"/>
        <v>#N/A</v>
      </c>
      <c r="P316" s="135" t="e">
        <f t="shared" si="330"/>
        <v>#N/A</v>
      </c>
      <c r="Q316" s="164" t="e">
        <f t="shared" si="330"/>
        <v>#N/A</v>
      </c>
      <c r="R316" s="164" t="e">
        <f t="shared" si="330"/>
        <v>#N/A</v>
      </c>
      <c r="S316" s="164" t="e">
        <f t="shared" si="330"/>
        <v>#N/A</v>
      </c>
      <c r="T316" s="164" t="e">
        <f t="shared" si="330"/>
        <v>#N/A</v>
      </c>
      <c r="U316" s="164" t="e">
        <f t="shared" si="330"/>
        <v>#N/A</v>
      </c>
      <c r="V316" s="135" t="e">
        <f t="shared" si="330"/>
        <v>#N/A</v>
      </c>
      <c r="W316" s="135" t="e">
        <f t="shared" si="330"/>
        <v>#N/A</v>
      </c>
      <c r="X316" s="135" t="e">
        <f t="shared" si="330"/>
        <v>#N/A</v>
      </c>
      <c r="Y316" s="135" t="e">
        <f t="shared" si="330"/>
        <v>#N/A</v>
      </c>
      <c r="Z316" s="135" t="e">
        <f t="shared" si="330"/>
        <v>#N/A</v>
      </c>
      <c r="AA316" s="135" t="e">
        <f t="shared" si="330"/>
        <v>#N/A</v>
      </c>
      <c r="AB316" s="135" t="e">
        <f t="shared" si="330"/>
        <v>#N/A</v>
      </c>
    </row>
    <row r="317" spans="1:28" ht="15.5">
      <c r="A317" s="29" t="s">
        <v>193</v>
      </c>
      <c r="B317" s="30" t="str">
        <f t="shared" si="0"/>
        <v>PhilippinesBayombong (Capital)</v>
      </c>
      <c r="C317" s="29" t="s">
        <v>30</v>
      </c>
      <c r="D317" s="30" t="s">
        <v>400</v>
      </c>
      <c r="E317" s="120">
        <v>0.26383499999999999</v>
      </c>
      <c r="F317" s="181">
        <v>4.7763038000000001E-2</v>
      </c>
      <c r="G317" s="181">
        <v>0.102077643</v>
      </c>
      <c r="H317" s="181">
        <v>0.19919690500000001</v>
      </c>
      <c r="I317" s="120">
        <v>0.31660500000000003</v>
      </c>
      <c r="J317" s="28" t="s">
        <v>1649</v>
      </c>
      <c r="K317" s="135" t="e">
        <f t="shared" ref="K317:AB317" si="331">NA()</f>
        <v>#N/A</v>
      </c>
      <c r="L317" s="135" t="e">
        <f t="shared" si="331"/>
        <v>#N/A</v>
      </c>
      <c r="M317" s="164" t="e">
        <f t="shared" si="331"/>
        <v>#N/A</v>
      </c>
      <c r="N317" s="164" t="e">
        <f t="shared" si="331"/>
        <v>#N/A</v>
      </c>
      <c r="O317" s="165" t="e">
        <f t="shared" si="331"/>
        <v>#N/A</v>
      </c>
      <c r="P317" s="135" t="e">
        <f t="shared" si="331"/>
        <v>#N/A</v>
      </c>
      <c r="Q317" s="164" t="e">
        <f t="shared" si="331"/>
        <v>#N/A</v>
      </c>
      <c r="R317" s="164" t="e">
        <f t="shared" si="331"/>
        <v>#N/A</v>
      </c>
      <c r="S317" s="164" t="e">
        <f t="shared" si="331"/>
        <v>#N/A</v>
      </c>
      <c r="T317" s="164" t="e">
        <f t="shared" si="331"/>
        <v>#N/A</v>
      </c>
      <c r="U317" s="164" t="e">
        <f t="shared" si="331"/>
        <v>#N/A</v>
      </c>
      <c r="V317" s="135" t="e">
        <f t="shared" si="331"/>
        <v>#N/A</v>
      </c>
      <c r="W317" s="135" t="e">
        <f t="shared" si="331"/>
        <v>#N/A</v>
      </c>
      <c r="X317" s="135" t="e">
        <f t="shared" si="331"/>
        <v>#N/A</v>
      </c>
      <c r="Y317" s="135" t="e">
        <f t="shared" si="331"/>
        <v>#N/A</v>
      </c>
      <c r="Z317" s="135" t="e">
        <f t="shared" si="331"/>
        <v>#N/A</v>
      </c>
      <c r="AA317" s="135" t="e">
        <f t="shared" si="331"/>
        <v>#N/A</v>
      </c>
      <c r="AB317" s="135" t="e">
        <f t="shared" si="331"/>
        <v>#N/A</v>
      </c>
    </row>
    <row r="318" spans="1:28" ht="15.5">
      <c r="A318" s="29" t="s">
        <v>193</v>
      </c>
      <c r="B318" s="30" t="str">
        <f t="shared" si="0"/>
        <v>PhilippinesBelison</v>
      </c>
      <c r="C318" s="29" t="s">
        <v>30</v>
      </c>
      <c r="D318" s="30" t="s">
        <v>812</v>
      </c>
      <c r="E318" s="120">
        <v>0.24085999999999999</v>
      </c>
      <c r="F318" s="181">
        <v>4.4316419000000003E-2</v>
      </c>
      <c r="G318" s="181">
        <v>9.0479355999999997E-2</v>
      </c>
      <c r="H318" s="181">
        <v>0.17925991599999999</v>
      </c>
      <c r="I318" s="120">
        <v>0.319965</v>
      </c>
      <c r="J318" s="28" t="s">
        <v>1649</v>
      </c>
      <c r="K318" s="135" t="e">
        <f t="shared" ref="K318:AB318" si="332">NA()</f>
        <v>#N/A</v>
      </c>
      <c r="L318" s="135" t="e">
        <f t="shared" si="332"/>
        <v>#N/A</v>
      </c>
      <c r="M318" s="164" t="e">
        <f t="shared" si="332"/>
        <v>#N/A</v>
      </c>
      <c r="N318" s="164" t="e">
        <f t="shared" si="332"/>
        <v>#N/A</v>
      </c>
      <c r="O318" s="165" t="e">
        <f t="shared" si="332"/>
        <v>#N/A</v>
      </c>
      <c r="P318" s="135" t="e">
        <f t="shared" si="332"/>
        <v>#N/A</v>
      </c>
      <c r="Q318" s="164" t="e">
        <f t="shared" si="332"/>
        <v>#N/A</v>
      </c>
      <c r="R318" s="164" t="e">
        <f t="shared" si="332"/>
        <v>#N/A</v>
      </c>
      <c r="S318" s="164" t="e">
        <f t="shared" si="332"/>
        <v>#N/A</v>
      </c>
      <c r="T318" s="164" t="e">
        <f t="shared" si="332"/>
        <v>#N/A</v>
      </c>
      <c r="U318" s="164" t="e">
        <f t="shared" si="332"/>
        <v>#N/A</v>
      </c>
      <c r="V318" s="135" t="e">
        <f t="shared" si="332"/>
        <v>#N/A</v>
      </c>
      <c r="W318" s="135" t="e">
        <f t="shared" si="332"/>
        <v>#N/A</v>
      </c>
      <c r="X318" s="135" t="e">
        <f t="shared" si="332"/>
        <v>#N/A</v>
      </c>
      <c r="Y318" s="135" t="e">
        <f t="shared" si="332"/>
        <v>#N/A</v>
      </c>
      <c r="Z318" s="135" t="e">
        <f t="shared" si="332"/>
        <v>#N/A</v>
      </c>
      <c r="AA318" s="135" t="e">
        <f t="shared" si="332"/>
        <v>#N/A</v>
      </c>
      <c r="AB318" s="135" t="e">
        <f t="shared" si="332"/>
        <v>#N/A</v>
      </c>
    </row>
    <row r="319" spans="1:28" ht="15.5">
      <c r="A319" s="29" t="s">
        <v>193</v>
      </c>
      <c r="B319" s="30" t="str">
        <f t="shared" si="0"/>
        <v>PhilippinesBenito Soliven</v>
      </c>
      <c r="C319" s="29" t="s">
        <v>30</v>
      </c>
      <c r="D319" s="30" t="s">
        <v>366</v>
      </c>
      <c r="E319" s="120">
        <v>0.244363</v>
      </c>
      <c r="F319" s="181">
        <v>5.3031325999999997E-2</v>
      </c>
      <c r="G319" s="181">
        <v>9.7927355999999993E-2</v>
      </c>
      <c r="H319" s="181">
        <v>0.18569403200000001</v>
      </c>
      <c r="I319" s="120">
        <v>0.31238199999999999</v>
      </c>
      <c r="J319" s="28" t="s">
        <v>1649</v>
      </c>
      <c r="K319" s="135" t="e">
        <f t="shared" ref="K319:AB319" si="333">NA()</f>
        <v>#N/A</v>
      </c>
      <c r="L319" s="135" t="e">
        <f t="shared" si="333"/>
        <v>#N/A</v>
      </c>
      <c r="M319" s="164" t="e">
        <f t="shared" si="333"/>
        <v>#N/A</v>
      </c>
      <c r="N319" s="164" t="e">
        <f t="shared" si="333"/>
        <v>#N/A</v>
      </c>
      <c r="O319" s="165" t="e">
        <f t="shared" si="333"/>
        <v>#N/A</v>
      </c>
      <c r="P319" s="135" t="e">
        <f t="shared" si="333"/>
        <v>#N/A</v>
      </c>
      <c r="Q319" s="164" t="e">
        <f t="shared" si="333"/>
        <v>#N/A</v>
      </c>
      <c r="R319" s="164" t="e">
        <f t="shared" si="333"/>
        <v>#N/A</v>
      </c>
      <c r="S319" s="164" t="e">
        <f t="shared" si="333"/>
        <v>#N/A</v>
      </c>
      <c r="T319" s="164" t="e">
        <f t="shared" si="333"/>
        <v>#N/A</v>
      </c>
      <c r="U319" s="164" t="e">
        <f t="shared" si="333"/>
        <v>#N/A</v>
      </c>
      <c r="V319" s="135" t="e">
        <f t="shared" si="333"/>
        <v>#N/A</v>
      </c>
      <c r="W319" s="135" t="e">
        <f t="shared" si="333"/>
        <v>#N/A</v>
      </c>
      <c r="X319" s="135" t="e">
        <f t="shared" si="333"/>
        <v>#N/A</v>
      </c>
      <c r="Y319" s="135" t="e">
        <f t="shared" si="333"/>
        <v>#N/A</v>
      </c>
      <c r="Z319" s="135" t="e">
        <f t="shared" si="333"/>
        <v>#N/A</v>
      </c>
      <c r="AA319" s="135" t="e">
        <f t="shared" si="333"/>
        <v>#N/A</v>
      </c>
      <c r="AB319" s="135" t="e">
        <f t="shared" si="333"/>
        <v>#N/A</v>
      </c>
    </row>
    <row r="320" spans="1:28" ht="15.5">
      <c r="A320" s="29" t="s">
        <v>193</v>
      </c>
      <c r="B320" s="30" t="str">
        <f t="shared" si="0"/>
        <v>PhilippinesBesao</v>
      </c>
      <c r="C320" s="29" t="s">
        <v>30</v>
      </c>
      <c r="D320" s="30" t="s">
        <v>1529</v>
      </c>
      <c r="E320" s="120">
        <v>0.22769900000000001</v>
      </c>
      <c r="F320" s="181">
        <v>5.8380682000000003E-2</v>
      </c>
      <c r="G320" s="181">
        <v>0.106534091</v>
      </c>
      <c r="H320" s="181">
        <v>0.17812500000000001</v>
      </c>
      <c r="I320" s="120">
        <v>0.31633499999999998</v>
      </c>
      <c r="J320" s="28" t="s">
        <v>1649</v>
      </c>
      <c r="K320" s="135" t="e">
        <f t="shared" ref="K320:AB320" si="334">NA()</f>
        <v>#N/A</v>
      </c>
      <c r="L320" s="135" t="e">
        <f t="shared" si="334"/>
        <v>#N/A</v>
      </c>
      <c r="M320" s="164" t="e">
        <f t="shared" si="334"/>
        <v>#N/A</v>
      </c>
      <c r="N320" s="164" t="e">
        <f t="shared" si="334"/>
        <v>#N/A</v>
      </c>
      <c r="O320" s="165" t="e">
        <f t="shared" si="334"/>
        <v>#N/A</v>
      </c>
      <c r="P320" s="135" t="e">
        <f t="shared" si="334"/>
        <v>#N/A</v>
      </c>
      <c r="Q320" s="164" t="e">
        <f t="shared" si="334"/>
        <v>#N/A</v>
      </c>
      <c r="R320" s="164" t="e">
        <f t="shared" si="334"/>
        <v>#N/A</v>
      </c>
      <c r="S320" s="164" t="e">
        <f t="shared" si="334"/>
        <v>#N/A</v>
      </c>
      <c r="T320" s="164" t="e">
        <f t="shared" si="334"/>
        <v>#N/A</v>
      </c>
      <c r="U320" s="164" t="e">
        <f t="shared" si="334"/>
        <v>#N/A</v>
      </c>
      <c r="V320" s="135" t="e">
        <f t="shared" si="334"/>
        <v>#N/A</v>
      </c>
      <c r="W320" s="135" t="e">
        <f t="shared" si="334"/>
        <v>#N/A</v>
      </c>
      <c r="X320" s="135" t="e">
        <f t="shared" si="334"/>
        <v>#N/A</v>
      </c>
      <c r="Y320" s="135" t="e">
        <f t="shared" si="334"/>
        <v>#N/A</v>
      </c>
      <c r="Z320" s="135" t="e">
        <f t="shared" si="334"/>
        <v>#N/A</v>
      </c>
      <c r="AA320" s="135" t="e">
        <f t="shared" si="334"/>
        <v>#N/A</v>
      </c>
      <c r="AB320" s="135" t="e">
        <f t="shared" si="334"/>
        <v>#N/A</v>
      </c>
    </row>
    <row r="321" spans="1:28" ht="15.5">
      <c r="A321" s="29" t="s">
        <v>193</v>
      </c>
      <c r="B321" s="30" t="str">
        <f t="shared" si="0"/>
        <v>PhilippinesBien Unido</v>
      </c>
      <c r="C321" s="29" t="s">
        <v>30</v>
      </c>
      <c r="D321" s="30" t="s">
        <v>936</v>
      </c>
      <c r="E321" s="120">
        <v>0.223161</v>
      </c>
      <c r="F321" s="181">
        <v>5.9155448999999999E-2</v>
      </c>
      <c r="G321" s="181">
        <v>0.10853771</v>
      </c>
      <c r="H321" s="181">
        <v>0.189747372</v>
      </c>
      <c r="I321" s="120">
        <v>0.28880699999999998</v>
      </c>
      <c r="J321" s="28" t="s">
        <v>1649</v>
      </c>
      <c r="K321" s="135" t="e">
        <f t="shared" ref="K321:AB321" si="335">NA()</f>
        <v>#N/A</v>
      </c>
      <c r="L321" s="135" t="e">
        <f t="shared" si="335"/>
        <v>#N/A</v>
      </c>
      <c r="M321" s="164" t="e">
        <f t="shared" si="335"/>
        <v>#N/A</v>
      </c>
      <c r="N321" s="164" t="e">
        <f t="shared" si="335"/>
        <v>#N/A</v>
      </c>
      <c r="O321" s="165" t="e">
        <f t="shared" si="335"/>
        <v>#N/A</v>
      </c>
      <c r="P321" s="135" t="e">
        <f t="shared" si="335"/>
        <v>#N/A</v>
      </c>
      <c r="Q321" s="164" t="e">
        <f t="shared" si="335"/>
        <v>#N/A</v>
      </c>
      <c r="R321" s="164" t="e">
        <f t="shared" si="335"/>
        <v>#N/A</v>
      </c>
      <c r="S321" s="164" t="e">
        <f t="shared" si="335"/>
        <v>#N/A</v>
      </c>
      <c r="T321" s="164" t="e">
        <f t="shared" si="335"/>
        <v>#N/A</v>
      </c>
      <c r="U321" s="164" t="e">
        <f t="shared" si="335"/>
        <v>#N/A</v>
      </c>
      <c r="V321" s="135" t="e">
        <f t="shared" si="335"/>
        <v>#N/A</v>
      </c>
      <c r="W321" s="135" t="e">
        <f t="shared" si="335"/>
        <v>#N/A</v>
      </c>
      <c r="X321" s="135" t="e">
        <f t="shared" si="335"/>
        <v>#N/A</v>
      </c>
      <c r="Y321" s="135" t="e">
        <f t="shared" si="335"/>
        <v>#N/A</v>
      </c>
      <c r="Z321" s="135" t="e">
        <f t="shared" si="335"/>
        <v>#N/A</v>
      </c>
      <c r="AA321" s="135" t="e">
        <f t="shared" si="335"/>
        <v>#N/A</v>
      </c>
      <c r="AB321" s="135" t="e">
        <f t="shared" si="335"/>
        <v>#N/A</v>
      </c>
    </row>
    <row r="322" spans="1:28" ht="15.5">
      <c r="A322" s="29" t="s">
        <v>193</v>
      </c>
      <c r="B322" s="30" t="str">
        <f t="shared" si="0"/>
        <v>PhilippinesBilar</v>
      </c>
      <c r="C322" s="29" t="s">
        <v>30</v>
      </c>
      <c r="D322" s="30" t="s">
        <v>900</v>
      </c>
      <c r="E322" s="120">
        <v>0.23274600000000001</v>
      </c>
      <c r="F322" s="181">
        <v>4.7583854000000002E-2</v>
      </c>
      <c r="G322" s="181">
        <v>9.4030698999999995E-2</v>
      </c>
      <c r="H322" s="181">
        <v>0.18146674199999999</v>
      </c>
      <c r="I322" s="120">
        <v>0.31881799999999999</v>
      </c>
      <c r="J322" s="28" t="s">
        <v>1649</v>
      </c>
      <c r="K322" s="135" t="e">
        <f t="shared" ref="K322:AB322" si="336">NA()</f>
        <v>#N/A</v>
      </c>
      <c r="L322" s="135" t="e">
        <f t="shared" si="336"/>
        <v>#N/A</v>
      </c>
      <c r="M322" s="164" t="e">
        <f t="shared" si="336"/>
        <v>#N/A</v>
      </c>
      <c r="N322" s="164" t="e">
        <f t="shared" si="336"/>
        <v>#N/A</v>
      </c>
      <c r="O322" s="165" t="e">
        <f t="shared" si="336"/>
        <v>#N/A</v>
      </c>
      <c r="P322" s="135" t="e">
        <f t="shared" si="336"/>
        <v>#N/A</v>
      </c>
      <c r="Q322" s="164" t="e">
        <f t="shared" si="336"/>
        <v>#N/A</v>
      </c>
      <c r="R322" s="164" t="e">
        <f t="shared" si="336"/>
        <v>#N/A</v>
      </c>
      <c r="S322" s="164" t="e">
        <f t="shared" si="336"/>
        <v>#N/A</v>
      </c>
      <c r="T322" s="164" t="e">
        <f t="shared" si="336"/>
        <v>#N/A</v>
      </c>
      <c r="U322" s="164" t="e">
        <f t="shared" si="336"/>
        <v>#N/A</v>
      </c>
      <c r="V322" s="135" t="e">
        <f t="shared" si="336"/>
        <v>#N/A</v>
      </c>
      <c r="W322" s="135" t="e">
        <f t="shared" si="336"/>
        <v>#N/A</v>
      </c>
      <c r="X322" s="135" t="e">
        <f t="shared" si="336"/>
        <v>#N/A</v>
      </c>
      <c r="Y322" s="135" t="e">
        <f t="shared" si="336"/>
        <v>#N/A</v>
      </c>
      <c r="Z322" s="135" t="e">
        <f t="shared" si="336"/>
        <v>#N/A</v>
      </c>
      <c r="AA322" s="135" t="e">
        <f t="shared" si="336"/>
        <v>#N/A</v>
      </c>
      <c r="AB322" s="135" t="e">
        <f t="shared" si="336"/>
        <v>#N/A</v>
      </c>
    </row>
    <row r="323" spans="1:28" ht="15.5">
      <c r="A323" s="29" t="s">
        <v>193</v>
      </c>
      <c r="B323" s="30" t="str">
        <f t="shared" si="0"/>
        <v>PhilippinesBiliran</v>
      </c>
      <c r="C323" s="29" t="s">
        <v>30</v>
      </c>
      <c r="D323" s="30" t="s">
        <v>1122</v>
      </c>
      <c r="E323" s="120">
        <v>0.22917899999999999</v>
      </c>
      <c r="F323" s="181">
        <v>5.4199738999999997E-2</v>
      </c>
      <c r="G323" s="181">
        <v>0.10419381599999999</v>
      </c>
      <c r="H323" s="181">
        <v>0.190261817</v>
      </c>
      <c r="I323" s="120">
        <v>0.29451500000000003</v>
      </c>
      <c r="J323" s="28" t="s">
        <v>1649</v>
      </c>
      <c r="K323" s="135" t="e">
        <f t="shared" ref="K323:AB323" si="337">NA()</f>
        <v>#N/A</v>
      </c>
      <c r="L323" s="135" t="e">
        <f t="shared" si="337"/>
        <v>#N/A</v>
      </c>
      <c r="M323" s="164" t="e">
        <f t="shared" si="337"/>
        <v>#N/A</v>
      </c>
      <c r="N323" s="164" t="e">
        <f t="shared" si="337"/>
        <v>#N/A</v>
      </c>
      <c r="O323" s="165" t="e">
        <f t="shared" si="337"/>
        <v>#N/A</v>
      </c>
      <c r="P323" s="135" t="e">
        <f t="shared" si="337"/>
        <v>#N/A</v>
      </c>
      <c r="Q323" s="164" t="e">
        <f t="shared" si="337"/>
        <v>#N/A</v>
      </c>
      <c r="R323" s="164" t="e">
        <f t="shared" si="337"/>
        <v>#N/A</v>
      </c>
      <c r="S323" s="164" t="e">
        <f t="shared" si="337"/>
        <v>#N/A</v>
      </c>
      <c r="T323" s="164" t="e">
        <f t="shared" si="337"/>
        <v>#N/A</v>
      </c>
      <c r="U323" s="164" t="e">
        <f t="shared" si="337"/>
        <v>#N/A</v>
      </c>
      <c r="V323" s="135" t="e">
        <f t="shared" si="337"/>
        <v>#N/A</v>
      </c>
      <c r="W323" s="135" t="e">
        <f t="shared" si="337"/>
        <v>#N/A</v>
      </c>
      <c r="X323" s="135" t="e">
        <f t="shared" si="337"/>
        <v>#N/A</v>
      </c>
      <c r="Y323" s="135" t="e">
        <f t="shared" si="337"/>
        <v>#N/A</v>
      </c>
      <c r="Z323" s="135" t="e">
        <f t="shared" si="337"/>
        <v>#N/A</v>
      </c>
      <c r="AA323" s="135" t="e">
        <f t="shared" si="337"/>
        <v>#N/A</v>
      </c>
      <c r="AB323" s="135" t="e">
        <f t="shared" si="337"/>
        <v>#N/A</v>
      </c>
    </row>
    <row r="324" spans="1:28" ht="15.5">
      <c r="A324" s="29" t="s">
        <v>193</v>
      </c>
      <c r="B324" s="30" t="str">
        <f t="shared" si="0"/>
        <v>PhilippinesBinalbagan</v>
      </c>
      <c r="C324" s="29" t="s">
        <v>30</v>
      </c>
      <c r="D324" s="30" t="s">
        <v>1829</v>
      </c>
      <c r="E324" s="120">
        <v>0.24038899999999999</v>
      </c>
      <c r="F324" s="181">
        <v>5.2831872000000002E-2</v>
      </c>
      <c r="G324" s="181">
        <v>0.103850156</v>
      </c>
      <c r="H324" s="181">
        <v>0.19131856699999999</v>
      </c>
      <c r="I324" s="120">
        <v>0.31201099999999998</v>
      </c>
      <c r="J324" s="28" t="s">
        <v>1649</v>
      </c>
      <c r="K324" s="135" t="e">
        <f t="shared" ref="K324:AB324" si="338">NA()</f>
        <v>#N/A</v>
      </c>
      <c r="L324" s="135" t="e">
        <f t="shared" si="338"/>
        <v>#N/A</v>
      </c>
      <c r="M324" s="164" t="e">
        <f t="shared" si="338"/>
        <v>#N/A</v>
      </c>
      <c r="N324" s="164" t="e">
        <f t="shared" si="338"/>
        <v>#N/A</v>
      </c>
      <c r="O324" s="165" t="e">
        <f t="shared" si="338"/>
        <v>#N/A</v>
      </c>
      <c r="P324" s="135" t="e">
        <f t="shared" si="338"/>
        <v>#N/A</v>
      </c>
      <c r="Q324" s="164" t="e">
        <f t="shared" si="338"/>
        <v>#N/A</v>
      </c>
      <c r="R324" s="164" t="e">
        <f t="shared" si="338"/>
        <v>#N/A</v>
      </c>
      <c r="S324" s="164" t="e">
        <f t="shared" si="338"/>
        <v>#N/A</v>
      </c>
      <c r="T324" s="164" t="e">
        <f t="shared" si="338"/>
        <v>#N/A</v>
      </c>
      <c r="U324" s="164" t="e">
        <f t="shared" si="338"/>
        <v>#N/A</v>
      </c>
      <c r="V324" s="135" t="e">
        <f t="shared" si="338"/>
        <v>#N/A</v>
      </c>
      <c r="W324" s="135" t="e">
        <f t="shared" si="338"/>
        <v>#N/A</v>
      </c>
      <c r="X324" s="135" t="e">
        <f t="shared" si="338"/>
        <v>#N/A</v>
      </c>
      <c r="Y324" s="135" t="e">
        <f t="shared" si="338"/>
        <v>#N/A</v>
      </c>
      <c r="Z324" s="135" t="e">
        <f t="shared" si="338"/>
        <v>#N/A</v>
      </c>
      <c r="AA324" s="135" t="e">
        <f t="shared" si="338"/>
        <v>#N/A</v>
      </c>
      <c r="AB324" s="135" t="e">
        <f t="shared" si="338"/>
        <v>#N/A</v>
      </c>
    </row>
    <row r="325" spans="1:28" ht="15.5">
      <c r="A325" s="29" t="s">
        <v>193</v>
      </c>
      <c r="B325" s="30" t="str">
        <f t="shared" si="0"/>
        <v>PhilippinesBinalonan</v>
      </c>
      <c r="C325" s="29" t="s">
        <v>30</v>
      </c>
      <c r="D325" s="30" t="s">
        <v>289</v>
      </c>
      <c r="E325" s="120">
        <v>0.25090299999999999</v>
      </c>
      <c r="F325" s="181">
        <v>4.8006598999999997E-2</v>
      </c>
      <c r="G325" s="181">
        <v>9.3666942000000003E-2</v>
      </c>
      <c r="H325" s="181">
        <v>0.178773715</v>
      </c>
      <c r="I325" s="120">
        <v>0.32286700000000002</v>
      </c>
      <c r="J325" s="28" t="s">
        <v>1649</v>
      </c>
      <c r="K325" s="135" t="e">
        <f t="shared" ref="K325:AB325" si="339">NA()</f>
        <v>#N/A</v>
      </c>
      <c r="L325" s="135" t="e">
        <f t="shared" si="339"/>
        <v>#N/A</v>
      </c>
      <c r="M325" s="164" t="e">
        <f t="shared" si="339"/>
        <v>#N/A</v>
      </c>
      <c r="N325" s="164" t="e">
        <f t="shared" si="339"/>
        <v>#N/A</v>
      </c>
      <c r="O325" s="165" t="e">
        <f t="shared" si="339"/>
        <v>#N/A</v>
      </c>
      <c r="P325" s="135" t="e">
        <f t="shared" si="339"/>
        <v>#N/A</v>
      </c>
      <c r="Q325" s="164" t="e">
        <f t="shared" si="339"/>
        <v>#N/A</v>
      </c>
      <c r="R325" s="164" t="e">
        <f t="shared" si="339"/>
        <v>#N/A</v>
      </c>
      <c r="S325" s="164" t="e">
        <f t="shared" si="339"/>
        <v>#N/A</v>
      </c>
      <c r="T325" s="164" t="e">
        <f t="shared" si="339"/>
        <v>#N/A</v>
      </c>
      <c r="U325" s="164" t="e">
        <f t="shared" si="339"/>
        <v>#N/A</v>
      </c>
      <c r="V325" s="135" t="e">
        <f t="shared" si="339"/>
        <v>#N/A</v>
      </c>
      <c r="W325" s="135" t="e">
        <f t="shared" si="339"/>
        <v>#N/A</v>
      </c>
      <c r="X325" s="135" t="e">
        <f t="shared" si="339"/>
        <v>#N/A</v>
      </c>
      <c r="Y325" s="135" t="e">
        <f t="shared" si="339"/>
        <v>#N/A</v>
      </c>
      <c r="Z325" s="135" t="e">
        <f t="shared" si="339"/>
        <v>#N/A</v>
      </c>
      <c r="AA325" s="135" t="e">
        <f t="shared" si="339"/>
        <v>#N/A</v>
      </c>
      <c r="AB325" s="135" t="e">
        <f t="shared" si="339"/>
        <v>#N/A</v>
      </c>
    </row>
    <row r="326" spans="1:28" ht="15.5">
      <c r="A326" s="29" t="s">
        <v>193</v>
      </c>
      <c r="B326" s="30" t="str">
        <f t="shared" si="0"/>
        <v>PhilippinesBinangonan</v>
      </c>
      <c r="C326" s="29" t="s">
        <v>30</v>
      </c>
      <c r="D326" s="30" t="s">
        <v>666</v>
      </c>
      <c r="E326" s="120">
        <v>0.274893</v>
      </c>
      <c r="F326" s="181">
        <v>4.6595439000000002E-2</v>
      </c>
      <c r="G326" s="181">
        <v>9.3275840999999998E-2</v>
      </c>
      <c r="H326" s="181">
        <v>0.18997146600000001</v>
      </c>
      <c r="I326" s="120">
        <v>0.32301400000000002</v>
      </c>
      <c r="J326" s="28" t="s">
        <v>1649</v>
      </c>
      <c r="K326" s="135" t="e">
        <f t="shared" ref="K326:AB326" si="340">NA()</f>
        <v>#N/A</v>
      </c>
      <c r="L326" s="135" t="e">
        <f t="shared" si="340"/>
        <v>#N/A</v>
      </c>
      <c r="M326" s="164" t="e">
        <f t="shared" si="340"/>
        <v>#N/A</v>
      </c>
      <c r="N326" s="164" t="e">
        <f t="shared" si="340"/>
        <v>#N/A</v>
      </c>
      <c r="O326" s="165" t="e">
        <f t="shared" si="340"/>
        <v>#N/A</v>
      </c>
      <c r="P326" s="135" t="e">
        <f t="shared" si="340"/>
        <v>#N/A</v>
      </c>
      <c r="Q326" s="164" t="e">
        <f t="shared" si="340"/>
        <v>#N/A</v>
      </c>
      <c r="R326" s="164" t="e">
        <f t="shared" si="340"/>
        <v>#N/A</v>
      </c>
      <c r="S326" s="164" t="e">
        <f t="shared" si="340"/>
        <v>#N/A</v>
      </c>
      <c r="T326" s="164" t="e">
        <f t="shared" si="340"/>
        <v>#N/A</v>
      </c>
      <c r="U326" s="164" t="e">
        <f t="shared" si="340"/>
        <v>#N/A</v>
      </c>
      <c r="V326" s="135" t="e">
        <f t="shared" si="340"/>
        <v>#N/A</v>
      </c>
      <c r="W326" s="135" t="e">
        <f t="shared" si="340"/>
        <v>#N/A</v>
      </c>
      <c r="X326" s="135" t="e">
        <f t="shared" si="340"/>
        <v>#N/A</v>
      </c>
      <c r="Y326" s="135" t="e">
        <f t="shared" si="340"/>
        <v>#N/A</v>
      </c>
      <c r="Z326" s="135" t="e">
        <f t="shared" si="340"/>
        <v>#N/A</v>
      </c>
      <c r="AA326" s="135" t="e">
        <f t="shared" si="340"/>
        <v>#N/A</v>
      </c>
      <c r="AB326" s="135" t="e">
        <f t="shared" si="340"/>
        <v>#N/A</v>
      </c>
    </row>
    <row r="327" spans="1:28" ht="15.5">
      <c r="A327" s="29" t="s">
        <v>193</v>
      </c>
      <c r="B327" s="30" t="str">
        <f t="shared" si="0"/>
        <v>PhilippinesBindoy (Payabon)</v>
      </c>
      <c r="C327" s="29" t="s">
        <v>30</v>
      </c>
      <c r="D327" s="30" t="s">
        <v>1862</v>
      </c>
      <c r="E327" s="120">
        <v>0.22675100000000001</v>
      </c>
      <c r="F327" s="181">
        <v>5.8891484000000001E-2</v>
      </c>
      <c r="G327" s="181">
        <v>0.106958989</v>
      </c>
      <c r="H327" s="181">
        <v>0.18335467999999999</v>
      </c>
      <c r="I327" s="120">
        <v>0.29536200000000001</v>
      </c>
      <c r="J327" s="28" t="s">
        <v>1649</v>
      </c>
      <c r="K327" s="135" t="e">
        <f t="shared" ref="K327:AB327" si="341">NA()</f>
        <v>#N/A</v>
      </c>
      <c r="L327" s="135" t="e">
        <f t="shared" si="341"/>
        <v>#N/A</v>
      </c>
      <c r="M327" s="164" t="e">
        <f t="shared" si="341"/>
        <v>#N/A</v>
      </c>
      <c r="N327" s="164" t="e">
        <f t="shared" si="341"/>
        <v>#N/A</v>
      </c>
      <c r="O327" s="165" t="e">
        <f t="shared" si="341"/>
        <v>#N/A</v>
      </c>
      <c r="P327" s="135" t="e">
        <f t="shared" si="341"/>
        <v>#N/A</v>
      </c>
      <c r="Q327" s="164" t="e">
        <f t="shared" si="341"/>
        <v>#N/A</v>
      </c>
      <c r="R327" s="164" t="e">
        <f t="shared" si="341"/>
        <v>#N/A</v>
      </c>
      <c r="S327" s="164" t="e">
        <f t="shared" si="341"/>
        <v>#N/A</v>
      </c>
      <c r="T327" s="164" t="e">
        <f t="shared" si="341"/>
        <v>#N/A</v>
      </c>
      <c r="U327" s="164" t="e">
        <f t="shared" si="341"/>
        <v>#N/A</v>
      </c>
      <c r="V327" s="135" t="e">
        <f t="shared" si="341"/>
        <v>#N/A</v>
      </c>
      <c r="W327" s="135" t="e">
        <f t="shared" si="341"/>
        <v>#N/A</v>
      </c>
      <c r="X327" s="135" t="e">
        <f t="shared" si="341"/>
        <v>#N/A</v>
      </c>
      <c r="Y327" s="135" t="e">
        <f t="shared" si="341"/>
        <v>#N/A</v>
      </c>
      <c r="Z327" s="135" t="e">
        <f t="shared" si="341"/>
        <v>#N/A</v>
      </c>
      <c r="AA327" s="135" t="e">
        <f t="shared" si="341"/>
        <v>#N/A</v>
      </c>
      <c r="AB327" s="135" t="e">
        <f t="shared" si="341"/>
        <v>#N/A</v>
      </c>
    </row>
    <row r="328" spans="1:28" ht="15.5">
      <c r="A328" s="29" t="s">
        <v>193</v>
      </c>
      <c r="B328" s="30" t="str">
        <f t="shared" si="0"/>
        <v>PhilippinesBingawan</v>
      </c>
      <c r="C328" s="29" t="s">
        <v>30</v>
      </c>
      <c r="D328" s="30" t="s">
        <v>856</v>
      </c>
      <c r="E328" s="120">
        <v>0.23521300000000001</v>
      </c>
      <c r="F328" s="181">
        <v>4.9279558000000001E-2</v>
      </c>
      <c r="G328" s="181">
        <v>9.4150930999999993E-2</v>
      </c>
      <c r="H328" s="181">
        <v>0.181590894</v>
      </c>
      <c r="I328" s="120">
        <v>0.31817899999999999</v>
      </c>
      <c r="J328" s="28" t="s">
        <v>1649</v>
      </c>
      <c r="K328" s="135" t="e">
        <f t="shared" ref="K328:AB328" si="342">NA()</f>
        <v>#N/A</v>
      </c>
      <c r="L328" s="135" t="e">
        <f t="shared" si="342"/>
        <v>#N/A</v>
      </c>
      <c r="M328" s="164" t="e">
        <f t="shared" si="342"/>
        <v>#N/A</v>
      </c>
      <c r="N328" s="164" t="e">
        <f t="shared" si="342"/>
        <v>#N/A</v>
      </c>
      <c r="O328" s="165" t="e">
        <f t="shared" si="342"/>
        <v>#N/A</v>
      </c>
      <c r="P328" s="135" t="e">
        <f t="shared" si="342"/>
        <v>#N/A</v>
      </c>
      <c r="Q328" s="164" t="e">
        <f t="shared" si="342"/>
        <v>#N/A</v>
      </c>
      <c r="R328" s="164" t="e">
        <f t="shared" si="342"/>
        <v>#N/A</v>
      </c>
      <c r="S328" s="164" t="e">
        <f t="shared" si="342"/>
        <v>#N/A</v>
      </c>
      <c r="T328" s="164" t="e">
        <f t="shared" si="342"/>
        <v>#N/A</v>
      </c>
      <c r="U328" s="164" t="e">
        <f t="shared" si="342"/>
        <v>#N/A</v>
      </c>
      <c r="V328" s="135" t="e">
        <f t="shared" si="342"/>
        <v>#N/A</v>
      </c>
      <c r="W328" s="135" t="e">
        <f t="shared" si="342"/>
        <v>#N/A</v>
      </c>
      <c r="X328" s="135" t="e">
        <f t="shared" si="342"/>
        <v>#N/A</v>
      </c>
      <c r="Y328" s="135" t="e">
        <f t="shared" si="342"/>
        <v>#N/A</v>
      </c>
      <c r="Z328" s="135" t="e">
        <f t="shared" si="342"/>
        <v>#N/A</v>
      </c>
      <c r="AA328" s="135" t="e">
        <f t="shared" si="342"/>
        <v>#N/A</v>
      </c>
      <c r="AB328" s="135" t="e">
        <f t="shared" si="342"/>
        <v>#N/A</v>
      </c>
    </row>
    <row r="329" spans="1:28" ht="15.5">
      <c r="A329" s="29" t="s">
        <v>193</v>
      </c>
      <c r="B329" s="30" t="str">
        <f t="shared" si="0"/>
        <v>PhilippinesBinidayan</v>
      </c>
      <c r="C329" s="29" t="s">
        <v>30</v>
      </c>
      <c r="D329" s="30" t="s">
        <v>1567</v>
      </c>
      <c r="E329" s="120">
        <v>0.25014700000000001</v>
      </c>
      <c r="F329" s="181">
        <v>6.5401512999999994E-2</v>
      </c>
      <c r="G329" s="181">
        <v>0.115403777</v>
      </c>
      <c r="H329" s="181">
        <v>0.17514380199999999</v>
      </c>
      <c r="I329" s="120">
        <v>0.23194000000000001</v>
      </c>
      <c r="J329" s="28" t="s">
        <v>1649</v>
      </c>
      <c r="K329" s="135" t="e">
        <f t="shared" ref="K329:AB329" si="343">NA()</f>
        <v>#N/A</v>
      </c>
      <c r="L329" s="135" t="e">
        <f t="shared" si="343"/>
        <v>#N/A</v>
      </c>
      <c r="M329" s="164" t="e">
        <f t="shared" si="343"/>
        <v>#N/A</v>
      </c>
      <c r="N329" s="164" t="e">
        <f t="shared" si="343"/>
        <v>#N/A</v>
      </c>
      <c r="O329" s="165" t="e">
        <f t="shared" si="343"/>
        <v>#N/A</v>
      </c>
      <c r="P329" s="135" t="e">
        <f t="shared" si="343"/>
        <v>#N/A</v>
      </c>
      <c r="Q329" s="164" t="e">
        <f t="shared" si="343"/>
        <v>#N/A</v>
      </c>
      <c r="R329" s="164" t="e">
        <f t="shared" si="343"/>
        <v>#N/A</v>
      </c>
      <c r="S329" s="164" t="e">
        <f t="shared" si="343"/>
        <v>#N/A</v>
      </c>
      <c r="T329" s="164" t="e">
        <f t="shared" si="343"/>
        <v>#N/A</v>
      </c>
      <c r="U329" s="164" t="e">
        <f t="shared" si="343"/>
        <v>#N/A</v>
      </c>
      <c r="V329" s="135" t="e">
        <f t="shared" si="343"/>
        <v>#N/A</v>
      </c>
      <c r="W329" s="135" t="e">
        <f t="shared" si="343"/>
        <v>#N/A</v>
      </c>
      <c r="X329" s="135" t="e">
        <f t="shared" si="343"/>
        <v>#N/A</v>
      </c>
      <c r="Y329" s="135" t="e">
        <f t="shared" si="343"/>
        <v>#N/A</v>
      </c>
      <c r="Z329" s="135" t="e">
        <f t="shared" si="343"/>
        <v>#N/A</v>
      </c>
      <c r="AA329" s="135" t="e">
        <f t="shared" si="343"/>
        <v>#N/A</v>
      </c>
      <c r="AB329" s="135" t="e">
        <f t="shared" si="343"/>
        <v>#N/A</v>
      </c>
    </row>
    <row r="330" spans="1:28" ht="15.5">
      <c r="A330" s="29" t="s">
        <v>193</v>
      </c>
      <c r="B330" s="30" t="str">
        <f t="shared" si="0"/>
        <v>PhilippinesBinmaley</v>
      </c>
      <c r="C330" s="29" t="s">
        <v>30</v>
      </c>
      <c r="D330" s="30" t="s">
        <v>290</v>
      </c>
      <c r="E330" s="120">
        <v>0.253299</v>
      </c>
      <c r="F330" s="181">
        <v>4.7717093000000002E-2</v>
      </c>
      <c r="G330" s="181">
        <v>9.3772575999999996E-2</v>
      </c>
      <c r="H330" s="181">
        <v>0.18549824200000001</v>
      </c>
      <c r="I330" s="120">
        <v>0.31230999999999998</v>
      </c>
      <c r="J330" s="28" t="s">
        <v>1649</v>
      </c>
      <c r="K330" s="135" t="e">
        <f t="shared" ref="K330:AB330" si="344">NA()</f>
        <v>#N/A</v>
      </c>
      <c r="L330" s="135" t="e">
        <f t="shared" si="344"/>
        <v>#N/A</v>
      </c>
      <c r="M330" s="164" t="e">
        <f t="shared" si="344"/>
        <v>#N/A</v>
      </c>
      <c r="N330" s="164" t="e">
        <f t="shared" si="344"/>
        <v>#N/A</v>
      </c>
      <c r="O330" s="165" t="e">
        <f t="shared" si="344"/>
        <v>#N/A</v>
      </c>
      <c r="P330" s="135" t="e">
        <f t="shared" si="344"/>
        <v>#N/A</v>
      </c>
      <c r="Q330" s="164" t="e">
        <f t="shared" si="344"/>
        <v>#N/A</v>
      </c>
      <c r="R330" s="164" t="e">
        <f t="shared" si="344"/>
        <v>#N/A</v>
      </c>
      <c r="S330" s="164" t="e">
        <f t="shared" si="344"/>
        <v>#N/A</v>
      </c>
      <c r="T330" s="164" t="e">
        <f t="shared" si="344"/>
        <v>#N/A</v>
      </c>
      <c r="U330" s="164" t="e">
        <f t="shared" si="344"/>
        <v>#N/A</v>
      </c>
      <c r="V330" s="135" t="e">
        <f t="shared" si="344"/>
        <v>#N/A</v>
      </c>
      <c r="W330" s="135" t="e">
        <f t="shared" si="344"/>
        <v>#N/A</v>
      </c>
      <c r="X330" s="135" t="e">
        <f t="shared" si="344"/>
        <v>#N/A</v>
      </c>
      <c r="Y330" s="135" t="e">
        <f t="shared" si="344"/>
        <v>#N/A</v>
      </c>
      <c r="Z330" s="135" t="e">
        <f t="shared" si="344"/>
        <v>#N/A</v>
      </c>
      <c r="AA330" s="135" t="e">
        <f t="shared" si="344"/>
        <v>#N/A</v>
      </c>
      <c r="AB330" s="135" t="e">
        <f t="shared" si="344"/>
        <v>#N/A</v>
      </c>
    </row>
    <row r="331" spans="1:28" ht="15.5">
      <c r="A331" s="29" t="s">
        <v>193</v>
      </c>
      <c r="B331" s="30" t="str">
        <f t="shared" si="0"/>
        <v>PhilippinesBinondo</v>
      </c>
      <c r="C331" s="29" t="s">
        <v>30</v>
      </c>
      <c r="D331" s="30" t="s">
        <v>1434</v>
      </c>
      <c r="E331" s="120">
        <v>0.32483400000000001</v>
      </c>
      <c r="F331" s="181">
        <v>3.2982261999999998E-2</v>
      </c>
      <c r="G331" s="181">
        <v>8.0543237000000004E-2</v>
      </c>
      <c r="H331" s="181">
        <v>0.19717294899999999</v>
      </c>
      <c r="I331" s="120">
        <v>0.33924599999999999</v>
      </c>
      <c r="J331" s="28" t="s">
        <v>1649</v>
      </c>
      <c r="K331" s="135" t="e">
        <f t="shared" ref="K331:AB331" si="345">NA()</f>
        <v>#N/A</v>
      </c>
      <c r="L331" s="135" t="e">
        <f t="shared" si="345"/>
        <v>#N/A</v>
      </c>
      <c r="M331" s="164" t="e">
        <f t="shared" si="345"/>
        <v>#N/A</v>
      </c>
      <c r="N331" s="164" t="e">
        <f t="shared" si="345"/>
        <v>#N/A</v>
      </c>
      <c r="O331" s="165" t="e">
        <f t="shared" si="345"/>
        <v>#N/A</v>
      </c>
      <c r="P331" s="135" t="e">
        <f t="shared" si="345"/>
        <v>#N/A</v>
      </c>
      <c r="Q331" s="164" t="e">
        <f t="shared" si="345"/>
        <v>#N/A</v>
      </c>
      <c r="R331" s="164" t="e">
        <f t="shared" si="345"/>
        <v>#N/A</v>
      </c>
      <c r="S331" s="164" t="e">
        <f t="shared" si="345"/>
        <v>#N/A</v>
      </c>
      <c r="T331" s="164" t="e">
        <f t="shared" si="345"/>
        <v>#N/A</v>
      </c>
      <c r="U331" s="164" t="e">
        <f t="shared" si="345"/>
        <v>#N/A</v>
      </c>
      <c r="V331" s="135" t="e">
        <f t="shared" si="345"/>
        <v>#N/A</v>
      </c>
      <c r="W331" s="135" t="e">
        <f t="shared" si="345"/>
        <v>#N/A</v>
      </c>
      <c r="X331" s="135" t="e">
        <f t="shared" si="345"/>
        <v>#N/A</v>
      </c>
      <c r="Y331" s="135" t="e">
        <f t="shared" si="345"/>
        <v>#N/A</v>
      </c>
      <c r="Z331" s="135" t="e">
        <f t="shared" si="345"/>
        <v>#N/A</v>
      </c>
      <c r="AA331" s="135" t="e">
        <f t="shared" si="345"/>
        <v>#N/A</v>
      </c>
      <c r="AB331" s="135" t="e">
        <f t="shared" si="345"/>
        <v>#N/A</v>
      </c>
    </row>
    <row r="332" spans="1:28" ht="15.5">
      <c r="A332" s="29" t="s">
        <v>193</v>
      </c>
      <c r="B332" s="30" t="str">
        <f t="shared" si="0"/>
        <v>PhilippinesBinuangan</v>
      </c>
      <c r="C332" s="29" t="s">
        <v>30</v>
      </c>
      <c r="D332" s="30" t="s">
        <v>1276</v>
      </c>
      <c r="E332" s="120">
        <v>0.24484400000000001</v>
      </c>
      <c r="F332" s="181">
        <v>5.0166334E-2</v>
      </c>
      <c r="G332" s="181">
        <v>0.102994012</v>
      </c>
      <c r="H332" s="181">
        <v>0.19574185</v>
      </c>
      <c r="I332" s="120">
        <v>0.311643</v>
      </c>
      <c r="J332" s="28" t="s">
        <v>1649</v>
      </c>
      <c r="K332" s="135" t="e">
        <f t="shared" ref="K332:AB332" si="346">NA()</f>
        <v>#N/A</v>
      </c>
      <c r="L332" s="135" t="e">
        <f t="shared" si="346"/>
        <v>#N/A</v>
      </c>
      <c r="M332" s="164" t="e">
        <f t="shared" si="346"/>
        <v>#N/A</v>
      </c>
      <c r="N332" s="164" t="e">
        <f t="shared" si="346"/>
        <v>#N/A</v>
      </c>
      <c r="O332" s="165" t="e">
        <f t="shared" si="346"/>
        <v>#N/A</v>
      </c>
      <c r="P332" s="135" t="e">
        <f t="shared" si="346"/>
        <v>#N/A</v>
      </c>
      <c r="Q332" s="164" t="e">
        <f t="shared" si="346"/>
        <v>#N/A</v>
      </c>
      <c r="R332" s="164" t="e">
        <f t="shared" si="346"/>
        <v>#N/A</v>
      </c>
      <c r="S332" s="164" t="e">
        <f t="shared" si="346"/>
        <v>#N/A</v>
      </c>
      <c r="T332" s="164" t="e">
        <f t="shared" si="346"/>
        <v>#N/A</v>
      </c>
      <c r="U332" s="164" t="e">
        <f t="shared" si="346"/>
        <v>#N/A</v>
      </c>
      <c r="V332" s="135" t="e">
        <f t="shared" si="346"/>
        <v>#N/A</v>
      </c>
      <c r="W332" s="135" t="e">
        <f t="shared" si="346"/>
        <v>#N/A</v>
      </c>
      <c r="X332" s="135" t="e">
        <f t="shared" si="346"/>
        <v>#N/A</v>
      </c>
      <c r="Y332" s="135" t="e">
        <f t="shared" si="346"/>
        <v>#N/A</v>
      </c>
      <c r="Z332" s="135" t="e">
        <f t="shared" si="346"/>
        <v>#N/A</v>
      </c>
      <c r="AA332" s="135" t="e">
        <f t="shared" si="346"/>
        <v>#N/A</v>
      </c>
      <c r="AB332" s="135" t="e">
        <f t="shared" si="346"/>
        <v>#N/A</v>
      </c>
    </row>
    <row r="333" spans="1:28" ht="15.5">
      <c r="A333" s="29" t="s">
        <v>193</v>
      </c>
      <c r="B333" s="30" t="str">
        <f t="shared" si="0"/>
        <v>PhilippinesBiri</v>
      </c>
      <c r="C333" s="29" t="s">
        <v>30</v>
      </c>
      <c r="D333" s="30" t="s">
        <v>1059</v>
      </c>
      <c r="E333" s="120">
        <v>0.24033299999999999</v>
      </c>
      <c r="F333" s="181">
        <v>6.2462820000000002E-2</v>
      </c>
      <c r="G333" s="181">
        <v>0.121611286</v>
      </c>
      <c r="H333" s="181">
        <v>0.218407411</v>
      </c>
      <c r="I333" s="120">
        <v>0.29217300000000002</v>
      </c>
      <c r="J333" s="28" t="s">
        <v>1649</v>
      </c>
      <c r="K333" s="135" t="e">
        <f t="shared" ref="K333:AB333" si="347">NA()</f>
        <v>#N/A</v>
      </c>
      <c r="L333" s="135" t="e">
        <f t="shared" si="347"/>
        <v>#N/A</v>
      </c>
      <c r="M333" s="164" t="e">
        <f t="shared" si="347"/>
        <v>#N/A</v>
      </c>
      <c r="N333" s="164" t="e">
        <f t="shared" si="347"/>
        <v>#N/A</v>
      </c>
      <c r="O333" s="165" t="e">
        <f t="shared" si="347"/>
        <v>#N/A</v>
      </c>
      <c r="P333" s="135" t="e">
        <f t="shared" si="347"/>
        <v>#N/A</v>
      </c>
      <c r="Q333" s="164" t="e">
        <f t="shared" si="347"/>
        <v>#N/A</v>
      </c>
      <c r="R333" s="164" t="e">
        <f t="shared" si="347"/>
        <v>#N/A</v>
      </c>
      <c r="S333" s="164" t="e">
        <f t="shared" si="347"/>
        <v>#N/A</v>
      </c>
      <c r="T333" s="164" t="e">
        <f t="shared" si="347"/>
        <v>#N/A</v>
      </c>
      <c r="U333" s="164" t="e">
        <f t="shared" si="347"/>
        <v>#N/A</v>
      </c>
      <c r="V333" s="135" t="e">
        <f t="shared" si="347"/>
        <v>#N/A</v>
      </c>
      <c r="W333" s="135" t="e">
        <f t="shared" si="347"/>
        <v>#N/A</v>
      </c>
      <c r="X333" s="135" t="e">
        <f t="shared" si="347"/>
        <v>#N/A</v>
      </c>
      <c r="Y333" s="135" t="e">
        <f t="shared" si="347"/>
        <v>#N/A</v>
      </c>
      <c r="Z333" s="135" t="e">
        <f t="shared" si="347"/>
        <v>#N/A</v>
      </c>
      <c r="AA333" s="135" t="e">
        <f t="shared" si="347"/>
        <v>#N/A</v>
      </c>
      <c r="AB333" s="135" t="e">
        <f t="shared" si="347"/>
        <v>#N/A</v>
      </c>
    </row>
    <row r="334" spans="1:28" ht="15.5">
      <c r="A334" s="29" t="s">
        <v>193</v>
      </c>
      <c r="B334" s="30" t="str">
        <f t="shared" si="0"/>
        <v>PhilippinesBoac (Capital)</v>
      </c>
      <c r="C334" s="29" t="s">
        <v>30</v>
      </c>
      <c r="D334" s="30" t="s">
        <v>1766</v>
      </c>
      <c r="E334" s="120">
        <v>0.23148199999999999</v>
      </c>
      <c r="F334" s="181">
        <v>5.4083684E-2</v>
      </c>
      <c r="G334" s="181">
        <v>0.103234058</v>
      </c>
      <c r="H334" s="181">
        <v>0.17959071800000001</v>
      </c>
      <c r="I334" s="120">
        <v>0.30043900000000001</v>
      </c>
      <c r="J334" s="28" t="s">
        <v>1649</v>
      </c>
      <c r="K334" s="135" t="e">
        <f t="shared" ref="K334:AB334" si="348">NA()</f>
        <v>#N/A</v>
      </c>
      <c r="L334" s="135" t="e">
        <f t="shared" si="348"/>
        <v>#N/A</v>
      </c>
      <c r="M334" s="164" t="e">
        <f t="shared" si="348"/>
        <v>#N/A</v>
      </c>
      <c r="N334" s="164" t="e">
        <f t="shared" si="348"/>
        <v>#N/A</v>
      </c>
      <c r="O334" s="165" t="e">
        <f t="shared" si="348"/>
        <v>#N/A</v>
      </c>
      <c r="P334" s="135" t="e">
        <f t="shared" si="348"/>
        <v>#N/A</v>
      </c>
      <c r="Q334" s="164" t="e">
        <f t="shared" si="348"/>
        <v>#N/A</v>
      </c>
      <c r="R334" s="164" t="e">
        <f t="shared" si="348"/>
        <v>#N/A</v>
      </c>
      <c r="S334" s="164" t="e">
        <f t="shared" si="348"/>
        <v>#N/A</v>
      </c>
      <c r="T334" s="164" t="e">
        <f t="shared" si="348"/>
        <v>#N/A</v>
      </c>
      <c r="U334" s="164" t="e">
        <f t="shared" si="348"/>
        <v>#N/A</v>
      </c>
      <c r="V334" s="135" t="e">
        <f t="shared" si="348"/>
        <v>#N/A</v>
      </c>
      <c r="W334" s="135" t="e">
        <f t="shared" si="348"/>
        <v>#N/A</v>
      </c>
      <c r="X334" s="135" t="e">
        <f t="shared" si="348"/>
        <v>#N/A</v>
      </c>
      <c r="Y334" s="135" t="e">
        <f t="shared" si="348"/>
        <v>#N/A</v>
      </c>
      <c r="Z334" s="135" t="e">
        <f t="shared" si="348"/>
        <v>#N/A</v>
      </c>
      <c r="AA334" s="135" t="e">
        <f t="shared" si="348"/>
        <v>#N/A</v>
      </c>
      <c r="AB334" s="135" t="e">
        <f t="shared" si="348"/>
        <v>#N/A</v>
      </c>
    </row>
    <row r="335" spans="1:28" ht="15.5">
      <c r="A335" s="29" t="s">
        <v>193</v>
      </c>
      <c r="B335" s="30" t="str">
        <f t="shared" si="0"/>
        <v>PhilippinesBobon</v>
      </c>
      <c r="C335" s="29" t="s">
        <v>30</v>
      </c>
      <c r="D335" s="30" t="s">
        <v>1060</v>
      </c>
      <c r="E335" s="120">
        <v>0.23669100000000001</v>
      </c>
      <c r="F335" s="181">
        <v>6.2531688000000002E-2</v>
      </c>
      <c r="G335" s="181">
        <v>0.123246578</v>
      </c>
      <c r="H335" s="181">
        <v>0.21264999200000001</v>
      </c>
      <c r="I335" s="120">
        <v>0.28101199999999998</v>
      </c>
      <c r="J335" s="28" t="s">
        <v>1649</v>
      </c>
      <c r="K335" s="135" t="e">
        <f t="shared" ref="K335:AB335" si="349">NA()</f>
        <v>#N/A</v>
      </c>
      <c r="L335" s="135" t="e">
        <f t="shared" si="349"/>
        <v>#N/A</v>
      </c>
      <c r="M335" s="164" t="e">
        <f t="shared" si="349"/>
        <v>#N/A</v>
      </c>
      <c r="N335" s="164" t="e">
        <f t="shared" si="349"/>
        <v>#N/A</v>
      </c>
      <c r="O335" s="165" t="e">
        <f t="shared" si="349"/>
        <v>#N/A</v>
      </c>
      <c r="P335" s="135" t="e">
        <f t="shared" si="349"/>
        <v>#N/A</v>
      </c>
      <c r="Q335" s="164" t="e">
        <f t="shared" si="349"/>
        <v>#N/A</v>
      </c>
      <c r="R335" s="164" t="e">
        <f t="shared" si="349"/>
        <v>#N/A</v>
      </c>
      <c r="S335" s="164" t="e">
        <f t="shared" si="349"/>
        <v>#N/A</v>
      </c>
      <c r="T335" s="164" t="e">
        <f t="shared" si="349"/>
        <v>#N/A</v>
      </c>
      <c r="U335" s="164" t="e">
        <f t="shared" si="349"/>
        <v>#N/A</v>
      </c>
      <c r="V335" s="135" t="e">
        <f t="shared" si="349"/>
        <v>#N/A</v>
      </c>
      <c r="W335" s="135" t="e">
        <f t="shared" si="349"/>
        <v>#N/A</v>
      </c>
      <c r="X335" s="135" t="e">
        <f t="shared" si="349"/>
        <v>#N/A</v>
      </c>
      <c r="Y335" s="135" t="e">
        <f t="shared" si="349"/>
        <v>#N/A</v>
      </c>
      <c r="Z335" s="135" t="e">
        <f t="shared" si="349"/>
        <v>#N/A</v>
      </c>
      <c r="AA335" s="135" t="e">
        <f t="shared" si="349"/>
        <v>#N/A</v>
      </c>
      <c r="AB335" s="135" t="e">
        <f t="shared" si="349"/>
        <v>#N/A</v>
      </c>
    </row>
    <row r="336" spans="1:28" ht="15.5">
      <c r="A336" s="29" t="s">
        <v>193</v>
      </c>
      <c r="B336" s="30" t="str">
        <f t="shared" si="0"/>
        <v>PhilippinesBocaue</v>
      </c>
      <c r="C336" s="29" t="s">
        <v>30</v>
      </c>
      <c r="D336" s="30" t="s">
        <v>435</v>
      </c>
      <c r="E336" s="120">
        <v>0.26840199999999997</v>
      </c>
      <c r="F336" s="181">
        <v>4.7587215000000002E-2</v>
      </c>
      <c r="G336" s="181">
        <v>9.6452892999999998E-2</v>
      </c>
      <c r="H336" s="181">
        <v>0.19400041800000001</v>
      </c>
      <c r="I336" s="120">
        <v>0.31817800000000002</v>
      </c>
      <c r="J336" s="28" t="s">
        <v>1649</v>
      </c>
      <c r="K336" s="135" t="e">
        <f t="shared" ref="K336:AB336" si="350">NA()</f>
        <v>#N/A</v>
      </c>
      <c r="L336" s="135" t="e">
        <f t="shared" si="350"/>
        <v>#N/A</v>
      </c>
      <c r="M336" s="164" t="e">
        <f t="shared" si="350"/>
        <v>#N/A</v>
      </c>
      <c r="N336" s="164" t="e">
        <f t="shared" si="350"/>
        <v>#N/A</v>
      </c>
      <c r="O336" s="165" t="e">
        <f t="shared" si="350"/>
        <v>#N/A</v>
      </c>
      <c r="P336" s="135" t="e">
        <f t="shared" si="350"/>
        <v>#N/A</v>
      </c>
      <c r="Q336" s="164" t="e">
        <f t="shared" si="350"/>
        <v>#N/A</v>
      </c>
      <c r="R336" s="164" t="e">
        <f t="shared" si="350"/>
        <v>#N/A</v>
      </c>
      <c r="S336" s="164" t="e">
        <f t="shared" si="350"/>
        <v>#N/A</v>
      </c>
      <c r="T336" s="164" t="e">
        <f t="shared" si="350"/>
        <v>#N/A</v>
      </c>
      <c r="U336" s="164" t="e">
        <f t="shared" si="350"/>
        <v>#N/A</v>
      </c>
      <c r="V336" s="135" t="e">
        <f t="shared" si="350"/>
        <v>#N/A</v>
      </c>
      <c r="W336" s="135" t="e">
        <f t="shared" si="350"/>
        <v>#N/A</v>
      </c>
      <c r="X336" s="135" t="e">
        <f t="shared" si="350"/>
        <v>#N/A</v>
      </c>
      <c r="Y336" s="135" t="e">
        <f t="shared" si="350"/>
        <v>#N/A</v>
      </c>
      <c r="Z336" s="135" t="e">
        <f t="shared" si="350"/>
        <v>#N/A</v>
      </c>
      <c r="AA336" s="135" t="e">
        <f t="shared" si="350"/>
        <v>#N/A</v>
      </c>
      <c r="AB336" s="135" t="e">
        <f t="shared" si="350"/>
        <v>#N/A</v>
      </c>
    </row>
    <row r="337" spans="1:28" ht="15.5">
      <c r="A337" s="29" t="s">
        <v>193</v>
      </c>
      <c r="B337" s="30" t="str">
        <f t="shared" si="0"/>
        <v>PhilippinesBokod</v>
      </c>
      <c r="C337" s="29" t="s">
        <v>30</v>
      </c>
      <c r="D337" s="30" t="s">
        <v>1491</v>
      </c>
      <c r="E337" s="120">
        <v>0.23982300000000001</v>
      </c>
      <c r="F337" s="181">
        <v>4.4562373000000002E-2</v>
      </c>
      <c r="G337" s="181">
        <v>9.1378308000000005E-2</v>
      </c>
      <c r="H337" s="181">
        <v>0.199985461</v>
      </c>
      <c r="I337" s="120">
        <v>0.34363199999999999</v>
      </c>
      <c r="J337" s="28" t="s">
        <v>1649</v>
      </c>
      <c r="K337" s="135" t="e">
        <f t="shared" ref="K337:AB337" si="351">NA()</f>
        <v>#N/A</v>
      </c>
      <c r="L337" s="135" t="e">
        <f t="shared" si="351"/>
        <v>#N/A</v>
      </c>
      <c r="M337" s="164" t="e">
        <f t="shared" si="351"/>
        <v>#N/A</v>
      </c>
      <c r="N337" s="164" t="e">
        <f t="shared" si="351"/>
        <v>#N/A</v>
      </c>
      <c r="O337" s="165" t="e">
        <f t="shared" si="351"/>
        <v>#N/A</v>
      </c>
      <c r="P337" s="135" t="e">
        <f t="shared" si="351"/>
        <v>#N/A</v>
      </c>
      <c r="Q337" s="164" t="e">
        <f t="shared" si="351"/>
        <v>#N/A</v>
      </c>
      <c r="R337" s="164" t="e">
        <f t="shared" si="351"/>
        <v>#N/A</v>
      </c>
      <c r="S337" s="164" t="e">
        <f t="shared" si="351"/>
        <v>#N/A</v>
      </c>
      <c r="T337" s="164" t="e">
        <f t="shared" si="351"/>
        <v>#N/A</v>
      </c>
      <c r="U337" s="164" t="e">
        <f t="shared" si="351"/>
        <v>#N/A</v>
      </c>
      <c r="V337" s="135" t="e">
        <f t="shared" si="351"/>
        <v>#N/A</v>
      </c>
      <c r="W337" s="135" t="e">
        <f t="shared" si="351"/>
        <v>#N/A</v>
      </c>
      <c r="X337" s="135" t="e">
        <f t="shared" si="351"/>
        <v>#N/A</v>
      </c>
      <c r="Y337" s="135" t="e">
        <f t="shared" si="351"/>
        <v>#N/A</v>
      </c>
      <c r="Z337" s="135" t="e">
        <f t="shared" si="351"/>
        <v>#N/A</v>
      </c>
      <c r="AA337" s="135" t="e">
        <f t="shared" si="351"/>
        <v>#N/A</v>
      </c>
      <c r="AB337" s="135" t="e">
        <f t="shared" si="351"/>
        <v>#N/A</v>
      </c>
    </row>
    <row r="338" spans="1:28" ht="15.5">
      <c r="A338" s="29" t="s">
        <v>193</v>
      </c>
      <c r="B338" s="30" t="str">
        <f t="shared" si="0"/>
        <v>PhilippinesBolinao</v>
      </c>
      <c r="C338" s="29" t="s">
        <v>30</v>
      </c>
      <c r="D338" s="30" t="s">
        <v>291</v>
      </c>
      <c r="E338" s="120">
        <v>0.23726900000000001</v>
      </c>
      <c r="F338" s="181">
        <v>5.6064519E-2</v>
      </c>
      <c r="G338" s="181">
        <v>0.10561132500000001</v>
      </c>
      <c r="H338" s="181">
        <v>0.188830954</v>
      </c>
      <c r="I338" s="120">
        <v>0.294211</v>
      </c>
      <c r="J338" s="28" t="s">
        <v>1649</v>
      </c>
      <c r="K338" s="135" t="e">
        <f t="shared" ref="K338:AB338" si="352">NA()</f>
        <v>#N/A</v>
      </c>
      <c r="L338" s="135" t="e">
        <f t="shared" si="352"/>
        <v>#N/A</v>
      </c>
      <c r="M338" s="164" t="e">
        <f t="shared" si="352"/>
        <v>#N/A</v>
      </c>
      <c r="N338" s="164" t="e">
        <f t="shared" si="352"/>
        <v>#N/A</v>
      </c>
      <c r="O338" s="165" t="e">
        <f t="shared" si="352"/>
        <v>#N/A</v>
      </c>
      <c r="P338" s="135" t="e">
        <f t="shared" si="352"/>
        <v>#N/A</v>
      </c>
      <c r="Q338" s="164" t="e">
        <f t="shared" si="352"/>
        <v>#N/A</v>
      </c>
      <c r="R338" s="164" t="e">
        <f t="shared" si="352"/>
        <v>#N/A</v>
      </c>
      <c r="S338" s="164" t="e">
        <f t="shared" si="352"/>
        <v>#N/A</v>
      </c>
      <c r="T338" s="164" t="e">
        <f t="shared" si="352"/>
        <v>#N/A</v>
      </c>
      <c r="U338" s="164" t="e">
        <f t="shared" si="352"/>
        <v>#N/A</v>
      </c>
      <c r="V338" s="135" t="e">
        <f t="shared" si="352"/>
        <v>#N/A</v>
      </c>
      <c r="W338" s="135" t="e">
        <f t="shared" si="352"/>
        <v>#N/A</v>
      </c>
      <c r="X338" s="135" t="e">
        <f t="shared" si="352"/>
        <v>#N/A</v>
      </c>
      <c r="Y338" s="135" t="e">
        <f t="shared" si="352"/>
        <v>#N/A</v>
      </c>
      <c r="Z338" s="135" t="e">
        <f t="shared" si="352"/>
        <v>#N/A</v>
      </c>
      <c r="AA338" s="135" t="e">
        <f t="shared" si="352"/>
        <v>#N/A</v>
      </c>
      <c r="AB338" s="135" t="e">
        <f t="shared" si="352"/>
        <v>#N/A</v>
      </c>
    </row>
    <row r="339" spans="1:28" ht="15.5">
      <c r="A339" s="29" t="s">
        <v>193</v>
      </c>
      <c r="B339" s="30" t="str">
        <f t="shared" si="0"/>
        <v>PhilippinesBoliney</v>
      </c>
      <c r="C339" s="29" t="s">
        <v>30</v>
      </c>
      <c r="D339" s="30" t="s">
        <v>1464</v>
      </c>
      <c r="E339" s="120">
        <v>0.21606500000000001</v>
      </c>
      <c r="F339" s="181">
        <v>5.1217463999999997E-2</v>
      </c>
      <c r="G339" s="181">
        <v>8.5082563999999999E-2</v>
      </c>
      <c r="H339" s="181">
        <v>0.14861461000000001</v>
      </c>
      <c r="I339" s="120">
        <v>0.331654</v>
      </c>
      <c r="J339" s="28" t="s">
        <v>1649</v>
      </c>
      <c r="K339" s="135" t="e">
        <f t="shared" ref="K339:AB339" si="353">NA()</f>
        <v>#N/A</v>
      </c>
      <c r="L339" s="135" t="e">
        <f t="shared" si="353"/>
        <v>#N/A</v>
      </c>
      <c r="M339" s="164" t="e">
        <f t="shared" si="353"/>
        <v>#N/A</v>
      </c>
      <c r="N339" s="164" t="e">
        <f t="shared" si="353"/>
        <v>#N/A</v>
      </c>
      <c r="O339" s="165" t="e">
        <f t="shared" si="353"/>
        <v>#N/A</v>
      </c>
      <c r="P339" s="135" t="e">
        <f t="shared" si="353"/>
        <v>#N/A</v>
      </c>
      <c r="Q339" s="164" t="e">
        <f t="shared" si="353"/>
        <v>#N/A</v>
      </c>
      <c r="R339" s="164" t="e">
        <f t="shared" si="353"/>
        <v>#N/A</v>
      </c>
      <c r="S339" s="164" t="e">
        <f t="shared" si="353"/>
        <v>#N/A</v>
      </c>
      <c r="T339" s="164" t="e">
        <f t="shared" si="353"/>
        <v>#N/A</v>
      </c>
      <c r="U339" s="164" t="e">
        <f t="shared" si="353"/>
        <v>#N/A</v>
      </c>
      <c r="V339" s="135" t="e">
        <f t="shared" si="353"/>
        <v>#N/A</v>
      </c>
      <c r="W339" s="135" t="e">
        <f t="shared" si="353"/>
        <v>#N/A</v>
      </c>
      <c r="X339" s="135" t="e">
        <f t="shared" si="353"/>
        <v>#N/A</v>
      </c>
      <c r="Y339" s="135" t="e">
        <f t="shared" si="353"/>
        <v>#N/A</v>
      </c>
      <c r="Z339" s="135" t="e">
        <f t="shared" si="353"/>
        <v>#N/A</v>
      </c>
      <c r="AA339" s="135" t="e">
        <f t="shared" si="353"/>
        <v>#N/A</v>
      </c>
      <c r="AB339" s="135" t="e">
        <f t="shared" si="353"/>
        <v>#N/A</v>
      </c>
    </row>
    <row r="340" spans="1:28" ht="15.5">
      <c r="A340" s="29" t="s">
        <v>193</v>
      </c>
      <c r="B340" s="30" t="str">
        <f t="shared" si="0"/>
        <v>PhilippinesBoljoon</v>
      </c>
      <c r="C340" s="29" t="s">
        <v>30</v>
      </c>
      <c r="D340" s="30" t="s">
        <v>949</v>
      </c>
      <c r="E340" s="120">
        <v>0.235316</v>
      </c>
      <c r="F340" s="181">
        <v>5.5555555999999999E-2</v>
      </c>
      <c r="G340" s="181">
        <v>0.10841899200000001</v>
      </c>
      <c r="H340" s="181">
        <v>0.19774840900000001</v>
      </c>
      <c r="I340" s="120">
        <v>0.31363200000000002</v>
      </c>
      <c r="J340" s="28" t="s">
        <v>1649</v>
      </c>
      <c r="K340" s="135" t="e">
        <f t="shared" ref="K340:AB340" si="354">NA()</f>
        <v>#N/A</v>
      </c>
      <c r="L340" s="135" t="e">
        <f t="shared" si="354"/>
        <v>#N/A</v>
      </c>
      <c r="M340" s="164" t="e">
        <f t="shared" si="354"/>
        <v>#N/A</v>
      </c>
      <c r="N340" s="164" t="e">
        <f t="shared" si="354"/>
        <v>#N/A</v>
      </c>
      <c r="O340" s="165" t="e">
        <f t="shared" si="354"/>
        <v>#N/A</v>
      </c>
      <c r="P340" s="135" t="e">
        <f t="shared" si="354"/>
        <v>#N/A</v>
      </c>
      <c r="Q340" s="164" t="e">
        <f t="shared" si="354"/>
        <v>#N/A</v>
      </c>
      <c r="R340" s="164" t="e">
        <f t="shared" si="354"/>
        <v>#N/A</v>
      </c>
      <c r="S340" s="164" t="e">
        <f t="shared" si="354"/>
        <v>#N/A</v>
      </c>
      <c r="T340" s="164" t="e">
        <f t="shared" si="354"/>
        <v>#N/A</v>
      </c>
      <c r="U340" s="164" t="e">
        <f t="shared" si="354"/>
        <v>#N/A</v>
      </c>
      <c r="V340" s="135" t="e">
        <f t="shared" si="354"/>
        <v>#N/A</v>
      </c>
      <c r="W340" s="135" t="e">
        <f t="shared" si="354"/>
        <v>#N/A</v>
      </c>
      <c r="X340" s="135" t="e">
        <f t="shared" si="354"/>
        <v>#N/A</v>
      </c>
      <c r="Y340" s="135" t="e">
        <f t="shared" si="354"/>
        <v>#N/A</v>
      </c>
      <c r="Z340" s="135" t="e">
        <f t="shared" si="354"/>
        <v>#N/A</v>
      </c>
      <c r="AA340" s="135" t="e">
        <f t="shared" si="354"/>
        <v>#N/A</v>
      </c>
      <c r="AB340" s="135" t="e">
        <f t="shared" si="354"/>
        <v>#N/A</v>
      </c>
    </row>
    <row r="341" spans="1:28" ht="15.5">
      <c r="A341" s="29" t="s">
        <v>193</v>
      </c>
      <c r="B341" s="30" t="str">
        <f t="shared" si="0"/>
        <v>PhilippinesBombon</v>
      </c>
      <c r="C341" s="29" t="s">
        <v>30</v>
      </c>
      <c r="D341" s="30" t="s">
        <v>712</v>
      </c>
      <c r="E341" s="120">
        <v>0.23879600000000001</v>
      </c>
      <c r="F341" s="181">
        <v>5.8381783E-2</v>
      </c>
      <c r="G341" s="181">
        <v>0.109011628</v>
      </c>
      <c r="H341" s="181">
        <v>0.18925629799999999</v>
      </c>
      <c r="I341" s="120">
        <v>0.28718500000000002</v>
      </c>
      <c r="J341" s="28" t="s">
        <v>1649</v>
      </c>
      <c r="K341" s="135" t="e">
        <f t="shared" ref="K341:AB341" si="355">NA()</f>
        <v>#N/A</v>
      </c>
      <c r="L341" s="135" t="e">
        <f t="shared" si="355"/>
        <v>#N/A</v>
      </c>
      <c r="M341" s="164" t="e">
        <f t="shared" si="355"/>
        <v>#N/A</v>
      </c>
      <c r="N341" s="164" t="e">
        <f t="shared" si="355"/>
        <v>#N/A</v>
      </c>
      <c r="O341" s="165" t="e">
        <f t="shared" si="355"/>
        <v>#N/A</v>
      </c>
      <c r="P341" s="135" t="e">
        <f t="shared" si="355"/>
        <v>#N/A</v>
      </c>
      <c r="Q341" s="164" t="e">
        <f t="shared" si="355"/>
        <v>#N/A</v>
      </c>
      <c r="R341" s="164" t="e">
        <f t="shared" si="355"/>
        <v>#N/A</v>
      </c>
      <c r="S341" s="164" t="e">
        <f t="shared" si="355"/>
        <v>#N/A</v>
      </c>
      <c r="T341" s="164" t="e">
        <f t="shared" si="355"/>
        <v>#N/A</v>
      </c>
      <c r="U341" s="164" t="e">
        <f t="shared" si="355"/>
        <v>#N/A</v>
      </c>
      <c r="V341" s="135" t="e">
        <f t="shared" si="355"/>
        <v>#N/A</v>
      </c>
      <c r="W341" s="135" t="e">
        <f t="shared" si="355"/>
        <v>#N/A</v>
      </c>
      <c r="X341" s="135" t="e">
        <f t="shared" si="355"/>
        <v>#N/A</v>
      </c>
      <c r="Y341" s="135" t="e">
        <f t="shared" si="355"/>
        <v>#N/A</v>
      </c>
      <c r="Z341" s="135" t="e">
        <f t="shared" si="355"/>
        <v>#N/A</v>
      </c>
      <c r="AA341" s="135" t="e">
        <f t="shared" si="355"/>
        <v>#N/A</v>
      </c>
      <c r="AB341" s="135" t="e">
        <f t="shared" si="355"/>
        <v>#N/A</v>
      </c>
    </row>
    <row r="342" spans="1:28" ht="15.5">
      <c r="A342" s="29" t="s">
        <v>193</v>
      </c>
      <c r="B342" s="30" t="str">
        <f t="shared" si="0"/>
        <v>PhilippinesBongabon</v>
      </c>
      <c r="C342" s="29" t="s">
        <v>30</v>
      </c>
      <c r="D342" s="30" t="s">
        <v>456</v>
      </c>
      <c r="E342" s="120">
        <v>0.25488899999999998</v>
      </c>
      <c r="F342" s="181">
        <v>4.8976984000000001E-2</v>
      </c>
      <c r="G342" s="181">
        <v>9.5382792999999993E-2</v>
      </c>
      <c r="H342" s="181">
        <v>0.183285806</v>
      </c>
      <c r="I342" s="120">
        <v>0.31595800000000002</v>
      </c>
      <c r="J342" s="28" t="s">
        <v>1649</v>
      </c>
      <c r="K342" s="135" t="e">
        <f t="shared" ref="K342:AB342" si="356">NA()</f>
        <v>#N/A</v>
      </c>
      <c r="L342" s="135" t="e">
        <f t="shared" si="356"/>
        <v>#N/A</v>
      </c>
      <c r="M342" s="164" t="e">
        <f t="shared" si="356"/>
        <v>#N/A</v>
      </c>
      <c r="N342" s="164" t="e">
        <f t="shared" si="356"/>
        <v>#N/A</v>
      </c>
      <c r="O342" s="165" t="e">
        <f t="shared" si="356"/>
        <v>#N/A</v>
      </c>
      <c r="P342" s="135" t="e">
        <f t="shared" si="356"/>
        <v>#N/A</v>
      </c>
      <c r="Q342" s="164" t="e">
        <f t="shared" si="356"/>
        <v>#N/A</v>
      </c>
      <c r="R342" s="164" t="e">
        <f t="shared" si="356"/>
        <v>#N/A</v>
      </c>
      <c r="S342" s="164" t="e">
        <f t="shared" si="356"/>
        <v>#N/A</v>
      </c>
      <c r="T342" s="164" t="e">
        <f t="shared" si="356"/>
        <v>#N/A</v>
      </c>
      <c r="U342" s="164" t="e">
        <f t="shared" si="356"/>
        <v>#N/A</v>
      </c>
      <c r="V342" s="135" t="e">
        <f t="shared" si="356"/>
        <v>#N/A</v>
      </c>
      <c r="W342" s="135" t="e">
        <f t="shared" si="356"/>
        <v>#N/A</v>
      </c>
      <c r="X342" s="135" t="e">
        <f t="shared" si="356"/>
        <v>#N/A</v>
      </c>
      <c r="Y342" s="135" t="e">
        <f t="shared" si="356"/>
        <v>#N/A</v>
      </c>
      <c r="Z342" s="135" t="e">
        <f t="shared" si="356"/>
        <v>#N/A</v>
      </c>
      <c r="AA342" s="135" t="e">
        <f t="shared" si="356"/>
        <v>#N/A</v>
      </c>
      <c r="AB342" s="135" t="e">
        <f t="shared" si="356"/>
        <v>#N/A</v>
      </c>
    </row>
    <row r="343" spans="1:28" ht="15.5">
      <c r="A343" s="29" t="s">
        <v>193</v>
      </c>
      <c r="B343" s="30" t="str">
        <f t="shared" si="0"/>
        <v>PhilippinesBongabong</v>
      </c>
      <c r="C343" s="29" t="s">
        <v>30</v>
      </c>
      <c r="D343" s="30" t="s">
        <v>1783</v>
      </c>
      <c r="E343" s="120">
        <v>0.239757</v>
      </c>
      <c r="F343" s="181">
        <v>5.8093877000000002E-2</v>
      </c>
      <c r="G343" s="181">
        <v>0.11145644</v>
      </c>
      <c r="H343" s="181">
        <v>0.19434462299999999</v>
      </c>
      <c r="I343" s="120">
        <v>0.28720899999999999</v>
      </c>
      <c r="J343" s="28" t="s">
        <v>1649</v>
      </c>
      <c r="K343" s="135" t="e">
        <f t="shared" ref="K343:AB343" si="357">NA()</f>
        <v>#N/A</v>
      </c>
      <c r="L343" s="135" t="e">
        <f t="shared" si="357"/>
        <v>#N/A</v>
      </c>
      <c r="M343" s="164" t="e">
        <f t="shared" si="357"/>
        <v>#N/A</v>
      </c>
      <c r="N343" s="164" t="e">
        <f t="shared" si="357"/>
        <v>#N/A</v>
      </c>
      <c r="O343" s="165" t="e">
        <f t="shared" si="357"/>
        <v>#N/A</v>
      </c>
      <c r="P343" s="135" t="e">
        <f t="shared" si="357"/>
        <v>#N/A</v>
      </c>
      <c r="Q343" s="164" t="e">
        <f t="shared" si="357"/>
        <v>#N/A</v>
      </c>
      <c r="R343" s="164" t="e">
        <f t="shared" si="357"/>
        <v>#N/A</v>
      </c>
      <c r="S343" s="164" t="e">
        <f t="shared" si="357"/>
        <v>#N/A</v>
      </c>
      <c r="T343" s="164" t="e">
        <f t="shared" si="357"/>
        <v>#N/A</v>
      </c>
      <c r="U343" s="164" t="e">
        <f t="shared" si="357"/>
        <v>#N/A</v>
      </c>
      <c r="V343" s="135" t="e">
        <f t="shared" si="357"/>
        <v>#N/A</v>
      </c>
      <c r="W343" s="135" t="e">
        <f t="shared" si="357"/>
        <v>#N/A</v>
      </c>
      <c r="X343" s="135" t="e">
        <f t="shared" si="357"/>
        <v>#N/A</v>
      </c>
      <c r="Y343" s="135" t="e">
        <f t="shared" si="357"/>
        <v>#N/A</v>
      </c>
      <c r="Z343" s="135" t="e">
        <f t="shared" si="357"/>
        <v>#N/A</v>
      </c>
      <c r="AA343" s="135" t="e">
        <f t="shared" si="357"/>
        <v>#N/A</v>
      </c>
      <c r="AB343" s="135" t="e">
        <f t="shared" si="357"/>
        <v>#N/A</v>
      </c>
    </row>
    <row r="344" spans="1:28" ht="15.5">
      <c r="A344" s="29" t="s">
        <v>193</v>
      </c>
      <c r="B344" s="30" t="str">
        <f t="shared" si="0"/>
        <v>PhilippinesBongao (Capital)</v>
      </c>
      <c r="C344" s="29" t="s">
        <v>30</v>
      </c>
      <c r="D344" s="30" t="s">
        <v>1677</v>
      </c>
      <c r="E344" s="120">
        <v>0.25761200000000001</v>
      </c>
      <c r="F344" s="181">
        <v>7.1801606000000004E-2</v>
      </c>
      <c r="G344" s="181">
        <v>0.13307867500000001</v>
      </c>
      <c r="H344" s="181">
        <v>0.20548708299999999</v>
      </c>
      <c r="I344" s="120">
        <v>0.255772</v>
      </c>
      <c r="J344" s="28" t="s">
        <v>1649</v>
      </c>
      <c r="K344" s="135" t="e">
        <f t="shared" ref="K344:AB344" si="358">NA()</f>
        <v>#N/A</v>
      </c>
      <c r="L344" s="135" t="e">
        <f t="shared" si="358"/>
        <v>#N/A</v>
      </c>
      <c r="M344" s="164" t="e">
        <f t="shared" si="358"/>
        <v>#N/A</v>
      </c>
      <c r="N344" s="164" t="e">
        <f t="shared" si="358"/>
        <v>#N/A</v>
      </c>
      <c r="O344" s="165" t="e">
        <f t="shared" si="358"/>
        <v>#N/A</v>
      </c>
      <c r="P344" s="135" t="e">
        <f t="shared" si="358"/>
        <v>#N/A</v>
      </c>
      <c r="Q344" s="164" t="e">
        <f t="shared" si="358"/>
        <v>#N/A</v>
      </c>
      <c r="R344" s="164" t="e">
        <f t="shared" si="358"/>
        <v>#N/A</v>
      </c>
      <c r="S344" s="164" t="e">
        <f t="shared" si="358"/>
        <v>#N/A</v>
      </c>
      <c r="T344" s="164" t="e">
        <f t="shared" si="358"/>
        <v>#N/A</v>
      </c>
      <c r="U344" s="164" t="e">
        <f t="shared" si="358"/>
        <v>#N/A</v>
      </c>
      <c r="V344" s="135" t="e">
        <f t="shared" si="358"/>
        <v>#N/A</v>
      </c>
      <c r="W344" s="135" t="e">
        <f t="shared" si="358"/>
        <v>#N/A</v>
      </c>
      <c r="X344" s="135" t="e">
        <f t="shared" si="358"/>
        <v>#N/A</v>
      </c>
      <c r="Y344" s="135" t="e">
        <f t="shared" si="358"/>
        <v>#N/A</v>
      </c>
      <c r="Z344" s="135" t="e">
        <f t="shared" si="358"/>
        <v>#N/A</v>
      </c>
      <c r="AA344" s="135" t="e">
        <f t="shared" si="358"/>
        <v>#N/A</v>
      </c>
      <c r="AB344" s="135" t="e">
        <f t="shared" si="358"/>
        <v>#N/A</v>
      </c>
    </row>
    <row r="345" spans="1:28" ht="15.5">
      <c r="A345" s="29" t="s">
        <v>193</v>
      </c>
      <c r="B345" s="30" t="str">
        <f t="shared" si="0"/>
        <v>PhilippinesBonifacio</v>
      </c>
      <c r="C345" s="29" t="s">
        <v>30</v>
      </c>
      <c r="D345" s="30" t="s">
        <v>1259</v>
      </c>
      <c r="E345" s="120">
        <v>0.236265</v>
      </c>
      <c r="F345" s="181">
        <v>5.6855773999999998E-2</v>
      </c>
      <c r="G345" s="181">
        <v>0.108888545</v>
      </c>
      <c r="H345" s="181">
        <v>0.191374246</v>
      </c>
      <c r="I345" s="120">
        <v>0.29766599999999999</v>
      </c>
      <c r="J345" s="28" t="s">
        <v>1649</v>
      </c>
      <c r="K345" s="135" t="e">
        <f t="shared" ref="K345:AB345" si="359">NA()</f>
        <v>#N/A</v>
      </c>
      <c r="L345" s="135" t="e">
        <f t="shared" si="359"/>
        <v>#N/A</v>
      </c>
      <c r="M345" s="164" t="e">
        <f t="shared" si="359"/>
        <v>#N/A</v>
      </c>
      <c r="N345" s="164" t="e">
        <f t="shared" si="359"/>
        <v>#N/A</v>
      </c>
      <c r="O345" s="165" t="e">
        <f t="shared" si="359"/>
        <v>#N/A</v>
      </c>
      <c r="P345" s="135" t="e">
        <f t="shared" si="359"/>
        <v>#N/A</v>
      </c>
      <c r="Q345" s="164" t="e">
        <f t="shared" si="359"/>
        <v>#N/A</v>
      </c>
      <c r="R345" s="164" t="e">
        <f t="shared" si="359"/>
        <v>#N/A</v>
      </c>
      <c r="S345" s="164" t="e">
        <f t="shared" si="359"/>
        <v>#N/A</v>
      </c>
      <c r="T345" s="164" t="e">
        <f t="shared" si="359"/>
        <v>#N/A</v>
      </c>
      <c r="U345" s="164" t="e">
        <f t="shared" si="359"/>
        <v>#N/A</v>
      </c>
      <c r="V345" s="135" t="e">
        <f t="shared" si="359"/>
        <v>#N/A</v>
      </c>
      <c r="W345" s="135" t="e">
        <f t="shared" si="359"/>
        <v>#N/A</v>
      </c>
      <c r="X345" s="135" t="e">
        <f t="shared" si="359"/>
        <v>#N/A</v>
      </c>
      <c r="Y345" s="135" t="e">
        <f t="shared" si="359"/>
        <v>#N/A</v>
      </c>
      <c r="Z345" s="135" t="e">
        <f t="shared" si="359"/>
        <v>#N/A</v>
      </c>
      <c r="AA345" s="135" t="e">
        <f t="shared" si="359"/>
        <v>#N/A</v>
      </c>
      <c r="AB345" s="135" t="e">
        <f t="shared" si="359"/>
        <v>#N/A</v>
      </c>
    </row>
    <row r="346" spans="1:28" ht="15.5">
      <c r="A346" s="29" t="s">
        <v>193</v>
      </c>
      <c r="B346" s="30" t="str">
        <f t="shared" si="0"/>
        <v>PhilippinesBontoc</v>
      </c>
      <c r="C346" s="29" t="s">
        <v>30</v>
      </c>
      <c r="D346" s="30" t="s">
        <v>1106</v>
      </c>
      <c r="E346" s="120">
        <v>0.224805</v>
      </c>
      <c r="F346" s="181">
        <v>5.6114859000000003E-2</v>
      </c>
      <c r="G346" s="181">
        <v>0.106798132</v>
      </c>
      <c r="H346" s="181">
        <v>0.178792596</v>
      </c>
      <c r="I346" s="120">
        <v>0.30299300000000001</v>
      </c>
      <c r="J346" s="28" t="s">
        <v>1649</v>
      </c>
      <c r="K346" s="135" t="e">
        <f t="shared" ref="K346:AB346" si="360">NA()</f>
        <v>#N/A</v>
      </c>
      <c r="L346" s="135" t="e">
        <f t="shared" si="360"/>
        <v>#N/A</v>
      </c>
      <c r="M346" s="164" t="e">
        <f t="shared" si="360"/>
        <v>#N/A</v>
      </c>
      <c r="N346" s="164" t="e">
        <f t="shared" si="360"/>
        <v>#N/A</v>
      </c>
      <c r="O346" s="165" t="e">
        <f t="shared" si="360"/>
        <v>#N/A</v>
      </c>
      <c r="P346" s="135" t="e">
        <f t="shared" si="360"/>
        <v>#N/A</v>
      </c>
      <c r="Q346" s="164" t="e">
        <f t="shared" si="360"/>
        <v>#N/A</v>
      </c>
      <c r="R346" s="164" t="e">
        <f t="shared" si="360"/>
        <v>#N/A</v>
      </c>
      <c r="S346" s="164" t="e">
        <f t="shared" si="360"/>
        <v>#N/A</v>
      </c>
      <c r="T346" s="164" t="e">
        <f t="shared" si="360"/>
        <v>#N/A</v>
      </c>
      <c r="U346" s="164" t="e">
        <f t="shared" si="360"/>
        <v>#N/A</v>
      </c>
      <c r="V346" s="135" t="e">
        <f t="shared" si="360"/>
        <v>#N/A</v>
      </c>
      <c r="W346" s="135" t="e">
        <f t="shared" si="360"/>
        <v>#N/A</v>
      </c>
      <c r="X346" s="135" t="e">
        <f t="shared" si="360"/>
        <v>#N/A</v>
      </c>
      <c r="Y346" s="135" t="e">
        <f t="shared" si="360"/>
        <v>#N/A</v>
      </c>
      <c r="Z346" s="135" t="e">
        <f t="shared" si="360"/>
        <v>#N/A</v>
      </c>
      <c r="AA346" s="135" t="e">
        <f t="shared" si="360"/>
        <v>#N/A</v>
      </c>
      <c r="AB346" s="135" t="e">
        <f t="shared" si="360"/>
        <v>#N/A</v>
      </c>
    </row>
    <row r="347" spans="1:28" ht="15.5">
      <c r="A347" s="29" t="s">
        <v>193</v>
      </c>
      <c r="B347" s="30" t="str">
        <f t="shared" si="0"/>
        <v>PhilippinesBontoc (Capital)</v>
      </c>
      <c r="C347" s="29" t="s">
        <v>30</v>
      </c>
      <c r="D347" s="30" t="s">
        <v>1530</v>
      </c>
      <c r="E347" s="120">
        <v>0.26328000000000001</v>
      </c>
      <c r="F347" s="181">
        <v>5.023739E-2</v>
      </c>
      <c r="G347" s="181">
        <v>0.113500791</v>
      </c>
      <c r="H347" s="181">
        <v>0.225540722</v>
      </c>
      <c r="I347" s="120">
        <v>0.32033400000000001</v>
      </c>
      <c r="J347" s="28" t="s">
        <v>1649</v>
      </c>
      <c r="K347" s="135" t="e">
        <f t="shared" ref="K347:AB347" si="361">NA()</f>
        <v>#N/A</v>
      </c>
      <c r="L347" s="135" t="e">
        <f t="shared" si="361"/>
        <v>#N/A</v>
      </c>
      <c r="M347" s="164" t="e">
        <f t="shared" si="361"/>
        <v>#N/A</v>
      </c>
      <c r="N347" s="164" t="e">
        <f t="shared" si="361"/>
        <v>#N/A</v>
      </c>
      <c r="O347" s="165" t="e">
        <f t="shared" si="361"/>
        <v>#N/A</v>
      </c>
      <c r="P347" s="135" t="e">
        <f t="shared" si="361"/>
        <v>#N/A</v>
      </c>
      <c r="Q347" s="164" t="e">
        <f t="shared" si="361"/>
        <v>#N/A</v>
      </c>
      <c r="R347" s="164" t="e">
        <f t="shared" si="361"/>
        <v>#N/A</v>
      </c>
      <c r="S347" s="164" t="e">
        <f t="shared" si="361"/>
        <v>#N/A</v>
      </c>
      <c r="T347" s="164" t="e">
        <f t="shared" si="361"/>
        <v>#N/A</v>
      </c>
      <c r="U347" s="164" t="e">
        <f t="shared" si="361"/>
        <v>#N/A</v>
      </c>
      <c r="V347" s="135" t="e">
        <f t="shared" si="361"/>
        <v>#N/A</v>
      </c>
      <c r="W347" s="135" t="e">
        <f t="shared" si="361"/>
        <v>#N/A</v>
      </c>
      <c r="X347" s="135" t="e">
        <f t="shared" si="361"/>
        <v>#N/A</v>
      </c>
      <c r="Y347" s="135" t="e">
        <f t="shared" si="361"/>
        <v>#N/A</v>
      </c>
      <c r="Z347" s="135" t="e">
        <f t="shared" si="361"/>
        <v>#N/A</v>
      </c>
      <c r="AA347" s="135" t="e">
        <f t="shared" si="361"/>
        <v>#N/A</v>
      </c>
      <c r="AB347" s="135" t="e">
        <f t="shared" si="361"/>
        <v>#N/A</v>
      </c>
    </row>
    <row r="348" spans="1:28" ht="15.5">
      <c r="A348" s="29" t="s">
        <v>193</v>
      </c>
      <c r="B348" s="30" t="str">
        <f t="shared" si="0"/>
        <v>PhilippinesBorbon</v>
      </c>
      <c r="C348" s="29" t="s">
        <v>30</v>
      </c>
      <c r="D348" s="30" t="s">
        <v>951</v>
      </c>
      <c r="E348" s="120">
        <v>0.23191500000000001</v>
      </c>
      <c r="F348" s="181">
        <v>4.8978213E-2</v>
      </c>
      <c r="G348" s="181">
        <v>9.3143050000000005E-2</v>
      </c>
      <c r="H348" s="181">
        <v>0.186229804</v>
      </c>
      <c r="I348" s="120">
        <v>0.30836599999999997</v>
      </c>
      <c r="J348" s="28" t="s">
        <v>1649</v>
      </c>
      <c r="K348" s="135" t="e">
        <f t="shared" ref="K348:AB348" si="362">NA()</f>
        <v>#N/A</v>
      </c>
      <c r="L348" s="135" t="e">
        <f t="shared" si="362"/>
        <v>#N/A</v>
      </c>
      <c r="M348" s="164" t="e">
        <f t="shared" si="362"/>
        <v>#N/A</v>
      </c>
      <c r="N348" s="164" t="e">
        <f t="shared" si="362"/>
        <v>#N/A</v>
      </c>
      <c r="O348" s="165" t="e">
        <f t="shared" si="362"/>
        <v>#N/A</v>
      </c>
      <c r="P348" s="135" t="e">
        <f t="shared" si="362"/>
        <v>#N/A</v>
      </c>
      <c r="Q348" s="164" t="e">
        <f t="shared" si="362"/>
        <v>#N/A</v>
      </c>
      <c r="R348" s="164" t="e">
        <f t="shared" si="362"/>
        <v>#N/A</v>
      </c>
      <c r="S348" s="164" t="e">
        <f t="shared" si="362"/>
        <v>#N/A</v>
      </c>
      <c r="T348" s="164" t="e">
        <f t="shared" si="362"/>
        <v>#N/A</v>
      </c>
      <c r="U348" s="164" t="e">
        <f t="shared" si="362"/>
        <v>#N/A</v>
      </c>
      <c r="V348" s="135" t="e">
        <f t="shared" si="362"/>
        <v>#N/A</v>
      </c>
      <c r="W348" s="135" t="e">
        <f t="shared" si="362"/>
        <v>#N/A</v>
      </c>
      <c r="X348" s="135" t="e">
        <f t="shared" si="362"/>
        <v>#N/A</v>
      </c>
      <c r="Y348" s="135" t="e">
        <f t="shared" si="362"/>
        <v>#N/A</v>
      </c>
      <c r="Z348" s="135" t="e">
        <f t="shared" si="362"/>
        <v>#N/A</v>
      </c>
      <c r="AA348" s="135" t="e">
        <f t="shared" si="362"/>
        <v>#N/A</v>
      </c>
      <c r="AB348" s="135" t="e">
        <f t="shared" si="362"/>
        <v>#N/A</v>
      </c>
    </row>
    <row r="349" spans="1:28" ht="15.5">
      <c r="A349" s="29" t="s">
        <v>193</v>
      </c>
      <c r="B349" s="30" t="str">
        <f t="shared" si="0"/>
        <v>PhilippinesBoston</v>
      </c>
      <c r="C349" s="29" t="s">
        <v>30</v>
      </c>
      <c r="D349" s="30" t="s">
        <v>1352</v>
      </c>
      <c r="E349" s="120">
        <v>0.23568500000000001</v>
      </c>
      <c r="F349" s="181">
        <v>5.7258957999999999E-2</v>
      </c>
      <c r="G349" s="181">
        <v>0.11023273</v>
      </c>
      <c r="H349" s="181">
        <v>0.19017362400000001</v>
      </c>
      <c r="I349" s="120">
        <v>0.30794199999999999</v>
      </c>
      <c r="J349" s="28" t="s">
        <v>1649</v>
      </c>
      <c r="K349" s="135" t="e">
        <f t="shared" ref="K349:AB349" si="363">NA()</f>
        <v>#N/A</v>
      </c>
      <c r="L349" s="135" t="e">
        <f t="shared" si="363"/>
        <v>#N/A</v>
      </c>
      <c r="M349" s="164" t="e">
        <f t="shared" si="363"/>
        <v>#N/A</v>
      </c>
      <c r="N349" s="164" t="e">
        <f t="shared" si="363"/>
        <v>#N/A</v>
      </c>
      <c r="O349" s="165" t="e">
        <f t="shared" si="363"/>
        <v>#N/A</v>
      </c>
      <c r="P349" s="135" t="e">
        <f t="shared" si="363"/>
        <v>#N/A</v>
      </c>
      <c r="Q349" s="164" t="e">
        <f t="shared" si="363"/>
        <v>#N/A</v>
      </c>
      <c r="R349" s="164" t="e">
        <f t="shared" si="363"/>
        <v>#N/A</v>
      </c>
      <c r="S349" s="164" t="e">
        <f t="shared" si="363"/>
        <v>#N/A</v>
      </c>
      <c r="T349" s="164" t="e">
        <f t="shared" si="363"/>
        <v>#N/A</v>
      </c>
      <c r="U349" s="164" t="e">
        <f t="shared" si="363"/>
        <v>#N/A</v>
      </c>
      <c r="V349" s="135" t="e">
        <f t="shared" si="363"/>
        <v>#N/A</v>
      </c>
      <c r="W349" s="135" t="e">
        <f t="shared" si="363"/>
        <v>#N/A</v>
      </c>
      <c r="X349" s="135" t="e">
        <f t="shared" si="363"/>
        <v>#N/A</v>
      </c>
      <c r="Y349" s="135" t="e">
        <f t="shared" si="363"/>
        <v>#N/A</v>
      </c>
      <c r="Z349" s="135" t="e">
        <f t="shared" si="363"/>
        <v>#N/A</v>
      </c>
      <c r="AA349" s="135" t="e">
        <f t="shared" si="363"/>
        <v>#N/A</v>
      </c>
      <c r="AB349" s="135" t="e">
        <f t="shared" si="363"/>
        <v>#N/A</v>
      </c>
    </row>
    <row r="350" spans="1:28" ht="15.5">
      <c r="A350" s="29" t="s">
        <v>193</v>
      </c>
      <c r="B350" s="30" t="str">
        <f t="shared" si="0"/>
        <v>PhilippinesBotolan</v>
      </c>
      <c r="C350" s="29" t="s">
        <v>30</v>
      </c>
      <c r="D350" s="30" t="s">
        <v>522</v>
      </c>
      <c r="E350" s="120">
        <v>0.24801200000000001</v>
      </c>
      <c r="F350" s="181">
        <v>5.0409829000000003E-2</v>
      </c>
      <c r="G350" s="181">
        <v>9.9745265E-2</v>
      </c>
      <c r="H350" s="181">
        <v>0.193477394</v>
      </c>
      <c r="I350" s="120">
        <v>0.30478100000000002</v>
      </c>
      <c r="J350" s="28" t="s">
        <v>1649</v>
      </c>
      <c r="K350" s="135" t="e">
        <f t="shared" ref="K350:AB350" si="364">NA()</f>
        <v>#N/A</v>
      </c>
      <c r="L350" s="135" t="e">
        <f t="shared" si="364"/>
        <v>#N/A</v>
      </c>
      <c r="M350" s="164" t="e">
        <f t="shared" si="364"/>
        <v>#N/A</v>
      </c>
      <c r="N350" s="164" t="e">
        <f t="shared" si="364"/>
        <v>#N/A</v>
      </c>
      <c r="O350" s="165" t="e">
        <f t="shared" si="364"/>
        <v>#N/A</v>
      </c>
      <c r="P350" s="135" t="e">
        <f t="shared" si="364"/>
        <v>#N/A</v>
      </c>
      <c r="Q350" s="164" t="e">
        <f t="shared" si="364"/>
        <v>#N/A</v>
      </c>
      <c r="R350" s="164" t="e">
        <f t="shared" si="364"/>
        <v>#N/A</v>
      </c>
      <c r="S350" s="164" t="e">
        <f t="shared" si="364"/>
        <v>#N/A</v>
      </c>
      <c r="T350" s="164" t="e">
        <f t="shared" si="364"/>
        <v>#N/A</v>
      </c>
      <c r="U350" s="164" t="e">
        <f t="shared" si="364"/>
        <v>#N/A</v>
      </c>
      <c r="V350" s="135" t="e">
        <f t="shared" si="364"/>
        <v>#N/A</v>
      </c>
      <c r="W350" s="135" t="e">
        <f t="shared" si="364"/>
        <v>#N/A</v>
      </c>
      <c r="X350" s="135" t="e">
        <f t="shared" si="364"/>
        <v>#N/A</v>
      </c>
      <c r="Y350" s="135" t="e">
        <f t="shared" si="364"/>
        <v>#N/A</v>
      </c>
      <c r="Z350" s="135" t="e">
        <f t="shared" si="364"/>
        <v>#N/A</v>
      </c>
      <c r="AA350" s="135" t="e">
        <f t="shared" si="364"/>
        <v>#N/A</v>
      </c>
      <c r="AB350" s="135" t="e">
        <f t="shared" si="364"/>
        <v>#N/A</v>
      </c>
    </row>
    <row r="351" spans="1:28" ht="15.5">
      <c r="A351" s="29" t="s">
        <v>193</v>
      </c>
      <c r="B351" s="30" t="str">
        <f t="shared" si="0"/>
        <v>PhilippinesBraulio E. Dujali</v>
      </c>
      <c r="C351" s="29" t="s">
        <v>30</v>
      </c>
      <c r="D351" s="30" t="s">
        <v>1337</v>
      </c>
      <c r="E351" s="120">
        <v>0.20060500000000001</v>
      </c>
      <c r="F351" s="181">
        <v>3.7702631E-2</v>
      </c>
      <c r="G351" s="181">
        <v>7.4076534999999999E-2</v>
      </c>
      <c r="H351" s="181">
        <v>0.188147754</v>
      </c>
      <c r="I351" s="120">
        <v>0.46233099999999999</v>
      </c>
      <c r="J351" s="28" t="s">
        <v>1649</v>
      </c>
      <c r="K351" s="135" t="e">
        <f t="shared" ref="K351:AB351" si="365">NA()</f>
        <v>#N/A</v>
      </c>
      <c r="L351" s="135" t="e">
        <f t="shared" si="365"/>
        <v>#N/A</v>
      </c>
      <c r="M351" s="164" t="e">
        <f t="shared" si="365"/>
        <v>#N/A</v>
      </c>
      <c r="N351" s="164" t="e">
        <f t="shared" si="365"/>
        <v>#N/A</v>
      </c>
      <c r="O351" s="165" t="e">
        <f t="shared" si="365"/>
        <v>#N/A</v>
      </c>
      <c r="P351" s="135" t="e">
        <f t="shared" si="365"/>
        <v>#N/A</v>
      </c>
      <c r="Q351" s="164" t="e">
        <f t="shared" si="365"/>
        <v>#N/A</v>
      </c>
      <c r="R351" s="164" t="e">
        <f t="shared" si="365"/>
        <v>#N/A</v>
      </c>
      <c r="S351" s="164" t="e">
        <f t="shared" si="365"/>
        <v>#N/A</v>
      </c>
      <c r="T351" s="164" t="e">
        <f t="shared" si="365"/>
        <v>#N/A</v>
      </c>
      <c r="U351" s="164" t="e">
        <f t="shared" si="365"/>
        <v>#N/A</v>
      </c>
      <c r="V351" s="135" t="e">
        <f t="shared" si="365"/>
        <v>#N/A</v>
      </c>
      <c r="W351" s="135" t="e">
        <f t="shared" si="365"/>
        <v>#N/A</v>
      </c>
      <c r="X351" s="135" t="e">
        <f t="shared" si="365"/>
        <v>#N/A</v>
      </c>
      <c r="Y351" s="135" t="e">
        <f t="shared" si="365"/>
        <v>#N/A</v>
      </c>
      <c r="Z351" s="135" t="e">
        <f t="shared" si="365"/>
        <v>#N/A</v>
      </c>
      <c r="AA351" s="135" t="e">
        <f t="shared" si="365"/>
        <v>#N/A</v>
      </c>
      <c r="AB351" s="135" t="e">
        <f t="shared" si="365"/>
        <v>#N/A</v>
      </c>
    </row>
    <row r="352" spans="1:28" ht="15.5">
      <c r="A352" s="29" t="s">
        <v>193</v>
      </c>
      <c r="B352" s="30" t="str">
        <f t="shared" si="0"/>
        <v>PhilippinesBrooke'S Point</v>
      </c>
      <c r="C352" s="29" t="s">
        <v>30</v>
      </c>
      <c r="D352" s="30" t="s">
        <v>1800</v>
      </c>
      <c r="E352" s="120">
        <v>0.24245900000000001</v>
      </c>
      <c r="F352" s="181">
        <v>5.9209932E-2</v>
      </c>
      <c r="G352" s="181">
        <v>0.112785127</v>
      </c>
      <c r="H352" s="181">
        <v>0.197682828</v>
      </c>
      <c r="I352" s="120">
        <v>0.28871200000000002</v>
      </c>
      <c r="J352" s="28" t="s">
        <v>1649</v>
      </c>
      <c r="K352" s="135" t="e">
        <f t="shared" ref="K352:AB352" si="366">NA()</f>
        <v>#N/A</v>
      </c>
      <c r="L352" s="135" t="e">
        <f t="shared" si="366"/>
        <v>#N/A</v>
      </c>
      <c r="M352" s="164" t="e">
        <f t="shared" si="366"/>
        <v>#N/A</v>
      </c>
      <c r="N352" s="164" t="e">
        <f t="shared" si="366"/>
        <v>#N/A</v>
      </c>
      <c r="O352" s="165" t="e">
        <f t="shared" si="366"/>
        <v>#N/A</v>
      </c>
      <c r="P352" s="135" t="e">
        <f t="shared" si="366"/>
        <v>#N/A</v>
      </c>
      <c r="Q352" s="164" t="e">
        <f t="shared" si="366"/>
        <v>#N/A</v>
      </c>
      <c r="R352" s="164" t="e">
        <f t="shared" si="366"/>
        <v>#N/A</v>
      </c>
      <c r="S352" s="164" t="e">
        <f t="shared" si="366"/>
        <v>#N/A</v>
      </c>
      <c r="T352" s="164" t="e">
        <f t="shared" si="366"/>
        <v>#N/A</v>
      </c>
      <c r="U352" s="164" t="e">
        <f t="shared" si="366"/>
        <v>#N/A</v>
      </c>
      <c r="V352" s="135" t="e">
        <f t="shared" si="366"/>
        <v>#N/A</v>
      </c>
      <c r="W352" s="135" t="e">
        <f t="shared" si="366"/>
        <v>#N/A</v>
      </c>
      <c r="X352" s="135" t="e">
        <f t="shared" si="366"/>
        <v>#N/A</v>
      </c>
      <c r="Y352" s="135" t="e">
        <f t="shared" si="366"/>
        <v>#N/A</v>
      </c>
      <c r="Z352" s="135" t="e">
        <f t="shared" si="366"/>
        <v>#N/A</v>
      </c>
      <c r="AA352" s="135" t="e">
        <f t="shared" si="366"/>
        <v>#N/A</v>
      </c>
      <c r="AB352" s="135" t="e">
        <f t="shared" si="366"/>
        <v>#N/A</v>
      </c>
    </row>
    <row r="353" spans="1:28" ht="15.5">
      <c r="A353" s="29" t="s">
        <v>193</v>
      </c>
      <c r="B353" s="30" t="str">
        <f t="shared" si="0"/>
        <v>PhilippinesBuadiposo-Buntong</v>
      </c>
      <c r="C353" s="29" t="s">
        <v>30</v>
      </c>
      <c r="D353" s="30" t="s">
        <v>1600</v>
      </c>
      <c r="E353" s="120">
        <v>0.26522000000000001</v>
      </c>
      <c r="F353" s="181">
        <v>7.1605704000000006E-2</v>
      </c>
      <c r="G353" s="181">
        <v>0.126410415</v>
      </c>
      <c r="H353" s="181">
        <v>0.18338499699999999</v>
      </c>
      <c r="I353" s="120">
        <v>0.24079400000000001</v>
      </c>
      <c r="J353" s="28" t="s">
        <v>1649</v>
      </c>
      <c r="K353" s="135" t="e">
        <f t="shared" ref="K353:AB353" si="367">NA()</f>
        <v>#N/A</v>
      </c>
      <c r="L353" s="135" t="e">
        <f t="shared" si="367"/>
        <v>#N/A</v>
      </c>
      <c r="M353" s="164" t="e">
        <f t="shared" si="367"/>
        <v>#N/A</v>
      </c>
      <c r="N353" s="164" t="e">
        <f t="shared" si="367"/>
        <v>#N/A</v>
      </c>
      <c r="O353" s="165" t="e">
        <f t="shared" si="367"/>
        <v>#N/A</v>
      </c>
      <c r="P353" s="135" t="e">
        <f t="shared" si="367"/>
        <v>#N/A</v>
      </c>
      <c r="Q353" s="164" t="e">
        <f t="shared" si="367"/>
        <v>#N/A</v>
      </c>
      <c r="R353" s="164" t="e">
        <f t="shared" si="367"/>
        <v>#N/A</v>
      </c>
      <c r="S353" s="164" t="e">
        <f t="shared" si="367"/>
        <v>#N/A</v>
      </c>
      <c r="T353" s="164" t="e">
        <f t="shared" si="367"/>
        <v>#N/A</v>
      </c>
      <c r="U353" s="164" t="e">
        <f t="shared" si="367"/>
        <v>#N/A</v>
      </c>
      <c r="V353" s="135" t="e">
        <f t="shared" si="367"/>
        <v>#N/A</v>
      </c>
      <c r="W353" s="135" t="e">
        <f t="shared" si="367"/>
        <v>#N/A</v>
      </c>
      <c r="X353" s="135" t="e">
        <f t="shared" si="367"/>
        <v>#N/A</v>
      </c>
      <c r="Y353" s="135" t="e">
        <f t="shared" si="367"/>
        <v>#N/A</v>
      </c>
      <c r="Z353" s="135" t="e">
        <f t="shared" si="367"/>
        <v>#N/A</v>
      </c>
      <c r="AA353" s="135" t="e">
        <f t="shared" si="367"/>
        <v>#N/A</v>
      </c>
      <c r="AB353" s="135" t="e">
        <f t="shared" si="367"/>
        <v>#N/A</v>
      </c>
    </row>
    <row r="354" spans="1:28" ht="15.5">
      <c r="A354" s="29" t="s">
        <v>193</v>
      </c>
      <c r="B354" s="30" t="str">
        <f t="shared" si="0"/>
        <v>PhilippinesBubong</v>
      </c>
      <c r="C354" s="29" t="s">
        <v>30</v>
      </c>
      <c r="D354" s="30" t="s">
        <v>1568</v>
      </c>
      <c r="E354" s="120">
        <v>0.25975999999999999</v>
      </c>
      <c r="F354" s="181">
        <v>6.8275429999999998E-2</v>
      </c>
      <c r="G354" s="181">
        <v>0.12388073099999999</v>
      </c>
      <c r="H354" s="181">
        <v>0.205856017</v>
      </c>
      <c r="I354" s="120">
        <v>0.24552299999999999</v>
      </c>
      <c r="J354" s="28" t="s">
        <v>1649</v>
      </c>
      <c r="K354" s="135" t="e">
        <f t="shared" ref="K354:AB354" si="368">NA()</f>
        <v>#N/A</v>
      </c>
      <c r="L354" s="135" t="e">
        <f t="shared" si="368"/>
        <v>#N/A</v>
      </c>
      <c r="M354" s="164" t="e">
        <f t="shared" si="368"/>
        <v>#N/A</v>
      </c>
      <c r="N354" s="164" t="e">
        <f t="shared" si="368"/>
        <v>#N/A</v>
      </c>
      <c r="O354" s="165" t="e">
        <f t="shared" si="368"/>
        <v>#N/A</v>
      </c>
      <c r="P354" s="135" t="e">
        <f t="shared" si="368"/>
        <v>#N/A</v>
      </c>
      <c r="Q354" s="164" t="e">
        <f t="shared" si="368"/>
        <v>#N/A</v>
      </c>
      <c r="R354" s="164" t="e">
        <f t="shared" si="368"/>
        <v>#N/A</v>
      </c>
      <c r="S354" s="164" t="e">
        <f t="shared" si="368"/>
        <v>#N/A</v>
      </c>
      <c r="T354" s="164" t="e">
        <f t="shared" si="368"/>
        <v>#N/A</v>
      </c>
      <c r="U354" s="164" t="e">
        <f t="shared" si="368"/>
        <v>#N/A</v>
      </c>
      <c r="V354" s="135" t="e">
        <f t="shared" si="368"/>
        <v>#N/A</v>
      </c>
      <c r="W354" s="135" t="e">
        <f t="shared" si="368"/>
        <v>#N/A</v>
      </c>
      <c r="X354" s="135" t="e">
        <f t="shared" si="368"/>
        <v>#N/A</v>
      </c>
      <c r="Y354" s="135" t="e">
        <f t="shared" si="368"/>
        <v>#N/A</v>
      </c>
      <c r="Z354" s="135" t="e">
        <f t="shared" si="368"/>
        <v>#N/A</v>
      </c>
      <c r="AA354" s="135" t="e">
        <f t="shared" si="368"/>
        <v>#N/A</v>
      </c>
      <c r="AB354" s="135" t="e">
        <f t="shared" si="368"/>
        <v>#N/A</v>
      </c>
    </row>
    <row r="355" spans="1:28" ht="15.5">
      <c r="A355" s="29" t="s">
        <v>193</v>
      </c>
      <c r="B355" s="30" t="str">
        <f t="shared" si="0"/>
        <v>PhilippinesBucay</v>
      </c>
      <c r="C355" s="29" t="s">
        <v>30</v>
      </c>
      <c r="D355" s="30" t="s">
        <v>1465</v>
      </c>
      <c r="E355" s="120">
        <v>0.23838699999999999</v>
      </c>
      <c r="F355" s="181">
        <v>5.4572013000000003E-2</v>
      </c>
      <c r="G355" s="181">
        <v>0.101898919</v>
      </c>
      <c r="H355" s="181">
        <v>0.175343266</v>
      </c>
      <c r="I355" s="120">
        <v>0.317967</v>
      </c>
      <c r="J355" s="28" t="s">
        <v>1649</v>
      </c>
      <c r="K355" s="135" t="e">
        <f t="shared" ref="K355:AB355" si="369">NA()</f>
        <v>#N/A</v>
      </c>
      <c r="L355" s="135" t="e">
        <f t="shared" si="369"/>
        <v>#N/A</v>
      </c>
      <c r="M355" s="164" t="e">
        <f t="shared" si="369"/>
        <v>#N/A</v>
      </c>
      <c r="N355" s="164" t="e">
        <f t="shared" si="369"/>
        <v>#N/A</v>
      </c>
      <c r="O355" s="165" t="e">
        <f t="shared" si="369"/>
        <v>#N/A</v>
      </c>
      <c r="P355" s="135" t="e">
        <f t="shared" si="369"/>
        <v>#N/A</v>
      </c>
      <c r="Q355" s="164" t="e">
        <f t="shared" si="369"/>
        <v>#N/A</v>
      </c>
      <c r="R355" s="164" t="e">
        <f t="shared" si="369"/>
        <v>#N/A</v>
      </c>
      <c r="S355" s="164" t="e">
        <f t="shared" si="369"/>
        <v>#N/A</v>
      </c>
      <c r="T355" s="164" t="e">
        <f t="shared" si="369"/>
        <v>#N/A</v>
      </c>
      <c r="U355" s="164" t="e">
        <f t="shared" si="369"/>
        <v>#N/A</v>
      </c>
      <c r="V355" s="135" t="e">
        <f t="shared" si="369"/>
        <v>#N/A</v>
      </c>
      <c r="W355" s="135" t="e">
        <f t="shared" si="369"/>
        <v>#N/A</v>
      </c>
      <c r="X355" s="135" t="e">
        <f t="shared" si="369"/>
        <v>#N/A</v>
      </c>
      <c r="Y355" s="135" t="e">
        <f t="shared" si="369"/>
        <v>#N/A</v>
      </c>
      <c r="Z355" s="135" t="e">
        <f t="shared" si="369"/>
        <v>#N/A</v>
      </c>
      <c r="AA355" s="135" t="e">
        <f t="shared" si="369"/>
        <v>#N/A</v>
      </c>
      <c r="AB355" s="135" t="e">
        <f t="shared" si="369"/>
        <v>#N/A</v>
      </c>
    </row>
    <row r="356" spans="1:28" ht="15.5">
      <c r="A356" s="29" t="s">
        <v>193</v>
      </c>
      <c r="B356" s="30" t="str">
        <f t="shared" si="0"/>
        <v>PhilippinesBucloc</v>
      </c>
      <c r="C356" s="29" t="s">
        <v>30</v>
      </c>
      <c r="D356" s="30" t="s">
        <v>1466</v>
      </c>
      <c r="E356" s="120">
        <v>0.22591</v>
      </c>
      <c r="F356" s="181">
        <v>4.7980808E-2</v>
      </c>
      <c r="G356" s="181">
        <v>8.8764493999999999E-2</v>
      </c>
      <c r="H356" s="181">
        <v>0.179528189</v>
      </c>
      <c r="I356" s="120">
        <v>0.34546199999999999</v>
      </c>
      <c r="J356" s="28" t="s">
        <v>1649</v>
      </c>
      <c r="K356" s="135" t="e">
        <f t="shared" ref="K356:AB356" si="370">NA()</f>
        <v>#N/A</v>
      </c>
      <c r="L356" s="135" t="e">
        <f t="shared" si="370"/>
        <v>#N/A</v>
      </c>
      <c r="M356" s="164" t="e">
        <f t="shared" si="370"/>
        <v>#N/A</v>
      </c>
      <c r="N356" s="164" t="e">
        <f t="shared" si="370"/>
        <v>#N/A</v>
      </c>
      <c r="O356" s="165" t="e">
        <f t="shared" si="370"/>
        <v>#N/A</v>
      </c>
      <c r="P356" s="135" t="e">
        <f t="shared" si="370"/>
        <v>#N/A</v>
      </c>
      <c r="Q356" s="164" t="e">
        <f t="shared" si="370"/>
        <v>#N/A</v>
      </c>
      <c r="R356" s="164" t="e">
        <f t="shared" si="370"/>
        <v>#N/A</v>
      </c>
      <c r="S356" s="164" t="e">
        <f t="shared" si="370"/>
        <v>#N/A</v>
      </c>
      <c r="T356" s="164" t="e">
        <f t="shared" si="370"/>
        <v>#N/A</v>
      </c>
      <c r="U356" s="164" t="e">
        <f t="shared" si="370"/>
        <v>#N/A</v>
      </c>
      <c r="V356" s="135" t="e">
        <f t="shared" si="370"/>
        <v>#N/A</v>
      </c>
      <c r="W356" s="135" t="e">
        <f t="shared" si="370"/>
        <v>#N/A</v>
      </c>
      <c r="X356" s="135" t="e">
        <f t="shared" si="370"/>
        <v>#N/A</v>
      </c>
      <c r="Y356" s="135" t="e">
        <f t="shared" si="370"/>
        <v>#N/A</v>
      </c>
      <c r="Z356" s="135" t="e">
        <f t="shared" si="370"/>
        <v>#N/A</v>
      </c>
      <c r="AA356" s="135" t="e">
        <f t="shared" si="370"/>
        <v>#N/A</v>
      </c>
      <c r="AB356" s="135" t="e">
        <f t="shared" si="370"/>
        <v>#N/A</v>
      </c>
    </row>
    <row r="357" spans="1:28" ht="15.5">
      <c r="A357" s="29" t="s">
        <v>193</v>
      </c>
      <c r="B357" s="30" t="str">
        <f t="shared" si="0"/>
        <v>PhilippinesBuenavista</v>
      </c>
      <c r="C357" s="29" t="s">
        <v>30</v>
      </c>
      <c r="D357" s="30" t="s">
        <v>629</v>
      </c>
      <c r="E357" s="120">
        <v>0.23514699999999999</v>
      </c>
      <c r="F357" s="181">
        <v>5.4378915E-2</v>
      </c>
      <c r="G357" s="181">
        <v>0.101330768</v>
      </c>
      <c r="H357" s="181">
        <v>0.18272846200000001</v>
      </c>
      <c r="I357" s="120">
        <v>0.30291099999999999</v>
      </c>
      <c r="J357" s="28" t="s">
        <v>1649</v>
      </c>
      <c r="K357" s="135" t="e">
        <f t="shared" ref="K357:AB357" si="371">NA()</f>
        <v>#N/A</v>
      </c>
      <c r="L357" s="135" t="e">
        <f t="shared" si="371"/>
        <v>#N/A</v>
      </c>
      <c r="M357" s="164" t="e">
        <f t="shared" si="371"/>
        <v>#N/A</v>
      </c>
      <c r="N357" s="164" t="e">
        <f t="shared" si="371"/>
        <v>#N/A</v>
      </c>
      <c r="O357" s="165" t="e">
        <f t="shared" si="371"/>
        <v>#N/A</v>
      </c>
      <c r="P357" s="135" t="e">
        <f t="shared" si="371"/>
        <v>#N/A</v>
      </c>
      <c r="Q357" s="164" t="e">
        <f t="shared" si="371"/>
        <v>#N/A</v>
      </c>
      <c r="R357" s="164" t="e">
        <f t="shared" si="371"/>
        <v>#N/A</v>
      </c>
      <c r="S357" s="164" t="e">
        <f t="shared" si="371"/>
        <v>#N/A</v>
      </c>
      <c r="T357" s="164" t="e">
        <f t="shared" si="371"/>
        <v>#N/A</v>
      </c>
      <c r="U357" s="164" t="e">
        <f t="shared" si="371"/>
        <v>#N/A</v>
      </c>
      <c r="V357" s="135" t="e">
        <f t="shared" si="371"/>
        <v>#N/A</v>
      </c>
      <c r="W357" s="135" t="e">
        <f t="shared" si="371"/>
        <v>#N/A</v>
      </c>
      <c r="X357" s="135" t="e">
        <f t="shared" si="371"/>
        <v>#N/A</v>
      </c>
      <c r="Y357" s="135" t="e">
        <f t="shared" si="371"/>
        <v>#N/A</v>
      </c>
      <c r="Z357" s="135" t="e">
        <f t="shared" si="371"/>
        <v>#N/A</v>
      </c>
      <c r="AA357" s="135" t="e">
        <f t="shared" si="371"/>
        <v>#N/A</v>
      </c>
      <c r="AB357" s="135" t="e">
        <f t="shared" si="371"/>
        <v>#N/A</v>
      </c>
    </row>
    <row r="358" spans="1:28" ht="15.5">
      <c r="A358" s="29" t="s">
        <v>193</v>
      </c>
      <c r="B358" s="30" t="str">
        <f t="shared" si="0"/>
        <v>PhilippinesBugallon</v>
      </c>
      <c r="C358" s="29" t="s">
        <v>30</v>
      </c>
      <c r="D358" s="30" t="s">
        <v>292</v>
      </c>
      <c r="E358" s="120">
        <v>0.241314</v>
      </c>
      <c r="F358" s="181">
        <v>5.5458216999999997E-2</v>
      </c>
      <c r="G358" s="181">
        <v>0.106773772</v>
      </c>
      <c r="H358" s="181">
        <v>0.18682069300000001</v>
      </c>
      <c r="I358" s="120">
        <v>0.290655</v>
      </c>
      <c r="J358" s="28" t="s">
        <v>1649</v>
      </c>
      <c r="K358" s="135" t="e">
        <f t="shared" ref="K358:AB358" si="372">NA()</f>
        <v>#N/A</v>
      </c>
      <c r="L358" s="135" t="e">
        <f t="shared" si="372"/>
        <v>#N/A</v>
      </c>
      <c r="M358" s="164" t="e">
        <f t="shared" si="372"/>
        <v>#N/A</v>
      </c>
      <c r="N358" s="164" t="e">
        <f t="shared" si="372"/>
        <v>#N/A</v>
      </c>
      <c r="O358" s="165" t="e">
        <f t="shared" si="372"/>
        <v>#N/A</v>
      </c>
      <c r="P358" s="135" t="e">
        <f t="shared" si="372"/>
        <v>#N/A</v>
      </c>
      <c r="Q358" s="164" t="e">
        <f t="shared" si="372"/>
        <v>#N/A</v>
      </c>
      <c r="R358" s="164" t="e">
        <f t="shared" si="372"/>
        <v>#N/A</v>
      </c>
      <c r="S358" s="164" t="e">
        <f t="shared" si="372"/>
        <v>#N/A</v>
      </c>
      <c r="T358" s="164" t="e">
        <f t="shared" si="372"/>
        <v>#N/A</v>
      </c>
      <c r="U358" s="164" t="e">
        <f t="shared" si="372"/>
        <v>#N/A</v>
      </c>
      <c r="V358" s="135" t="e">
        <f t="shared" si="372"/>
        <v>#N/A</v>
      </c>
      <c r="W358" s="135" t="e">
        <f t="shared" si="372"/>
        <v>#N/A</v>
      </c>
      <c r="X358" s="135" t="e">
        <f t="shared" si="372"/>
        <v>#N/A</v>
      </c>
      <c r="Y358" s="135" t="e">
        <f t="shared" si="372"/>
        <v>#N/A</v>
      </c>
      <c r="Z358" s="135" t="e">
        <f t="shared" si="372"/>
        <v>#N/A</v>
      </c>
      <c r="AA358" s="135" t="e">
        <f t="shared" si="372"/>
        <v>#N/A</v>
      </c>
      <c r="AB358" s="135" t="e">
        <f t="shared" si="372"/>
        <v>#N/A</v>
      </c>
    </row>
    <row r="359" spans="1:28" ht="15.5">
      <c r="A359" s="29" t="s">
        <v>193</v>
      </c>
      <c r="B359" s="30" t="str">
        <f t="shared" si="0"/>
        <v>PhilippinesBugasong</v>
      </c>
      <c r="C359" s="29" t="s">
        <v>30</v>
      </c>
      <c r="D359" s="30" t="s">
        <v>813</v>
      </c>
      <c r="E359" s="120">
        <v>0.22908899999999999</v>
      </c>
      <c r="F359" s="181">
        <v>5.3385649E-2</v>
      </c>
      <c r="G359" s="181">
        <v>9.9013138000000001E-2</v>
      </c>
      <c r="H359" s="181">
        <v>0.18203436200000001</v>
      </c>
      <c r="I359" s="120">
        <v>0.30025000000000002</v>
      </c>
      <c r="J359" s="28" t="s">
        <v>1649</v>
      </c>
      <c r="K359" s="135" t="e">
        <f t="shared" ref="K359:AB359" si="373">NA()</f>
        <v>#N/A</v>
      </c>
      <c r="L359" s="135" t="e">
        <f t="shared" si="373"/>
        <v>#N/A</v>
      </c>
      <c r="M359" s="164" t="e">
        <f t="shared" si="373"/>
        <v>#N/A</v>
      </c>
      <c r="N359" s="164" t="e">
        <f t="shared" si="373"/>
        <v>#N/A</v>
      </c>
      <c r="O359" s="165" t="e">
        <f t="shared" si="373"/>
        <v>#N/A</v>
      </c>
      <c r="P359" s="135" t="e">
        <f t="shared" si="373"/>
        <v>#N/A</v>
      </c>
      <c r="Q359" s="164" t="e">
        <f t="shared" si="373"/>
        <v>#N/A</v>
      </c>
      <c r="R359" s="164" t="e">
        <f t="shared" si="373"/>
        <v>#N/A</v>
      </c>
      <c r="S359" s="164" t="e">
        <f t="shared" si="373"/>
        <v>#N/A</v>
      </c>
      <c r="T359" s="164" t="e">
        <f t="shared" si="373"/>
        <v>#N/A</v>
      </c>
      <c r="U359" s="164" t="e">
        <f t="shared" si="373"/>
        <v>#N/A</v>
      </c>
      <c r="V359" s="135" t="e">
        <f t="shared" si="373"/>
        <v>#N/A</v>
      </c>
      <c r="W359" s="135" t="e">
        <f t="shared" si="373"/>
        <v>#N/A</v>
      </c>
      <c r="X359" s="135" t="e">
        <f t="shared" si="373"/>
        <v>#N/A</v>
      </c>
      <c r="Y359" s="135" t="e">
        <f t="shared" si="373"/>
        <v>#N/A</v>
      </c>
      <c r="Z359" s="135" t="e">
        <f t="shared" si="373"/>
        <v>#N/A</v>
      </c>
      <c r="AA359" s="135" t="e">
        <f t="shared" si="373"/>
        <v>#N/A</v>
      </c>
      <c r="AB359" s="135" t="e">
        <f t="shared" si="373"/>
        <v>#N/A</v>
      </c>
    </row>
    <row r="360" spans="1:28" ht="15.5">
      <c r="A360" s="29" t="s">
        <v>193</v>
      </c>
      <c r="B360" s="30" t="str">
        <f t="shared" si="0"/>
        <v>PhilippinesBuguey</v>
      </c>
      <c r="C360" s="29" t="s">
        <v>30</v>
      </c>
      <c r="D360" s="30" t="s">
        <v>339</v>
      </c>
      <c r="E360" s="120">
        <v>0.24179</v>
      </c>
      <c r="F360" s="181">
        <v>5.1002486E-2</v>
      </c>
      <c r="G360" s="181">
        <v>9.6172328000000001E-2</v>
      </c>
      <c r="H360" s="181">
        <v>0.18064622999999999</v>
      </c>
      <c r="I360" s="120">
        <v>0.31078699999999998</v>
      </c>
      <c r="J360" s="28" t="s">
        <v>1649</v>
      </c>
      <c r="K360" s="135" t="e">
        <f t="shared" ref="K360:AB360" si="374">NA()</f>
        <v>#N/A</v>
      </c>
      <c r="L360" s="135" t="e">
        <f t="shared" si="374"/>
        <v>#N/A</v>
      </c>
      <c r="M360" s="164" t="e">
        <f t="shared" si="374"/>
        <v>#N/A</v>
      </c>
      <c r="N360" s="164" t="e">
        <f t="shared" si="374"/>
        <v>#N/A</v>
      </c>
      <c r="O360" s="165" t="e">
        <f t="shared" si="374"/>
        <v>#N/A</v>
      </c>
      <c r="P360" s="135" t="e">
        <f t="shared" si="374"/>
        <v>#N/A</v>
      </c>
      <c r="Q360" s="164" t="e">
        <f t="shared" si="374"/>
        <v>#N/A</v>
      </c>
      <c r="R360" s="164" t="e">
        <f t="shared" si="374"/>
        <v>#N/A</v>
      </c>
      <c r="S360" s="164" t="e">
        <f t="shared" si="374"/>
        <v>#N/A</v>
      </c>
      <c r="T360" s="164" t="e">
        <f t="shared" si="374"/>
        <v>#N/A</v>
      </c>
      <c r="U360" s="164" t="e">
        <f t="shared" si="374"/>
        <v>#N/A</v>
      </c>
      <c r="V360" s="135" t="e">
        <f t="shared" si="374"/>
        <v>#N/A</v>
      </c>
      <c r="W360" s="135" t="e">
        <f t="shared" si="374"/>
        <v>#N/A</v>
      </c>
      <c r="X360" s="135" t="e">
        <f t="shared" si="374"/>
        <v>#N/A</v>
      </c>
      <c r="Y360" s="135" t="e">
        <f t="shared" si="374"/>
        <v>#N/A</v>
      </c>
      <c r="Z360" s="135" t="e">
        <f t="shared" si="374"/>
        <v>#N/A</v>
      </c>
      <c r="AA360" s="135" t="e">
        <f t="shared" si="374"/>
        <v>#N/A</v>
      </c>
      <c r="AB360" s="135" t="e">
        <f t="shared" si="374"/>
        <v>#N/A</v>
      </c>
    </row>
    <row r="361" spans="1:28" ht="15.5">
      <c r="A361" s="29" t="s">
        <v>193</v>
      </c>
      <c r="B361" s="30" t="str">
        <f t="shared" si="0"/>
        <v>PhilippinesBuguias</v>
      </c>
      <c r="C361" s="29" t="s">
        <v>30</v>
      </c>
      <c r="D361" s="30" t="s">
        <v>1492</v>
      </c>
      <c r="E361" s="120">
        <v>0.25958700000000001</v>
      </c>
      <c r="F361" s="181">
        <v>4.4857542E-2</v>
      </c>
      <c r="G361" s="181">
        <v>9.3542988999999993E-2</v>
      </c>
      <c r="H361" s="181">
        <v>0.223783437</v>
      </c>
      <c r="I361" s="120">
        <v>0.34577200000000002</v>
      </c>
      <c r="J361" s="28" t="s">
        <v>1649</v>
      </c>
      <c r="K361" s="135" t="e">
        <f t="shared" ref="K361:AB361" si="375">NA()</f>
        <v>#N/A</v>
      </c>
      <c r="L361" s="135" t="e">
        <f t="shared" si="375"/>
        <v>#N/A</v>
      </c>
      <c r="M361" s="164" t="e">
        <f t="shared" si="375"/>
        <v>#N/A</v>
      </c>
      <c r="N361" s="164" t="e">
        <f t="shared" si="375"/>
        <v>#N/A</v>
      </c>
      <c r="O361" s="165" t="e">
        <f t="shared" si="375"/>
        <v>#N/A</v>
      </c>
      <c r="P361" s="135" t="e">
        <f t="shared" si="375"/>
        <v>#N/A</v>
      </c>
      <c r="Q361" s="164" t="e">
        <f t="shared" si="375"/>
        <v>#N/A</v>
      </c>
      <c r="R361" s="164" t="e">
        <f t="shared" si="375"/>
        <v>#N/A</v>
      </c>
      <c r="S361" s="164" t="e">
        <f t="shared" si="375"/>
        <v>#N/A</v>
      </c>
      <c r="T361" s="164" t="e">
        <f t="shared" si="375"/>
        <v>#N/A</v>
      </c>
      <c r="U361" s="164" t="e">
        <f t="shared" si="375"/>
        <v>#N/A</v>
      </c>
      <c r="V361" s="135" t="e">
        <f t="shared" si="375"/>
        <v>#N/A</v>
      </c>
      <c r="W361" s="135" t="e">
        <f t="shared" si="375"/>
        <v>#N/A</v>
      </c>
      <c r="X361" s="135" t="e">
        <f t="shared" si="375"/>
        <v>#N/A</v>
      </c>
      <c r="Y361" s="135" t="e">
        <f t="shared" si="375"/>
        <v>#N/A</v>
      </c>
      <c r="Z361" s="135" t="e">
        <f t="shared" si="375"/>
        <v>#N/A</v>
      </c>
      <c r="AA361" s="135" t="e">
        <f t="shared" si="375"/>
        <v>#N/A</v>
      </c>
      <c r="AB361" s="135" t="e">
        <f t="shared" si="375"/>
        <v>#N/A</v>
      </c>
    </row>
    <row r="362" spans="1:28" ht="15.5">
      <c r="A362" s="29" t="s">
        <v>193</v>
      </c>
      <c r="B362" s="30" t="str">
        <f t="shared" si="0"/>
        <v>PhilippinesBuhi</v>
      </c>
      <c r="C362" s="29" t="s">
        <v>30</v>
      </c>
      <c r="D362" s="30" t="s">
        <v>713</v>
      </c>
      <c r="E362" s="120">
        <v>0.22878299999999999</v>
      </c>
      <c r="F362" s="181">
        <v>6.3077660999999993E-2</v>
      </c>
      <c r="G362" s="181">
        <v>0.114760899</v>
      </c>
      <c r="H362" s="181">
        <v>0.18413854800000001</v>
      </c>
      <c r="I362" s="120">
        <v>0.28084199999999998</v>
      </c>
      <c r="J362" s="28" t="s">
        <v>1649</v>
      </c>
      <c r="K362" s="135" t="e">
        <f t="shared" ref="K362:AB362" si="376">NA()</f>
        <v>#N/A</v>
      </c>
      <c r="L362" s="135" t="e">
        <f t="shared" si="376"/>
        <v>#N/A</v>
      </c>
      <c r="M362" s="164" t="e">
        <f t="shared" si="376"/>
        <v>#N/A</v>
      </c>
      <c r="N362" s="164" t="e">
        <f t="shared" si="376"/>
        <v>#N/A</v>
      </c>
      <c r="O362" s="165" t="e">
        <f t="shared" si="376"/>
        <v>#N/A</v>
      </c>
      <c r="P362" s="135" t="e">
        <f t="shared" si="376"/>
        <v>#N/A</v>
      </c>
      <c r="Q362" s="164" t="e">
        <f t="shared" si="376"/>
        <v>#N/A</v>
      </c>
      <c r="R362" s="164" t="e">
        <f t="shared" si="376"/>
        <v>#N/A</v>
      </c>
      <c r="S362" s="164" t="e">
        <f t="shared" si="376"/>
        <v>#N/A</v>
      </c>
      <c r="T362" s="164" t="e">
        <f t="shared" si="376"/>
        <v>#N/A</v>
      </c>
      <c r="U362" s="164" t="e">
        <f t="shared" si="376"/>
        <v>#N/A</v>
      </c>
      <c r="V362" s="135" t="e">
        <f t="shared" si="376"/>
        <v>#N/A</v>
      </c>
      <c r="W362" s="135" t="e">
        <f t="shared" si="376"/>
        <v>#N/A</v>
      </c>
      <c r="X362" s="135" t="e">
        <f t="shared" si="376"/>
        <v>#N/A</v>
      </c>
      <c r="Y362" s="135" t="e">
        <f t="shared" si="376"/>
        <v>#N/A</v>
      </c>
      <c r="Z362" s="135" t="e">
        <f t="shared" si="376"/>
        <v>#N/A</v>
      </c>
      <c r="AA362" s="135" t="e">
        <f t="shared" si="376"/>
        <v>#N/A</v>
      </c>
      <c r="AB362" s="135" t="e">
        <f t="shared" si="376"/>
        <v>#N/A</v>
      </c>
    </row>
    <row r="363" spans="1:28" ht="15.5">
      <c r="A363" s="29" t="s">
        <v>193</v>
      </c>
      <c r="B363" s="30" t="str">
        <f t="shared" si="0"/>
        <v>PhilippinesBula</v>
      </c>
      <c r="C363" s="29" t="s">
        <v>30</v>
      </c>
      <c r="D363" s="30" t="s">
        <v>714</v>
      </c>
      <c r="E363" s="120">
        <v>0.22568099999999999</v>
      </c>
      <c r="F363" s="181">
        <v>6.1601613E-2</v>
      </c>
      <c r="G363" s="181">
        <v>0.111752845</v>
      </c>
      <c r="H363" s="181">
        <v>0.189197753</v>
      </c>
      <c r="I363" s="120">
        <v>0.27226</v>
      </c>
      <c r="J363" s="28" t="s">
        <v>1649</v>
      </c>
      <c r="K363" s="135" t="e">
        <f t="shared" ref="K363:AB363" si="377">NA()</f>
        <v>#N/A</v>
      </c>
      <c r="L363" s="135" t="e">
        <f t="shared" si="377"/>
        <v>#N/A</v>
      </c>
      <c r="M363" s="164" t="e">
        <f t="shared" si="377"/>
        <v>#N/A</v>
      </c>
      <c r="N363" s="164" t="e">
        <f t="shared" si="377"/>
        <v>#N/A</v>
      </c>
      <c r="O363" s="165" t="e">
        <f t="shared" si="377"/>
        <v>#N/A</v>
      </c>
      <c r="P363" s="135" t="e">
        <f t="shared" si="377"/>
        <v>#N/A</v>
      </c>
      <c r="Q363" s="164" t="e">
        <f t="shared" si="377"/>
        <v>#N/A</v>
      </c>
      <c r="R363" s="164" t="e">
        <f t="shared" si="377"/>
        <v>#N/A</v>
      </c>
      <c r="S363" s="164" t="e">
        <f t="shared" si="377"/>
        <v>#N/A</v>
      </c>
      <c r="T363" s="164" t="e">
        <f t="shared" si="377"/>
        <v>#N/A</v>
      </c>
      <c r="U363" s="164" t="e">
        <f t="shared" si="377"/>
        <v>#N/A</v>
      </c>
      <c r="V363" s="135" t="e">
        <f t="shared" si="377"/>
        <v>#N/A</v>
      </c>
      <c r="W363" s="135" t="e">
        <f t="shared" si="377"/>
        <v>#N/A</v>
      </c>
      <c r="X363" s="135" t="e">
        <f t="shared" si="377"/>
        <v>#N/A</v>
      </c>
      <c r="Y363" s="135" t="e">
        <f t="shared" si="377"/>
        <v>#N/A</v>
      </c>
      <c r="Z363" s="135" t="e">
        <f t="shared" si="377"/>
        <v>#N/A</v>
      </c>
      <c r="AA363" s="135" t="e">
        <f t="shared" si="377"/>
        <v>#N/A</v>
      </c>
      <c r="AB363" s="135" t="e">
        <f t="shared" si="377"/>
        <v>#N/A</v>
      </c>
    </row>
    <row r="364" spans="1:28" ht="15.5">
      <c r="A364" s="29" t="s">
        <v>193</v>
      </c>
      <c r="B364" s="30" t="str">
        <f t="shared" si="0"/>
        <v>PhilippinesBulacan</v>
      </c>
      <c r="C364" s="29" t="s">
        <v>30</v>
      </c>
      <c r="D364" s="30" t="s">
        <v>431</v>
      </c>
      <c r="E364" s="120">
        <v>0.26885700000000001</v>
      </c>
      <c r="F364" s="181">
        <v>4.4367531000000002E-2</v>
      </c>
      <c r="G364" s="181">
        <v>8.9740742999999998E-2</v>
      </c>
      <c r="H364" s="181">
        <v>0.18313851</v>
      </c>
      <c r="I364" s="120">
        <v>0.33409499999999998</v>
      </c>
      <c r="J364" s="28" t="s">
        <v>1649</v>
      </c>
      <c r="K364" s="135" t="e">
        <f t="shared" ref="K364:AB364" si="378">NA()</f>
        <v>#N/A</v>
      </c>
      <c r="L364" s="135" t="e">
        <f t="shared" si="378"/>
        <v>#N/A</v>
      </c>
      <c r="M364" s="164" t="e">
        <f t="shared" si="378"/>
        <v>#N/A</v>
      </c>
      <c r="N364" s="164" t="e">
        <f t="shared" si="378"/>
        <v>#N/A</v>
      </c>
      <c r="O364" s="165" t="e">
        <f t="shared" si="378"/>
        <v>#N/A</v>
      </c>
      <c r="P364" s="135" t="e">
        <f t="shared" si="378"/>
        <v>#N/A</v>
      </c>
      <c r="Q364" s="164" t="e">
        <f t="shared" si="378"/>
        <v>#N/A</v>
      </c>
      <c r="R364" s="164" t="e">
        <f t="shared" si="378"/>
        <v>#N/A</v>
      </c>
      <c r="S364" s="164" t="e">
        <f t="shared" si="378"/>
        <v>#N/A</v>
      </c>
      <c r="T364" s="164" t="e">
        <f t="shared" si="378"/>
        <v>#N/A</v>
      </c>
      <c r="U364" s="164" t="e">
        <f t="shared" si="378"/>
        <v>#N/A</v>
      </c>
      <c r="V364" s="135" t="e">
        <f t="shared" si="378"/>
        <v>#N/A</v>
      </c>
      <c r="W364" s="135" t="e">
        <f t="shared" si="378"/>
        <v>#N/A</v>
      </c>
      <c r="X364" s="135" t="e">
        <f t="shared" si="378"/>
        <v>#N/A</v>
      </c>
      <c r="Y364" s="135" t="e">
        <f t="shared" si="378"/>
        <v>#N/A</v>
      </c>
      <c r="Z364" s="135" t="e">
        <f t="shared" si="378"/>
        <v>#N/A</v>
      </c>
      <c r="AA364" s="135" t="e">
        <f t="shared" si="378"/>
        <v>#N/A</v>
      </c>
      <c r="AB364" s="135" t="e">
        <f t="shared" si="378"/>
        <v>#N/A</v>
      </c>
    </row>
    <row r="365" spans="1:28" ht="15.5">
      <c r="A365" s="29" t="s">
        <v>193</v>
      </c>
      <c r="B365" s="30" t="str">
        <f t="shared" si="0"/>
        <v>PhilippinesBulalacao (San Pedro)</v>
      </c>
      <c r="C365" s="29" t="s">
        <v>30</v>
      </c>
      <c r="D365" s="30" t="s">
        <v>1784</v>
      </c>
      <c r="E365" s="120">
        <v>0.232823</v>
      </c>
      <c r="F365" s="181">
        <v>6.1472370999999998E-2</v>
      </c>
      <c r="G365" s="181">
        <v>0.11407165</v>
      </c>
      <c r="H365" s="181">
        <v>0.199529496</v>
      </c>
      <c r="I365" s="120">
        <v>0.27268799999999999</v>
      </c>
      <c r="J365" s="28" t="s">
        <v>1649</v>
      </c>
      <c r="K365" s="135" t="e">
        <f t="shared" ref="K365:AB365" si="379">NA()</f>
        <v>#N/A</v>
      </c>
      <c r="L365" s="135" t="e">
        <f t="shared" si="379"/>
        <v>#N/A</v>
      </c>
      <c r="M365" s="164" t="e">
        <f t="shared" si="379"/>
        <v>#N/A</v>
      </c>
      <c r="N365" s="164" t="e">
        <f t="shared" si="379"/>
        <v>#N/A</v>
      </c>
      <c r="O365" s="165" t="e">
        <f t="shared" si="379"/>
        <v>#N/A</v>
      </c>
      <c r="P365" s="135" t="e">
        <f t="shared" si="379"/>
        <v>#N/A</v>
      </c>
      <c r="Q365" s="164" t="e">
        <f t="shared" si="379"/>
        <v>#N/A</v>
      </c>
      <c r="R365" s="164" t="e">
        <f t="shared" si="379"/>
        <v>#N/A</v>
      </c>
      <c r="S365" s="164" t="e">
        <f t="shared" si="379"/>
        <v>#N/A</v>
      </c>
      <c r="T365" s="164" t="e">
        <f t="shared" si="379"/>
        <v>#N/A</v>
      </c>
      <c r="U365" s="164" t="e">
        <f t="shared" si="379"/>
        <v>#N/A</v>
      </c>
      <c r="V365" s="135" t="e">
        <f t="shared" si="379"/>
        <v>#N/A</v>
      </c>
      <c r="W365" s="135" t="e">
        <f t="shared" si="379"/>
        <v>#N/A</v>
      </c>
      <c r="X365" s="135" t="e">
        <f t="shared" si="379"/>
        <v>#N/A</v>
      </c>
      <c r="Y365" s="135" t="e">
        <f t="shared" si="379"/>
        <v>#N/A</v>
      </c>
      <c r="Z365" s="135" t="e">
        <f t="shared" si="379"/>
        <v>#N/A</v>
      </c>
      <c r="AA365" s="135" t="e">
        <f t="shared" si="379"/>
        <v>#N/A</v>
      </c>
      <c r="AB365" s="135" t="e">
        <f t="shared" si="379"/>
        <v>#N/A</v>
      </c>
    </row>
    <row r="366" spans="1:28" ht="15.5">
      <c r="A366" s="29" t="s">
        <v>193</v>
      </c>
      <c r="B366" s="30" t="str">
        <f t="shared" si="0"/>
        <v>PhilippinesBulan</v>
      </c>
      <c r="C366" s="29" t="s">
        <v>30</v>
      </c>
      <c r="D366" s="30" t="s">
        <v>779</v>
      </c>
      <c r="E366" s="120">
        <v>0.23838899999999999</v>
      </c>
      <c r="F366" s="181">
        <v>5.9095087999999997E-2</v>
      </c>
      <c r="G366" s="181">
        <v>0.11342379800000001</v>
      </c>
      <c r="H366" s="181">
        <v>0.20096726500000001</v>
      </c>
      <c r="I366" s="120">
        <v>0.28858099999999998</v>
      </c>
      <c r="J366" s="28" t="s">
        <v>1649</v>
      </c>
      <c r="K366" s="135" t="e">
        <f t="shared" ref="K366:AB366" si="380">NA()</f>
        <v>#N/A</v>
      </c>
      <c r="L366" s="135" t="e">
        <f t="shared" si="380"/>
        <v>#N/A</v>
      </c>
      <c r="M366" s="164" t="e">
        <f t="shared" si="380"/>
        <v>#N/A</v>
      </c>
      <c r="N366" s="164" t="e">
        <f t="shared" si="380"/>
        <v>#N/A</v>
      </c>
      <c r="O366" s="165" t="e">
        <f t="shared" si="380"/>
        <v>#N/A</v>
      </c>
      <c r="P366" s="135" t="e">
        <f t="shared" si="380"/>
        <v>#N/A</v>
      </c>
      <c r="Q366" s="164" t="e">
        <f t="shared" si="380"/>
        <v>#N/A</v>
      </c>
      <c r="R366" s="164" t="e">
        <f t="shared" si="380"/>
        <v>#N/A</v>
      </c>
      <c r="S366" s="164" t="e">
        <f t="shared" si="380"/>
        <v>#N/A</v>
      </c>
      <c r="T366" s="164" t="e">
        <f t="shared" si="380"/>
        <v>#N/A</v>
      </c>
      <c r="U366" s="164" t="e">
        <f t="shared" si="380"/>
        <v>#N/A</v>
      </c>
      <c r="V366" s="135" t="e">
        <f t="shared" si="380"/>
        <v>#N/A</v>
      </c>
      <c r="W366" s="135" t="e">
        <f t="shared" si="380"/>
        <v>#N/A</v>
      </c>
      <c r="X366" s="135" t="e">
        <f t="shared" si="380"/>
        <v>#N/A</v>
      </c>
      <c r="Y366" s="135" t="e">
        <f t="shared" si="380"/>
        <v>#N/A</v>
      </c>
      <c r="Z366" s="135" t="e">
        <f t="shared" si="380"/>
        <v>#N/A</v>
      </c>
      <c r="AA366" s="135" t="e">
        <f t="shared" si="380"/>
        <v>#N/A</v>
      </c>
      <c r="AB366" s="135" t="e">
        <f t="shared" si="380"/>
        <v>#N/A</v>
      </c>
    </row>
    <row r="367" spans="1:28" ht="15.5">
      <c r="A367" s="29" t="s">
        <v>193</v>
      </c>
      <c r="B367" s="30" t="str">
        <f t="shared" si="0"/>
        <v>PhilippinesBuldon</v>
      </c>
      <c r="C367" s="29" t="s">
        <v>30</v>
      </c>
      <c r="D367" s="30" t="s">
        <v>1613</v>
      </c>
      <c r="E367" s="120">
        <v>0.23295199999999999</v>
      </c>
      <c r="F367" s="181">
        <v>6.6747917000000004E-2</v>
      </c>
      <c r="G367" s="181">
        <v>0.115583017</v>
      </c>
      <c r="H367" s="181">
        <v>0.176860722</v>
      </c>
      <c r="I367" s="120">
        <v>0.22955</v>
      </c>
      <c r="J367" s="28" t="s">
        <v>1649</v>
      </c>
      <c r="K367" s="135" t="e">
        <f t="shared" ref="K367:AB367" si="381">NA()</f>
        <v>#N/A</v>
      </c>
      <c r="L367" s="135" t="e">
        <f t="shared" si="381"/>
        <v>#N/A</v>
      </c>
      <c r="M367" s="164" t="e">
        <f t="shared" si="381"/>
        <v>#N/A</v>
      </c>
      <c r="N367" s="164" t="e">
        <f t="shared" si="381"/>
        <v>#N/A</v>
      </c>
      <c r="O367" s="165" t="e">
        <f t="shared" si="381"/>
        <v>#N/A</v>
      </c>
      <c r="P367" s="135" t="e">
        <f t="shared" si="381"/>
        <v>#N/A</v>
      </c>
      <c r="Q367" s="164" t="e">
        <f t="shared" si="381"/>
        <v>#N/A</v>
      </c>
      <c r="R367" s="164" t="e">
        <f t="shared" si="381"/>
        <v>#N/A</v>
      </c>
      <c r="S367" s="164" t="e">
        <f t="shared" si="381"/>
        <v>#N/A</v>
      </c>
      <c r="T367" s="164" t="e">
        <f t="shared" si="381"/>
        <v>#N/A</v>
      </c>
      <c r="U367" s="164" t="e">
        <f t="shared" si="381"/>
        <v>#N/A</v>
      </c>
      <c r="V367" s="135" t="e">
        <f t="shared" si="381"/>
        <v>#N/A</v>
      </c>
      <c r="W367" s="135" t="e">
        <f t="shared" si="381"/>
        <v>#N/A</v>
      </c>
      <c r="X367" s="135" t="e">
        <f t="shared" si="381"/>
        <v>#N/A</v>
      </c>
      <c r="Y367" s="135" t="e">
        <f t="shared" si="381"/>
        <v>#N/A</v>
      </c>
      <c r="Z367" s="135" t="e">
        <f t="shared" si="381"/>
        <v>#N/A</v>
      </c>
      <c r="AA367" s="135" t="e">
        <f t="shared" si="381"/>
        <v>#N/A</v>
      </c>
      <c r="AB367" s="135" t="e">
        <f t="shared" si="381"/>
        <v>#N/A</v>
      </c>
    </row>
    <row r="368" spans="1:28" ht="15.5">
      <c r="A368" s="29" t="s">
        <v>193</v>
      </c>
      <c r="B368" s="30" t="str">
        <f t="shared" si="0"/>
        <v>PhilippinesBuluan</v>
      </c>
      <c r="C368" s="29" t="s">
        <v>30</v>
      </c>
      <c r="D368" s="30" t="s">
        <v>1615</v>
      </c>
      <c r="E368" s="120">
        <v>0.25649899999999998</v>
      </c>
      <c r="F368" s="181">
        <v>6.9888818000000005E-2</v>
      </c>
      <c r="G368" s="181">
        <v>0.12793953</v>
      </c>
      <c r="H368" s="181">
        <v>0.20458726599999999</v>
      </c>
      <c r="I368" s="120">
        <v>0.24612100000000001</v>
      </c>
      <c r="J368" s="28" t="s">
        <v>1649</v>
      </c>
      <c r="K368" s="135" t="e">
        <f t="shared" ref="K368:AB368" si="382">NA()</f>
        <v>#N/A</v>
      </c>
      <c r="L368" s="135" t="e">
        <f t="shared" si="382"/>
        <v>#N/A</v>
      </c>
      <c r="M368" s="164" t="e">
        <f t="shared" si="382"/>
        <v>#N/A</v>
      </c>
      <c r="N368" s="164" t="e">
        <f t="shared" si="382"/>
        <v>#N/A</v>
      </c>
      <c r="O368" s="165" t="e">
        <f t="shared" si="382"/>
        <v>#N/A</v>
      </c>
      <c r="P368" s="135" t="e">
        <f t="shared" si="382"/>
        <v>#N/A</v>
      </c>
      <c r="Q368" s="164" t="e">
        <f t="shared" si="382"/>
        <v>#N/A</v>
      </c>
      <c r="R368" s="164" t="e">
        <f t="shared" si="382"/>
        <v>#N/A</v>
      </c>
      <c r="S368" s="164" t="e">
        <f t="shared" si="382"/>
        <v>#N/A</v>
      </c>
      <c r="T368" s="164" t="e">
        <f t="shared" si="382"/>
        <v>#N/A</v>
      </c>
      <c r="U368" s="164" t="e">
        <f t="shared" si="382"/>
        <v>#N/A</v>
      </c>
      <c r="V368" s="135" t="e">
        <f t="shared" si="382"/>
        <v>#N/A</v>
      </c>
      <c r="W368" s="135" t="e">
        <f t="shared" si="382"/>
        <v>#N/A</v>
      </c>
      <c r="X368" s="135" t="e">
        <f t="shared" si="382"/>
        <v>#N/A</v>
      </c>
      <c r="Y368" s="135" t="e">
        <f t="shared" si="382"/>
        <v>#N/A</v>
      </c>
      <c r="Z368" s="135" t="e">
        <f t="shared" si="382"/>
        <v>#N/A</v>
      </c>
      <c r="AA368" s="135" t="e">
        <f t="shared" si="382"/>
        <v>#N/A</v>
      </c>
      <c r="AB368" s="135" t="e">
        <f t="shared" si="382"/>
        <v>#N/A</v>
      </c>
    </row>
    <row r="369" spans="1:28" ht="15.5">
      <c r="A369" s="29" t="s">
        <v>193</v>
      </c>
      <c r="B369" s="30" t="str">
        <f t="shared" si="0"/>
        <v>PhilippinesBulusan</v>
      </c>
      <c r="C369" s="29" t="s">
        <v>30</v>
      </c>
      <c r="D369" s="30" t="s">
        <v>780</v>
      </c>
      <c r="E369" s="120">
        <v>0.219804</v>
      </c>
      <c r="F369" s="181">
        <v>5.6414961999999999E-2</v>
      </c>
      <c r="G369" s="181">
        <v>0.103391016</v>
      </c>
      <c r="H369" s="181">
        <v>0.17518790400000001</v>
      </c>
      <c r="I369" s="120">
        <v>0.29710700000000001</v>
      </c>
      <c r="J369" s="28" t="s">
        <v>1649</v>
      </c>
      <c r="K369" s="135" t="e">
        <f t="shared" ref="K369:AB369" si="383">NA()</f>
        <v>#N/A</v>
      </c>
      <c r="L369" s="135" t="e">
        <f t="shared" si="383"/>
        <v>#N/A</v>
      </c>
      <c r="M369" s="164" t="e">
        <f t="shared" si="383"/>
        <v>#N/A</v>
      </c>
      <c r="N369" s="164" t="e">
        <f t="shared" si="383"/>
        <v>#N/A</v>
      </c>
      <c r="O369" s="165" t="e">
        <f t="shared" si="383"/>
        <v>#N/A</v>
      </c>
      <c r="P369" s="135" t="e">
        <f t="shared" si="383"/>
        <v>#N/A</v>
      </c>
      <c r="Q369" s="164" t="e">
        <f t="shared" si="383"/>
        <v>#N/A</v>
      </c>
      <c r="R369" s="164" t="e">
        <f t="shared" si="383"/>
        <v>#N/A</v>
      </c>
      <c r="S369" s="164" t="e">
        <f t="shared" si="383"/>
        <v>#N/A</v>
      </c>
      <c r="T369" s="164" t="e">
        <f t="shared" si="383"/>
        <v>#N/A</v>
      </c>
      <c r="U369" s="164" t="e">
        <f t="shared" si="383"/>
        <v>#N/A</v>
      </c>
      <c r="V369" s="135" t="e">
        <f t="shared" si="383"/>
        <v>#N/A</v>
      </c>
      <c r="W369" s="135" t="e">
        <f t="shared" si="383"/>
        <v>#N/A</v>
      </c>
      <c r="X369" s="135" t="e">
        <f t="shared" si="383"/>
        <v>#N/A</v>
      </c>
      <c r="Y369" s="135" t="e">
        <f t="shared" si="383"/>
        <v>#N/A</v>
      </c>
      <c r="Z369" s="135" t="e">
        <f t="shared" si="383"/>
        <v>#N/A</v>
      </c>
      <c r="AA369" s="135" t="e">
        <f t="shared" si="383"/>
        <v>#N/A</v>
      </c>
      <c r="AB369" s="135" t="e">
        <f t="shared" si="383"/>
        <v>#N/A</v>
      </c>
    </row>
    <row r="370" spans="1:28" ht="15.5">
      <c r="A370" s="29" t="s">
        <v>193</v>
      </c>
      <c r="B370" s="30" t="str">
        <f t="shared" si="0"/>
        <v>PhilippinesBumbaran</v>
      </c>
      <c r="C370" s="29" t="s">
        <v>30</v>
      </c>
      <c r="D370" s="30" t="s">
        <v>1604</v>
      </c>
      <c r="E370" s="120">
        <v>0.26862799999999998</v>
      </c>
      <c r="F370" s="181">
        <v>6.9031824000000006E-2</v>
      </c>
      <c r="G370" s="181">
        <v>0.123930391</v>
      </c>
      <c r="H370" s="181">
        <v>0.20421113399999999</v>
      </c>
      <c r="I370" s="120">
        <v>0.284107</v>
      </c>
      <c r="J370" s="28" t="s">
        <v>1649</v>
      </c>
      <c r="K370" s="135" t="e">
        <f t="shared" ref="K370:AB370" si="384">NA()</f>
        <v>#N/A</v>
      </c>
      <c r="L370" s="135" t="e">
        <f t="shared" si="384"/>
        <v>#N/A</v>
      </c>
      <c r="M370" s="164" t="e">
        <f t="shared" si="384"/>
        <v>#N/A</v>
      </c>
      <c r="N370" s="164" t="e">
        <f t="shared" si="384"/>
        <v>#N/A</v>
      </c>
      <c r="O370" s="165" t="e">
        <f t="shared" si="384"/>
        <v>#N/A</v>
      </c>
      <c r="P370" s="135" t="e">
        <f t="shared" si="384"/>
        <v>#N/A</v>
      </c>
      <c r="Q370" s="164" t="e">
        <f t="shared" si="384"/>
        <v>#N/A</v>
      </c>
      <c r="R370" s="164" t="e">
        <f t="shared" si="384"/>
        <v>#N/A</v>
      </c>
      <c r="S370" s="164" t="e">
        <f t="shared" si="384"/>
        <v>#N/A</v>
      </c>
      <c r="T370" s="164" t="e">
        <f t="shared" si="384"/>
        <v>#N/A</v>
      </c>
      <c r="U370" s="164" t="e">
        <f t="shared" si="384"/>
        <v>#N/A</v>
      </c>
      <c r="V370" s="135" t="e">
        <f t="shared" si="384"/>
        <v>#N/A</v>
      </c>
      <c r="W370" s="135" t="e">
        <f t="shared" si="384"/>
        <v>#N/A</v>
      </c>
      <c r="X370" s="135" t="e">
        <f t="shared" si="384"/>
        <v>#N/A</v>
      </c>
      <c r="Y370" s="135" t="e">
        <f t="shared" si="384"/>
        <v>#N/A</v>
      </c>
      <c r="Z370" s="135" t="e">
        <f t="shared" si="384"/>
        <v>#N/A</v>
      </c>
      <c r="AA370" s="135" t="e">
        <f t="shared" si="384"/>
        <v>#N/A</v>
      </c>
      <c r="AB370" s="135" t="e">
        <f t="shared" si="384"/>
        <v>#N/A</v>
      </c>
    </row>
    <row r="371" spans="1:28" ht="15.5">
      <c r="A371" s="29" t="s">
        <v>193</v>
      </c>
      <c r="B371" s="30" t="str">
        <f t="shared" si="0"/>
        <v>PhilippinesBunawan</v>
      </c>
      <c r="C371" s="29" t="s">
        <v>30</v>
      </c>
      <c r="D371" s="30" t="s">
        <v>1704</v>
      </c>
      <c r="E371" s="120">
        <v>0.24263000000000001</v>
      </c>
      <c r="F371" s="181">
        <v>5.0364332999999997E-2</v>
      </c>
      <c r="G371" s="181">
        <v>0.104338774</v>
      </c>
      <c r="H371" s="181">
        <v>0.21060441599999999</v>
      </c>
      <c r="I371" s="120">
        <v>0.31516499999999997</v>
      </c>
      <c r="J371" s="28" t="s">
        <v>1649</v>
      </c>
      <c r="K371" s="135" t="e">
        <f t="shared" ref="K371:AB371" si="385">NA()</f>
        <v>#N/A</v>
      </c>
      <c r="L371" s="135" t="e">
        <f t="shared" si="385"/>
        <v>#N/A</v>
      </c>
      <c r="M371" s="164" t="e">
        <f t="shared" si="385"/>
        <v>#N/A</v>
      </c>
      <c r="N371" s="164" t="e">
        <f t="shared" si="385"/>
        <v>#N/A</v>
      </c>
      <c r="O371" s="165" t="e">
        <f t="shared" si="385"/>
        <v>#N/A</v>
      </c>
      <c r="P371" s="135" t="e">
        <f t="shared" si="385"/>
        <v>#N/A</v>
      </c>
      <c r="Q371" s="164" t="e">
        <f t="shared" si="385"/>
        <v>#N/A</v>
      </c>
      <c r="R371" s="164" t="e">
        <f t="shared" si="385"/>
        <v>#N/A</v>
      </c>
      <c r="S371" s="164" t="e">
        <f t="shared" si="385"/>
        <v>#N/A</v>
      </c>
      <c r="T371" s="164" t="e">
        <f t="shared" si="385"/>
        <v>#N/A</v>
      </c>
      <c r="U371" s="164" t="e">
        <f t="shared" si="385"/>
        <v>#N/A</v>
      </c>
      <c r="V371" s="135" t="e">
        <f t="shared" si="385"/>
        <v>#N/A</v>
      </c>
      <c r="W371" s="135" t="e">
        <f t="shared" si="385"/>
        <v>#N/A</v>
      </c>
      <c r="X371" s="135" t="e">
        <f t="shared" si="385"/>
        <v>#N/A</v>
      </c>
      <c r="Y371" s="135" t="e">
        <f t="shared" si="385"/>
        <v>#N/A</v>
      </c>
      <c r="Z371" s="135" t="e">
        <f t="shared" si="385"/>
        <v>#N/A</v>
      </c>
      <c r="AA371" s="135" t="e">
        <f t="shared" si="385"/>
        <v>#N/A</v>
      </c>
      <c r="AB371" s="135" t="e">
        <f t="shared" si="385"/>
        <v>#N/A</v>
      </c>
    </row>
    <row r="372" spans="1:28" ht="15.5">
      <c r="A372" s="29" t="s">
        <v>193</v>
      </c>
      <c r="B372" s="30" t="str">
        <f t="shared" si="0"/>
        <v>PhilippinesBurauen</v>
      </c>
      <c r="C372" s="29" t="s">
        <v>30</v>
      </c>
      <c r="D372" s="30" t="s">
        <v>1026</v>
      </c>
      <c r="E372" s="120">
        <v>0.236896</v>
      </c>
      <c r="F372" s="181">
        <v>5.1562618999999997E-2</v>
      </c>
      <c r="G372" s="181">
        <v>0.10299249000000001</v>
      </c>
      <c r="H372" s="181">
        <v>0.19965106599999999</v>
      </c>
      <c r="I372" s="120">
        <v>0.302454</v>
      </c>
      <c r="J372" s="28" t="s">
        <v>1649</v>
      </c>
      <c r="K372" s="135" t="e">
        <f t="shared" ref="K372:AB372" si="386">NA()</f>
        <v>#N/A</v>
      </c>
      <c r="L372" s="135" t="e">
        <f t="shared" si="386"/>
        <v>#N/A</v>
      </c>
      <c r="M372" s="164" t="e">
        <f t="shared" si="386"/>
        <v>#N/A</v>
      </c>
      <c r="N372" s="164" t="e">
        <f t="shared" si="386"/>
        <v>#N/A</v>
      </c>
      <c r="O372" s="165" t="e">
        <f t="shared" si="386"/>
        <v>#N/A</v>
      </c>
      <c r="P372" s="135" t="e">
        <f t="shared" si="386"/>
        <v>#N/A</v>
      </c>
      <c r="Q372" s="164" t="e">
        <f t="shared" si="386"/>
        <v>#N/A</v>
      </c>
      <c r="R372" s="164" t="e">
        <f t="shared" si="386"/>
        <v>#N/A</v>
      </c>
      <c r="S372" s="164" t="e">
        <f t="shared" si="386"/>
        <v>#N/A</v>
      </c>
      <c r="T372" s="164" t="e">
        <f t="shared" si="386"/>
        <v>#N/A</v>
      </c>
      <c r="U372" s="164" t="e">
        <f t="shared" si="386"/>
        <v>#N/A</v>
      </c>
      <c r="V372" s="135" t="e">
        <f t="shared" si="386"/>
        <v>#N/A</v>
      </c>
      <c r="W372" s="135" t="e">
        <f t="shared" si="386"/>
        <v>#N/A</v>
      </c>
      <c r="X372" s="135" t="e">
        <f t="shared" si="386"/>
        <v>#N/A</v>
      </c>
      <c r="Y372" s="135" t="e">
        <f t="shared" si="386"/>
        <v>#N/A</v>
      </c>
      <c r="Z372" s="135" t="e">
        <f t="shared" si="386"/>
        <v>#N/A</v>
      </c>
      <c r="AA372" s="135" t="e">
        <f t="shared" si="386"/>
        <v>#N/A</v>
      </c>
      <c r="AB372" s="135" t="e">
        <f t="shared" si="386"/>
        <v>#N/A</v>
      </c>
    </row>
    <row r="373" spans="1:28" ht="15.5">
      <c r="A373" s="29" t="s">
        <v>193</v>
      </c>
      <c r="B373" s="30" t="str">
        <f t="shared" si="0"/>
        <v>PhilippinesBurdeos</v>
      </c>
      <c r="C373" s="29" t="s">
        <v>30</v>
      </c>
      <c r="D373" s="30" t="s">
        <v>630</v>
      </c>
      <c r="E373" s="120">
        <v>0.22851299999999999</v>
      </c>
      <c r="F373" s="181">
        <v>6.1322870000000002E-2</v>
      </c>
      <c r="G373" s="181">
        <v>0.11065022400000001</v>
      </c>
      <c r="H373" s="181">
        <v>0.195216741</v>
      </c>
      <c r="I373" s="120">
        <v>0.28860200000000003</v>
      </c>
      <c r="J373" s="28" t="s">
        <v>1649</v>
      </c>
      <c r="K373" s="135" t="e">
        <f t="shared" ref="K373:AB373" si="387">NA()</f>
        <v>#N/A</v>
      </c>
      <c r="L373" s="135" t="e">
        <f t="shared" si="387"/>
        <v>#N/A</v>
      </c>
      <c r="M373" s="164" t="e">
        <f t="shared" si="387"/>
        <v>#N/A</v>
      </c>
      <c r="N373" s="164" t="e">
        <f t="shared" si="387"/>
        <v>#N/A</v>
      </c>
      <c r="O373" s="165" t="e">
        <f t="shared" si="387"/>
        <v>#N/A</v>
      </c>
      <c r="P373" s="135" t="e">
        <f t="shared" si="387"/>
        <v>#N/A</v>
      </c>
      <c r="Q373" s="164" t="e">
        <f t="shared" si="387"/>
        <v>#N/A</v>
      </c>
      <c r="R373" s="164" t="e">
        <f t="shared" si="387"/>
        <v>#N/A</v>
      </c>
      <c r="S373" s="164" t="e">
        <f t="shared" si="387"/>
        <v>#N/A</v>
      </c>
      <c r="T373" s="164" t="e">
        <f t="shared" si="387"/>
        <v>#N/A</v>
      </c>
      <c r="U373" s="164" t="e">
        <f t="shared" si="387"/>
        <v>#N/A</v>
      </c>
      <c r="V373" s="135" t="e">
        <f t="shared" si="387"/>
        <v>#N/A</v>
      </c>
      <c r="W373" s="135" t="e">
        <f t="shared" si="387"/>
        <v>#N/A</v>
      </c>
      <c r="X373" s="135" t="e">
        <f t="shared" si="387"/>
        <v>#N/A</v>
      </c>
      <c r="Y373" s="135" t="e">
        <f t="shared" si="387"/>
        <v>#N/A</v>
      </c>
      <c r="Z373" s="135" t="e">
        <f t="shared" si="387"/>
        <v>#N/A</v>
      </c>
      <c r="AA373" s="135" t="e">
        <f t="shared" si="387"/>
        <v>#N/A</v>
      </c>
      <c r="AB373" s="135" t="e">
        <f t="shared" si="387"/>
        <v>#N/A</v>
      </c>
    </row>
    <row r="374" spans="1:28" ht="15.5">
      <c r="A374" s="29" t="s">
        <v>193</v>
      </c>
      <c r="B374" s="30" t="str">
        <f t="shared" si="0"/>
        <v>PhilippinesBurgos</v>
      </c>
      <c r="C374" s="29" t="s">
        <v>30</v>
      </c>
      <c r="D374" s="30" t="s">
        <v>202</v>
      </c>
      <c r="E374" s="120">
        <v>0.24721099999999999</v>
      </c>
      <c r="F374" s="181">
        <v>4.4880098E-2</v>
      </c>
      <c r="G374" s="181">
        <v>8.7572149000000002E-2</v>
      </c>
      <c r="H374" s="181">
        <v>0.17582334699999999</v>
      </c>
      <c r="I374" s="120">
        <v>0.33055800000000002</v>
      </c>
      <c r="J374" s="28" t="s">
        <v>1649</v>
      </c>
      <c r="K374" s="135" t="e">
        <f t="shared" ref="K374:AB374" si="388">NA()</f>
        <v>#N/A</v>
      </c>
      <c r="L374" s="135" t="e">
        <f t="shared" si="388"/>
        <v>#N/A</v>
      </c>
      <c r="M374" s="164" t="e">
        <f t="shared" si="388"/>
        <v>#N/A</v>
      </c>
      <c r="N374" s="164" t="e">
        <f t="shared" si="388"/>
        <v>#N/A</v>
      </c>
      <c r="O374" s="165" t="e">
        <f t="shared" si="388"/>
        <v>#N/A</v>
      </c>
      <c r="P374" s="135" t="e">
        <f t="shared" si="388"/>
        <v>#N/A</v>
      </c>
      <c r="Q374" s="164" t="e">
        <f t="shared" si="388"/>
        <v>#N/A</v>
      </c>
      <c r="R374" s="164" t="e">
        <f t="shared" si="388"/>
        <v>#N/A</v>
      </c>
      <c r="S374" s="164" t="e">
        <f t="shared" si="388"/>
        <v>#N/A</v>
      </c>
      <c r="T374" s="164" t="e">
        <f t="shared" si="388"/>
        <v>#N/A</v>
      </c>
      <c r="U374" s="164" t="e">
        <f t="shared" si="388"/>
        <v>#N/A</v>
      </c>
      <c r="V374" s="135" t="e">
        <f t="shared" si="388"/>
        <v>#N/A</v>
      </c>
      <c r="W374" s="135" t="e">
        <f t="shared" si="388"/>
        <v>#N/A</v>
      </c>
      <c r="X374" s="135" t="e">
        <f t="shared" si="388"/>
        <v>#N/A</v>
      </c>
      <c r="Y374" s="135" t="e">
        <f t="shared" si="388"/>
        <v>#N/A</v>
      </c>
      <c r="Z374" s="135" t="e">
        <f t="shared" si="388"/>
        <v>#N/A</v>
      </c>
      <c r="AA374" s="135" t="e">
        <f t="shared" si="388"/>
        <v>#N/A</v>
      </c>
      <c r="AB374" s="135" t="e">
        <f t="shared" si="388"/>
        <v>#N/A</v>
      </c>
    </row>
    <row r="375" spans="1:28" ht="15.5">
      <c r="A375" s="29" t="s">
        <v>193</v>
      </c>
      <c r="B375" s="30" t="str">
        <f t="shared" si="0"/>
        <v>PhilippinesBuruanga</v>
      </c>
      <c r="C375" s="29" t="s">
        <v>30</v>
      </c>
      <c r="D375" s="30" t="s">
        <v>797</v>
      </c>
      <c r="E375" s="120">
        <v>0.24485599999999999</v>
      </c>
      <c r="F375" s="181">
        <v>4.9623743999999997E-2</v>
      </c>
      <c r="G375" s="181">
        <v>9.6774193999999994E-2</v>
      </c>
      <c r="H375" s="181">
        <v>0.193022154</v>
      </c>
      <c r="I375" s="120">
        <v>0.31137199999999998</v>
      </c>
      <c r="J375" s="28" t="s">
        <v>1649</v>
      </c>
      <c r="K375" s="135" t="e">
        <f t="shared" ref="K375:AB375" si="389">NA()</f>
        <v>#N/A</v>
      </c>
      <c r="L375" s="135" t="e">
        <f t="shared" si="389"/>
        <v>#N/A</v>
      </c>
      <c r="M375" s="164" t="e">
        <f t="shared" si="389"/>
        <v>#N/A</v>
      </c>
      <c r="N375" s="164" t="e">
        <f t="shared" si="389"/>
        <v>#N/A</v>
      </c>
      <c r="O375" s="165" t="e">
        <f t="shared" si="389"/>
        <v>#N/A</v>
      </c>
      <c r="P375" s="135" t="e">
        <f t="shared" si="389"/>
        <v>#N/A</v>
      </c>
      <c r="Q375" s="164" t="e">
        <f t="shared" si="389"/>
        <v>#N/A</v>
      </c>
      <c r="R375" s="164" t="e">
        <f t="shared" si="389"/>
        <v>#N/A</v>
      </c>
      <c r="S375" s="164" t="e">
        <f t="shared" si="389"/>
        <v>#N/A</v>
      </c>
      <c r="T375" s="164" t="e">
        <f t="shared" si="389"/>
        <v>#N/A</v>
      </c>
      <c r="U375" s="164" t="e">
        <f t="shared" si="389"/>
        <v>#N/A</v>
      </c>
      <c r="V375" s="135" t="e">
        <f t="shared" si="389"/>
        <v>#N/A</v>
      </c>
      <c r="W375" s="135" t="e">
        <f t="shared" si="389"/>
        <v>#N/A</v>
      </c>
      <c r="X375" s="135" t="e">
        <f t="shared" si="389"/>
        <v>#N/A</v>
      </c>
      <c r="Y375" s="135" t="e">
        <f t="shared" si="389"/>
        <v>#N/A</v>
      </c>
      <c r="Z375" s="135" t="e">
        <f t="shared" si="389"/>
        <v>#N/A</v>
      </c>
      <c r="AA375" s="135" t="e">
        <f t="shared" si="389"/>
        <v>#N/A</v>
      </c>
      <c r="AB375" s="135" t="e">
        <f t="shared" si="389"/>
        <v>#N/A</v>
      </c>
    </row>
    <row r="376" spans="1:28" ht="15.5">
      <c r="A376" s="29" t="s">
        <v>193</v>
      </c>
      <c r="B376" s="30" t="str">
        <f t="shared" si="0"/>
        <v>PhilippinesBustos</v>
      </c>
      <c r="C376" s="29" t="s">
        <v>30</v>
      </c>
      <c r="D376" s="30" t="s">
        <v>436</v>
      </c>
      <c r="E376" s="120">
        <v>0.26870899999999998</v>
      </c>
      <c r="F376" s="181">
        <v>4.7420157999999997E-2</v>
      </c>
      <c r="G376" s="181">
        <v>9.4795566999999997E-2</v>
      </c>
      <c r="H376" s="181">
        <v>0.190008801</v>
      </c>
      <c r="I376" s="120">
        <v>0.32239400000000001</v>
      </c>
      <c r="J376" s="28" t="s">
        <v>1649</v>
      </c>
      <c r="K376" s="135" t="e">
        <f t="shared" ref="K376:AB376" si="390">NA()</f>
        <v>#N/A</v>
      </c>
      <c r="L376" s="135" t="e">
        <f t="shared" si="390"/>
        <v>#N/A</v>
      </c>
      <c r="M376" s="164" t="e">
        <f t="shared" si="390"/>
        <v>#N/A</v>
      </c>
      <c r="N376" s="164" t="e">
        <f t="shared" si="390"/>
        <v>#N/A</v>
      </c>
      <c r="O376" s="165" t="e">
        <f t="shared" si="390"/>
        <v>#N/A</v>
      </c>
      <c r="P376" s="135" t="e">
        <f t="shared" si="390"/>
        <v>#N/A</v>
      </c>
      <c r="Q376" s="164" t="e">
        <f t="shared" si="390"/>
        <v>#N/A</v>
      </c>
      <c r="R376" s="164" t="e">
        <f t="shared" si="390"/>
        <v>#N/A</v>
      </c>
      <c r="S376" s="164" t="e">
        <f t="shared" si="390"/>
        <v>#N/A</v>
      </c>
      <c r="T376" s="164" t="e">
        <f t="shared" si="390"/>
        <v>#N/A</v>
      </c>
      <c r="U376" s="164" t="e">
        <f t="shared" si="390"/>
        <v>#N/A</v>
      </c>
      <c r="V376" s="135" t="e">
        <f t="shared" si="390"/>
        <v>#N/A</v>
      </c>
      <c r="W376" s="135" t="e">
        <f t="shared" si="390"/>
        <v>#N/A</v>
      </c>
      <c r="X376" s="135" t="e">
        <f t="shared" si="390"/>
        <v>#N/A</v>
      </c>
      <c r="Y376" s="135" t="e">
        <f t="shared" si="390"/>
        <v>#N/A</v>
      </c>
      <c r="Z376" s="135" t="e">
        <f t="shared" si="390"/>
        <v>#N/A</v>
      </c>
      <c r="AA376" s="135" t="e">
        <f t="shared" si="390"/>
        <v>#N/A</v>
      </c>
      <c r="AB376" s="135" t="e">
        <f t="shared" si="390"/>
        <v>#N/A</v>
      </c>
    </row>
    <row r="377" spans="1:28" ht="15.5">
      <c r="A377" s="29" t="s">
        <v>193</v>
      </c>
      <c r="B377" s="30" t="str">
        <f t="shared" si="0"/>
        <v>PhilippinesBusuanga</v>
      </c>
      <c r="C377" s="29" t="s">
        <v>30</v>
      </c>
      <c r="D377" s="30" t="s">
        <v>1801</v>
      </c>
      <c r="E377" s="120">
        <v>0.23832</v>
      </c>
      <c r="F377" s="181">
        <v>5.5837794000000003E-2</v>
      </c>
      <c r="G377" s="181">
        <v>0.10555202800000001</v>
      </c>
      <c r="H377" s="181">
        <v>0.20175995599999999</v>
      </c>
      <c r="I377" s="120">
        <v>0.30749300000000002</v>
      </c>
      <c r="J377" s="28" t="s">
        <v>1649</v>
      </c>
      <c r="K377" s="135" t="e">
        <f t="shared" ref="K377:AB377" si="391">NA()</f>
        <v>#N/A</v>
      </c>
      <c r="L377" s="135" t="e">
        <f t="shared" si="391"/>
        <v>#N/A</v>
      </c>
      <c r="M377" s="164" t="e">
        <f t="shared" si="391"/>
        <v>#N/A</v>
      </c>
      <c r="N377" s="164" t="e">
        <f t="shared" si="391"/>
        <v>#N/A</v>
      </c>
      <c r="O377" s="165" t="e">
        <f t="shared" si="391"/>
        <v>#N/A</v>
      </c>
      <c r="P377" s="135" t="e">
        <f t="shared" si="391"/>
        <v>#N/A</v>
      </c>
      <c r="Q377" s="164" t="e">
        <f t="shared" si="391"/>
        <v>#N/A</v>
      </c>
      <c r="R377" s="164" t="e">
        <f t="shared" si="391"/>
        <v>#N/A</v>
      </c>
      <c r="S377" s="164" t="e">
        <f t="shared" si="391"/>
        <v>#N/A</v>
      </c>
      <c r="T377" s="164" t="e">
        <f t="shared" si="391"/>
        <v>#N/A</v>
      </c>
      <c r="U377" s="164" t="e">
        <f t="shared" si="391"/>
        <v>#N/A</v>
      </c>
      <c r="V377" s="135" t="e">
        <f t="shared" si="391"/>
        <v>#N/A</v>
      </c>
      <c r="W377" s="135" t="e">
        <f t="shared" si="391"/>
        <v>#N/A</v>
      </c>
      <c r="X377" s="135" t="e">
        <f t="shared" si="391"/>
        <v>#N/A</v>
      </c>
      <c r="Y377" s="135" t="e">
        <f t="shared" si="391"/>
        <v>#N/A</v>
      </c>
      <c r="Z377" s="135" t="e">
        <f t="shared" si="391"/>
        <v>#N/A</v>
      </c>
      <c r="AA377" s="135" t="e">
        <f t="shared" si="391"/>
        <v>#N/A</v>
      </c>
      <c r="AB377" s="135" t="e">
        <f t="shared" si="391"/>
        <v>#N/A</v>
      </c>
    </row>
    <row r="378" spans="1:28" ht="15.5">
      <c r="A378" s="29" t="s">
        <v>193</v>
      </c>
      <c r="B378" s="30" t="str">
        <f t="shared" si="0"/>
        <v>PhilippinesButig</v>
      </c>
      <c r="C378" s="29" t="s">
        <v>30</v>
      </c>
      <c r="D378" s="30" t="s">
        <v>1570</v>
      </c>
      <c r="E378" s="120">
        <v>0.24562200000000001</v>
      </c>
      <c r="F378" s="181">
        <v>6.4915553000000001E-2</v>
      </c>
      <c r="G378" s="181">
        <v>0.11247539099999999</v>
      </c>
      <c r="H378" s="181">
        <v>0.17314267999999999</v>
      </c>
      <c r="I378" s="120">
        <v>0.23116800000000001</v>
      </c>
      <c r="J378" s="28" t="s">
        <v>1649</v>
      </c>
      <c r="K378" s="135" t="e">
        <f t="shared" ref="K378:AB378" si="392">NA()</f>
        <v>#N/A</v>
      </c>
      <c r="L378" s="135" t="e">
        <f t="shared" si="392"/>
        <v>#N/A</v>
      </c>
      <c r="M378" s="164" t="e">
        <f t="shared" si="392"/>
        <v>#N/A</v>
      </c>
      <c r="N378" s="164" t="e">
        <f t="shared" si="392"/>
        <v>#N/A</v>
      </c>
      <c r="O378" s="165" t="e">
        <f t="shared" si="392"/>
        <v>#N/A</v>
      </c>
      <c r="P378" s="135" t="e">
        <f t="shared" si="392"/>
        <v>#N/A</v>
      </c>
      <c r="Q378" s="164" t="e">
        <f t="shared" si="392"/>
        <v>#N/A</v>
      </c>
      <c r="R378" s="164" t="e">
        <f t="shared" si="392"/>
        <v>#N/A</v>
      </c>
      <c r="S378" s="164" t="e">
        <f t="shared" si="392"/>
        <v>#N/A</v>
      </c>
      <c r="T378" s="164" t="e">
        <f t="shared" si="392"/>
        <v>#N/A</v>
      </c>
      <c r="U378" s="164" t="e">
        <f t="shared" si="392"/>
        <v>#N/A</v>
      </c>
      <c r="V378" s="135" t="e">
        <f t="shared" si="392"/>
        <v>#N/A</v>
      </c>
      <c r="W378" s="135" t="e">
        <f t="shared" si="392"/>
        <v>#N/A</v>
      </c>
      <c r="X378" s="135" t="e">
        <f t="shared" si="392"/>
        <v>#N/A</v>
      </c>
      <c r="Y378" s="135" t="e">
        <f t="shared" si="392"/>
        <v>#N/A</v>
      </c>
      <c r="Z378" s="135" t="e">
        <f t="shared" si="392"/>
        <v>#N/A</v>
      </c>
      <c r="AA378" s="135" t="e">
        <f t="shared" si="392"/>
        <v>#N/A</v>
      </c>
      <c r="AB378" s="135" t="e">
        <f t="shared" si="392"/>
        <v>#N/A</v>
      </c>
    </row>
    <row r="379" spans="1:28" ht="15.5">
      <c r="A379" s="29" t="s">
        <v>193</v>
      </c>
      <c r="B379" s="30" t="str">
        <f t="shared" si="0"/>
        <v>PhilippinesButuan City (Capital)</v>
      </c>
      <c r="C379" s="29" t="s">
        <v>30</v>
      </c>
      <c r="D379" s="30" t="s">
        <v>1692</v>
      </c>
      <c r="E379" s="120">
        <v>0.25248999999999999</v>
      </c>
      <c r="F379" s="181">
        <v>5.0453475999999997E-2</v>
      </c>
      <c r="G379" s="181">
        <v>0.10087431700000001</v>
      </c>
      <c r="H379" s="181">
        <v>0.195806125</v>
      </c>
      <c r="I379" s="120">
        <v>0.30451299999999998</v>
      </c>
      <c r="J379" s="28" t="s">
        <v>1649</v>
      </c>
      <c r="K379" s="135" t="e">
        <f t="shared" ref="K379:AB379" si="393">NA()</f>
        <v>#N/A</v>
      </c>
      <c r="L379" s="135" t="e">
        <f t="shared" si="393"/>
        <v>#N/A</v>
      </c>
      <c r="M379" s="164" t="e">
        <f t="shared" si="393"/>
        <v>#N/A</v>
      </c>
      <c r="N379" s="164" t="e">
        <f t="shared" si="393"/>
        <v>#N/A</v>
      </c>
      <c r="O379" s="165" t="e">
        <f t="shared" si="393"/>
        <v>#N/A</v>
      </c>
      <c r="P379" s="135" t="e">
        <f t="shared" si="393"/>
        <v>#N/A</v>
      </c>
      <c r="Q379" s="164" t="e">
        <f t="shared" si="393"/>
        <v>#N/A</v>
      </c>
      <c r="R379" s="164" t="e">
        <f t="shared" si="393"/>
        <v>#N/A</v>
      </c>
      <c r="S379" s="164" t="e">
        <f t="shared" si="393"/>
        <v>#N/A</v>
      </c>
      <c r="T379" s="164" t="e">
        <f t="shared" si="393"/>
        <v>#N/A</v>
      </c>
      <c r="U379" s="164" t="e">
        <f t="shared" si="393"/>
        <v>#N/A</v>
      </c>
      <c r="V379" s="135" t="e">
        <f t="shared" si="393"/>
        <v>#N/A</v>
      </c>
      <c r="W379" s="135" t="e">
        <f t="shared" si="393"/>
        <v>#N/A</v>
      </c>
      <c r="X379" s="135" t="e">
        <f t="shared" si="393"/>
        <v>#N/A</v>
      </c>
      <c r="Y379" s="135" t="e">
        <f t="shared" si="393"/>
        <v>#N/A</v>
      </c>
      <c r="Z379" s="135" t="e">
        <f t="shared" si="393"/>
        <v>#N/A</v>
      </c>
      <c r="AA379" s="135" t="e">
        <f t="shared" si="393"/>
        <v>#N/A</v>
      </c>
      <c r="AB379" s="135" t="e">
        <f t="shared" si="393"/>
        <v>#N/A</v>
      </c>
    </row>
    <row r="380" spans="1:28" ht="15.5">
      <c r="A380" s="29" t="s">
        <v>193</v>
      </c>
      <c r="B380" s="30" t="str">
        <f t="shared" si="0"/>
        <v>PhilippinesBuug</v>
      </c>
      <c r="C380" s="29" t="s">
        <v>30</v>
      </c>
      <c r="D380" s="30" t="s">
        <v>1186</v>
      </c>
      <c r="E380" s="120">
        <v>0.23685600000000001</v>
      </c>
      <c r="F380" s="181">
        <v>5.2601409000000002E-2</v>
      </c>
      <c r="G380" s="181">
        <v>0.102090954</v>
      </c>
      <c r="H380" s="181">
        <v>0.18935961100000001</v>
      </c>
      <c r="I380" s="120">
        <v>0.300813</v>
      </c>
      <c r="J380" s="28" t="s">
        <v>1649</v>
      </c>
      <c r="K380" s="135" t="e">
        <f t="shared" ref="K380:AB380" si="394">NA()</f>
        <v>#N/A</v>
      </c>
      <c r="L380" s="135" t="e">
        <f t="shared" si="394"/>
        <v>#N/A</v>
      </c>
      <c r="M380" s="164" t="e">
        <f t="shared" si="394"/>
        <v>#N/A</v>
      </c>
      <c r="N380" s="164" t="e">
        <f t="shared" si="394"/>
        <v>#N/A</v>
      </c>
      <c r="O380" s="165" t="e">
        <f t="shared" si="394"/>
        <v>#N/A</v>
      </c>
      <c r="P380" s="135" t="e">
        <f t="shared" si="394"/>
        <v>#N/A</v>
      </c>
      <c r="Q380" s="164" t="e">
        <f t="shared" si="394"/>
        <v>#N/A</v>
      </c>
      <c r="R380" s="164" t="e">
        <f t="shared" si="394"/>
        <v>#N/A</v>
      </c>
      <c r="S380" s="164" t="e">
        <f t="shared" si="394"/>
        <v>#N/A</v>
      </c>
      <c r="T380" s="164" t="e">
        <f t="shared" si="394"/>
        <v>#N/A</v>
      </c>
      <c r="U380" s="164" t="e">
        <f t="shared" si="394"/>
        <v>#N/A</v>
      </c>
      <c r="V380" s="135" t="e">
        <f t="shared" si="394"/>
        <v>#N/A</v>
      </c>
      <c r="W380" s="135" t="e">
        <f t="shared" si="394"/>
        <v>#N/A</v>
      </c>
      <c r="X380" s="135" t="e">
        <f t="shared" si="394"/>
        <v>#N/A</v>
      </c>
      <c r="Y380" s="135" t="e">
        <f t="shared" si="394"/>
        <v>#N/A</v>
      </c>
      <c r="Z380" s="135" t="e">
        <f t="shared" si="394"/>
        <v>#N/A</v>
      </c>
      <c r="AA380" s="135" t="e">
        <f t="shared" si="394"/>
        <v>#N/A</v>
      </c>
      <c r="AB380" s="135" t="e">
        <f t="shared" si="394"/>
        <v>#N/A</v>
      </c>
    </row>
    <row r="381" spans="1:28" ht="15.5">
      <c r="A381" s="29" t="s">
        <v>193</v>
      </c>
      <c r="B381" s="30" t="str">
        <f t="shared" si="0"/>
        <v>PhilippinesCaba</v>
      </c>
      <c r="C381" s="29" t="s">
        <v>30</v>
      </c>
      <c r="D381" s="30" t="s">
        <v>264</v>
      </c>
      <c r="E381" s="120">
        <v>0.245338</v>
      </c>
      <c r="F381" s="181">
        <v>4.4239756999999998E-2</v>
      </c>
      <c r="G381" s="181">
        <v>8.8842506000000002E-2</v>
      </c>
      <c r="H381" s="181">
        <v>0.178456373</v>
      </c>
      <c r="I381" s="120">
        <v>0.32864500000000002</v>
      </c>
      <c r="J381" s="28" t="s">
        <v>1649</v>
      </c>
      <c r="K381" s="135" t="e">
        <f t="shared" ref="K381:AB381" si="395">NA()</f>
        <v>#N/A</v>
      </c>
      <c r="L381" s="135" t="e">
        <f t="shared" si="395"/>
        <v>#N/A</v>
      </c>
      <c r="M381" s="164" t="e">
        <f t="shared" si="395"/>
        <v>#N/A</v>
      </c>
      <c r="N381" s="164" t="e">
        <f t="shared" si="395"/>
        <v>#N/A</v>
      </c>
      <c r="O381" s="165" t="e">
        <f t="shared" si="395"/>
        <v>#N/A</v>
      </c>
      <c r="P381" s="135" t="e">
        <f t="shared" si="395"/>
        <v>#N/A</v>
      </c>
      <c r="Q381" s="164" t="e">
        <f t="shared" si="395"/>
        <v>#N/A</v>
      </c>
      <c r="R381" s="164" t="e">
        <f t="shared" si="395"/>
        <v>#N/A</v>
      </c>
      <c r="S381" s="164" t="e">
        <f t="shared" si="395"/>
        <v>#N/A</v>
      </c>
      <c r="T381" s="164" t="e">
        <f t="shared" si="395"/>
        <v>#N/A</v>
      </c>
      <c r="U381" s="164" t="e">
        <f t="shared" si="395"/>
        <v>#N/A</v>
      </c>
      <c r="V381" s="135" t="e">
        <f t="shared" si="395"/>
        <v>#N/A</v>
      </c>
      <c r="W381" s="135" t="e">
        <f t="shared" si="395"/>
        <v>#N/A</v>
      </c>
      <c r="X381" s="135" t="e">
        <f t="shared" si="395"/>
        <v>#N/A</v>
      </c>
      <c r="Y381" s="135" t="e">
        <f t="shared" si="395"/>
        <v>#N/A</v>
      </c>
      <c r="Z381" s="135" t="e">
        <f t="shared" si="395"/>
        <v>#N/A</v>
      </c>
      <c r="AA381" s="135" t="e">
        <f t="shared" si="395"/>
        <v>#N/A</v>
      </c>
      <c r="AB381" s="135" t="e">
        <f t="shared" si="395"/>
        <v>#N/A</v>
      </c>
    </row>
    <row r="382" spans="1:28" ht="15.5">
      <c r="A382" s="29" t="s">
        <v>193</v>
      </c>
      <c r="B382" s="30" t="str">
        <f t="shared" si="0"/>
        <v>PhilippinesCabagan</v>
      </c>
      <c r="C382" s="29" t="s">
        <v>30</v>
      </c>
      <c r="D382" s="30" t="s">
        <v>367</v>
      </c>
      <c r="E382" s="120">
        <v>0.253857</v>
      </c>
      <c r="F382" s="181">
        <v>4.9308406999999999E-2</v>
      </c>
      <c r="G382" s="181">
        <v>0.10049029399999999</v>
      </c>
      <c r="H382" s="181">
        <v>0.20410969800000001</v>
      </c>
      <c r="I382" s="120">
        <v>0.31594100000000003</v>
      </c>
      <c r="J382" s="28" t="s">
        <v>1649</v>
      </c>
      <c r="K382" s="135" t="e">
        <f t="shared" ref="K382:AB382" si="396">NA()</f>
        <v>#N/A</v>
      </c>
      <c r="L382" s="135" t="e">
        <f t="shared" si="396"/>
        <v>#N/A</v>
      </c>
      <c r="M382" s="164" t="e">
        <f t="shared" si="396"/>
        <v>#N/A</v>
      </c>
      <c r="N382" s="164" t="e">
        <f t="shared" si="396"/>
        <v>#N/A</v>
      </c>
      <c r="O382" s="165" t="e">
        <f t="shared" si="396"/>
        <v>#N/A</v>
      </c>
      <c r="P382" s="135" t="e">
        <f t="shared" si="396"/>
        <v>#N/A</v>
      </c>
      <c r="Q382" s="164" t="e">
        <f t="shared" si="396"/>
        <v>#N/A</v>
      </c>
      <c r="R382" s="164" t="e">
        <f t="shared" si="396"/>
        <v>#N/A</v>
      </c>
      <c r="S382" s="164" t="e">
        <f t="shared" si="396"/>
        <v>#N/A</v>
      </c>
      <c r="T382" s="164" t="e">
        <f t="shared" si="396"/>
        <v>#N/A</v>
      </c>
      <c r="U382" s="164" t="e">
        <f t="shared" si="396"/>
        <v>#N/A</v>
      </c>
      <c r="V382" s="135" t="e">
        <f t="shared" si="396"/>
        <v>#N/A</v>
      </c>
      <c r="W382" s="135" t="e">
        <f t="shared" si="396"/>
        <v>#N/A</v>
      </c>
      <c r="X382" s="135" t="e">
        <f t="shared" si="396"/>
        <v>#N/A</v>
      </c>
      <c r="Y382" s="135" t="e">
        <f t="shared" si="396"/>
        <v>#N/A</v>
      </c>
      <c r="Z382" s="135" t="e">
        <f t="shared" si="396"/>
        <v>#N/A</v>
      </c>
      <c r="AA382" s="135" t="e">
        <f t="shared" si="396"/>
        <v>#N/A</v>
      </c>
      <c r="AB382" s="135" t="e">
        <f t="shared" si="396"/>
        <v>#N/A</v>
      </c>
    </row>
    <row r="383" spans="1:28" ht="15.5">
      <c r="A383" s="29" t="s">
        <v>193</v>
      </c>
      <c r="B383" s="30" t="str">
        <f t="shared" si="0"/>
        <v>PhilippinesCabanatuan City</v>
      </c>
      <c r="C383" s="29" t="s">
        <v>30</v>
      </c>
      <c r="D383" s="30" t="s">
        <v>457</v>
      </c>
      <c r="E383" s="120">
        <v>0.270204</v>
      </c>
      <c r="F383" s="181">
        <v>4.7675453999999999E-2</v>
      </c>
      <c r="G383" s="181">
        <v>9.6962256999999996E-2</v>
      </c>
      <c r="H383" s="181">
        <v>0.19715052399999999</v>
      </c>
      <c r="I383" s="120">
        <v>0.31864999999999999</v>
      </c>
      <c r="J383" s="28" t="s">
        <v>1649</v>
      </c>
      <c r="K383" s="135" t="e">
        <f t="shared" ref="K383:AB383" si="397">NA()</f>
        <v>#N/A</v>
      </c>
      <c r="L383" s="135" t="e">
        <f t="shared" si="397"/>
        <v>#N/A</v>
      </c>
      <c r="M383" s="164" t="e">
        <f t="shared" si="397"/>
        <v>#N/A</v>
      </c>
      <c r="N383" s="164" t="e">
        <f t="shared" si="397"/>
        <v>#N/A</v>
      </c>
      <c r="O383" s="165" t="e">
        <f t="shared" si="397"/>
        <v>#N/A</v>
      </c>
      <c r="P383" s="135" t="e">
        <f t="shared" si="397"/>
        <v>#N/A</v>
      </c>
      <c r="Q383" s="164" t="e">
        <f t="shared" si="397"/>
        <v>#N/A</v>
      </c>
      <c r="R383" s="164" t="e">
        <f t="shared" si="397"/>
        <v>#N/A</v>
      </c>
      <c r="S383" s="164" t="e">
        <f t="shared" si="397"/>
        <v>#N/A</v>
      </c>
      <c r="T383" s="164" t="e">
        <f t="shared" si="397"/>
        <v>#N/A</v>
      </c>
      <c r="U383" s="164" t="e">
        <f t="shared" si="397"/>
        <v>#N/A</v>
      </c>
      <c r="V383" s="135" t="e">
        <f t="shared" si="397"/>
        <v>#N/A</v>
      </c>
      <c r="W383" s="135" t="e">
        <f t="shared" si="397"/>
        <v>#N/A</v>
      </c>
      <c r="X383" s="135" t="e">
        <f t="shared" si="397"/>
        <v>#N/A</v>
      </c>
      <c r="Y383" s="135" t="e">
        <f t="shared" si="397"/>
        <v>#N/A</v>
      </c>
      <c r="Z383" s="135" t="e">
        <f t="shared" si="397"/>
        <v>#N/A</v>
      </c>
      <c r="AA383" s="135" t="e">
        <f t="shared" si="397"/>
        <v>#N/A</v>
      </c>
      <c r="AB383" s="135" t="e">
        <f t="shared" si="397"/>
        <v>#N/A</v>
      </c>
    </row>
    <row r="384" spans="1:28" ht="15.5">
      <c r="A384" s="29" t="s">
        <v>193</v>
      </c>
      <c r="B384" s="30" t="str">
        <f t="shared" si="0"/>
        <v>PhilippinesCabangan</v>
      </c>
      <c r="C384" s="29" t="s">
        <v>30</v>
      </c>
      <c r="D384" s="30" t="s">
        <v>523</v>
      </c>
      <c r="E384" s="120">
        <v>0.23987600000000001</v>
      </c>
      <c r="F384" s="181">
        <v>4.7927512999999998E-2</v>
      </c>
      <c r="G384" s="181">
        <v>9.0370781999999997E-2</v>
      </c>
      <c r="H384" s="181">
        <v>0.17354846400000001</v>
      </c>
      <c r="I384" s="120">
        <v>0.30703799999999998</v>
      </c>
      <c r="J384" s="28" t="s">
        <v>1649</v>
      </c>
      <c r="K384" s="135" t="e">
        <f t="shared" ref="K384:AB384" si="398">NA()</f>
        <v>#N/A</v>
      </c>
      <c r="L384" s="135" t="e">
        <f t="shared" si="398"/>
        <v>#N/A</v>
      </c>
      <c r="M384" s="164" t="e">
        <f t="shared" si="398"/>
        <v>#N/A</v>
      </c>
      <c r="N384" s="164" t="e">
        <f t="shared" si="398"/>
        <v>#N/A</v>
      </c>
      <c r="O384" s="165" t="e">
        <f t="shared" si="398"/>
        <v>#N/A</v>
      </c>
      <c r="P384" s="135" t="e">
        <f t="shared" si="398"/>
        <v>#N/A</v>
      </c>
      <c r="Q384" s="164" t="e">
        <f t="shared" si="398"/>
        <v>#N/A</v>
      </c>
      <c r="R384" s="164" t="e">
        <f t="shared" si="398"/>
        <v>#N/A</v>
      </c>
      <c r="S384" s="164" t="e">
        <f t="shared" si="398"/>
        <v>#N/A</v>
      </c>
      <c r="T384" s="164" t="e">
        <f t="shared" si="398"/>
        <v>#N/A</v>
      </c>
      <c r="U384" s="164" t="e">
        <f t="shared" si="398"/>
        <v>#N/A</v>
      </c>
      <c r="V384" s="135" t="e">
        <f t="shared" si="398"/>
        <v>#N/A</v>
      </c>
      <c r="W384" s="135" t="e">
        <f t="shared" si="398"/>
        <v>#N/A</v>
      </c>
      <c r="X384" s="135" t="e">
        <f t="shared" si="398"/>
        <v>#N/A</v>
      </c>
      <c r="Y384" s="135" t="e">
        <f t="shared" si="398"/>
        <v>#N/A</v>
      </c>
      <c r="Z384" s="135" t="e">
        <f t="shared" si="398"/>
        <v>#N/A</v>
      </c>
      <c r="AA384" s="135" t="e">
        <f t="shared" si="398"/>
        <v>#N/A</v>
      </c>
      <c r="AB384" s="135" t="e">
        <f t="shared" si="398"/>
        <v>#N/A</v>
      </c>
    </row>
    <row r="385" spans="1:28" ht="15.5">
      <c r="A385" s="29" t="s">
        <v>193</v>
      </c>
      <c r="B385" s="30" t="str">
        <f t="shared" si="0"/>
        <v>PhilippinesCabanglasan</v>
      </c>
      <c r="C385" s="29" t="s">
        <v>30</v>
      </c>
      <c r="D385" s="30" t="s">
        <v>1225</v>
      </c>
      <c r="E385" s="120">
        <v>0.22728499999999999</v>
      </c>
      <c r="F385" s="181">
        <v>5.9828807999999997E-2</v>
      </c>
      <c r="G385" s="181">
        <v>0.11327470100000001</v>
      </c>
      <c r="H385" s="181">
        <v>0.19663499700000001</v>
      </c>
      <c r="I385" s="120">
        <v>0.29326099999999999</v>
      </c>
      <c r="J385" s="28" t="s">
        <v>1649</v>
      </c>
      <c r="K385" s="135" t="e">
        <f t="shared" ref="K385:AB385" si="399">NA()</f>
        <v>#N/A</v>
      </c>
      <c r="L385" s="135" t="e">
        <f t="shared" si="399"/>
        <v>#N/A</v>
      </c>
      <c r="M385" s="164" t="e">
        <f t="shared" si="399"/>
        <v>#N/A</v>
      </c>
      <c r="N385" s="164" t="e">
        <f t="shared" si="399"/>
        <v>#N/A</v>
      </c>
      <c r="O385" s="165" t="e">
        <f t="shared" si="399"/>
        <v>#N/A</v>
      </c>
      <c r="P385" s="135" t="e">
        <f t="shared" si="399"/>
        <v>#N/A</v>
      </c>
      <c r="Q385" s="164" t="e">
        <f t="shared" si="399"/>
        <v>#N/A</v>
      </c>
      <c r="R385" s="164" t="e">
        <f t="shared" si="399"/>
        <v>#N/A</v>
      </c>
      <c r="S385" s="164" t="e">
        <f t="shared" si="399"/>
        <v>#N/A</v>
      </c>
      <c r="T385" s="164" t="e">
        <f t="shared" si="399"/>
        <v>#N/A</v>
      </c>
      <c r="U385" s="164" t="e">
        <f t="shared" si="399"/>
        <v>#N/A</v>
      </c>
      <c r="V385" s="135" t="e">
        <f t="shared" si="399"/>
        <v>#N/A</v>
      </c>
      <c r="W385" s="135" t="e">
        <f t="shared" si="399"/>
        <v>#N/A</v>
      </c>
      <c r="X385" s="135" t="e">
        <f t="shared" si="399"/>
        <v>#N/A</v>
      </c>
      <c r="Y385" s="135" t="e">
        <f t="shared" si="399"/>
        <v>#N/A</v>
      </c>
      <c r="Z385" s="135" t="e">
        <f t="shared" si="399"/>
        <v>#N/A</v>
      </c>
      <c r="AA385" s="135" t="e">
        <f t="shared" si="399"/>
        <v>#N/A</v>
      </c>
      <c r="AB385" s="135" t="e">
        <f t="shared" si="399"/>
        <v>#N/A</v>
      </c>
    </row>
    <row r="386" spans="1:28" ht="15.5">
      <c r="A386" s="29" t="s">
        <v>193</v>
      </c>
      <c r="B386" s="30" t="str">
        <f t="shared" si="0"/>
        <v>PhilippinesCabarroguis (Capital)</v>
      </c>
      <c r="C386" s="29" t="s">
        <v>30</v>
      </c>
      <c r="D386" s="30" t="s">
        <v>411</v>
      </c>
      <c r="E386" s="120">
        <v>0.246223</v>
      </c>
      <c r="F386" s="181">
        <v>4.9964030999999999E-2</v>
      </c>
      <c r="G386" s="181">
        <v>9.7017854000000001E-2</v>
      </c>
      <c r="H386" s="181">
        <v>0.18559937200000001</v>
      </c>
      <c r="I386" s="120">
        <v>0.31927299999999997</v>
      </c>
      <c r="J386" s="28" t="s">
        <v>1649</v>
      </c>
      <c r="K386" s="135" t="e">
        <f t="shared" ref="K386:AB386" si="400">NA()</f>
        <v>#N/A</v>
      </c>
      <c r="L386" s="135" t="e">
        <f t="shared" si="400"/>
        <v>#N/A</v>
      </c>
      <c r="M386" s="164" t="e">
        <f t="shared" si="400"/>
        <v>#N/A</v>
      </c>
      <c r="N386" s="164" t="e">
        <f t="shared" si="400"/>
        <v>#N/A</v>
      </c>
      <c r="O386" s="165" t="e">
        <f t="shared" si="400"/>
        <v>#N/A</v>
      </c>
      <c r="P386" s="135" t="e">
        <f t="shared" si="400"/>
        <v>#N/A</v>
      </c>
      <c r="Q386" s="164" t="e">
        <f t="shared" si="400"/>
        <v>#N/A</v>
      </c>
      <c r="R386" s="164" t="e">
        <f t="shared" si="400"/>
        <v>#N/A</v>
      </c>
      <c r="S386" s="164" t="e">
        <f t="shared" si="400"/>
        <v>#N/A</v>
      </c>
      <c r="T386" s="164" t="e">
        <f t="shared" si="400"/>
        <v>#N/A</v>
      </c>
      <c r="U386" s="164" t="e">
        <f t="shared" si="400"/>
        <v>#N/A</v>
      </c>
      <c r="V386" s="135" t="e">
        <f t="shared" si="400"/>
        <v>#N/A</v>
      </c>
      <c r="W386" s="135" t="e">
        <f t="shared" si="400"/>
        <v>#N/A</v>
      </c>
      <c r="X386" s="135" t="e">
        <f t="shared" si="400"/>
        <v>#N/A</v>
      </c>
      <c r="Y386" s="135" t="e">
        <f t="shared" si="400"/>
        <v>#N/A</v>
      </c>
      <c r="Z386" s="135" t="e">
        <f t="shared" si="400"/>
        <v>#N/A</v>
      </c>
      <c r="AA386" s="135" t="e">
        <f t="shared" si="400"/>
        <v>#N/A</v>
      </c>
      <c r="AB386" s="135" t="e">
        <f t="shared" si="400"/>
        <v>#N/A</v>
      </c>
    </row>
    <row r="387" spans="1:28" ht="15.5">
      <c r="A387" s="29" t="s">
        <v>193</v>
      </c>
      <c r="B387" s="30" t="str">
        <f t="shared" si="0"/>
        <v>PhilippinesCabatuan</v>
      </c>
      <c r="C387" s="29" t="s">
        <v>30</v>
      </c>
      <c r="D387" s="30" t="s">
        <v>368</v>
      </c>
      <c r="E387" s="120">
        <v>0.25381399999999998</v>
      </c>
      <c r="F387" s="181">
        <v>4.5802463000000002E-2</v>
      </c>
      <c r="G387" s="181">
        <v>9.0164017999999999E-2</v>
      </c>
      <c r="H387" s="181">
        <v>0.179336774</v>
      </c>
      <c r="I387" s="120">
        <v>0.330652</v>
      </c>
      <c r="J387" s="28" t="s">
        <v>1649</v>
      </c>
      <c r="K387" s="135" t="e">
        <f t="shared" ref="K387:AB387" si="401">NA()</f>
        <v>#N/A</v>
      </c>
      <c r="L387" s="135" t="e">
        <f t="shared" si="401"/>
        <v>#N/A</v>
      </c>
      <c r="M387" s="164" t="e">
        <f t="shared" si="401"/>
        <v>#N/A</v>
      </c>
      <c r="N387" s="164" t="e">
        <f t="shared" si="401"/>
        <v>#N/A</v>
      </c>
      <c r="O387" s="165" t="e">
        <f t="shared" si="401"/>
        <v>#N/A</v>
      </c>
      <c r="P387" s="135" t="e">
        <f t="shared" si="401"/>
        <v>#N/A</v>
      </c>
      <c r="Q387" s="164" t="e">
        <f t="shared" si="401"/>
        <v>#N/A</v>
      </c>
      <c r="R387" s="164" t="e">
        <f t="shared" si="401"/>
        <v>#N/A</v>
      </c>
      <c r="S387" s="164" t="e">
        <f t="shared" si="401"/>
        <v>#N/A</v>
      </c>
      <c r="T387" s="164" t="e">
        <f t="shared" si="401"/>
        <v>#N/A</v>
      </c>
      <c r="U387" s="164" t="e">
        <f t="shared" si="401"/>
        <v>#N/A</v>
      </c>
      <c r="V387" s="135" t="e">
        <f t="shared" si="401"/>
        <v>#N/A</v>
      </c>
      <c r="W387" s="135" t="e">
        <f t="shared" si="401"/>
        <v>#N/A</v>
      </c>
      <c r="X387" s="135" t="e">
        <f t="shared" si="401"/>
        <v>#N/A</v>
      </c>
      <c r="Y387" s="135" t="e">
        <f t="shared" si="401"/>
        <v>#N/A</v>
      </c>
      <c r="Z387" s="135" t="e">
        <f t="shared" si="401"/>
        <v>#N/A</v>
      </c>
      <c r="AA387" s="135" t="e">
        <f t="shared" si="401"/>
        <v>#N/A</v>
      </c>
      <c r="AB387" s="135" t="e">
        <f t="shared" si="401"/>
        <v>#N/A</v>
      </c>
    </row>
    <row r="388" spans="1:28" ht="15.5">
      <c r="A388" s="29" t="s">
        <v>193</v>
      </c>
      <c r="B388" s="30" t="str">
        <f t="shared" si="0"/>
        <v>PhilippinesCabiao</v>
      </c>
      <c r="C388" s="29" t="s">
        <v>30</v>
      </c>
      <c r="D388" s="30" t="s">
        <v>458</v>
      </c>
      <c r="E388" s="120">
        <v>0.25916699999999998</v>
      </c>
      <c r="F388" s="181">
        <v>4.9096914999999998E-2</v>
      </c>
      <c r="G388" s="181">
        <v>9.7307832999999996E-2</v>
      </c>
      <c r="H388" s="181">
        <v>0.19035022200000001</v>
      </c>
      <c r="I388" s="120">
        <v>0.31550400000000001</v>
      </c>
      <c r="J388" s="28" t="s">
        <v>1649</v>
      </c>
      <c r="K388" s="135" t="e">
        <f t="shared" ref="K388:AB388" si="402">NA()</f>
        <v>#N/A</v>
      </c>
      <c r="L388" s="135" t="e">
        <f t="shared" si="402"/>
        <v>#N/A</v>
      </c>
      <c r="M388" s="164" t="e">
        <f t="shared" si="402"/>
        <v>#N/A</v>
      </c>
      <c r="N388" s="164" t="e">
        <f t="shared" si="402"/>
        <v>#N/A</v>
      </c>
      <c r="O388" s="165" t="e">
        <f t="shared" si="402"/>
        <v>#N/A</v>
      </c>
      <c r="P388" s="135" t="e">
        <f t="shared" si="402"/>
        <v>#N/A</v>
      </c>
      <c r="Q388" s="164" t="e">
        <f t="shared" si="402"/>
        <v>#N/A</v>
      </c>
      <c r="R388" s="164" t="e">
        <f t="shared" si="402"/>
        <v>#N/A</v>
      </c>
      <c r="S388" s="164" t="e">
        <f t="shared" si="402"/>
        <v>#N/A</v>
      </c>
      <c r="T388" s="164" t="e">
        <f t="shared" si="402"/>
        <v>#N/A</v>
      </c>
      <c r="U388" s="164" t="e">
        <f t="shared" si="402"/>
        <v>#N/A</v>
      </c>
      <c r="V388" s="135" t="e">
        <f t="shared" si="402"/>
        <v>#N/A</v>
      </c>
      <c r="W388" s="135" t="e">
        <f t="shared" si="402"/>
        <v>#N/A</v>
      </c>
      <c r="X388" s="135" t="e">
        <f t="shared" si="402"/>
        <v>#N/A</v>
      </c>
      <c r="Y388" s="135" t="e">
        <f t="shared" si="402"/>
        <v>#N/A</v>
      </c>
      <c r="Z388" s="135" t="e">
        <f t="shared" si="402"/>
        <v>#N/A</v>
      </c>
      <c r="AA388" s="135" t="e">
        <f t="shared" si="402"/>
        <v>#N/A</v>
      </c>
      <c r="AB388" s="135" t="e">
        <f t="shared" si="402"/>
        <v>#N/A</v>
      </c>
    </row>
    <row r="389" spans="1:28" ht="15.5">
      <c r="A389" s="29" t="s">
        <v>193</v>
      </c>
      <c r="B389" s="30" t="str">
        <f t="shared" si="0"/>
        <v>PhilippinesCabucgayan</v>
      </c>
      <c r="C389" s="29" t="s">
        <v>30</v>
      </c>
      <c r="D389" s="30" t="s">
        <v>1124</v>
      </c>
      <c r="E389" s="120">
        <v>0.224023</v>
      </c>
      <c r="F389" s="181">
        <v>5.7725611000000003E-2</v>
      </c>
      <c r="G389" s="181">
        <v>0.10650375199999999</v>
      </c>
      <c r="H389" s="181">
        <v>0.18520300200000001</v>
      </c>
      <c r="I389" s="120">
        <v>0.28824300000000003</v>
      </c>
      <c r="J389" s="28" t="s">
        <v>1649</v>
      </c>
      <c r="K389" s="135" t="e">
        <f t="shared" ref="K389:AB389" si="403">NA()</f>
        <v>#N/A</v>
      </c>
      <c r="L389" s="135" t="e">
        <f t="shared" si="403"/>
        <v>#N/A</v>
      </c>
      <c r="M389" s="164" t="e">
        <f t="shared" si="403"/>
        <v>#N/A</v>
      </c>
      <c r="N389" s="164" t="e">
        <f t="shared" si="403"/>
        <v>#N/A</v>
      </c>
      <c r="O389" s="165" t="e">
        <f t="shared" si="403"/>
        <v>#N/A</v>
      </c>
      <c r="P389" s="135" t="e">
        <f t="shared" si="403"/>
        <v>#N/A</v>
      </c>
      <c r="Q389" s="164" t="e">
        <f t="shared" si="403"/>
        <v>#N/A</v>
      </c>
      <c r="R389" s="164" t="e">
        <f t="shared" si="403"/>
        <v>#N/A</v>
      </c>
      <c r="S389" s="164" t="e">
        <f t="shared" si="403"/>
        <v>#N/A</v>
      </c>
      <c r="T389" s="164" t="e">
        <f t="shared" si="403"/>
        <v>#N/A</v>
      </c>
      <c r="U389" s="164" t="e">
        <f t="shared" si="403"/>
        <v>#N/A</v>
      </c>
      <c r="V389" s="135" t="e">
        <f t="shared" si="403"/>
        <v>#N/A</v>
      </c>
      <c r="W389" s="135" t="e">
        <f t="shared" si="403"/>
        <v>#N/A</v>
      </c>
      <c r="X389" s="135" t="e">
        <f t="shared" si="403"/>
        <v>#N/A</v>
      </c>
      <c r="Y389" s="135" t="e">
        <f t="shared" si="403"/>
        <v>#N/A</v>
      </c>
      <c r="Z389" s="135" t="e">
        <f t="shared" si="403"/>
        <v>#N/A</v>
      </c>
      <c r="AA389" s="135" t="e">
        <f t="shared" si="403"/>
        <v>#N/A</v>
      </c>
      <c r="AB389" s="135" t="e">
        <f t="shared" si="403"/>
        <v>#N/A</v>
      </c>
    </row>
    <row r="390" spans="1:28" ht="15.5">
      <c r="A390" s="29" t="s">
        <v>193</v>
      </c>
      <c r="B390" s="30" t="str">
        <f t="shared" si="0"/>
        <v>PhilippinesCabugao</v>
      </c>
      <c r="C390" s="29" t="s">
        <v>30</v>
      </c>
      <c r="D390" s="30" t="s">
        <v>225</v>
      </c>
      <c r="E390" s="120">
        <v>0.24407300000000001</v>
      </c>
      <c r="F390" s="181">
        <v>4.7012079999999998E-2</v>
      </c>
      <c r="G390" s="181">
        <v>8.9970934000000002E-2</v>
      </c>
      <c r="H390" s="181">
        <v>0.17327537900000001</v>
      </c>
      <c r="I390" s="120">
        <v>0.32252500000000001</v>
      </c>
      <c r="J390" s="28" t="s">
        <v>1649</v>
      </c>
      <c r="K390" s="135" t="e">
        <f t="shared" ref="K390:AB390" si="404">NA()</f>
        <v>#N/A</v>
      </c>
      <c r="L390" s="135" t="e">
        <f t="shared" si="404"/>
        <v>#N/A</v>
      </c>
      <c r="M390" s="164" t="e">
        <f t="shared" si="404"/>
        <v>#N/A</v>
      </c>
      <c r="N390" s="164" t="e">
        <f t="shared" si="404"/>
        <v>#N/A</v>
      </c>
      <c r="O390" s="165" t="e">
        <f t="shared" si="404"/>
        <v>#N/A</v>
      </c>
      <c r="P390" s="135" t="e">
        <f t="shared" si="404"/>
        <v>#N/A</v>
      </c>
      <c r="Q390" s="164" t="e">
        <f t="shared" si="404"/>
        <v>#N/A</v>
      </c>
      <c r="R390" s="164" t="e">
        <f t="shared" si="404"/>
        <v>#N/A</v>
      </c>
      <c r="S390" s="164" t="e">
        <f t="shared" si="404"/>
        <v>#N/A</v>
      </c>
      <c r="T390" s="164" t="e">
        <f t="shared" si="404"/>
        <v>#N/A</v>
      </c>
      <c r="U390" s="164" t="e">
        <f t="shared" si="404"/>
        <v>#N/A</v>
      </c>
      <c r="V390" s="135" t="e">
        <f t="shared" si="404"/>
        <v>#N/A</v>
      </c>
      <c r="W390" s="135" t="e">
        <f t="shared" si="404"/>
        <v>#N/A</v>
      </c>
      <c r="X390" s="135" t="e">
        <f t="shared" si="404"/>
        <v>#N/A</v>
      </c>
      <c r="Y390" s="135" t="e">
        <f t="shared" si="404"/>
        <v>#N/A</v>
      </c>
      <c r="Z390" s="135" t="e">
        <f t="shared" si="404"/>
        <v>#N/A</v>
      </c>
      <c r="AA390" s="135" t="e">
        <f t="shared" si="404"/>
        <v>#N/A</v>
      </c>
      <c r="AB390" s="135" t="e">
        <f t="shared" si="404"/>
        <v>#N/A</v>
      </c>
    </row>
    <row r="391" spans="1:28" ht="15.5">
      <c r="A391" s="29" t="s">
        <v>193</v>
      </c>
      <c r="B391" s="30" t="str">
        <f t="shared" si="0"/>
        <v>PhilippinesCabusao</v>
      </c>
      <c r="C391" s="29" t="s">
        <v>30</v>
      </c>
      <c r="D391" s="30" t="s">
        <v>715</v>
      </c>
      <c r="E391" s="120">
        <v>0.220525</v>
      </c>
      <c r="F391" s="181">
        <v>6.0390280999999997E-2</v>
      </c>
      <c r="G391" s="181">
        <v>0.108224167</v>
      </c>
      <c r="H391" s="181">
        <v>0.17361526299999999</v>
      </c>
      <c r="I391" s="120">
        <v>0.28031699999999998</v>
      </c>
      <c r="J391" s="28" t="s">
        <v>1649</v>
      </c>
      <c r="K391" s="135" t="e">
        <f t="shared" ref="K391:AB391" si="405">NA()</f>
        <v>#N/A</v>
      </c>
      <c r="L391" s="135" t="e">
        <f t="shared" si="405"/>
        <v>#N/A</v>
      </c>
      <c r="M391" s="164" t="e">
        <f t="shared" si="405"/>
        <v>#N/A</v>
      </c>
      <c r="N391" s="164" t="e">
        <f t="shared" si="405"/>
        <v>#N/A</v>
      </c>
      <c r="O391" s="165" t="e">
        <f t="shared" si="405"/>
        <v>#N/A</v>
      </c>
      <c r="P391" s="135" t="e">
        <f t="shared" si="405"/>
        <v>#N/A</v>
      </c>
      <c r="Q391" s="164" t="e">
        <f t="shared" si="405"/>
        <v>#N/A</v>
      </c>
      <c r="R391" s="164" t="e">
        <f t="shared" si="405"/>
        <v>#N/A</v>
      </c>
      <c r="S391" s="164" t="e">
        <f t="shared" si="405"/>
        <v>#N/A</v>
      </c>
      <c r="T391" s="164" t="e">
        <f t="shared" si="405"/>
        <v>#N/A</v>
      </c>
      <c r="U391" s="164" t="e">
        <f t="shared" si="405"/>
        <v>#N/A</v>
      </c>
      <c r="V391" s="135" t="e">
        <f t="shared" si="405"/>
        <v>#N/A</v>
      </c>
      <c r="W391" s="135" t="e">
        <f t="shared" si="405"/>
        <v>#N/A</v>
      </c>
      <c r="X391" s="135" t="e">
        <f t="shared" si="405"/>
        <v>#N/A</v>
      </c>
      <c r="Y391" s="135" t="e">
        <f t="shared" si="405"/>
        <v>#N/A</v>
      </c>
      <c r="Z391" s="135" t="e">
        <f t="shared" si="405"/>
        <v>#N/A</v>
      </c>
      <c r="AA391" s="135" t="e">
        <f t="shared" si="405"/>
        <v>#N/A</v>
      </c>
      <c r="AB391" s="135" t="e">
        <f t="shared" si="405"/>
        <v>#N/A</v>
      </c>
    </row>
    <row r="392" spans="1:28" ht="15.5">
      <c r="A392" s="29" t="s">
        <v>193</v>
      </c>
      <c r="B392" s="30" t="str">
        <f t="shared" si="0"/>
        <v>PhilippinesCabuyao City</v>
      </c>
      <c r="C392" s="29" t="s">
        <v>30</v>
      </c>
      <c r="D392" s="30" t="s">
        <v>600</v>
      </c>
      <c r="E392" s="120">
        <v>0.295765</v>
      </c>
      <c r="F392" s="181">
        <v>4.5843657000000003E-2</v>
      </c>
      <c r="G392" s="181">
        <v>9.0148828E-2</v>
      </c>
      <c r="H392" s="181">
        <v>0.18093896300000001</v>
      </c>
      <c r="I392" s="120">
        <v>0.31764100000000001</v>
      </c>
      <c r="J392" s="28" t="s">
        <v>1649</v>
      </c>
      <c r="K392" s="135" t="e">
        <f t="shared" ref="K392:AB392" si="406">NA()</f>
        <v>#N/A</v>
      </c>
      <c r="L392" s="135" t="e">
        <f t="shared" si="406"/>
        <v>#N/A</v>
      </c>
      <c r="M392" s="164" t="e">
        <f t="shared" si="406"/>
        <v>#N/A</v>
      </c>
      <c r="N392" s="164" t="e">
        <f t="shared" si="406"/>
        <v>#N/A</v>
      </c>
      <c r="O392" s="165" t="e">
        <f t="shared" si="406"/>
        <v>#N/A</v>
      </c>
      <c r="P392" s="135" t="e">
        <f t="shared" si="406"/>
        <v>#N/A</v>
      </c>
      <c r="Q392" s="164" t="e">
        <f t="shared" si="406"/>
        <v>#N/A</v>
      </c>
      <c r="R392" s="164" t="e">
        <f t="shared" si="406"/>
        <v>#N/A</v>
      </c>
      <c r="S392" s="164" t="e">
        <f t="shared" si="406"/>
        <v>#N/A</v>
      </c>
      <c r="T392" s="164" t="e">
        <f t="shared" si="406"/>
        <v>#N/A</v>
      </c>
      <c r="U392" s="164" t="e">
        <f t="shared" si="406"/>
        <v>#N/A</v>
      </c>
      <c r="V392" s="135" t="e">
        <f t="shared" si="406"/>
        <v>#N/A</v>
      </c>
      <c r="W392" s="135" t="e">
        <f t="shared" si="406"/>
        <v>#N/A</v>
      </c>
      <c r="X392" s="135" t="e">
        <f t="shared" si="406"/>
        <v>#N/A</v>
      </c>
      <c r="Y392" s="135" t="e">
        <f t="shared" si="406"/>
        <v>#N/A</v>
      </c>
      <c r="Z392" s="135" t="e">
        <f t="shared" si="406"/>
        <v>#N/A</v>
      </c>
      <c r="AA392" s="135" t="e">
        <f t="shared" si="406"/>
        <v>#N/A</v>
      </c>
      <c r="AB392" s="135" t="e">
        <f t="shared" si="406"/>
        <v>#N/A</v>
      </c>
    </row>
    <row r="393" spans="1:28" ht="15.5">
      <c r="A393" s="29" t="s">
        <v>193</v>
      </c>
      <c r="B393" s="30" t="str">
        <f t="shared" si="0"/>
        <v>PhilippinesCadiz City</v>
      </c>
      <c r="C393" s="29" t="s">
        <v>30</v>
      </c>
      <c r="D393" s="30" t="s">
        <v>1830</v>
      </c>
      <c r="E393" s="120">
        <v>0.23885899999999999</v>
      </c>
      <c r="F393" s="181">
        <v>5.2752338000000003E-2</v>
      </c>
      <c r="G393" s="181">
        <v>0.101348862</v>
      </c>
      <c r="H393" s="181">
        <v>0.19408879100000001</v>
      </c>
      <c r="I393" s="120">
        <v>0.310025</v>
      </c>
      <c r="J393" s="28" t="s">
        <v>1649</v>
      </c>
      <c r="K393" s="135" t="e">
        <f t="shared" ref="K393:AB393" si="407">NA()</f>
        <v>#N/A</v>
      </c>
      <c r="L393" s="135" t="e">
        <f t="shared" si="407"/>
        <v>#N/A</v>
      </c>
      <c r="M393" s="164" t="e">
        <f t="shared" si="407"/>
        <v>#N/A</v>
      </c>
      <c r="N393" s="164" t="e">
        <f t="shared" si="407"/>
        <v>#N/A</v>
      </c>
      <c r="O393" s="165" t="e">
        <f t="shared" si="407"/>
        <v>#N/A</v>
      </c>
      <c r="P393" s="135" t="e">
        <f t="shared" si="407"/>
        <v>#N/A</v>
      </c>
      <c r="Q393" s="164" t="e">
        <f t="shared" si="407"/>
        <v>#N/A</v>
      </c>
      <c r="R393" s="164" t="e">
        <f t="shared" si="407"/>
        <v>#N/A</v>
      </c>
      <c r="S393" s="164" t="e">
        <f t="shared" si="407"/>
        <v>#N/A</v>
      </c>
      <c r="T393" s="164" t="e">
        <f t="shared" si="407"/>
        <v>#N/A</v>
      </c>
      <c r="U393" s="164" t="e">
        <f t="shared" si="407"/>
        <v>#N/A</v>
      </c>
      <c r="V393" s="135" t="e">
        <f t="shared" si="407"/>
        <v>#N/A</v>
      </c>
      <c r="W393" s="135" t="e">
        <f t="shared" si="407"/>
        <v>#N/A</v>
      </c>
      <c r="X393" s="135" t="e">
        <f t="shared" si="407"/>
        <v>#N/A</v>
      </c>
      <c r="Y393" s="135" t="e">
        <f t="shared" si="407"/>
        <v>#N/A</v>
      </c>
      <c r="Z393" s="135" t="e">
        <f t="shared" si="407"/>
        <v>#N/A</v>
      </c>
      <c r="AA393" s="135" t="e">
        <f t="shared" si="407"/>
        <v>#N/A</v>
      </c>
      <c r="AB393" s="135" t="e">
        <f t="shared" si="407"/>
        <v>#N/A</v>
      </c>
    </row>
    <row r="394" spans="1:28" ht="15.5">
      <c r="A394" s="29" t="s">
        <v>193</v>
      </c>
      <c r="B394" s="30" t="str">
        <f t="shared" si="0"/>
        <v>PhilippinesCagayan De Oro City (Capital)</v>
      </c>
      <c r="C394" s="29" t="s">
        <v>30</v>
      </c>
      <c r="D394" s="30" t="s">
        <v>1277</v>
      </c>
      <c r="E394" s="120">
        <v>0.27757799999999999</v>
      </c>
      <c r="F394" s="181">
        <v>4.5170501000000002E-2</v>
      </c>
      <c r="G394" s="181">
        <v>9.6601820000000005E-2</v>
      </c>
      <c r="H394" s="181">
        <v>0.207984318</v>
      </c>
      <c r="I394" s="120">
        <v>0.32123499999999999</v>
      </c>
      <c r="J394" s="28" t="s">
        <v>1649</v>
      </c>
      <c r="K394" s="135" t="e">
        <f t="shared" ref="K394:AB394" si="408">NA()</f>
        <v>#N/A</v>
      </c>
      <c r="L394" s="135" t="e">
        <f t="shared" si="408"/>
        <v>#N/A</v>
      </c>
      <c r="M394" s="164" t="e">
        <f t="shared" si="408"/>
        <v>#N/A</v>
      </c>
      <c r="N394" s="164" t="e">
        <f t="shared" si="408"/>
        <v>#N/A</v>
      </c>
      <c r="O394" s="165" t="e">
        <f t="shared" si="408"/>
        <v>#N/A</v>
      </c>
      <c r="P394" s="135" t="e">
        <f t="shared" si="408"/>
        <v>#N/A</v>
      </c>
      <c r="Q394" s="164" t="e">
        <f t="shared" si="408"/>
        <v>#N/A</v>
      </c>
      <c r="R394" s="164" t="e">
        <f t="shared" si="408"/>
        <v>#N/A</v>
      </c>
      <c r="S394" s="164" t="e">
        <f t="shared" si="408"/>
        <v>#N/A</v>
      </c>
      <c r="T394" s="164" t="e">
        <f t="shared" si="408"/>
        <v>#N/A</v>
      </c>
      <c r="U394" s="164" t="e">
        <f t="shared" si="408"/>
        <v>#N/A</v>
      </c>
      <c r="V394" s="135" t="e">
        <f t="shared" si="408"/>
        <v>#N/A</v>
      </c>
      <c r="W394" s="135" t="e">
        <f t="shared" si="408"/>
        <v>#N/A</v>
      </c>
      <c r="X394" s="135" t="e">
        <f t="shared" si="408"/>
        <v>#N/A</v>
      </c>
      <c r="Y394" s="135" t="e">
        <f t="shared" si="408"/>
        <v>#N/A</v>
      </c>
      <c r="Z394" s="135" t="e">
        <f t="shared" si="408"/>
        <v>#N/A</v>
      </c>
      <c r="AA394" s="135" t="e">
        <f t="shared" si="408"/>
        <v>#N/A</v>
      </c>
      <c r="AB394" s="135" t="e">
        <f t="shared" si="408"/>
        <v>#N/A</v>
      </c>
    </row>
    <row r="395" spans="1:28" ht="15.5">
      <c r="A395" s="29" t="s">
        <v>193</v>
      </c>
      <c r="B395" s="30" t="str">
        <f t="shared" si="0"/>
        <v>PhilippinesCagayancillo</v>
      </c>
      <c r="C395" s="29" t="s">
        <v>30</v>
      </c>
      <c r="D395" s="30" t="s">
        <v>1802</v>
      </c>
      <c r="E395" s="120">
        <v>0.218775</v>
      </c>
      <c r="F395" s="181">
        <v>6.4120922999999996E-2</v>
      </c>
      <c r="G395" s="181">
        <v>0.116149562</v>
      </c>
      <c r="H395" s="181">
        <v>0.202545744</v>
      </c>
      <c r="I395" s="120">
        <v>0.324901</v>
      </c>
      <c r="J395" s="28" t="s">
        <v>1649</v>
      </c>
      <c r="K395" s="135" t="e">
        <f t="shared" ref="K395:AB395" si="409">NA()</f>
        <v>#N/A</v>
      </c>
      <c r="L395" s="135" t="e">
        <f t="shared" si="409"/>
        <v>#N/A</v>
      </c>
      <c r="M395" s="164" t="e">
        <f t="shared" si="409"/>
        <v>#N/A</v>
      </c>
      <c r="N395" s="164" t="e">
        <f t="shared" si="409"/>
        <v>#N/A</v>
      </c>
      <c r="O395" s="165" t="e">
        <f t="shared" si="409"/>
        <v>#N/A</v>
      </c>
      <c r="P395" s="135" t="e">
        <f t="shared" si="409"/>
        <v>#N/A</v>
      </c>
      <c r="Q395" s="164" t="e">
        <f t="shared" si="409"/>
        <v>#N/A</v>
      </c>
      <c r="R395" s="164" t="e">
        <f t="shared" si="409"/>
        <v>#N/A</v>
      </c>
      <c r="S395" s="164" t="e">
        <f t="shared" si="409"/>
        <v>#N/A</v>
      </c>
      <c r="T395" s="164" t="e">
        <f t="shared" si="409"/>
        <v>#N/A</v>
      </c>
      <c r="U395" s="164" t="e">
        <f t="shared" si="409"/>
        <v>#N/A</v>
      </c>
      <c r="V395" s="135" t="e">
        <f t="shared" si="409"/>
        <v>#N/A</v>
      </c>
      <c r="W395" s="135" t="e">
        <f t="shared" si="409"/>
        <v>#N/A</v>
      </c>
      <c r="X395" s="135" t="e">
        <f t="shared" si="409"/>
        <v>#N/A</v>
      </c>
      <c r="Y395" s="135" t="e">
        <f t="shared" si="409"/>
        <v>#N/A</v>
      </c>
      <c r="Z395" s="135" t="e">
        <f t="shared" si="409"/>
        <v>#N/A</v>
      </c>
      <c r="AA395" s="135" t="e">
        <f t="shared" si="409"/>
        <v>#N/A</v>
      </c>
      <c r="AB395" s="135" t="e">
        <f t="shared" si="409"/>
        <v>#N/A</v>
      </c>
    </row>
    <row r="396" spans="1:28" ht="15.5">
      <c r="A396" s="29" t="s">
        <v>193</v>
      </c>
      <c r="B396" s="30" t="str">
        <f t="shared" si="0"/>
        <v>PhilippinesCagdianao</v>
      </c>
      <c r="C396" s="29" t="s">
        <v>30</v>
      </c>
      <c r="D396" s="30" t="s">
        <v>1760</v>
      </c>
      <c r="E396" s="120">
        <v>0.22994999999999999</v>
      </c>
      <c r="F396" s="181">
        <v>5.2594003E-2</v>
      </c>
      <c r="G396" s="181">
        <v>9.9476439999999999E-2</v>
      </c>
      <c r="H396" s="181">
        <v>0.18943360300000001</v>
      </c>
      <c r="I396" s="120">
        <v>0.30193999999999999</v>
      </c>
      <c r="J396" s="28" t="s">
        <v>1649</v>
      </c>
      <c r="K396" s="135" t="e">
        <f t="shared" ref="K396:AB396" si="410">NA()</f>
        <v>#N/A</v>
      </c>
      <c r="L396" s="135" t="e">
        <f t="shared" si="410"/>
        <v>#N/A</v>
      </c>
      <c r="M396" s="164" t="e">
        <f t="shared" si="410"/>
        <v>#N/A</v>
      </c>
      <c r="N396" s="164" t="e">
        <f t="shared" si="410"/>
        <v>#N/A</v>
      </c>
      <c r="O396" s="165" t="e">
        <f t="shared" si="410"/>
        <v>#N/A</v>
      </c>
      <c r="P396" s="135" t="e">
        <f t="shared" si="410"/>
        <v>#N/A</v>
      </c>
      <c r="Q396" s="164" t="e">
        <f t="shared" si="410"/>
        <v>#N/A</v>
      </c>
      <c r="R396" s="164" t="e">
        <f t="shared" si="410"/>
        <v>#N/A</v>
      </c>
      <c r="S396" s="164" t="e">
        <f t="shared" si="410"/>
        <v>#N/A</v>
      </c>
      <c r="T396" s="164" t="e">
        <f t="shared" si="410"/>
        <v>#N/A</v>
      </c>
      <c r="U396" s="164" t="e">
        <f t="shared" si="410"/>
        <v>#N/A</v>
      </c>
      <c r="V396" s="135" t="e">
        <f t="shared" si="410"/>
        <v>#N/A</v>
      </c>
      <c r="W396" s="135" t="e">
        <f t="shared" si="410"/>
        <v>#N/A</v>
      </c>
      <c r="X396" s="135" t="e">
        <f t="shared" si="410"/>
        <v>#N/A</v>
      </c>
      <c r="Y396" s="135" t="e">
        <f t="shared" si="410"/>
        <v>#N/A</v>
      </c>
      <c r="Z396" s="135" t="e">
        <f t="shared" si="410"/>
        <v>#N/A</v>
      </c>
      <c r="AA396" s="135" t="e">
        <f t="shared" si="410"/>
        <v>#N/A</v>
      </c>
      <c r="AB396" s="135" t="e">
        <f t="shared" si="410"/>
        <v>#N/A</v>
      </c>
    </row>
    <row r="397" spans="1:28" ht="15.5">
      <c r="A397" s="29" t="s">
        <v>193</v>
      </c>
      <c r="B397" s="30" t="str">
        <f t="shared" si="0"/>
        <v>PhilippinesCagwait</v>
      </c>
      <c r="C397" s="29" t="s">
        <v>30</v>
      </c>
      <c r="D397" s="30" t="s">
        <v>1740</v>
      </c>
      <c r="E397" s="120">
        <v>0.22772800000000001</v>
      </c>
      <c r="F397" s="181">
        <v>5.1707220999999998E-2</v>
      </c>
      <c r="G397" s="181">
        <v>9.8263344000000002E-2</v>
      </c>
      <c r="H397" s="181">
        <v>0.183281005</v>
      </c>
      <c r="I397" s="120">
        <v>0.30980200000000002</v>
      </c>
      <c r="J397" s="28" t="s">
        <v>1649</v>
      </c>
      <c r="K397" s="135" t="e">
        <f t="shared" ref="K397:AB397" si="411">NA()</f>
        <v>#N/A</v>
      </c>
      <c r="L397" s="135" t="e">
        <f t="shared" si="411"/>
        <v>#N/A</v>
      </c>
      <c r="M397" s="164" t="e">
        <f t="shared" si="411"/>
        <v>#N/A</v>
      </c>
      <c r="N397" s="164" t="e">
        <f t="shared" si="411"/>
        <v>#N/A</v>
      </c>
      <c r="O397" s="165" t="e">
        <f t="shared" si="411"/>
        <v>#N/A</v>
      </c>
      <c r="P397" s="135" t="e">
        <f t="shared" si="411"/>
        <v>#N/A</v>
      </c>
      <c r="Q397" s="164" t="e">
        <f t="shared" si="411"/>
        <v>#N/A</v>
      </c>
      <c r="R397" s="164" t="e">
        <f t="shared" si="411"/>
        <v>#N/A</v>
      </c>
      <c r="S397" s="164" t="e">
        <f t="shared" si="411"/>
        <v>#N/A</v>
      </c>
      <c r="T397" s="164" t="e">
        <f t="shared" si="411"/>
        <v>#N/A</v>
      </c>
      <c r="U397" s="164" t="e">
        <f t="shared" si="411"/>
        <v>#N/A</v>
      </c>
      <c r="V397" s="135" t="e">
        <f t="shared" si="411"/>
        <v>#N/A</v>
      </c>
      <c r="W397" s="135" t="e">
        <f t="shared" si="411"/>
        <v>#N/A</v>
      </c>
      <c r="X397" s="135" t="e">
        <f t="shared" si="411"/>
        <v>#N/A</v>
      </c>
      <c r="Y397" s="135" t="e">
        <f t="shared" si="411"/>
        <v>#N/A</v>
      </c>
      <c r="Z397" s="135" t="e">
        <f t="shared" si="411"/>
        <v>#N/A</v>
      </c>
      <c r="AA397" s="135" t="e">
        <f t="shared" si="411"/>
        <v>#N/A</v>
      </c>
      <c r="AB397" s="135" t="e">
        <f t="shared" si="411"/>
        <v>#N/A</v>
      </c>
    </row>
    <row r="398" spans="1:28" ht="15.5">
      <c r="A398" s="29" t="s">
        <v>193</v>
      </c>
      <c r="B398" s="30" t="str">
        <f t="shared" si="0"/>
        <v>PhilippinesCaibiran</v>
      </c>
      <c r="C398" s="29" t="s">
        <v>30</v>
      </c>
      <c r="D398" s="30" t="s">
        <v>1125</v>
      </c>
      <c r="E398" s="120">
        <v>0.20977599999999999</v>
      </c>
      <c r="F398" s="181">
        <v>6.2422304999999997E-2</v>
      </c>
      <c r="G398" s="181">
        <v>0.11032676299999999</v>
      </c>
      <c r="H398" s="181">
        <v>0.18509145799999999</v>
      </c>
      <c r="I398" s="120">
        <v>0.276727</v>
      </c>
      <c r="J398" s="28" t="s">
        <v>1649</v>
      </c>
      <c r="K398" s="135" t="e">
        <f t="shared" ref="K398:AB398" si="412">NA()</f>
        <v>#N/A</v>
      </c>
      <c r="L398" s="135" t="e">
        <f t="shared" si="412"/>
        <v>#N/A</v>
      </c>
      <c r="M398" s="164" t="e">
        <f t="shared" si="412"/>
        <v>#N/A</v>
      </c>
      <c r="N398" s="164" t="e">
        <f t="shared" si="412"/>
        <v>#N/A</v>
      </c>
      <c r="O398" s="165" t="e">
        <f t="shared" si="412"/>
        <v>#N/A</v>
      </c>
      <c r="P398" s="135" t="e">
        <f t="shared" si="412"/>
        <v>#N/A</v>
      </c>
      <c r="Q398" s="164" t="e">
        <f t="shared" si="412"/>
        <v>#N/A</v>
      </c>
      <c r="R398" s="164" t="e">
        <f t="shared" si="412"/>
        <v>#N/A</v>
      </c>
      <c r="S398" s="164" t="e">
        <f t="shared" si="412"/>
        <v>#N/A</v>
      </c>
      <c r="T398" s="164" t="e">
        <f t="shared" si="412"/>
        <v>#N/A</v>
      </c>
      <c r="U398" s="164" t="e">
        <f t="shared" si="412"/>
        <v>#N/A</v>
      </c>
      <c r="V398" s="135" t="e">
        <f t="shared" si="412"/>
        <v>#N/A</v>
      </c>
      <c r="W398" s="135" t="e">
        <f t="shared" si="412"/>
        <v>#N/A</v>
      </c>
      <c r="X398" s="135" t="e">
        <f t="shared" si="412"/>
        <v>#N/A</v>
      </c>
      <c r="Y398" s="135" t="e">
        <f t="shared" si="412"/>
        <v>#N/A</v>
      </c>
      <c r="Z398" s="135" t="e">
        <f t="shared" si="412"/>
        <v>#N/A</v>
      </c>
      <c r="AA398" s="135" t="e">
        <f t="shared" si="412"/>
        <v>#N/A</v>
      </c>
      <c r="AB398" s="135" t="e">
        <f t="shared" si="412"/>
        <v>#N/A</v>
      </c>
    </row>
    <row r="399" spans="1:28" ht="15.5">
      <c r="A399" s="29" t="s">
        <v>193</v>
      </c>
      <c r="B399" s="30" t="str">
        <f t="shared" si="0"/>
        <v>PhilippinesCainta</v>
      </c>
      <c r="C399" s="29" t="s">
        <v>30</v>
      </c>
      <c r="D399" s="30" t="s">
        <v>667</v>
      </c>
      <c r="E399" s="120">
        <v>0.29252699999999998</v>
      </c>
      <c r="F399" s="181">
        <v>4.2424129999999997E-2</v>
      </c>
      <c r="G399" s="181">
        <v>8.9753141999999994E-2</v>
      </c>
      <c r="H399" s="181">
        <v>0.19402535600000001</v>
      </c>
      <c r="I399" s="120">
        <v>0.32629599999999997</v>
      </c>
      <c r="J399" s="28" t="s">
        <v>1649</v>
      </c>
      <c r="K399" s="135" t="e">
        <f t="shared" ref="K399:AB399" si="413">NA()</f>
        <v>#N/A</v>
      </c>
      <c r="L399" s="135" t="e">
        <f t="shared" si="413"/>
        <v>#N/A</v>
      </c>
      <c r="M399" s="164" t="e">
        <f t="shared" si="413"/>
        <v>#N/A</v>
      </c>
      <c r="N399" s="164" t="e">
        <f t="shared" si="413"/>
        <v>#N/A</v>
      </c>
      <c r="O399" s="165" t="e">
        <f t="shared" si="413"/>
        <v>#N/A</v>
      </c>
      <c r="P399" s="135" t="e">
        <f t="shared" si="413"/>
        <v>#N/A</v>
      </c>
      <c r="Q399" s="164" t="e">
        <f t="shared" si="413"/>
        <v>#N/A</v>
      </c>
      <c r="R399" s="164" t="e">
        <f t="shared" si="413"/>
        <v>#N/A</v>
      </c>
      <c r="S399" s="164" t="e">
        <f t="shared" si="413"/>
        <v>#N/A</v>
      </c>
      <c r="T399" s="164" t="e">
        <f t="shared" si="413"/>
        <v>#N/A</v>
      </c>
      <c r="U399" s="164" t="e">
        <f t="shared" si="413"/>
        <v>#N/A</v>
      </c>
      <c r="V399" s="135" t="e">
        <f t="shared" si="413"/>
        <v>#N/A</v>
      </c>
      <c r="W399" s="135" t="e">
        <f t="shared" si="413"/>
        <v>#N/A</v>
      </c>
      <c r="X399" s="135" t="e">
        <f t="shared" si="413"/>
        <v>#N/A</v>
      </c>
      <c r="Y399" s="135" t="e">
        <f t="shared" si="413"/>
        <v>#N/A</v>
      </c>
      <c r="Z399" s="135" t="e">
        <f t="shared" si="413"/>
        <v>#N/A</v>
      </c>
      <c r="AA399" s="135" t="e">
        <f t="shared" si="413"/>
        <v>#N/A</v>
      </c>
      <c r="AB399" s="135" t="e">
        <f t="shared" si="413"/>
        <v>#N/A</v>
      </c>
    </row>
    <row r="400" spans="1:28" ht="15.5">
      <c r="A400" s="29" t="s">
        <v>193</v>
      </c>
      <c r="B400" s="30" t="str">
        <f t="shared" si="0"/>
        <v>PhilippinesCajidiocan</v>
      </c>
      <c r="C400" s="29" t="s">
        <v>30</v>
      </c>
      <c r="D400" s="30" t="s">
        <v>1817</v>
      </c>
      <c r="E400" s="120">
        <v>0.21293599999999999</v>
      </c>
      <c r="F400" s="181">
        <v>6.1936782000000003E-2</v>
      </c>
      <c r="G400" s="181">
        <v>0.115731211</v>
      </c>
      <c r="H400" s="181">
        <v>0.18407209199999999</v>
      </c>
      <c r="I400" s="120">
        <v>0.27148800000000001</v>
      </c>
      <c r="J400" s="28" t="s">
        <v>1649</v>
      </c>
      <c r="K400" s="135" t="e">
        <f t="shared" ref="K400:AB400" si="414">NA()</f>
        <v>#N/A</v>
      </c>
      <c r="L400" s="135" t="e">
        <f t="shared" si="414"/>
        <v>#N/A</v>
      </c>
      <c r="M400" s="164" t="e">
        <f t="shared" si="414"/>
        <v>#N/A</v>
      </c>
      <c r="N400" s="164" t="e">
        <f t="shared" si="414"/>
        <v>#N/A</v>
      </c>
      <c r="O400" s="165" t="e">
        <f t="shared" si="414"/>
        <v>#N/A</v>
      </c>
      <c r="P400" s="135" t="e">
        <f t="shared" si="414"/>
        <v>#N/A</v>
      </c>
      <c r="Q400" s="164" t="e">
        <f t="shared" si="414"/>
        <v>#N/A</v>
      </c>
      <c r="R400" s="164" t="e">
        <f t="shared" si="414"/>
        <v>#N/A</v>
      </c>
      <c r="S400" s="164" t="e">
        <f t="shared" si="414"/>
        <v>#N/A</v>
      </c>
      <c r="T400" s="164" t="e">
        <f t="shared" si="414"/>
        <v>#N/A</v>
      </c>
      <c r="U400" s="164" t="e">
        <f t="shared" si="414"/>
        <v>#N/A</v>
      </c>
      <c r="V400" s="135" t="e">
        <f t="shared" si="414"/>
        <v>#N/A</v>
      </c>
      <c r="W400" s="135" t="e">
        <f t="shared" si="414"/>
        <v>#N/A</v>
      </c>
      <c r="X400" s="135" t="e">
        <f t="shared" si="414"/>
        <v>#N/A</v>
      </c>
      <c r="Y400" s="135" t="e">
        <f t="shared" si="414"/>
        <v>#N/A</v>
      </c>
      <c r="Z400" s="135" t="e">
        <f t="shared" si="414"/>
        <v>#N/A</v>
      </c>
      <c r="AA400" s="135" t="e">
        <f t="shared" si="414"/>
        <v>#N/A</v>
      </c>
      <c r="AB400" s="135" t="e">
        <f t="shared" si="414"/>
        <v>#N/A</v>
      </c>
    </row>
    <row r="401" spans="1:28" ht="15.5">
      <c r="A401" s="29" t="s">
        <v>193</v>
      </c>
      <c r="B401" s="30" t="str">
        <f t="shared" si="0"/>
        <v>PhilippinesCalabanga</v>
      </c>
      <c r="C401" s="29" t="s">
        <v>30</v>
      </c>
      <c r="D401" s="30" t="s">
        <v>716</v>
      </c>
      <c r="E401" s="120">
        <v>0.233124</v>
      </c>
      <c r="F401" s="181">
        <v>5.9193333000000001E-2</v>
      </c>
      <c r="G401" s="181">
        <v>0.11175075</v>
      </c>
      <c r="H401" s="181">
        <v>0.19475389300000001</v>
      </c>
      <c r="I401" s="120">
        <v>0.28777700000000001</v>
      </c>
      <c r="J401" s="28" t="s">
        <v>1649</v>
      </c>
      <c r="K401" s="135" t="e">
        <f t="shared" ref="K401:AB401" si="415">NA()</f>
        <v>#N/A</v>
      </c>
      <c r="L401" s="135" t="e">
        <f t="shared" si="415"/>
        <v>#N/A</v>
      </c>
      <c r="M401" s="164" t="e">
        <f t="shared" si="415"/>
        <v>#N/A</v>
      </c>
      <c r="N401" s="164" t="e">
        <f t="shared" si="415"/>
        <v>#N/A</v>
      </c>
      <c r="O401" s="165" t="e">
        <f t="shared" si="415"/>
        <v>#N/A</v>
      </c>
      <c r="P401" s="135" t="e">
        <f t="shared" si="415"/>
        <v>#N/A</v>
      </c>
      <c r="Q401" s="164" t="e">
        <f t="shared" si="415"/>
        <v>#N/A</v>
      </c>
      <c r="R401" s="164" t="e">
        <f t="shared" si="415"/>
        <v>#N/A</v>
      </c>
      <c r="S401" s="164" t="e">
        <f t="shared" si="415"/>
        <v>#N/A</v>
      </c>
      <c r="T401" s="164" t="e">
        <f t="shared" si="415"/>
        <v>#N/A</v>
      </c>
      <c r="U401" s="164" t="e">
        <f t="shared" si="415"/>
        <v>#N/A</v>
      </c>
      <c r="V401" s="135" t="e">
        <f t="shared" si="415"/>
        <v>#N/A</v>
      </c>
      <c r="W401" s="135" t="e">
        <f t="shared" si="415"/>
        <v>#N/A</v>
      </c>
      <c r="X401" s="135" t="e">
        <f t="shared" si="415"/>
        <v>#N/A</v>
      </c>
      <c r="Y401" s="135" t="e">
        <f t="shared" si="415"/>
        <v>#N/A</v>
      </c>
      <c r="Z401" s="135" t="e">
        <f t="shared" si="415"/>
        <v>#N/A</v>
      </c>
      <c r="AA401" s="135" t="e">
        <f t="shared" si="415"/>
        <v>#N/A</v>
      </c>
      <c r="AB401" s="135" t="e">
        <f t="shared" si="415"/>
        <v>#N/A</v>
      </c>
    </row>
    <row r="402" spans="1:28" ht="15.5">
      <c r="A402" s="29" t="s">
        <v>193</v>
      </c>
      <c r="B402" s="30" t="str">
        <f t="shared" si="0"/>
        <v>PhilippinesCalaca</v>
      </c>
      <c r="C402" s="29" t="s">
        <v>30</v>
      </c>
      <c r="D402" s="30" t="s">
        <v>549</v>
      </c>
      <c r="E402" s="120">
        <v>0.26264700000000002</v>
      </c>
      <c r="F402" s="181">
        <v>4.6971011E-2</v>
      </c>
      <c r="G402" s="181">
        <v>9.3734347999999995E-2</v>
      </c>
      <c r="H402" s="181">
        <v>0.19240401200000001</v>
      </c>
      <c r="I402" s="120">
        <v>0.32362999999999997</v>
      </c>
      <c r="J402" s="28" t="s">
        <v>1649</v>
      </c>
      <c r="K402" s="135" t="e">
        <f t="shared" ref="K402:AB402" si="416">NA()</f>
        <v>#N/A</v>
      </c>
      <c r="L402" s="135" t="e">
        <f t="shared" si="416"/>
        <v>#N/A</v>
      </c>
      <c r="M402" s="164" t="e">
        <f t="shared" si="416"/>
        <v>#N/A</v>
      </c>
      <c r="N402" s="164" t="e">
        <f t="shared" si="416"/>
        <v>#N/A</v>
      </c>
      <c r="O402" s="165" t="e">
        <f t="shared" si="416"/>
        <v>#N/A</v>
      </c>
      <c r="P402" s="135" t="e">
        <f t="shared" si="416"/>
        <v>#N/A</v>
      </c>
      <c r="Q402" s="164" t="e">
        <f t="shared" si="416"/>
        <v>#N/A</v>
      </c>
      <c r="R402" s="164" t="e">
        <f t="shared" si="416"/>
        <v>#N/A</v>
      </c>
      <c r="S402" s="164" t="e">
        <f t="shared" si="416"/>
        <v>#N/A</v>
      </c>
      <c r="T402" s="164" t="e">
        <f t="shared" si="416"/>
        <v>#N/A</v>
      </c>
      <c r="U402" s="164" t="e">
        <f t="shared" si="416"/>
        <v>#N/A</v>
      </c>
      <c r="V402" s="135" t="e">
        <f t="shared" si="416"/>
        <v>#N/A</v>
      </c>
      <c r="W402" s="135" t="e">
        <f t="shared" si="416"/>
        <v>#N/A</v>
      </c>
      <c r="X402" s="135" t="e">
        <f t="shared" si="416"/>
        <v>#N/A</v>
      </c>
      <c r="Y402" s="135" t="e">
        <f t="shared" si="416"/>
        <v>#N/A</v>
      </c>
      <c r="Z402" s="135" t="e">
        <f t="shared" si="416"/>
        <v>#N/A</v>
      </c>
      <c r="AA402" s="135" t="e">
        <f t="shared" si="416"/>
        <v>#N/A</v>
      </c>
      <c r="AB402" s="135" t="e">
        <f t="shared" si="416"/>
        <v>#N/A</v>
      </c>
    </row>
    <row r="403" spans="1:28" ht="15.5">
      <c r="A403" s="29" t="s">
        <v>193</v>
      </c>
      <c r="B403" s="30" t="str">
        <f t="shared" si="0"/>
        <v>PhilippinesCalamba</v>
      </c>
      <c r="C403" s="29" t="s">
        <v>30</v>
      </c>
      <c r="D403" s="30" t="s">
        <v>1261</v>
      </c>
      <c r="E403" s="120">
        <v>0.23496</v>
      </c>
      <c r="F403" s="181">
        <v>5.2500460999999998E-2</v>
      </c>
      <c r="G403" s="181">
        <v>9.8542166E-2</v>
      </c>
      <c r="H403" s="181">
        <v>0.17171064799999999</v>
      </c>
      <c r="I403" s="120">
        <v>0.302454</v>
      </c>
      <c r="J403" s="28" t="s">
        <v>1649</v>
      </c>
      <c r="K403" s="135" t="e">
        <f t="shared" ref="K403:AB403" si="417">NA()</f>
        <v>#N/A</v>
      </c>
      <c r="L403" s="135" t="e">
        <f t="shared" si="417"/>
        <v>#N/A</v>
      </c>
      <c r="M403" s="164" t="e">
        <f t="shared" si="417"/>
        <v>#N/A</v>
      </c>
      <c r="N403" s="164" t="e">
        <f t="shared" si="417"/>
        <v>#N/A</v>
      </c>
      <c r="O403" s="165" t="e">
        <f t="shared" si="417"/>
        <v>#N/A</v>
      </c>
      <c r="P403" s="135" t="e">
        <f t="shared" si="417"/>
        <v>#N/A</v>
      </c>
      <c r="Q403" s="164" t="e">
        <f t="shared" si="417"/>
        <v>#N/A</v>
      </c>
      <c r="R403" s="164" t="e">
        <f t="shared" si="417"/>
        <v>#N/A</v>
      </c>
      <c r="S403" s="164" t="e">
        <f t="shared" si="417"/>
        <v>#N/A</v>
      </c>
      <c r="T403" s="164" t="e">
        <f t="shared" si="417"/>
        <v>#N/A</v>
      </c>
      <c r="U403" s="164" t="e">
        <f t="shared" si="417"/>
        <v>#N/A</v>
      </c>
      <c r="V403" s="135" t="e">
        <f t="shared" si="417"/>
        <v>#N/A</v>
      </c>
      <c r="W403" s="135" t="e">
        <f t="shared" si="417"/>
        <v>#N/A</v>
      </c>
      <c r="X403" s="135" t="e">
        <f t="shared" si="417"/>
        <v>#N/A</v>
      </c>
      <c r="Y403" s="135" t="e">
        <f t="shared" si="417"/>
        <v>#N/A</v>
      </c>
      <c r="Z403" s="135" t="e">
        <f t="shared" si="417"/>
        <v>#N/A</v>
      </c>
      <c r="AA403" s="135" t="e">
        <f t="shared" si="417"/>
        <v>#N/A</v>
      </c>
      <c r="AB403" s="135" t="e">
        <f t="shared" si="417"/>
        <v>#N/A</v>
      </c>
    </row>
    <row r="404" spans="1:28" ht="15.5">
      <c r="A404" s="29" t="s">
        <v>193</v>
      </c>
      <c r="B404" s="30" t="str">
        <f t="shared" si="0"/>
        <v>PhilippinesCalanasan (Bayag)</v>
      </c>
      <c r="C404" s="29" t="s">
        <v>30</v>
      </c>
      <c r="D404" s="30" t="s">
        <v>1539</v>
      </c>
      <c r="E404" s="120">
        <v>0.258965</v>
      </c>
      <c r="F404" s="181">
        <v>4.9746112000000002E-2</v>
      </c>
      <c r="G404" s="181">
        <v>0.10274516</v>
      </c>
      <c r="H404" s="181">
        <v>0.217549984</v>
      </c>
      <c r="I404" s="120">
        <v>0.34290700000000002</v>
      </c>
      <c r="J404" s="28" t="s">
        <v>1649</v>
      </c>
      <c r="K404" s="135" t="e">
        <f t="shared" ref="K404:AB404" si="418">NA()</f>
        <v>#N/A</v>
      </c>
      <c r="L404" s="135" t="e">
        <f t="shared" si="418"/>
        <v>#N/A</v>
      </c>
      <c r="M404" s="164" t="e">
        <f t="shared" si="418"/>
        <v>#N/A</v>
      </c>
      <c r="N404" s="164" t="e">
        <f t="shared" si="418"/>
        <v>#N/A</v>
      </c>
      <c r="O404" s="165" t="e">
        <f t="shared" si="418"/>
        <v>#N/A</v>
      </c>
      <c r="P404" s="135" t="e">
        <f t="shared" si="418"/>
        <v>#N/A</v>
      </c>
      <c r="Q404" s="164" t="e">
        <f t="shared" si="418"/>
        <v>#N/A</v>
      </c>
      <c r="R404" s="164" t="e">
        <f t="shared" si="418"/>
        <v>#N/A</v>
      </c>
      <c r="S404" s="164" t="e">
        <f t="shared" si="418"/>
        <v>#N/A</v>
      </c>
      <c r="T404" s="164" t="e">
        <f t="shared" si="418"/>
        <v>#N/A</v>
      </c>
      <c r="U404" s="164" t="e">
        <f t="shared" si="418"/>
        <v>#N/A</v>
      </c>
      <c r="V404" s="135" t="e">
        <f t="shared" si="418"/>
        <v>#N/A</v>
      </c>
      <c r="W404" s="135" t="e">
        <f t="shared" si="418"/>
        <v>#N/A</v>
      </c>
      <c r="X404" s="135" t="e">
        <f t="shared" si="418"/>
        <v>#N/A</v>
      </c>
      <c r="Y404" s="135" t="e">
        <f t="shared" si="418"/>
        <v>#N/A</v>
      </c>
      <c r="Z404" s="135" t="e">
        <f t="shared" si="418"/>
        <v>#N/A</v>
      </c>
      <c r="AA404" s="135" t="e">
        <f t="shared" si="418"/>
        <v>#N/A</v>
      </c>
      <c r="AB404" s="135" t="e">
        <f t="shared" si="418"/>
        <v>#N/A</v>
      </c>
    </row>
    <row r="405" spans="1:28" ht="15.5">
      <c r="A405" s="29" t="s">
        <v>193</v>
      </c>
      <c r="B405" s="30" t="str">
        <f t="shared" si="0"/>
        <v>PhilippinesCalanogas</v>
      </c>
      <c r="C405" s="29" t="s">
        <v>30</v>
      </c>
      <c r="D405" s="30" t="s">
        <v>1599</v>
      </c>
      <c r="E405" s="120">
        <v>0.25665500000000002</v>
      </c>
      <c r="F405" s="181">
        <v>6.2254545000000001E-2</v>
      </c>
      <c r="G405" s="181">
        <v>0.112436364</v>
      </c>
      <c r="H405" s="181">
        <v>0.175490909</v>
      </c>
      <c r="I405" s="120">
        <v>0.240509</v>
      </c>
      <c r="J405" s="28" t="s">
        <v>1649</v>
      </c>
      <c r="K405" s="135" t="e">
        <f t="shared" ref="K405:AB405" si="419">NA()</f>
        <v>#N/A</v>
      </c>
      <c r="L405" s="135" t="e">
        <f t="shared" si="419"/>
        <v>#N/A</v>
      </c>
      <c r="M405" s="164" t="e">
        <f t="shared" si="419"/>
        <v>#N/A</v>
      </c>
      <c r="N405" s="164" t="e">
        <f t="shared" si="419"/>
        <v>#N/A</v>
      </c>
      <c r="O405" s="165" t="e">
        <f t="shared" si="419"/>
        <v>#N/A</v>
      </c>
      <c r="P405" s="135" t="e">
        <f t="shared" si="419"/>
        <v>#N/A</v>
      </c>
      <c r="Q405" s="164" t="e">
        <f t="shared" si="419"/>
        <v>#N/A</v>
      </c>
      <c r="R405" s="164" t="e">
        <f t="shared" si="419"/>
        <v>#N/A</v>
      </c>
      <c r="S405" s="164" t="e">
        <f t="shared" si="419"/>
        <v>#N/A</v>
      </c>
      <c r="T405" s="164" t="e">
        <f t="shared" si="419"/>
        <v>#N/A</v>
      </c>
      <c r="U405" s="164" t="e">
        <f t="shared" si="419"/>
        <v>#N/A</v>
      </c>
      <c r="V405" s="135" t="e">
        <f t="shared" si="419"/>
        <v>#N/A</v>
      </c>
      <c r="W405" s="135" t="e">
        <f t="shared" si="419"/>
        <v>#N/A</v>
      </c>
      <c r="X405" s="135" t="e">
        <f t="shared" si="419"/>
        <v>#N/A</v>
      </c>
      <c r="Y405" s="135" t="e">
        <f t="shared" si="419"/>
        <v>#N/A</v>
      </c>
      <c r="Z405" s="135" t="e">
        <f t="shared" si="419"/>
        <v>#N/A</v>
      </c>
      <c r="AA405" s="135" t="e">
        <f t="shared" si="419"/>
        <v>#N/A</v>
      </c>
      <c r="AB405" s="135" t="e">
        <f t="shared" si="419"/>
        <v>#N/A</v>
      </c>
    </row>
    <row r="406" spans="1:28" ht="15.5">
      <c r="A406" s="29" t="s">
        <v>193</v>
      </c>
      <c r="B406" s="30" t="str">
        <f t="shared" si="0"/>
        <v>PhilippinesCalape</v>
      </c>
      <c r="C406" s="29" t="s">
        <v>30</v>
      </c>
      <c r="D406" s="30" t="s">
        <v>901</v>
      </c>
      <c r="E406" s="120">
        <v>0.23069700000000001</v>
      </c>
      <c r="F406" s="181">
        <v>5.0967178000000002E-2</v>
      </c>
      <c r="G406" s="181">
        <v>9.3963645999999998E-2</v>
      </c>
      <c r="H406" s="181">
        <v>0.17007419900000001</v>
      </c>
      <c r="I406" s="120">
        <v>0.315523</v>
      </c>
      <c r="J406" s="28" t="s">
        <v>1649</v>
      </c>
      <c r="K406" s="135" t="e">
        <f t="shared" ref="K406:AB406" si="420">NA()</f>
        <v>#N/A</v>
      </c>
      <c r="L406" s="135" t="e">
        <f t="shared" si="420"/>
        <v>#N/A</v>
      </c>
      <c r="M406" s="164" t="e">
        <f t="shared" si="420"/>
        <v>#N/A</v>
      </c>
      <c r="N406" s="164" t="e">
        <f t="shared" si="420"/>
        <v>#N/A</v>
      </c>
      <c r="O406" s="165" t="e">
        <f t="shared" si="420"/>
        <v>#N/A</v>
      </c>
      <c r="P406" s="135" t="e">
        <f t="shared" si="420"/>
        <v>#N/A</v>
      </c>
      <c r="Q406" s="164" t="e">
        <f t="shared" si="420"/>
        <v>#N/A</v>
      </c>
      <c r="R406" s="164" t="e">
        <f t="shared" si="420"/>
        <v>#N/A</v>
      </c>
      <c r="S406" s="164" t="e">
        <f t="shared" si="420"/>
        <v>#N/A</v>
      </c>
      <c r="T406" s="164" t="e">
        <f t="shared" si="420"/>
        <v>#N/A</v>
      </c>
      <c r="U406" s="164" t="e">
        <f t="shared" si="420"/>
        <v>#N/A</v>
      </c>
      <c r="V406" s="135" t="e">
        <f t="shared" si="420"/>
        <v>#N/A</v>
      </c>
      <c r="W406" s="135" t="e">
        <f t="shared" si="420"/>
        <v>#N/A</v>
      </c>
      <c r="X406" s="135" t="e">
        <f t="shared" si="420"/>
        <v>#N/A</v>
      </c>
      <c r="Y406" s="135" t="e">
        <f t="shared" si="420"/>
        <v>#N/A</v>
      </c>
      <c r="Z406" s="135" t="e">
        <f t="shared" si="420"/>
        <v>#N/A</v>
      </c>
      <c r="AA406" s="135" t="e">
        <f t="shared" si="420"/>
        <v>#N/A</v>
      </c>
      <c r="AB406" s="135" t="e">
        <f t="shared" si="420"/>
        <v>#N/A</v>
      </c>
    </row>
    <row r="407" spans="1:28" ht="15.5">
      <c r="A407" s="29" t="s">
        <v>193</v>
      </c>
      <c r="B407" s="30" t="str">
        <f t="shared" si="0"/>
        <v>PhilippinesCalasiao</v>
      </c>
      <c r="C407" s="29" t="s">
        <v>30</v>
      </c>
      <c r="D407" s="30" t="s">
        <v>293</v>
      </c>
      <c r="E407" s="120">
        <v>0.25711000000000001</v>
      </c>
      <c r="F407" s="181">
        <v>4.8542362999999998E-2</v>
      </c>
      <c r="G407" s="181">
        <v>9.7063706999999999E-2</v>
      </c>
      <c r="H407" s="181">
        <v>0.19703848500000001</v>
      </c>
      <c r="I407" s="120">
        <v>0.31877800000000001</v>
      </c>
      <c r="J407" s="28" t="s">
        <v>1649</v>
      </c>
      <c r="K407" s="135" t="e">
        <f t="shared" ref="K407:AB407" si="421">NA()</f>
        <v>#N/A</v>
      </c>
      <c r="L407" s="135" t="e">
        <f t="shared" si="421"/>
        <v>#N/A</v>
      </c>
      <c r="M407" s="164" t="e">
        <f t="shared" si="421"/>
        <v>#N/A</v>
      </c>
      <c r="N407" s="164" t="e">
        <f t="shared" si="421"/>
        <v>#N/A</v>
      </c>
      <c r="O407" s="165" t="e">
        <f t="shared" si="421"/>
        <v>#N/A</v>
      </c>
      <c r="P407" s="135" t="e">
        <f t="shared" si="421"/>
        <v>#N/A</v>
      </c>
      <c r="Q407" s="164" t="e">
        <f t="shared" si="421"/>
        <v>#N/A</v>
      </c>
      <c r="R407" s="164" t="e">
        <f t="shared" si="421"/>
        <v>#N/A</v>
      </c>
      <c r="S407" s="164" t="e">
        <f t="shared" si="421"/>
        <v>#N/A</v>
      </c>
      <c r="T407" s="164" t="e">
        <f t="shared" si="421"/>
        <v>#N/A</v>
      </c>
      <c r="U407" s="164" t="e">
        <f t="shared" si="421"/>
        <v>#N/A</v>
      </c>
      <c r="V407" s="135" t="e">
        <f t="shared" si="421"/>
        <v>#N/A</v>
      </c>
      <c r="W407" s="135" t="e">
        <f t="shared" si="421"/>
        <v>#N/A</v>
      </c>
      <c r="X407" s="135" t="e">
        <f t="shared" si="421"/>
        <v>#N/A</v>
      </c>
      <c r="Y407" s="135" t="e">
        <f t="shared" si="421"/>
        <v>#N/A</v>
      </c>
      <c r="Z407" s="135" t="e">
        <f t="shared" si="421"/>
        <v>#N/A</v>
      </c>
      <c r="AA407" s="135" t="e">
        <f t="shared" si="421"/>
        <v>#N/A</v>
      </c>
      <c r="AB407" s="135" t="e">
        <f t="shared" si="421"/>
        <v>#N/A</v>
      </c>
    </row>
    <row r="408" spans="1:28" ht="15.5">
      <c r="A408" s="29" t="s">
        <v>193</v>
      </c>
      <c r="B408" s="30" t="str">
        <f t="shared" si="0"/>
        <v>PhilippinesCalatagan</v>
      </c>
      <c r="C408" s="29" t="s">
        <v>30</v>
      </c>
      <c r="D408" s="30" t="s">
        <v>550</v>
      </c>
      <c r="E408" s="120">
        <v>0.248756</v>
      </c>
      <c r="F408" s="181">
        <v>5.0771493000000001E-2</v>
      </c>
      <c r="G408" s="181">
        <v>9.6777621999999994E-2</v>
      </c>
      <c r="H408" s="181">
        <v>0.17793052100000001</v>
      </c>
      <c r="I408" s="120">
        <v>0.31191000000000002</v>
      </c>
      <c r="J408" s="28" t="s">
        <v>1649</v>
      </c>
      <c r="K408" s="135" t="e">
        <f t="shared" ref="K408:AB408" si="422">NA()</f>
        <v>#N/A</v>
      </c>
      <c r="L408" s="135" t="e">
        <f t="shared" si="422"/>
        <v>#N/A</v>
      </c>
      <c r="M408" s="164" t="e">
        <f t="shared" si="422"/>
        <v>#N/A</v>
      </c>
      <c r="N408" s="164" t="e">
        <f t="shared" si="422"/>
        <v>#N/A</v>
      </c>
      <c r="O408" s="165" t="e">
        <f t="shared" si="422"/>
        <v>#N/A</v>
      </c>
      <c r="P408" s="135" t="e">
        <f t="shared" si="422"/>
        <v>#N/A</v>
      </c>
      <c r="Q408" s="164" t="e">
        <f t="shared" si="422"/>
        <v>#N/A</v>
      </c>
      <c r="R408" s="164" t="e">
        <f t="shared" si="422"/>
        <v>#N/A</v>
      </c>
      <c r="S408" s="164" t="e">
        <f t="shared" si="422"/>
        <v>#N/A</v>
      </c>
      <c r="T408" s="164" t="e">
        <f t="shared" si="422"/>
        <v>#N/A</v>
      </c>
      <c r="U408" s="164" t="e">
        <f t="shared" si="422"/>
        <v>#N/A</v>
      </c>
      <c r="V408" s="135" t="e">
        <f t="shared" si="422"/>
        <v>#N/A</v>
      </c>
      <c r="W408" s="135" t="e">
        <f t="shared" si="422"/>
        <v>#N/A</v>
      </c>
      <c r="X408" s="135" t="e">
        <f t="shared" si="422"/>
        <v>#N/A</v>
      </c>
      <c r="Y408" s="135" t="e">
        <f t="shared" si="422"/>
        <v>#N/A</v>
      </c>
      <c r="Z408" s="135" t="e">
        <f t="shared" si="422"/>
        <v>#N/A</v>
      </c>
      <c r="AA408" s="135" t="e">
        <f t="shared" si="422"/>
        <v>#N/A</v>
      </c>
      <c r="AB408" s="135" t="e">
        <f t="shared" si="422"/>
        <v>#N/A</v>
      </c>
    </row>
    <row r="409" spans="1:28" ht="15.5">
      <c r="A409" s="29" t="s">
        <v>193</v>
      </c>
      <c r="B409" s="30" t="str">
        <f t="shared" si="0"/>
        <v>PhilippinesCalatrava</v>
      </c>
      <c r="C409" s="29" t="s">
        <v>30</v>
      </c>
      <c r="D409" s="30" t="s">
        <v>1818</v>
      </c>
      <c r="E409" s="120">
        <v>0.227461</v>
      </c>
      <c r="F409" s="181">
        <v>5.9032553000000001E-2</v>
      </c>
      <c r="G409" s="181">
        <v>0.109451149</v>
      </c>
      <c r="H409" s="181">
        <v>0.192730393</v>
      </c>
      <c r="I409" s="120">
        <v>0.30311700000000003</v>
      </c>
      <c r="J409" s="28" t="s">
        <v>1649</v>
      </c>
      <c r="K409" s="135" t="e">
        <f t="shared" ref="K409:AB409" si="423">NA()</f>
        <v>#N/A</v>
      </c>
      <c r="L409" s="135" t="e">
        <f t="shared" si="423"/>
        <v>#N/A</v>
      </c>
      <c r="M409" s="164" t="e">
        <f t="shared" si="423"/>
        <v>#N/A</v>
      </c>
      <c r="N409" s="164" t="e">
        <f t="shared" si="423"/>
        <v>#N/A</v>
      </c>
      <c r="O409" s="165" t="e">
        <f t="shared" si="423"/>
        <v>#N/A</v>
      </c>
      <c r="P409" s="135" t="e">
        <f t="shared" si="423"/>
        <v>#N/A</v>
      </c>
      <c r="Q409" s="164" t="e">
        <f t="shared" si="423"/>
        <v>#N/A</v>
      </c>
      <c r="R409" s="164" t="e">
        <f t="shared" si="423"/>
        <v>#N/A</v>
      </c>
      <c r="S409" s="164" t="e">
        <f t="shared" si="423"/>
        <v>#N/A</v>
      </c>
      <c r="T409" s="164" t="e">
        <f t="shared" si="423"/>
        <v>#N/A</v>
      </c>
      <c r="U409" s="164" t="e">
        <f t="shared" si="423"/>
        <v>#N/A</v>
      </c>
      <c r="V409" s="135" t="e">
        <f t="shared" si="423"/>
        <v>#N/A</v>
      </c>
      <c r="W409" s="135" t="e">
        <f t="shared" si="423"/>
        <v>#N/A</v>
      </c>
      <c r="X409" s="135" t="e">
        <f t="shared" si="423"/>
        <v>#N/A</v>
      </c>
      <c r="Y409" s="135" t="e">
        <f t="shared" si="423"/>
        <v>#N/A</v>
      </c>
      <c r="Z409" s="135" t="e">
        <f t="shared" si="423"/>
        <v>#N/A</v>
      </c>
      <c r="AA409" s="135" t="e">
        <f t="shared" si="423"/>
        <v>#N/A</v>
      </c>
      <c r="AB409" s="135" t="e">
        <f t="shared" si="423"/>
        <v>#N/A</v>
      </c>
    </row>
    <row r="410" spans="1:28" ht="15.5">
      <c r="A410" s="29" t="s">
        <v>193</v>
      </c>
      <c r="B410" s="30" t="str">
        <f t="shared" si="0"/>
        <v>PhilippinesCalauag</v>
      </c>
      <c r="C410" s="29" t="s">
        <v>30</v>
      </c>
      <c r="D410" s="30" t="s">
        <v>631</v>
      </c>
      <c r="E410" s="120">
        <v>0.24132100000000001</v>
      </c>
      <c r="F410" s="181">
        <v>5.4963836000000002E-2</v>
      </c>
      <c r="G410" s="181">
        <v>0.10641381499999999</v>
      </c>
      <c r="H410" s="181">
        <v>0.191881212</v>
      </c>
      <c r="I410" s="120">
        <v>0.29715999999999998</v>
      </c>
      <c r="J410" s="28" t="s">
        <v>1649</v>
      </c>
      <c r="K410" s="135" t="e">
        <f t="shared" ref="K410:AB410" si="424">NA()</f>
        <v>#N/A</v>
      </c>
      <c r="L410" s="135" t="e">
        <f t="shared" si="424"/>
        <v>#N/A</v>
      </c>
      <c r="M410" s="164" t="e">
        <f t="shared" si="424"/>
        <v>#N/A</v>
      </c>
      <c r="N410" s="164" t="e">
        <f t="shared" si="424"/>
        <v>#N/A</v>
      </c>
      <c r="O410" s="165" t="e">
        <f t="shared" si="424"/>
        <v>#N/A</v>
      </c>
      <c r="P410" s="135" t="e">
        <f t="shared" si="424"/>
        <v>#N/A</v>
      </c>
      <c r="Q410" s="164" t="e">
        <f t="shared" si="424"/>
        <v>#N/A</v>
      </c>
      <c r="R410" s="164" t="e">
        <f t="shared" si="424"/>
        <v>#N/A</v>
      </c>
      <c r="S410" s="164" t="e">
        <f t="shared" si="424"/>
        <v>#N/A</v>
      </c>
      <c r="T410" s="164" t="e">
        <f t="shared" si="424"/>
        <v>#N/A</v>
      </c>
      <c r="U410" s="164" t="e">
        <f t="shared" si="424"/>
        <v>#N/A</v>
      </c>
      <c r="V410" s="135" t="e">
        <f t="shared" si="424"/>
        <v>#N/A</v>
      </c>
      <c r="W410" s="135" t="e">
        <f t="shared" si="424"/>
        <v>#N/A</v>
      </c>
      <c r="X410" s="135" t="e">
        <f t="shared" si="424"/>
        <v>#N/A</v>
      </c>
      <c r="Y410" s="135" t="e">
        <f t="shared" si="424"/>
        <v>#N/A</v>
      </c>
      <c r="Z410" s="135" t="e">
        <f t="shared" si="424"/>
        <v>#N/A</v>
      </c>
      <c r="AA410" s="135" t="e">
        <f t="shared" si="424"/>
        <v>#N/A</v>
      </c>
      <c r="AB410" s="135" t="e">
        <f t="shared" si="424"/>
        <v>#N/A</v>
      </c>
    </row>
    <row r="411" spans="1:28" ht="15.5">
      <c r="A411" s="29" t="s">
        <v>193</v>
      </c>
      <c r="B411" s="30" t="str">
        <f t="shared" si="0"/>
        <v>PhilippinesCalauan</v>
      </c>
      <c r="C411" s="29" t="s">
        <v>30</v>
      </c>
      <c r="D411" s="30" t="s">
        <v>602</v>
      </c>
      <c r="E411" s="120">
        <v>0.25628600000000001</v>
      </c>
      <c r="F411" s="181">
        <v>5.2539992000000001E-2</v>
      </c>
      <c r="G411" s="181">
        <v>0.100978211</v>
      </c>
      <c r="H411" s="181">
        <v>0.186655563</v>
      </c>
      <c r="I411" s="120">
        <v>0.30196499999999998</v>
      </c>
      <c r="J411" s="28" t="s">
        <v>1649</v>
      </c>
      <c r="K411" s="135" t="e">
        <f t="shared" ref="K411:AB411" si="425">NA()</f>
        <v>#N/A</v>
      </c>
      <c r="L411" s="135" t="e">
        <f t="shared" si="425"/>
        <v>#N/A</v>
      </c>
      <c r="M411" s="164" t="e">
        <f t="shared" si="425"/>
        <v>#N/A</v>
      </c>
      <c r="N411" s="164" t="e">
        <f t="shared" si="425"/>
        <v>#N/A</v>
      </c>
      <c r="O411" s="165" t="e">
        <f t="shared" si="425"/>
        <v>#N/A</v>
      </c>
      <c r="P411" s="135" t="e">
        <f t="shared" si="425"/>
        <v>#N/A</v>
      </c>
      <c r="Q411" s="164" t="e">
        <f t="shared" si="425"/>
        <v>#N/A</v>
      </c>
      <c r="R411" s="164" t="e">
        <f t="shared" si="425"/>
        <v>#N/A</v>
      </c>
      <c r="S411" s="164" t="e">
        <f t="shared" si="425"/>
        <v>#N/A</v>
      </c>
      <c r="T411" s="164" t="e">
        <f t="shared" si="425"/>
        <v>#N/A</v>
      </c>
      <c r="U411" s="164" t="e">
        <f t="shared" si="425"/>
        <v>#N/A</v>
      </c>
      <c r="V411" s="135" t="e">
        <f t="shared" si="425"/>
        <v>#N/A</v>
      </c>
      <c r="W411" s="135" t="e">
        <f t="shared" si="425"/>
        <v>#N/A</v>
      </c>
      <c r="X411" s="135" t="e">
        <f t="shared" si="425"/>
        <v>#N/A</v>
      </c>
      <c r="Y411" s="135" t="e">
        <f t="shared" si="425"/>
        <v>#N/A</v>
      </c>
      <c r="Z411" s="135" t="e">
        <f t="shared" si="425"/>
        <v>#N/A</v>
      </c>
      <c r="AA411" s="135" t="e">
        <f t="shared" si="425"/>
        <v>#N/A</v>
      </c>
      <c r="AB411" s="135" t="e">
        <f t="shared" si="425"/>
        <v>#N/A</v>
      </c>
    </row>
    <row r="412" spans="1:28" ht="15.5">
      <c r="A412" s="29" t="s">
        <v>193</v>
      </c>
      <c r="B412" s="30" t="str">
        <f t="shared" si="0"/>
        <v>PhilippinesCalayan</v>
      </c>
      <c r="C412" s="29" t="s">
        <v>30</v>
      </c>
      <c r="D412" s="30" t="s">
        <v>340</v>
      </c>
      <c r="E412" s="120">
        <v>0.21925500000000001</v>
      </c>
      <c r="F412" s="181">
        <v>5.9513831000000003E-2</v>
      </c>
      <c r="G412" s="181">
        <v>9.9748533E-2</v>
      </c>
      <c r="H412" s="181">
        <v>0.162675129</v>
      </c>
      <c r="I412" s="120">
        <v>0.300263</v>
      </c>
      <c r="J412" s="28" t="s">
        <v>1649</v>
      </c>
      <c r="K412" s="135" t="e">
        <f t="shared" ref="K412:AB412" si="426">NA()</f>
        <v>#N/A</v>
      </c>
      <c r="L412" s="135" t="e">
        <f t="shared" si="426"/>
        <v>#N/A</v>
      </c>
      <c r="M412" s="164" t="e">
        <f t="shared" si="426"/>
        <v>#N/A</v>
      </c>
      <c r="N412" s="164" t="e">
        <f t="shared" si="426"/>
        <v>#N/A</v>
      </c>
      <c r="O412" s="165" t="e">
        <f t="shared" si="426"/>
        <v>#N/A</v>
      </c>
      <c r="P412" s="135" t="e">
        <f t="shared" si="426"/>
        <v>#N/A</v>
      </c>
      <c r="Q412" s="164" t="e">
        <f t="shared" si="426"/>
        <v>#N/A</v>
      </c>
      <c r="R412" s="164" t="e">
        <f t="shared" si="426"/>
        <v>#N/A</v>
      </c>
      <c r="S412" s="164" t="e">
        <f t="shared" si="426"/>
        <v>#N/A</v>
      </c>
      <c r="T412" s="164" t="e">
        <f t="shared" si="426"/>
        <v>#N/A</v>
      </c>
      <c r="U412" s="164" t="e">
        <f t="shared" si="426"/>
        <v>#N/A</v>
      </c>
      <c r="V412" s="135" t="e">
        <f t="shared" si="426"/>
        <v>#N/A</v>
      </c>
      <c r="W412" s="135" t="e">
        <f t="shared" si="426"/>
        <v>#N/A</v>
      </c>
      <c r="X412" s="135" t="e">
        <f t="shared" si="426"/>
        <v>#N/A</v>
      </c>
      <c r="Y412" s="135" t="e">
        <f t="shared" si="426"/>
        <v>#N/A</v>
      </c>
      <c r="Z412" s="135" t="e">
        <f t="shared" si="426"/>
        <v>#N/A</v>
      </c>
      <c r="AA412" s="135" t="e">
        <f t="shared" si="426"/>
        <v>#N/A</v>
      </c>
      <c r="AB412" s="135" t="e">
        <f t="shared" si="426"/>
        <v>#N/A</v>
      </c>
    </row>
    <row r="413" spans="1:28" ht="15.5">
      <c r="A413" s="29" t="s">
        <v>193</v>
      </c>
      <c r="B413" s="30" t="str">
        <f t="shared" si="0"/>
        <v>PhilippinesCalbayog City</v>
      </c>
      <c r="C413" s="29" t="s">
        <v>30</v>
      </c>
      <c r="D413" s="30" t="s">
        <v>1081</v>
      </c>
      <c r="E413" s="120">
        <v>0.243507</v>
      </c>
      <c r="F413" s="181">
        <v>5.9145720999999998E-2</v>
      </c>
      <c r="G413" s="181">
        <v>0.117062186</v>
      </c>
      <c r="H413" s="181">
        <v>0.211464719</v>
      </c>
      <c r="I413" s="120">
        <v>0.29571799999999998</v>
      </c>
      <c r="J413" s="28" t="s">
        <v>1649</v>
      </c>
      <c r="K413" s="135" t="e">
        <f t="shared" ref="K413:AB413" si="427">NA()</f>
        <v>#N/A</v>
      </c>
      <c r="L413" s="135" t="e">
        <f t="shared" si="427"/>
        <v>#N/A</v>
      </c>
      <c r="M413" s="164" t="e">
        <f t="shared" si="427"/>
        <v>#N/A</v>
      </c>
      <c r="N413" s="164" t="e">
        <f t="shared" si="427"/>
        <v>#N/A</v>
      </c>
      <c r="O413" s="165" t="e">
        <f t="shared" si="427"/>
        <v>#N/A</v>
      </c>
      <c r="P413" s="135" t="e">
        <f t="shared" si="427"/>
        <v>#N/A</v>
      </c>
      <c r="Q413" s="164" t="e">
        <f t="shared" si="427"/>
        <v>#N/A</v>
      </c>
      <c r="R413" s="164" t="e">
        <f t="shared" si="427"/>
        <v>#N/A</v>
      </c>
      <c r="S413" s="164" t="e">
        <f t="shared" si="427"/>
        <v>#N/A</v>
      </c>
      <c r="T413" s="164" t="e">
        <f t="shared" si="427"/>
        <v>#N/A</v>
      </c>
      <c r="U413" s="164" t="e">
        <f t="shared" si="427"/>
        <v>#N/A</v>
      </c>
      <c r="V413" s="135" t="e">
        <f t="shared" si="427"/>
        <v>#N/A</v>
      </c>
      <c r="W413" s="135" t="e">
        <f t="shared" si="427"/>
        <v>#N/A</v>
      </c>
      <c r="X413" s="135" t="e">
        <f t="shared" si="427"/>
        <v>#N/A</v>
      </c>
      <c r="Y413" s="135" t="e">
        <f t="shared" si="427"/>
        <v>#N/A</v>
      </c>
      <c r="Z413" s="135" t="e">
        <f t="shared" si="427"/>
        <v>#N/A</v>
      </c>
      <c r="AA413" s="135" t="e">
        <f t="shared" si="427"/>
        <v>#N/A</v>
      </c>
      <c r="AB413" s="135" t="e">
        <f t="shared" si="427"/>
        <v>#N/A</v>
      </c>
    </row>
    <row r="414" spans="1:28" ht="15.5">
      <c r="A414" s="29" t="s">
        <v>193</v>
      </c>
      <c r="B414" s="30" t="str">
        <f t="shared" si="0"/>
        <v>PhilippinesCalbiga</v>
      </c>
      <c r="C414" s="29" t="s">
        <v>30</v>
      </c>
      <c r="D414" s="30" t="s">
        <v>1082</v>
      </c>
      <c r="E414" s="120">
        <v>0.226133</v>
      </c>
      <c r="F414" s="181">
        <v>5.5130102E-2</v>
      </c>
      <c r="G414" s="181">
        <v>0.105560874</v>
      </c>
      <c r="H414" s="181">
        <v>0.19362979699999999</v>
      </c>
      <c r="I414" s="120">
        <v>0.30023499999999997</v>
      </c>
      <c r="J414" s="28" t="s">
        <v>1649</v>
      </c>
      <c r="K414" s="135" t="e">
        <f t="shared" ref="K414:AB414" si="428">NA()</f>
        <v>#N/A</v>
      </c>
      <c r="L414" s="135" t="e">
        <f t="shared" si="428"/>
        <v>#N/A</v>
      </c>
      <c r="M414" s="164" t="e">
        <f t="shared" si="428"/>
        <v>#N/A</v>
      </c>
      <c r="N414" s="164" t="e">
        <f t="shared" si="428"/>
        <v>#N/A</v>
      </c>
      <c r="O414" s="165" t="e">
        <f t="shared" si="428"/>
        <v>#N/A</v>
      </c>
      <c r="P414" s="135" t="e">
        <f t="shared" si="428"/>
        <v>#N/A</v>
      </c>
      <c r="Q414" s="164" t="e">
        <f t="shared" si="428"/>
        <v>#N/A</v>
      </c>
      <c r="R414" s="164" t="e">
        <f t="shared" si="428"/>
        <v>#N/A</v>
      </c>
      <c r="S414" s="164" t="e">
        <f t="shared" si="428"/>
        <v>#N/A</v>
      </c>
      <c r="T414" s="164" t="e">
        <f t="shared" si="428"/>
        <v>#N/A</v>
      </c>
      <c r="U414" s="164" t="e">
        <f t="shared" si="428"/>
        <v>#N/A</v>
      </c>
      <c r="V414" s="135" t="e">
        <f t="shared" si="428"/>
        <v>#N/A</v>
      </c>
      <c r="W414" s="135" t="e">
        <f t="shared" si="428"/>
        <v>#N/A</v>
      </c>
      <c r="X414" s="135" t="e">
        <f t="shared" si="428"/>
        <v>#N/A</v>
      </c>
      <c r="Y414" s="135" t="e">
        <f t="shared" si="428"/>
        <v>#N/A</v>
      </c>
      <c r="Z414" s="135" t="e">
        <f t="shared" si="428"/>
        <v>#N/A</v>
      </c>
      <c r="AA414" s="135" t="e">
        <f t="shared" si="428"/>
        <v>#N/A</v>
      </c>
      <c r="AB414" s="135" t="e">
        <f t="shared" si="428"/>
        <v>#N/A</v>
      </c>
    </row>
    <row r="415" spans="1:28" ht="15.5">
      <c r="A415" s="29" t="s">
        <v>193</v>
      </c>
      <c r="B415" s="30" t="str">
        <f t="shared" si="0"/>
        <v>PhilippinesCalinog</v>
      </c>
      <c r="C415" s="29" t="s">
        <v>30</v>
      </c>
      <c r="D415" s="30" t="s">
        <v>857</v>
      </c>
      <c r="E415" s="120">
        <v>0.24054400000000001</v>
      </c>
      <c r="F415" s="181">
        <v>4.9823712999999999E-2</v>
      </c>
      <c r="G415" s="181">
        <v>0.100425405</v>
      </c>
      <c r="H415" s="181">
        <v>0.19788787199999999</v>
      </c>
      <c r="I415" s="120">
        <v>0.31024800000000002</v>
      </c>
      <c r="J415" s="28" t="s">
        <v>1649</v>
      </c>
      <c r="K415" s="135" t="e">
        <f t="shared" ref="K415:AB415" si="429">NA()</f>
        <v>#N/A</v>
      </c>
      <c r="L415" s="135" t="e">
        <f t="shared" si="429"/>
        <v>#N/A</v>
      </c>
      <c r="M415" s="164" t="e">
        <f t="shared" si="429"/>
        <v>#N/A</v>
      </c>
      <c r="N415" s="164" t="e">
        <f t="shared" si="429"/>
        <v>#N/A</v>
      </c>
      <c r="O415" s="165" t="e">
        <f t="shared" si="429"/>
        <v>#N/A</v>
      </c>
      <c r="P415" s="135" t="e">
        <f t="shared" si="429"/>
        <v>#N/A</v>
      </c>
      <c r="Q415" s="164" t="e">
        <f t="shared" si="429"/>
        <v>#N/A</v>
      </c>
      <c r="R415" s="164" t="e">
        <f t="shared" si="429"/>
        <v>#N/A</v>
      </c>
      <c r="S415" s="164" t="e">
        <f t="shared" si="429"/>
        <v>#N/A</v>
      </c>
      <c r="T415" s="164" t="e">
        <f t="shared" si="429"/>
        <v>#N/A</v>
      </c>
      <c r="U415" s="164" t="e">
        <f t="shared" si="429"/>
        <v>#N/A</v>
      </c>
      <c r="V415" s="135" t="e">
        <f t="shared" si="429"/>
        <v>#N/A</v>
      </c>
      <c r="W415" s="135" t="e">
        <f t="shared" si="429"/>
        <v>#N/A</v>
      </c>
      <c r="X415" s="135" t="e">
        <f t="shared" si="429"/>
        <v>#N/A</v>
      </c>
      <c r="Y415" s="135" t="e">
        <f t="shared" si="429"/>
        <v>#N/A</v>
      </c>
      <c r="Z415" s="135" t="e">
        <f t="shared" si="429"/>
        <v>#N/A</v>
      </c>
      <c r="AA415" s="135" t="e">
        <f t="shared" si="429"/>
        <v>#N/A</v>
      </c>
      <c r="AB415" s="135" t="e">
        <f t="shared" si="429"/>
        <v>#N/A</v>
      </c>
    </row>
    <row r="416" spans="1:28" ht="15.5">
      <c r="A416" s="29" t="s">
        <v>193</v>
      </c>
      <c r="B416" s="30" t="str">
        <f t="shared" si="0"/>
        <v>PhilippinesCalintaan</v>
      </c>
      <c r="C416" s="29" t="s">
        <v>30</v>
      </c>
      <c r="D416" s="30" t="s">
        <v>1772</v>
      </c>
      <c r="E416" s="120">
        <v>0.233622</v>
      </c>
      <c r="F416" s="181">
        <v>6.2093475000000002E-2</v>
      </c>
      <c r="G416" s="181">
        <v>0.11295514</v>
      </c>
      <c r="H416" s="181">
        <v>0.194327097</v>
      </c>
      <c r="I416" s="120">
        <v>0.29035100000000003</v>
      </c>
      <c r="J416" s="28" t="s">
        <v>1649</v>
      </c>
      <c r="K416" s="135" t="e">
        <f t="shared" ref="K416:AB416" si="430">NA()</f>
        <v>#N/A</v>
      </c>
      <c r="L416" s="135" t="e">
        <f t="shared" si="430"/>
        <v>#N/A</v>
      </c>
      <c r="M416" s="164" t="e">
        <f t="shared" si="430"/>
        <v>#N/A</v>
      </c>
      <c r="N416" s="164" t="e">
        <f t="shared" si="430"/>
        <v>#N/A</v>
      </c>
      <c r="O416" s="165" t="e">
        <f t="shared" si="430"/>
        <v>#N/A</v>
      </c>
      <c r="P416" s="135" t="e">
        <f t="shared" si="430"/>
        <v>#N/A</v>
      </c>
      <c r="Q416" s="164" t="e">
        <f t="shared" si="430"/>
        <v>#N/A</v>
      </c>
      <c r="R416" s="164" t="e">
        <f t="shared" si="430"/>
        <v>#N/A</v>
      </c>
      <c r="S416" s="164" t="e">
        <f t="shared" si="430"/>
        <v>#N/A</v>
      </c>
      <c r="T416" s="164" t="e">
        <f t="shared" si="430"/>
        <v>#N/A</v>
      </c>
      <c r="U416" s="164" t="e">
        <f t="shared" si="430"/>
        <v>#N/A</v>
      </c>
      <c r="V416" s="135" t="e">
        <f t="shared" si="430"/>
        <v>#N/A</v>
      </c>
      <c r="W416" s="135" t="e">
        <f t="shared" si="430"/>
        <v>#N/A</v>
      </c>
      <c r="X416" s="135" t="e">
        <f t="shared" si="430"/>
        <v>#N/A</v>
      </c>
      <c r="Y416" s="135" t="e">
        <f t="shared" si="430"/>
        <v>#N/A</v>
      </c>
      <c r="Z416" s="135" t="e">
        <f t="shared" si="430"/>
        <v>#N/A</v>
      </c>
      <c r="AA416" s="135" t="e">
        <f t="shared" si="430"/>
        <v>#N/A</v>
      </c>
      <c r="AB416" s="135" t="e">
        <f t="shared" si="430"/>
        <v>#N/A</v>
      </c>
    </row>
    <row r="417" spans="1:28" ht="15.5">
      <c r="A417" s="29" t="s">
        <v>193</v>
      </c>
      <c r="B417" s="30" t="str">
        <f t="shared" si="0"/>
        <v>PhilippinesCaloocan City</v>
      </c>
      <c r="C417" s="29" t="s">
        <v>30</v>
      </c>
      <c r="D417" s="30" t="s">
        <v>1449</v>
      </c>
      <c r="E417" s="120">
        <v>0.28109200000000001</v>
      </c>
      <c r="F417" s="181">
        <v>4.5900258999999999E-2</v>
      </c>
      <c r="G417" s="181">
        <v>9.6007647000000002E-2</v>
      </c>
      <c r="H417" s="181">
        <v>0.20323704000000001</v>
      </c>
      <c r="I417" s="120">
        <v>0.32021500000000003</v>
      </c>
      <c r="J417" s="28" t="s">
        <v>1649</v>
      </c>
      <c r="K417" s="135" t="e">
        <f t="shared" ref="K417:AB417" si="431">NA()</f>
        <v>#N/A</v>
      </c>
      <c r="L417" s="135" t="e">
        <f t="shared" si="431"/>
        <v>#N/A</v>
      </c>
      <c r="M417" s="164" t="e">
        <f t="shared" si="431"/>
        <v>#N/A</v>
      </c>
      <c r="N417" s="164" t="e">
        <f t="shared" si="431"/>
        <v>#N/A</v>
      </c>
      <c r="O417" s="165" t="e">
        <f t="shared" si="431"/>
        <v>#N/A</v>
      </c>
      <c r="P417" s="135" t="e">
        <f t="shared" si="431"/>
        <v>#N/A</v>
      </c>
      <c r="Q417" s="164" t="e">
        <f t="shared" si="431"/>
        <v>#N/A</v>
      </c>
      <c r="R417" s="164" t="e">
        <f t="shared" si="431"/>
        <v>#N/A</v>
      </c>
      <c r="S417" s="164" t="e">
        <f t="shared" si="431"/>
        <v>#N/A</v>
      </c>
      <c r="T417" s="164" t="e">
        <f t="shared" si="431"/>
        <v>#N/A</v>
      </c>
      <c r="U417" s="164" t="e">
        <f t="shared" si="431"/>
        <v>#N/A</v>
      </c>
      <c r="V417" s="135" t="e">
        <f t="shared" si="431"/>
        <v>#N/A</v>
      </c>
      <c r="W417" s="135" t="e">
        <f t="shared" si="431"/>
        <v>#N/A</v>
      </c>
      <c r="X417" s="135" t="e">
        <f t="shared" si="431"/>
        <v>#N/A</v>
      </c>
      <c r="Y417" s="135" t="e">
        <f t="shared" si="431"/>
        <v>#N/A</v>
      </c>
      <c r="Z417" s="135" t="e">
        <f t="shared" si="431"/>
        <v>#N/A</v>
      </c>
      <c r="AA417" s="135" t="e">
        <f t="shared" si="431"/>
        <v>#N/A</v>
      </c>
      <c r="AB417" s="135" t="e">
        <f t="shared" si="431"/>
        <v>#N/A</v>
      </c>
    </row>
    <row r="418" spans="1:28" ht="15.5">
      <c r="A418" s="29" t="s">
        <v>193</v>
      </c>
      <c r="B418" s="30" t="str">
        <f t="shared" si="0"/>
        <v>PhilippinesCalubian</v>
      </c>
      <c r="C418" s="29" t="s">
        <v>30</v>
      </c>
      <c r="D418" s="30" t="s">
        <v>1027</v>
      </c>
      <c r="E418" s="120">
        <v>0.22329299999999999</v>
      </c>
      <c r="F418" s="181">
        <v>5.4246189E-2</v>
      </c>
      <c r="G418" s="181">
        <v>0.100390675</v>
      </c>
      <c r="H418" s="181">
        <v>0.18003074199999999</v>
      </c>
      <c r="I418" s="120">
        <v>0.30645600000000001</v>
      </c>
      <c r="J418" s="28" t="s">
        <v>1649</v>
      </c>
      <c r="K418" s="135" t="e">
        <f t="shared" ref="K418:AB418" si="432">NA()</f>
        <v>#N/A</v>
      </c>
      <c r="L418" s="135" t="e">
        <f t="shared" si="432"/>
        <v>#N/A</v>
      </c>
      <c r="M418" s="164" t="e">
        <f t="shared" si="432"/>
        <v>#N/A</v>
      </c>
      <c r="N418" s="164" t="e">
        <f t="shared" si="432"/>
        <v>#N/A</v>
      </c>
      <c r="O418" s="165" t="e">
        <f t="shared" si="432"/>
        <v>#N/A</v>
      </c>
      <c r="P418" s="135" t="e">
        <f t="shared" si="432"/>
        <v>#N/A</v>
      </c>
      <c r="Q418" s="164" t="e">
        <f t="shared" si="432"/>
        <v>#N/A</v>
      </c>
      <c r="R418" s="164" t="e">
        <f t="shared" si="432"/>
        <v>#N/A</v>
      </c>
      <c r="S418" s="164" t="e">
        <f t="shared" si="432"/>
        <v>#N/A</v>
      </c>
      <c r="T418" s="164" t="e">
        <f t="shared" si="432"/>
        <v>#N/A</v>
      </c>
      <c r="U418" s="164" t="e">
        <f t="shared" si="432"/>
        <v>#N/A</v>
      </c>
      <c r="V418" s="135" t="e">
        <f t="shared" si="432"/>
        <v>#N/A</v>
      </c>
      <c r="W418" s="135" t="e">
        <f t="shared" si="432"/>
        <v>#N/A</v>
      </c>
      <c r="X418" s="135" t="e">
        <f t="shared" si="432"/>
        <v>#N/A</v>
      </c>
      <c r="Y418" s="135" t="e">
        <f t="shared" si="432"/>
        <v>#N/A</v>
      </c>
      <c r="Z418" s="135" t="e">
        <f t="shared" si="432"/>
        <v>#N/A</v>
      </c>
      <c r="AA418" s="135" t="e">
        <f t="shared" si="432"/>
        <v>#N/A</v>
      </c>
      <c r="AB418" s="135" t="e">
        <f t="shared" si="432"/>
        <v>#N/A</v>
      </c>
    </row>
    <row r="419" spans="1:28" ht="15.5">
      <c r="A419" s="29" t="s">
        <v>193</v>
      </c>
      <c r="B419" s="30" t="str">
        <f t="shared" si="0"/>
        <v>PhilippinesCalumpit</v>
      </c>
      <c r="C419" s="29" t="s">
        <v>30</v>
      </c>
      <c r="D419" s="30" t="s">
        <v>437</v>
      </c>
      <c r="E419" s="120">
        <v>0.27130199999999999</v>
      </c>
      <c r="F419" s="181">
        <v>4.5744182000000001E-2</v>
      </c>
      <c r="G419" s="181">
        <v>9.4311170999999999E-2</v>
      </c>
      <c r="H419" s="181">
        <v>0.192272681</v>
      </c>
      <c r="I419" s="120">
        <v>0.32564300000000002</v>
      </c>
      <c r="J419" s="28" t="s">
        <v>1649</v>
      </c>
      <c r="K419" s="135" t="e">
        <f t="shared" ref="K419:AB419" si="433">NA()</f>
        <v>#N/A</v>
      </c>
      <c r="L419" s="135" t="e">
        <f t="shared" si="433"/>
        <v>#N/A</v>
      </c>
      <c r="M419" s="164" t="e">
        <f t="shared" si="433"/>
        <v>#N/A</v>
      </c>
      <c r="N419" s="164" t="e">
        <f t="shared" si="433"/>
        <v>#N/A</v>
      </c>
      <c r="O419" s="165" t="e">
        <f t="shared" si="433"/>
        <v>#N/A</v>
      </c>
      <c r="P419" s="135" t="e">
        <f t="shared" si="433"/>
        <v>#N/A</v>
      </c>
      <c r="Q419" s="164" t="e">
        <f t="shared" si="433"/>
        <v>#N/A</v>
      </c>
      <c r="R419" s="164" t="e">
        <f t="shared" si="433"/>
        <v>#N/A</v>
      </c>
      <c r="S419" s="164" t="e">
        <f t="shared" si="433"/>
        <v>#N/A</v>
      </c>
      <c r="T419" s="164" t="e">
        <f t="shared" si="433"/>
        <v>#N/A</v>
      </c>
      <c r="U419" s="164" t="e">
        <f t="shared" si="433"/>
        <v>#N/A</v>
      </c>
      <c r="V419" s="135" t="e">
        <f t="shared" si="433"/>
        <v>#N/A</v>
      </c>
      <c r="W419" s="135" t="e">
        <f t="shared" si="433"/>
        <v>#N/A</v>
      </c>
      <c r="X419" s="135" t="e">
        <f t="shared" si="433"/>
        <v>#N/A</v>
      </c>
      <c r="Y419" s="135" t="e">
        <f t="shared" si="433"/>
        <v>#N/A</v>
      </c>
      <c r="Z419" s="135" t="e">
        <f t="shared" si="433"/>
        <v>#N/A</v>
      </c>
      <c r="AA419" s="135" t="e">
        <f t="shared" si="433"/>
        <v>#N/A</v>
      </c>
      <c r="AB419" s="135" t="e">
        <f t="shared" si="433"/>
        <v>#N/A</v>
      </c>
    </row>
    <row r="420" spans="1:28" ht="15.5">
      <c r="A420" s="29" t="s">
        <v>193</v>
      </c>
      <c r="B420" s="30" t="str">
        <f t="shared" si="0"/>
        <v>PhilippinesCaluya</v>
      </c>
      <c r="C420" s="29" t="s">
        <v>30</v>
      </c>
      <c r="D420" s="30" t="s">
        <v>814</v>
      </c>
      <c r="E420" s="120">
        <v>0.23391400000000001</v>
      </c>
      <c r="F420" s="181">
        <v>5.5076628000000002E-2</v>
      </c>
      <c r="G420" s="181">
        <v>9.8039215999999998E-2</v>
      </c>
      <c r="H420" s="181">
        <v>0.180020284</v>
      </c>
      <c r="I420" s="120">
        <v>0.29206100000000002</v>
      </c>
      <c r="J420" s="28" t="s">
        <v>1649</v>
      </c>
      <c r="K420" s="135" t="e">
        <f t="shared" ref="K420:AB420" si="434">NA()</f>
        <v>#N/A</v>
      </c>
      <c r="L420" s="135" t="e">
        <f t="shared" si="434"/>
        <v>#N/A</v>
      </c>
      <c r="M420" s="164" t="e">
        <f t="shared" si="434"/>
        <v>#N/A</v>
      </c>
      <c r="N420" s="164" t="e">
        <f t="shared" si="434"/>
        <v>#N/A</v>
      </c>
      <c r="O420" s="165" t="e">
        <f t="shared" si="434"/>
        <v>#N/A</v>
      </c>
      <c r="P420" s="135" t="e">
        <f t="shared" si="434"/>
        <v>#N/A</v>
      </c>
      <c r="Q420" s="164" t="e">
        <f t="shared" si="434"/>
        <v>#N/A</v>
      </c>
      <c r="R420" s="164" t="e">
        <f t="shared" si="434"/>
        <v>#N/A</v>
      </c>
      <c r="S420" s="164" t="e">
        <f t="shared" si="434"/>
        <v>#N/A</v>
      </c>
      <c r="T420" s="164" t="e">
        <f t="shared" si="434"/>
        <v>#N/A</v>
      </c>
      <c r="U420" s="164" t="e">
        <f t="shared" si="434"/>
        <v>#N/A</v>
      </c>
      <c r="V420" s="135" t="e">
        <f t="shared" si="434"/>
        <v>#N/A</v>
      </c>
      <c r="W420" s="135" t="e">
        <f t="shared" si="434"/>
        <v>#N/A</v>
      </c>
      <c r="X420" s="135" t="e">
        <f t="shared" si="434"/>
        <v>#N/A</v>
      </c>
      <c r="Y420" s="135" t="e">
        <f t="shared" si="434"/>
        <v>#N/A</v>
      </c>
      <c r="Z420" s="135" t="e">
        <f t="shared" si="434"/>
        <v>#N/A</v>
      </c>
      <c r="AA420" s="135" t="e">
        <f t="shared" si="434"/>
        <v>#N/A</v>
      </c>
      <c r="AB420" s="135" t="e">
        <f t="shared" si="434"/>
        <v>#N/A</v>
      </c>
    </row>
    <row r="421" spans="1:28" ht="15.5">
      <c r="A421" s="29" t="s">
        <v>193</v>
      </c>
      <c r="B421" s="30" t="str">
        <f t="shared" si="0"/>
        <v>PhilippinesCamalaniugan</v>
      </c>
      <c r="C421" s="29" t="s">
        <v>30</v>
      </c>
      <c r="D421" s="30" t="s">
        <v>341</v>
      </c>
      <c r="E421" s="120">
        <v>0.24094199999999999</v>
      </c>
      <c r="F421" s="181">
        <v>4.8750149999999999E-2</v>
      </c>
      <c r="G421" s="181">
        <v>9.6136099000000003E-2</v>
      </c>
      <c r="H421" s="181">
        <v>0.188460458</v>
      </c>
      <c r="I421" s="120">
        <v>0.31998599999999999</v>
      </c>
      <c r="J421" s="28" t="s">
        <v>1649</v>
      </c>
      <c r="K421" s="135" t="e">
        <f t="shared" ref="K421:AB421" si="435">NA()</f>
        <v>#N/A</v>
      </c>
      <c r="L421" s="135" t="e">
        <f t="shared" si="435"/>
        <v>#N/A</v>
      </c>
      <c r="M421" s="164" t="e">
        <f t="shared" si="435"/>
        <v>#N/A</v>
      </c>
      <c r="N421" s="164" t="e">
        <f t="shared" si="435"/>
        <v>#N/A</v>
      </c>
      <c r="O421" s="165" t="e">
        <f t="shared" si="435"/>
        <v>#N/A</v>
      </c>
      <c r="P421" s="135" t="e">
        <f t="shared" si="435"/>
        <v>#N/A</v>
      </c>
      <c r="Q421" s="164" t="e">
        <f t="shared" si="435"/>
        <v>#N/A</v>
      </c>
      <c r="R421" s="164" t="e">
        <f t="shared" si="435"/>
        <v>#N/A</v>
      </c>
      <c r="S421" s="164" t="e">
        <f t="shared" si="435"/>
        <v>#N/A</v>
      </c>
      <c r="T421" s="164" t="e">
        <f t="shared" si="435"/>
        <v>#N/A</v>
      </c>
      <c r="U421" s="164" t="e">
        <f t="shared" si="435"/>
        <v>#N/A</v>
      </c>
      <c r="V421" s="135" t="e">
        <f t="shared" si="435"/>
        <v>#N/A</v>
      </c>
      <c r="W421" s="135" t="e">
        <f t="shared" si="435"/>
        <v>#N/A</v>
      </c>
      <c r="X421" s="135" t="e">
        <f t="shared" si="435"/>
        <v>#N/A</v>
      </c>
      <c r="Y421" s="135" t="e">
        <f t="shared" si="435"/>
        <v>#N/A</v>
      </c>
      <c r="Z421" s="135" t="e">
        <f t="shared" si="435"/>
        <v>#N/A</v>
      </c>
      <c r="AA421" s="135" t="e">
        <f t="shared" si="435"/>
        <v>#N/A</v>
      </c>
      <c r="AB421" s="135" t="e">
        <f t="shared" si="435"/>
        <v>#N/A</v>
      </c>
    </row>
    <row r="422" spans="1:28" ht="15.5">
      <c r="A422" s="29" t="s">
        <v>193</v>
      </c>
      <c r="B422" s="30" t="str">
        <f t="shared" si="0"/>
        <v>PhilippinesCamalig</v>
      </c>
      <c r="C422" s="29" t="s">
        <v>30</v>
      </c>
      <c r="D422" s="30" t="s">
        <v>678</v>
      </c>
      <c r="E422" s="120">
        <v>0.23747499999999999</v>
      </c>
      <c r="F422" s="181">
        <v>5.5781417999999999E-2</v>
      </c>
      <c r="G422" s="181">
        <v>0.104627526</v>
      </c>
      <c r="H422" s="181">
        <v>0.183860457</v>
      </c>
      <c r="I422" s="120">
        <v>0.29932399999999998</v>
      </c>
      <c r="J422" s="28" t="s">
        <v>1649</v>
      </c>
      <c r="K422" s="135" t="e">
        <f t="shared" ref="K422:AB422" si="436">NA()</f>
        <v>#N/A</v>
      </c>
      <c r="L422" s="135" t="e">
        <f t="shared" si="436"/>
        <v>#N/A</v>
      </c>
      <c r="M422" s="164" t="e">
        <f t="shared" si="436"/>
        <v>#N/A</v>
      </c>
      <c r="N422" s="164" t="e">
        <f t="shared" si="436"/>
        <v>#N/A</v>
      </c>
      <c r="O422" s="165" t="e">
        <f t="shared" si="436"/>
        <v>#N/A</v>
      </c>
      <c r="P422" s="135" t="e">
        <f t="shared" si="436"/>
        <v>#N/A</v>
      </c>
      <c r="Q422" s="164" t="e">
        <f t="shared" si="436"/>
        <v>#N/A</v>
      </c>
      <c r="R422" s="164" t="e">
        <f t="shared" si="436"/>
        <v>#N/A</v>
      </c>
      <c r="S422" s="164" t="e">
        <f t="shared" si="436"/>
        <v>#N/A</v>
      </c>
      <c r="T422" s="164" t="e">
        <f t="shared" si="436"/>
        <v>#N/A</v>
      </c>
      <c r="U422" s="164" t="e">
        <f t="shared" si="436"/>
        <v>#N/A</v>
      </c>
      <c r="V422" s="135" t="e">
        <f t="shared" si="436"/>
        <v>#N/A</v>
      </c>
      <c r="W422" s="135" t="e">
        <f t="shared" si="436"/>
        <v>#N/A</v>
      </c>
      <c r="X422" s="135" t="e">
        <f t="shared" si="436"/>
        <v>#N/A</v>
      </c>
      <c r="Y422" s="135" t="e">
        <f t="shared" si="436"/>
        <v>#N/A</v>
      </c>
      <c r="Z422" s="135" t="e">
        <f t="shared" si="436"/>
        <v>#N/A</v>
      </c>
      <c r="AA422" s="135" t="e">
        <f t="shared" si="436"/>
        <v>#N/A</v>
      </c>
      <c r="AB422" s="135" t="e">
        <f t="shared" si="436"/>
        <v>#N/A</v>
      </c>
    </row>
    <row r="423" spans="1:28" ht="15.5">
      <c r="A423" s="29" t="s">
        <v>193</v>
      </c>
      <c r="B423" s="30" t="str">
        <f t="shared" si="0"/>
        <v>PhilippinesCamaligan</v>
      </c>
      <c r="C423" s="29" t="s">
        <v>30</v>
      </c>
      <c r="D423" s="30" t="s">
        <v>717</v>
      </c>
      <c r="E423" s="120">
        <v>0.25301800000000002</v>
      </c>
      <c r="F423" s="181">
        <v>5.3631423999999997E-2</v>
      </c>
      <c r="G423" s="181">
        <v>0.10406902</v>
      </c>
      <c r="H423" s="181">
        <v>0.19843212099999999</v>
      </c>
      <c r="I423" s="120">
        <v>0.30917899999999998</v>
      </c>
      <c r="J423" s="28" t="s">
        <v>1649</v>
      </c>
      <c r="K423" s="135" t="e">
        <f t="shared" ref="K423:AB423" si="437">NA()</f>
        <v>#N/A</v>
      </c>
      <c r="L423" s="135" t="e">
        <f t="shared" si="437"/>
        <v>#N/A</v>
      </c>
      <c r="M423" s="164" t="e">
        <f t="shared" si="437"/>
        <v>#N/A</v>
      </c>
      <c r="N423" s="164" t="e">
        <f t="shared" si="437"/>
        <v>#N/A</v>
      </c>
      <c r="O423" s="165" t="e">
        <f t="shared" si="437"/>
        <v>#N/A</v>
      </c>
      <c r="P423" s="135" t="e">
        <f t="shared" si="437"/>
        <v>#N/A</v>
      </c>
      <c r="Q423" s="164" t="e">
        <f t="shared" si="437"/>
        <v>#N/A</v>
      </c>
      <c r="R423" s="164" t="e">
        <f t="shared" si="437"/>
        <v>#N/A</v>
      </c>
      <c r="S423" s="164" t="e">
        <f t="shared" si="437"/>
        <v>#N/A</v>
      </c>
      <c r="T423" s="164" t="e">
        <f t="shared" si="437"/>
        <v>#N/A</v>
      </c>
      <c r="U423" s="164" t="e">
        <f t="shared" si="437"/>
        <v>#N/A</v>
      </c>
      <c r="V423" s="135" t="e">
        <f t="shared" si="437"/>
        <v>#N/A</v>
      </c>
      <c r="W423" s="135" t="e">
        <f t="shared" si="437"/>
        <v>#N/A</v>
      </c>
      <c r="X423" s="135" t="e">
        <f t="shared" si="437"/>
        <v>#N/A</v>
      </c>
      <c r="Y423" s="135" t="e">
        <f t="shared" si="437"/>
        <v>#N/A</v>
      </c>
      <c r="Z423" s="135" t="e">
        <f t="shared" si="437"/>
        <v>#N/A</v>
      </c>
      <c r="AA423" s="135" t="e">
        <f t="shared" si="437"/>
        <v>#N/A</v>
      </c>
      <c r="AB423" s="135" t="e">
        <f t="shared" si="437"/>
        <v>#N/A</v>
      </c>
    </row>
    <row r="424" spans="1:28" ht="15.5">
      <c r="A424" s="29" t="s">
        <v>193</v>
      </c>
      <c r="B424" s="30" t="str">
        <f t="shared" si="0"/>
        <v>PhilippinesCamiling</v>
      </c>
      <c r="C424" s="29" t="s">
        <v>30</v>
      </c>
      <c r="D424" s="30" t="s">
        <v>505</v>
      </c>
      <c r="E424" s="120">
        <v>0.25007200000000002</v>
      </c>
      <c r="F424" s="181">
        <v>4.6019124000000002E-2</v>
      </c>
      <c r="G424" s="181">
        <v>9.0584759000000001E-2</v>
      </c>
      <c r="H424" s="181">
        <v>0.177301557</v>
      </c>
      <c r="I424" s="120">
        <v>0.32064399999999998</v>
      </c>
      <c r="J424" s="28" t="s">
        <v>1649</v>
      </c>
      <c r="K424" s="135" t="e">
        <f t="shared" ref="K424:AB424" si="438">NA()</f>
        <v>#N/A</v>
      </c>
      <c r="L424" s="135" t="e">
        <f t="shared" si="438"/>
        <v>#N/A</v>
      </c>
      <c r="M424" s="164" t="e">
        <f t="shared" si="438"/>
        <v>#N/A</v>
      </c>
      <c r="N424" s="164" t="e">
        <f t="shared" si="438"/>
        <v>#N/A</v>
      </c>
      <c r="O424" s="165" t="e">
        <f t="shared" si="438"/>
        <v>#N/A</v>
      </c>
      <c r="P424" s="135" t="e">
        <f t="shared" si="438"/>
        <v>#N/A</v>
      </c>
      <c r="Q424" s="164" t="e">
        <f t="shared" si="438"/>
        <v>#N/A</v>
      </c>
      <c r="R424" s="164" t="e">
        <f t="shared" si="438"/>
        <v>#N/A</v>
      </c>
      <c r="S424" s="164" t="e">
        <f t="shared" si="438"/>
        <v>#N/A</v>
      </c>
      <c r="T424" s="164" t="e">
        <f t="shared" si="438"/>
        <v>#N/A</v>
      </c>
      <c r="U424" s="164" t="e">
        <f t="shared" si="438"/>
        <v>#N/A</v>
      </c>
      <c r="V424" s="135" t="e">
        <f t="shared" si="438"/>
        <v>#N/A</v>
      </c>
      <c r="W424" s="135" t="e">
        <f t="shared" si="438"/>
        <v>#N/A</v>
      </c>
      <c r="X424" s="135" t="e">
        <f t="shared" si="438"/>
        <v>#N/A</v>
      </c>
      <c r="Y424" s="135" t="e">
        <f t="shared" si="438"/>
        <v>#N/A</v>
      </c>
      <c r="Z424" s="135" t="e">
        <f t="shared" si="438"/>
        <v>#N/A</v>
      </c>
      <c r="AA424" s="135" t="e">
        <f t="shared" si="438"/>
        <v>#N/A</v>
      </c>
      <c r="AB424" s="135" t="e">
        <f t="shared" si="438"/>
        <v>#N/A</v>
      </c>
    </row>
    <row r="425" spans="1:28" ht="15.5">
      <c r="A425" s="29" t="s">
        <v>193</v>
      </c>
      <c r="B425" s="30" t="str">
        <f t="shared" si="0"/>
        <v>PhilippinesCanaman</v>
      </c>
      <c r="C425" s="29" t="s">
        <v>30</v>
      </c>
      <c r="D425" s="30" t="s">
        <v>718</v>
      </c>
      <c r="E425" s="120">
        <v>0.24603900000000001</v>
      </c>
      <c r="F425" s="181">
        <v>5.3463899000000002E-2</v>
      </c>
      <c r="G425" s="181">
        <v>0.105349313</v>
      </c>
      <c r="H425" s="181">
        <v>0.203916983</v>
      </c>
      <c r="I425" s="120">
        <v>0.30549500000000002</v>
      </c>
      <c r="J425" s="28" t="s">
        <v>1649</v>
      </c>
      <c r="K425" s="135" t="e">
        <f t="shared" ref="K425:AB425" si="439">NA()</f>
        <v>#N/A</v>
      </c>
      <c r="L425" s="135" t="e">
        <f t="shared" si="439"/>
        <v>#N/A</v>
      </c>
      <c r="M425" s="164" t="e">
        <f t="shared" si="439"/>
        <v>#N/A</v>
      </c>
      <c r="N425" s="164" t="e">
        <f t="shared" si="439"/>
        <v>#N/A</v>
      </c>
      <c r="O425" s="165" t="e">
        <f t="shared" si="439"/>
        <v>#N/A</v>
      </c>
      <c r="P425" s="135" t="e">
        <f t="shared" si="439"/>
        <v>#N/A</v>
      </c>
      <c r="Q425" s="164" t="e">
        <f t="shared" si="439"/>
        <v>#N/A</v>
      </c>
      <c r="R425" s="164" t="e">
        <f t="shared" si="439"/>
        <v>#N/A</v>
      </c>
      <c r="S425" s="164" t="e">
        <f t="shared" si="439"/>
        <v>#N/A</v>
      </c>
      <c r="T425" s="164" t="e">
        <f t="shared" si="439"/>
        <v>#N/A</v>
      </c>
      <c r="U425" s="164" t="e">
        <f t="shared" si="439"/>
        <v>#N/A</v>
      </c>
      <c r="V425" s="135" t="e">
        <f t="shared" si="439"/>
        <v>#N/A</v>
      </c>
      <c r="W425" s="135" t="e">
        <f t="shared" si="439"/>
        <v>#N/A</v>
      </c>
      <c r="X425" s="135" t="e">
        <f t="shared" si="439"/>
        <v>#N/A</v>
      </c>
      <c r="Y425" s="135" t="e">
        <f t="shared" si="439"/>
        <v>#N/A</v>
      </c>
      <c r="Z425" s="135" t="e">
        <f t="shared" si="439"/>
        <v>#N/A</v>
      </c>
      <c r="AA425" s="135" t="e">
        <f t="shared" si="439"/>
        <v>#N/A</v>
      </c>
      <c r="AB425" s="135" t="e">
        <f t="shared" si="439"/>
        <v>#N/A</v>
      </c>
    </row>
    <row r="426" spans="1:28" ht="15.5">
      <c r="A426" s="29" t="s">
        <v>193</v>
      </c>
      <c r="B426" s="30" t="str">
        <f t="shared" si="0"/>
        <v>PhilippinesCan-Avid</v>
      </c>
      <c r="C426" s="29" t="s">
        <v>30</v>
      </c>
      <c r="D426" s="30" t="s">
        <v>999</v>
      </c>
      <c r="E426" s="120">
        <v>0.22878899999999999</v>
      </c>
      <c r="F426" s="181">
        <v>6.1146800000000001E-2</v>
      </c>
      <c r="G426" s="181">
        <v>0.11458482</v>
      </c>
      <c r="H426" s="181">
        <v>0.20780394999999999</v>
      </c>
      <c r="I426" s="120">
        <v>0.29241</v>
      </c>
      <c r="J426" s="28" t="s">
        <v>1649</v>
      </c>
      <c r="K426" s="135" t="e">
        <f t="shared" ref="K426:AB426" si="440">NA()</f>
        <v>#N/A</v>
      </c>
      <c r="L426" s="135" t="e">
        <f t="shared" si="440"/>
        <v>#N/A</v>
      </c>
      <c r="M426" s="164" t="e">
        <f t="shared" si="440"/>
        <v>#N/A</v>
      </c>
      <c r="N426" s="164" t="e">
        <f t="shared" si="440"/>
        <v>#N/A</v>
      </c>
      <c r="O426" s="165" t="e">
        <f t="shared" si="440"/>
        <v>#N/A</v>
      </c>
      <c r="P426" s="135" t="e">
        <f t="shared" si="440"/>
        <v>#N/A</v>
      </c>
      <c r="Q426" s="164" t="e">
        <f t="shared" si="440"/>
        <v>#N/A</v>
      </c>
      <c r="R426" s="164" t="e">
        <f t="shared" si="440"/>
        <v>#N/A</v>
      </c>
      <c r="S426" s="164" t="e">
        <f t="shared" si="440"/>
        <v>#N/A</v>
      </c>
      <c r="T426" s="164" t="e">
        <f t="shared" si="440"/>
        <v>#N/A</v>
      </c>
      <c r="U426" s="164" t="e">
        <f t="shared" si="440"/>
        <v>#N/A</v>
      </c>
      <c r="V426" s="135" t="e">
        <f t="shared" si="440"/>
        <v>#N/A</v>
      </c>
      <c r="W426" s="135" t="e">
        <f t="shared" si="440"/>
        <v>#N/A</v>
      </c>
      <c r="X426" s="135" t="e">
        <f t="shared" si="440"/>
        <v>#N/A</v>
      </c>
      <c r="Y426" s="135" t="e">
        <f t="shared" si="440"/>
        <v>#N/A</v>
      </c>
      <c r="Z426" s="135" t="e">
        <f t="shared" si="440"/>
        <v>#N/A</v>
      </c>
      <c r="AA426" s="135" t="e">
        <f t="shared" si="440"/>
        <v>#N/A</v>
      </c>
      <c r="AB426" s="135" t="e">
        <f t="shared" si="440"/>
        <v>#N/A</v>
      </c>
    </row>
    <row r="427" spans="1:28" ht="15.5">
      <c r="A427" s="29" t="s">
        <v>193</v>
      </c>
      <c r="B427" s="30" t="str">
        <f t="shared" si="0"/>
        <v>PhilippinesCandaba</v>
      </c>
      <c r="C427" s="29" t="s">
        <v>30</v>
      </c>
      <c r="D427" s="30" t="s">
        <v>488</v>
      </c>
      <c r="E427" s="120">
        <v>0.26031900000000002</v>
      </c>
      <c r="F427" s="181">
        <v>4.9002562999999999E-2</v>
      </c>
      <c r="G427" s="181">
        <v>9.6239671999999998E-2</v>
      </c>
      <c r="H427" s="181">
        <v>0.19261376899999999</v>
      </c>
      <c r="I427" s="120">
        <v>0.32014799999999999</v>
      </c>
      <c r="J427" s="28" t="s">
        <v>1649</v>
      </c>
      <c r="K427" s="135" t="e">
        <f t="shared" ref="K427:AB427" si="441">NA()</f>
        <v>#N/A</v>
      </c>
      <c r="L427" s="135" t="e">
        <f t="shared" si="441"/>
        <v>#N/A</v>
      </c>
      <c r="M427" s="164" t="e">
        <f t="shared" si="441"/>
        <v>#N/A</v>
      </c>
      <c r="N427" s="164" t="e">
        <f t="shared" si="441"/>
        <v>#N/A</v>
      </c>
      <c r="O427" s="165" t="e">
        <f t="shared" si="441"/>
        <v>#N/A</v>
      </c>
      <c r="P427" s="135" t="e">
        <f t="shared" si="441"/>
        <v>#N/A</v>
      </c>
      <c r="Q427" s="164" t="e">
        <f t="shared" si="441"/>
        <v>#N/A</v>
      </c>
      <c r="R427" s="164" t="e">
        <f t="shared" si="441"/>
        <v>#N/A</v>
      </c>
      <c r="S427" s="164" t="e">
        <f t="shared" si="441"/>
        <v>#N/A</v>
      </c>
      <c r="T427" s="164" t="e">
        <f t="shared" si="441"/>
        <v>#N/A</v>
      </c>
      <c r="U427" s="164" t="e">
        <f t="shared" si="441"/>
        <v>#N/A</v>
      </c>
      <c r="V427" s="135" t="e">
        <f t="shared" si="441"/>
        <v>#N/A</v>
      </c>
      <c r="W427" s="135" t="e">
        <f t="shared" si="441"/>
        <v>#N/A</v>
      </c>
      <c r="X427" s="135" t="e">
        <f t="shared" si="441"/>
        <v>#N/A</v>
      </c>
      <c r="Y427" s="135" t="e">
        <f t="shared" si="441"/>
        <v>#N/A</v>
      </c>
      <c r="Z427" s="135" t="e">
        <f t="shared" si="441"/>
        <v>#N/A</v>
      </c>
      <c r="AA427" s="135" t="e">
        <f t="shared" si="441"/>
        <v>#N/A</v>
      </c>
      <c r="AB427" s="135" t="e">
        <f t="shared" si="441"/>
        <v>#N/A</v>
      </c>
    </row>
    <row r="428" spans="1:28" ht="15.5">
      <c r="A428" s="29" t="s">
        <v>193</v>
      </c>
      <c r="B428" s="30" t="str">
        <f t="shared" si="0"/>
        <v>PhilippinesCandelaria</v>
      </c>
      <c r="C428" s="29" t="s">
        <v>30</v>
      </c>
      <c r="D428" s="30" t="s">
        <v>524</v>
      </c>
      <c r="E428" s="120">
        <v>0.25519999999999998</v>
      </c>
      <c r="F428" s="181">
        <v>5.1421775000000003E-2</v>
      </c>
      <c r="G428" s="181">
        <v>9.7919893999999993E-2</v>
      </c>
      <c r="H428" s="181">
        <v>0.18477539300000001</v>
      </c>
      <c r="I428" s="120">
        <v>0.30888300000000002</v>
      </c>
      <c r="J428" s="28" t="s">
        <v>1649</v>
      </c>
      <c r="K428" s="135" t="e">
        <f t="shared" ref="K428:AB428" si="442">NA()</f>
        <v>#N/A</v>
      </c>
      <c r="L428" s="135" t="e">
        <f t="shared" si="442"/>
        <v>#N/A</v>
      </c>
      <c r="M428" s="164" t="e">
        <f t="shared" si="442"/>
        <v>#N/A</v>
      </c>
      <c r="N428" s="164" t="e">
        <f t="shared" si="442"/>
        <v>#N/A</v>
      </c>
      <c r="O428" s="165" t="e">
        <f t="shared" si="442"/>
        <v>#N/A</v>
      </c>
      <c r="P428" s="135" t="e">
        <f t="shared" si="442"/>
        <v>#N/A</v>
      </c>
      <c r="Q428" s="164" t="e">
        <f t="shared" si="442"/>
        <v>#N/A</v>
      </c>
      <c r="R428" s="164" t="e">
        <f t="shared" si="442"/>
        <v>#N/A</v>
      </c>
      <c r="S428" s="164" t="e">
        <f t="shared" si="442"/>
        <v>#N/A</v>
      </c>
      <c r="T428" s="164" t="e">
        <f t="shared" si="442"/>
        <v>#N/A</v>
      </c>
      <c r="U428" s="164" t="e">
        <f t="shared" si="442"/>
        <v>#N/A</v>
      </c>
      <c r="V428" s="135" t="e">
        <f t="shared" si="442"/>
        <v>#N/A</v>
      </c>
      <c r="W428" s="135" t="e">
        <f t="shared" si="442"/>
        <v>#N/A</v>
      </c>
      <c r="X428" s="135" t="e">
        <f t="shared" si="442"/>
        <v>#N/A</v>
      </c>
      <c r="Y428" s="135" t="e">
        <f t="shared" si="442"/>
        <v>#N/A</v>
      </c>
      <c r="Z428" s="135" t="e">
        <f t="shared" si="442"/>
        <v>#N/A</v>
      </c>
      <c r="AA428" s="135" t="e">
        <f t="shared" si="442"/>
        <v>#N/A</v>
      </c>
      <c r="AB428" s="135" t="e">
        <f t="shared" si="442"/>
        <v>#N/A</v>
      </c>
    </row>
    <row r="429" spans="1:28" ht="15.5">
      <c r="A429" s="29" t="s">
        <v>193</v>
      </c>
      <c r="B429" s="30" t="str">
        <f t="shared" si="0"/>
        <v>PhilippinesCandijay</v>
      </c>
      <c r="C429" s="29" t="s">
        <v>30</v>
      </c>
      <c r="D429" s="30" t="s">
        <v>902</v>
      </c>
      <c r="E429" s="120">
        <v>0.21859200000000001</v>
      </c>
      <c r="F429" s="181">
        <v>5.5470737999999999E-2</v>
      </c>
      <c r="G429" s="181">
        <v>9.7506361E-2</v>
      </c>
      <c r="H429" s="181">
        <v>0.163833757</v>
      </c>
      <c r="I429" s="120">
        <v>0.30907499999999999</v>
      </c>
      <c r="J429" s="28" t="s">
        <v>1649</v>
      </c>
      <c r="K429" s="135" t="e">
        <f t="shared" ref="K429:AB429" si="443">NA()</f>
        <v>#N/A</v>
      </c>
      <c r="L429" s="135" t="e">
        <f t="shared" si="443"/>
        <v>#N/A</v>
      </c>
      <c r="M429" s="164" t="e">
        <f t="shared" si="443"/>
        <v>#N/A</v>
      </c>
      <c r="N429" s="164" t="e">
        <f t="shared" si="443"/>
        <v>#N/A</v>
      </c>
      <c r="O429" s="165" t="e">
        <f t="shared" si="443"/>
        <v>#N/A</v>
      </c>
      <c r="P429" s="135" t="e">
        <f t="shared" si="443"/>
        <v>#N/A</v>
      </c>
      <c r="Q429" s="164" t="e">
        <f t="shared" si="443"/>
        <v>#N/A</v>
      </c>
      <c r="R429" s="164" t="e">
        <f t="shared" si="443"/>
        <v>#N/A</v>
      </c>
      <c r="S429" s="164" t="e">
        <f t="shared" si="443"/>
        <v>#N/A</v>
      </c>
      <c r="T429" s="164" t="e">
        <f t="shared" si="443"/>
        <v>#N/A</v>
      </c>
      <c r="U429" s="164" t="e">
        <f t="shared" si="443"/>
        <v>#N/A</v>
      </c>
      <c r="V429" s="135" t="e">
        <f t="shared" si="443"/>
        <v>#N/A</v>
      </c>
      <c r="W429" s="135" t="e">
        <f t="shared" si="443"/>
        <v>#N/A</v>
      </c>
      <c r="X429" s="135" t="e">
        <f t="shared" si="443"/>
        <v>#N/A</v>
      </c>
      <c r="Y429" s="135" t="e">
        <f t="shared" si="443"/>
        <v>#N/A</v>
      </c>
      <c r="Z429" s="135" t="e">
        <f t="shared" si="443"/>
        <v>#N/A</v>
      </c>
      <c r="AA429" s="135" t="e">
        <f t="shared" si="443"/>
        <v>#N/A</v>
      </c>
      <c r="AB429" s="135" t="e">
        <f t="shared" si="443"/>
        <v>#N/A</v>
      </c>
    </row>
    <row r="430" spans="1:28" ht="15.5">
      <c r="A430" s="29" t="s">
        <v>193</v>
      </c>
      <c r="B430" s="30" t="str">
        <f t="shared" si="0"/>
        <v>PhilippinesCandoni</v>
      </c>
      <c r="C430" s="29" t="s">
        <v>30</v>
      </c>
      <c r="D430" s="30" t="s">
        <v>1831</v>
      </c>
      <c r="E430" s="120">
        <v>0.228739</v>
      </c>
      <c r="F430" s="181">
        <v>5.4798292999999998E-2</v>
      </c>
      <c r="G430" s="181">
        <v>0.10509890299999999</v>
      </c>
      <c r="H430" s="181">
        <v>0.20065170500000001</v>
      </c>
      <c r="I430" s="120">
        <v>0.30432799999999999</v>
      </c>
      <c r="J430" s="28" t="s">
        <v>1649</v>
      </c>
      <c r="K430" s="135" t="e">
        <f t="shared" ref="K430:AB430" si="444">NA()</f>
        <v>#N/A</v>
      </c>
      <c r="L430" s="135" t="e">
        <f t="shared" si="444"/>
        <v>#N/A</v>
      </c>
      <c r="M430" s="164" t="e">
        <f t="shared" si="444"/>
        <v>#N/A</v>
      </c>
      <c r="N430" s="164" t="e">
        <f t="shared" si="444"/>
        <v>#N/A</v>
      </c>
      <c r="O430" s="165" t="e">
        <f t="shared" si="444"/>
        <v>#N/A</v>
      </c>
      <c r="P430" s="135" t="e">
        <f t="shared" si="444"/>
        <v>#N/A</v>
      </c>
      <c r="Q430" s="164" t="e">
        <f t="shared" si="444"/>
        <v>#N/A</v>
      </c>
      <c r="R430" s="164" t="e">
        <f t="shared" si="444"/>
        <v>#N/A</v>
      </c>
      <c r="S430" s="164" t="e">
        <f t="shared" si="444"/>
        <v>#N/A</v>
      </c>
      <c r="T430" s="164" t="e">
        <f t="shared" si="444"/>
        <v>#N/A</v>
      </c>
      <c r="U430" s="164" t="e">
        <f t="shared" si="444"/>
        <v>#N/A</v>
      </c>
      <c r="V430" s="135" t="e">
        <f t="shared" si="444"/>
        <v>#N/A</v>
      </c>
      <c r="W430" s="135" t="e">
        <f t="shared" si="444"/>
        <v>#N/A</v>
      </c>
      <c r="X430" s="135" t="e">
        <f t="shared" si="444"/>
        <v>#N/A</v>
      </c>
      <c r="Y430" s="135" t="e">
        <f t="shared" si="444"/>
        <v>#N/A</v>
      </c>
      <c r="Z430" s="135" t="e">
        <f t="shared" si="444"/>
        <v>#N/A</v>
      </c>
      <c r="AA430" s="135" t="e">
        <f t="shared" si="444"/>
        <v>#N/A</v>
      </c>
      <c r="AB430" s="135" t="e">
        <f t="shared" si="444"/>
        <v>#N/A</v>
      </c>
    </row>
    <row r="431" spans="1:28" ht="15.5">
      <c r="A431" s="29" t="s">
        <v>193</v>
      </c>
      <c r="B431" s="30" t="str">
        <f t="shared" si="0"/>
        <v>PhilippinesCanlaon City</v>
      </c>
      <c r="C431" s="29" t="s">
        <v>30</v>
      </c>
      <c r="D431" s="30" t="s">
        <v>1863</v>
      </c>
      <c r="E431" s="120">
        <v>0.239648</v>
      </c>
      <c r="F431" s="181">
        <v>5.2780275000000001E-2</v>
      </c>
      <c r="G431" s="181">
        <v>0.10055220199999999</v>
      </c>
      <c r="H431" s="181">
        <v>0.19125282099999999</v>
      </c>
      <c r="I431" s="120">
        <v>0.31198500000000001</v>
      </c>
      <c r="J431" s="28" t="s">
        <v>1649</v>
      </c>
      <c r="K431" s="135" t="e">
        <f t="shared" ref="K431:AB431" si="445">NA()</f>
        <v>#N/A</v>
      </c>
      <c r="L431" s="135" t="e">
        <f t="shared" si="445"/>
        <v>#N/A</v>
      </c>
      <c r="M431" s="164" t="e">
        <f t="shared" si="445"/>
        <v>#N/A</v>
      </c>
      <c r="N431" s="164" t="e">
        <f t="shared" si="445"/>
        <v>#N/A</v>
      </c>
      <c r="O431" s="165" t="e">
        <f t="shared" si="445"/>
        <v>#N/A</v>
      </c>
      <c r="P431" s="135" t="e">
        <f t="shared" si="445"/>
        <v>#N/A</v>
      </c>
      <c r="Q431" s="164" t="e">
        <f t="shared" si="445"/>
        <v>#N/A</v>
      </c>
      <c r="R431" s="164" t="e">
        <f t="shared" si="445"/>
        <v>#N/A</v>
      </c>
      <c r="S431" s="164" t="e">
        <f t="shared" si="445"/>
        <v>#N/A</v>
      </c>
      <c r="T431" s="164" t="e">
        <f t="shared" si="445"/>
        <v>#N/A</v>
      </c>
      <c r="U431" s="164" t="e">
        <f t="shared" si="445"/>
        <v>#N/A</v>
      </c>
      <c r="V431" s="135" t="e">
        <f t="shared" si="445"/>
        <v>#N/A</v>
      </c>
      <c r="W431" s="135" t="e">
        <f t="shared" si="445"/>
        <v>#N/A</v>
      </c>
      <c r="X431" s="135" t="e">
        <f t="shared" si="445"/>
        <v>#N/A</v>
      </c>
      <c r="Y431" s="135" t="e">
        <f t="shared" si="445"/>
        <v>#N/A</v>
      </c>
      <c r="Z431" s="135" t="e">
        <f t="shared" si="445"/>
        <v>#N/A</v>
      </c>
      <c r="AA431" s="135" t="e">
        <f t="shared" si="445"/>
        <v>#N/A</v>
      </c>
      <c r="AB431" s="135" t="e">
        <f t="shared" si="445"/>
        <v>#N/A</v>
      </c>
    </row>
    <row r="432" spans="1:28" ht="15.5">
      <c r="A432" s="29" t="s">
        <v>193</v>
      </c>
      <c r="B432" s="30" t="str">
        <f t="shared" si="0"/>
        <v>PhilippinesCantilan</v>
      </c>
      <c r="C432" s="29" t="s">
        <v>30</v>
      </c>
      <c r="D432" s="30" t="s">
        <v>1741</v>
      </c>
      <c r="E432" s="120">
        <v>0.24215700000000001</v>
      </c>
      <c r="F432" s="181">
        <v>5.0171472000000002E-2</v>
      </c>
      <c r="G432" s="181">
        <v>9.8723485E-2</v>
      </c>
      <c r="H432" s="181">
        <v>0.18779372499999999</v>
      </c>
      <c r="I432" s="120">
        <v>0.31261899999999998</v>
      </c>
      <c r="J432" s="28" t="s">
        <v>1649</v>
      </c>
      <c r="K432" s="135" t="e">
        <f t="shared" ref="K432:AB432" si="446">NA()</f>
        <v>#N/A</v>
      </c>
      <c r="L432" s="135" t="e">
        <f t="shared" si="446"/>
        <v>#N/A</v>
      </c>
      <c r="M432" s="164" t="e">
        <f t="shared" si="446"/>
        <v>#N/A</v>
      </c>
      <c r="N432" s="164" t="e">
        <f t="shared" si="446"/>
        <v>#N/A</v>
      </c>
      <c r="O432" s="165" t="e">
        <f t="shared" si="446"/>
        <v>#N/A</v>
      </c>
      <c r="P432" s="135" t="e">
        <f t="shared" si="446"/>
        <v>#N/A</v>
      </c>
      <c r="Q432" s="164" t="e">
        <f t="shared" si="446"/>
        <v>#N/A</v>
      </c>
      <c r="R432" s="164" t="e">
        <f t="shared" si="446"/>
        <v>#N/A</v>
      </c>
      <c r="S432" s="164" t="e">
        <f t="shared" si="446"/>
        <v>#N/A</v>
      </c>
      <c r="T432" s="164" t="e">
        <f t="shared" si="446"/>
        <v>#N/A</v>
      </c>
      <c r="U432" s="164" t="e">
        <f t="shared" si="446"/>
        <v>#N/A</v>
      </c>
      <c r="V432" s="135" t="e">
        <f t="shared" si="446"/>
        <v>#N/A</v>
      </c>
      <c r="W432" s="135" t="e">
        <f t="shared" si="446"/>
        <v>#N/A</v>
      </c>
      <c r="X432" s="135" t="e">
        <f t="shared" si="446"/>
        <v>#N/A</v>
      </c>
      <c r="Y432" s="135" t="e">
        <f t="shared" si="446"/>
        <v>#N/A</v>
      </c>
      <c r="Z432" s="135" t="e">
        <f t="shared" si="446"/>
        <v>#N/A</v>
      </c>
      <c r="AA432" s="135" t="e">
        <f t="shared" si="446"/>
        <v>#N/A</v>
      </c>
      <c r="AB432" s="135" t="e">
        <f t="shared" si="446"/>
        <v>#N/A</v>
      </c>
    </row>
    <row r="433" spans="1:28" ht="15.5">
      <c r="A433" s="29" t="s">
        <v>193</v>
      </c>
      <c r="B433" s="30" t="str">
        <f t="shared" si="0"/>
        <v>PhilippinesCaoayan</v>
      </c>
      <c r="C433" s="29" t="s">
        <v>30</v>
      </c>
      <c r="D433" s="30" t="s">
        <v>227</v>
      </c>
      <c r="E433" s="120">
        <v>0.252606</v>
      </c>
      <c r="F433" s="181">
        <v>4.4207240000000002E-2</v>
      </c>
      <c r="G433" s="181">
        <v>8.8112381000000004E-2</v>
      </c>
      <c r="H433" s="181">
        <v>0.172549217</v>
      </c>
      <c r="I433" s="120">
        <v>0.32445499999999999</v>
      </c>
      <c r="J433" s="28" t="s">
        <v>1649</v>
      </c>
      <c r="K433" s="135" t="e">
        <f t="shared" ref="K433:AB433" si="447">NA()</f>
        <v>#N/A</v>
      </c>
      <c r="L433" s="135" t="e">
        <f t="shared" si="447"/>
        <v>#N/A</v>
      </c>
      <c r="M433" s="164" t="e">
        <f t="shared" si="447"/>
        <v>#N/A</v>
      </c>
      <c r="N433" s="164" t="e">
        <f t="shared" si="447"/>
        <v>#N/A</v>
      </c>
      <c r="O433" s="165" t="e">
        <f t="shared" si="447"/>
        <v>#N/A</v>
      </c>
      <c r="P433" s="135" t="e">
        <f t="shared" si="447"/>
        <v>#N/A</v>
      </c>
      <c r="Q433" s="164" t="e">
        <f t="shared" si="447"/>
        <v>#N/A</v>
      </c>
      <c r="R433" s="164" t="e">
        <f t="shared" si="447"/>
        <v>#N/A</v>
      </c>
      <c r="S433" s="164" t="e">
        <f t="shared" si="447"/>
        <v>#N/A</v>
      </c>
      <c r="T433" s="164" t="e">
        <f t="shared" si="447"/>
        <v>#N/A</v>
      </c>
      <c r="U433" s="164" t="e">
        <f t="shared" si="447"/>
        <v>#N/A</v>
      </c>
      <c r="V433" s="135" t="e">
        <f t="shared" si="447"/>
        <v>#N/A</v>
      </c>
      <c r="W433" s="135" t="e">
        <f t="shared" si="447"/>
        <v>#N/A</v>
      </c>
      <c r="X433" s="135" t="e">
        <f t="shared" si="447"/>
        <v>#N/A</v>
      </c>
      <c r="Y433" s="135" t="e">
        <f t="shared" si="447"/>
        <v>#N/A</v>
      </c>
      <c r="Z433" s="135" t="e">
        <f t="shared" si="447"/>
        <v>#N/A</v>
      </c>
      <c r="AA433" s="135" t="e">
        <f t="shared" si="447"/>
        <v>#N/A</v>
      </c>
      <c r="AB433" s="135" t="e">
        <f t="shared" si="447"/>
        <v>#N/A</v>
      </c>
    </row>
    <row r="434" spans="1:28" ht="15.5">
      <c r="A434" s="29" t="s">
        <v>193</v>
      </c>
      <c r="B434" s="30" t="str">
        <f t="shared" si="0"/>
        <v>PhilippinesCapalonga</v>
      </c>
      <c r="C434" s="29" t="s">
        <v>30</v>
      </c>
      <c r="D434" s="30" t="s">
        <v>698</v>
      </c>
      <c r="E434" s="120">
        <v>0.21576899999999999</v>
      </c>
      <c r="F434" s="181">
        <v>6.3728076999999994E-2</v>
      </c>
      <c r="G434" s="181">
        <v>0.11013502999999999</v>
      </c>
      <c r="H434" s="181">
        <v>0.17603600799999999</v>
      </c>
      <c r="I434" s="120">
        <v>0.27291599999999999</v>
      </c>
      <c r="J434" s="28" t="s">
        <v>1649</v>
      </c>
      <c r="K434" s="135" t="e">
        <f t="shared" ref="K434:AB434" si="448">NA()</f>
        <v>#N/A</v>
      </c>
      <c r="L434" s="135" t="e">
        <f t="shared" si="448"/>
        <v>#N/A</v>
      </c>
      <c r="M434" s="164" t="e">
        <f t="shared" si="448"/>
        <v>#N/A</v>
      </c>
      <c r="N434" s="164" t="e">
        <f t="shared" si="448"/>
        <v>#N/A</v>
      </c>
      <c r="O434" s="165" t="e">
        <f t="shared" si="448"/>
        <v>#N/A</v>
      </c>
      <c r="P434" s="135" t="e">
        <f t="shared" si="448"/>
        <v>#N/A</v>
      </c>
      <c r="Q434" s="164" t="e">
        <f t="shared" si="448"/>
        <v>#N/A</v>
      </c>
      <c r="R434" s="164" t="e">
        <f t="shared" si="448"/>
        <v>#N/A</v>
      </c>
      <c r="S434" s="164" t="e">
        <f t="shared" si="448"/>
        <v>#N/A</v>
      </c>
      <c r="T434" s="164" t="e">
        <f t="shared" si="448"/>
        <v>#N/A</v>
      </c>
      <c r="U434" s="164" t="e">
        <f t="shared" si="448"/>
        <v>#N/A</v>
      </c>
      <c r="V434" s="135" t="e">
        <f t="shared" si="448"/>
        <v>#N/A</v>
      </c>
      <c r="W434" s="135" t="e">
        <f t="shared" si="448"/>
        <v>#N/A</v>
      </c>
      <c r="X434" s="135" t="e">
        <f t="shared" si="448"/>
        <v>#N/A</v>
      </c>
      <c r="Y434" s="135" t="e">
        <f t="shared" si="448"/>
        <v>#N/A</v>
      </c>
      <c r="Z434" s="135" t="e">
        <f t="shared" si="448"/>
        <v>#N/A</v>
      </c>
      <c r="AA434" s="135" t="e">
        <f t="shared" si="448"/>
        <v>#N/A</v>
      </c>
      <c r="AB434" s="135" t="e">
        <f t="shared" si="448"/>
        <v>#N/A</v>
      </c>
    </row>
    <row r="435" spans="1:28" ht="15.5">
      <c r="A435" s="29" t="s">
        <v>193</v>
      </c>
      <c r="B435" s="30" t="str">
        <f t="shared" si="0"/>
        <v>PhilippinesCapas</v>
      </c>
      <c r="C435" s="29" t="s">
        <v>30</v>
      </c>
      <c r="D435" s="30" t="s">
        <v>507</v>
      </c>
      <c r="E435" s="120">
        <v>0.25597399999999998</v>
      </c>
      <c r="F435" s="181">
        <v>5.0862326999999999E-2</v>
      </c>
      <c r="G435" s="181">
        <v>9.9149797999999997E-2</v>
      </c>
      <c r="H435" s="181">
        <v>0.19527538799999999</v>
      </c>
      <c r="I435" s="120">
        <v>0.31205699999999997</v>
      </c>
      <c r="J435" s="28" t="s">
        <v>1649</v>
      </c>
      <c r="K435" s="135" t="e">
        <f t="shared" ref="K435:AB435" si="449">NA()</f>
        <v>#N/A</v>
      </c>
      <c r="L435" s="135" t="e">
        <f t="shared" si="449"/>
        <v>#N/A</v>
      </c>
      <c r="M435" s="164" t="e">
        <f t="shared" si="449"/>
        <v>#N/A</v>
      </c>
      <c r="N435" s="164" t="e">
        <f t="shared" si="449"/>
        <v>#N/A</v>
      </c>
      <c r="O435" s="165" t="e">
        <f t="shared" si="449"/>
        <v>#N/A</v>
      </c>
      <c r="P435" s="135" t="e">
        <f t="shared" si="449"/>
        <v>#N/A</v>
      </c>
      <c r="Q435" s="164" t="e">
        <f t="shared" si="449"/>
        <v>#N/A</v>
      </c>
      <c r="R435" s="164" t="e">
        <f t="shared" si="449"/>
        <v>#N/A</v>
      </c>
      <c r="S435" s="164" t="e">
        <f t="shared" si="449"/>
        <v>#N/A</v>
      </c>
      <c r="T435" s="164" t="e">
        <f t="shared" si="449"/>
        <v>#N/A</v>
      </c>
      <c r="U435" s="164" t="e">
        <f t="shared" si="449"/>
        <v>#N/A</v>
      </c>
      <c r="V435" s="135" t="e">
        <f t="shared" si="449"/>
        <v>#N/A</v>
      </c>
      <c r="W435" s="135" t="e">
        <f t="shared" si="449"/>
        <v>#N/A</v>
      </c>
      <c r="X435" s="135" t="e">
        <f t="shared" si="449"/>
        <v>#N/A</v>
      </c>
      <c r="Y435" s="135" t="e">
        <f t="shared" si="449"/>
        <v>#N/A</v>
      </c>
      <c r="Z435" s="135" t="e">
        <f t="shared" si="449"/>
        <v>#N/A</v>
      </c>
      <c r="AA435" s="135" t="e">
        <f t="shared" si="449"/>
        <v>#N/A</v>
      </c>
      <c r="AB435" s="135" t="e">
        <f t="shared" si="449"/>
        <v>#N/A</v>
      </c>
    </row>
    <row r="436" spans="1:28" ht="15.5">
      <c r="A436" s="29" t="s">
        <v>193</v>
      </c>
      <c r="B436" s="30" t="str">
        <f t="shared" si="0"/>
        <v>PhilippinesCapoocan</v>
      </c>
      <c r="C436" s="29" t="s">
        <v>30</v>
      </c>
      <c r="D436" s="30" t="s">
        <v>1028</v>
      </c>
      <c r="E436" s="120">
        <v>0.22131700000000001</v>
      </c>
      <c r="F436" s="181">
        <v>5.8541809E-2</v>
      </c>
      <c r="G436" s="181">
        <v>0.110955766</v>
      </c>
      <c r="H436" s="181">
        <v>0.20055329099999999</v>
      </c>
      <c r="I436" s="120">
        <v>0.29119200000000001</v>
      </c>
      <c r="J436" s="28" t="s">
        <v>1649</v>
      </c>
      <c r="K436" s="135" t="e">
        <f t="shared" ref="K436:AB436" si="450">NA()</f>
        <v>#N/A</v>
      </c>
      <c r="L436" s="135" t="e">
        <f t="shared" si="450"/>
        <v>#N/A</v>
      </c>
      <c r="M436" s="164" t="e">
        <f t="shared" si="450"/>
        <v>#N/A</v>
      </c>
      <c r="N436" s="164" t="e">
        <f t="shared" si="450"/>
        <v>#N/A</v>
      </c>
      <c r="O436" s="165" t="e">
        <f t="shared" si="450"/>
        <v>#N/A</v>
      </c>
      <c r="P436" s="135" t="e">
        <f t="shared" si="450"/>
        <v>#N/A</v>
      </c>
      <c r="Q436" s="164" t="e">
        <f t="shared" si="450"/>
        <v>#N/A</v>
      </c>
      <c r="R436" s="164" t="e">
        <f t="shared" si="450"/>
        <v>#N/A</v>
      </c>
      <c r="S436" s="164" t="e">
        <f t="shared" si="450"/>
        <v>#N/A</v>
      </c>
      <c r="T436" s="164" t="e">
        <f t="shared" si="450"/>
        <v>#N/A</v>
      </c>
      <c r="U436" s="164" t="e">
        <f t="shared" si="450"/>
        <v>#N/A</v>
      </c>
      <c r="V436" s="135" t="e">
        <f t="shared" si="450"/>
        <v>#N/A</v>
      </c>
      <c r="W436" s="135" t="e">
        <f t="shared" si="450"/>
        <v>#N/A</v>
      </c>
      <c r="X436" s="135" t="e">
        <f t="shared" si="450"/>
        <v>#N/A</v>
      </c>
      <c r="Y436" s="135" t="e">
        <f t="shared" si="450"/>
        <v>#N/A</v>
      </c>
      <c r="Z436" s="135" t="e">
        <f t="shared" si="450"/>
        <v>#N/A</v>
      </c>
      <c r="AA436" s="135" t="e">
        <f t="shared" si="450"/>
        <v>#N/A</v>
      </c>
      <c r="AB436" s="135" t="e">
        <f t="shared" si="450"/>
        <v>#N/A</v>
      </c>
    </row>
    <row r="437" spans="1:28" ht="15.5">
      <c r="A437" s="29" t="s">
        <v>193</v>
      </c>
      <c r="B437" s="30" t="str">
        <f t="shared" si="0"/>
        <v>PhilippinesCapul</v>
      </c>
      <c r="C437" s="29" t="s">
        <v>30</v>
      </c>
      <c r="D437" s="30" t="s">
        <v>1061</v>
      </c>
      <c r="E437" s="120">
        <v>0.22067999999999999</v>
      </c>
      <c r="F437" s="181">
        <v>6.2780976000000002E-2</v>
      </c>
      <c r="G437" s="181">
        <v>0.116570707</v>
      </c>
      <c r="H437" s="181">
        <v>0.192049846</v>
      </c>
      <c r="I437" s="120">
        <v>0.29189999999999999</v>
      </c>
      <c r="J437" s="28" t="s">
        <v>1649</v>
      </c>
      <c r="K437" s="135" t="e">
        <f t="shared" ref="K437:AB437" si="451">NA()</f>
        <v>#N/A</v>
      </c>
      <c r="L437" s="135" t="e">
        <f t="shared" si="451"/>
        <v>#N/A</v>
      </c>
      <c r="M437" s="164" t="e">
        <f t="shared" si="451"/>
        <v>#N/A</v>
      </c>
      <c r="N437" s="164" t="e">
        <f t="shared" si="451"/>
        <v>#N/A</v>
      </c>
      <c r="O437" s="165" t="e">
        <f t="shared" si="451"/>
        <v>#N/A</v>
      </c>
      <c r="P437" s="135" t="e">
        <f t="shared" si="451"/>
        <v>#N/A</v>
      </c>
      <c r="Q437" s="164" t="e">
        <f t="shared" si="451"/>
        <v>#N/A</v>
      </c>
      <c r="R437" s="164" t="e">
        <f t="shared" si="451"/>
        <v>#N/A</v>
      </c>
      <c r="S437" s="164" t="e">
        <f t="shared" si="451"/>
        <v>#N/A</v>
      </c>
      <c r="T437" s="164" t="e">
        <f t="shared" si="451"/>
        <v>#N/A</v>
      </c>
      <c r="U437" s="164" t="e">
        <f t="shared" si="451"/>
        <v>#N/A</v>
      </c>
      <c r="V437" s="135" t="e">
        <f t="shared" si="451"/>
        <v>#N/A</v>
      </c>
      <c r="W437" s="135" t="e">
        <f t="shared" si="451"/>
        <v>#N/A</v>
      </c>
      <c r="X437" s="135" t="e">
        <f t="shared" si="451"/>
        <v>#N/A</v>
      </c>
      <c r="Y437" s="135" t="e">
        <f t="shared" si="451"/>
        <v>#N/A</v>
      </c>
      <c r="Z437" s="135" t="e">
        <f t="shared" si="451"/>
        <v>#N/A</v>
      </c>
      <c r="AA437" s="135" t="e">
        <f t="shared" si="451"/>
        <v>#N/A</v>
      </c>
      <c r="AB437" s="135" t="e">
        <f t="shared" si="451"/>
        <v>#N/A</v>
      </c>
    </row>
    <row r="438" spans="1:28" ht="15.5">
      <c r="A438" s="29" t="s">
        <v>193</v>
      </c>
      <c r="B438" s="30" t="str">
        <f t="shared" si="0"/>
        <v>PhilippinesCaraga</v>
      </c>
      <c r="C438" s="29" t="s">
        <v>30</v>
      </c>
      <c r="D438" s="30" t="s">
        <v>1354</v>
      </c>
      <c r="E438" s="120">
        <v>0.23423099999999999</v>
      </c>
      <c r="F438" s="181">
        <v>5.5672502999999998E-2</v>
      </c>
      <c r="G438" s="181">
        <v>0.107580673</v>
      </c>
      <c r="H438" s="181">
        <v>0.192847767</v>
      </c>
      <c r="I438" s="120">
        <v>0.31244</v>
      </c>
      <c r="J438" s="28" t="s">
        <v>1649</v>
      </c>
      <c r="K438" s="135" t="e">
        <f t="shared" ref="K438:AB438" si="452">NA()</f>
        <v>#N/A</v>
      </c>
      <c r="L438" s="135" t="e">
        <f t="shared" si="452"/>
        <v>#N/A</v>
      </c>
      <c r="M438" s="164" t="e">
        <f t="shared" si="452"/>
        <v>#N/A</v>
      </c>
      <c r="N438" s="164" t="e">
        <f t="shared" si="452"/>
        <v>#N/A</v>
      </c>
      <c r="O438" s="165" t="e">
        <f t="shared" si="452"/>
        <v>#N/A</v>
      </c>
      <c r="P438" s="135" t="e">
        <f t="shared" si="452"/>
        <v>#N/A</v>
      </c>
      <c r="Q438" s="164" t="e">
        <f t="shared" si="452"/>
        <v>#N/A</v>
      </c>
      <c r="R438" s="164" t="e">
        <f t="shared" si="452"/>
        <v>#N/A</v>
      </c>
      <c r="S438" s="164" t="e">
        <f t="shared" si="452"/>
        <v>#N/A</v>
      </c>
      <c r="T438" s="164" t="e">
        <f t="shared" si="452"/>
        <v>#N/A</v>
      </c>
      <c r="U438" s="164" t="e">
        <f t="shared" si="452"/>
        <v>#N/A</v>
      </c>
      <c r="V438" s="135" t="e">
        <f t="shared" si="452"/>
        <v>#N/A</v>
      </c>
      <c r="W438" s="135" t="e">
        <f t="shared" si="452"/>
        <v>#N/A</v>
      </c>
      <c r="X438" s="135" t="e">
        <f t="shared" si="452"/>
        <v>#N/A</v>
      </c>
      <c r="Y438" s="135" t="e">
        <f t="shared" si="452"/>
        <v>#N/A</v>
      </c>
      <c r="Z438" s="135" t="e">
        <f t="shared" si="452"/>
        <v>#N/A</v>
      </c>
      <c r="AA438" s="135" t="e">
        <f t="shared" si="452"/>
        <v>#N/A</v>
      </c>
      <c r="AB438" s="135" t="e">
        <f t="shared" si="452"/>
        <v>#N/A</v>
      </c>
    </row>
    <row r="439" spans="1:28" ht="15.5">
      <c r="A439" s="29" t="s">
        <v>193</v>
      </c>
      <c r="B439" s="30" t="str">
        <f t="shared" si="0"/>
        <v>PhilippinesCaramoan</v>
      </c>
      <c r="C439" s="29" t="s">
        <v>30</v>
      </c>
      <c r="D439" s="30" t="s">
        <v>719</v>
      </c>
      <c r="E439" s="120">
        <v>0.213423</v>
      </c>
      <c r="F439" s="181">
        <v>6.3606763999999996E-2</v>
      </c>
      <c r="G439" s="181">
        <v>0.114777859</v>
      </c>
      <c r="H439" s="181">
        <v>0.18374120399999999</v>
      </c>
      <c r="I439" s="120">
        <v>0.26984599999999997</v>
      </c>
      <c r="J439" s="28" t="s">
        <v>1649</v>
      </c>
      <c r="K439" s="135" t="e">
        <f t="shared" ref="K439:AB439" si="453">NA()</f>
        <v>#N/A</v>
      </c>
      <c r="L439" s="135" t="e">
        <f t="shared" si="453"/>
        <v>#N/A</v>
      </c>
      <c r="M439" s="164" t="e">
        <f t="shared" si="453"/>
        <v>#N/A</v>
      </c>
      <c r="N439" s="164" t="e">
        <f t="shared" si="453"/>
        <v>#N/A</v>
      </c>
      <c r="O439" s="165" t="e">
        <f t="shared" si="453"/>
        <v>#N/A</v>
      </c>
      <c r="P439" s="135" t="e">
        <f t="shared" si="453"/>
        <v>#N/A</v>
      </c>
      <c r="Q439" s="164" t="e">
        <f t="shared" si="453"/>
        <v>#N/A</v>
      </c>
      <c r="R439" s="164" t="e">
        <f t="shared" si="453"/>
        <v>#N/A</v>
      </c>
      <c r="S439" s="164" t="e">
        <f t="shared" si="453"/>
        <v>#N/A</v>
      </c>
      <c r="T439" s="164" t="e">
        <f t="shared" si="453"/>
        <v>#N/A</v>
      </c>
      <c r="U439" s="164" t="e">
        <f t="shared" si="453"/>
        <v>#N/A</v>
      </c>
      <c r="V439" s="135" t="e">
        <f t="shared" si="453"/>
        <v>#N/A</v>
      </c>
      <c r="W439" s="135" t="e">
        <f t="shared" si="453"/>
        <v>#N/A</v>
      </c>
      <c r="X439" s="135" t="e">
        <f t="shared" si="453"/>
        <v>#N/A</v>
      </c>
      <c r="Y439" s="135" t="e">
        <f t="shared" si="453"/>
        <v>#N/A</v>
      </c>
      <c r="Z439" s="135" t="e">
        <f t="shared" si="453"/>
        <v>#N/A</v>
      </c>
      <c r="AA439" s="135" t="e">
        <f t="shared" si="453"/>
        <v>#N/A</v>
      </c>
      <c r="AB439" s="135" t="e">
        <f t="shared" si="453"/>
        <v>#N/A</v>
      </c>
    </row>
    <row r="440" spans="1:28" ht="15.5">
      <c r="A440" s="29" t="s">
        <v>193</v>
      </c>
      <c r="B440" s="30" t="str">
        <f t="shared" si="0"/>
        <v>PhilippinesCaramoran</v>
      </c>
      <c r="C440" s="29" t="s">
        <v>30</v>
      </c>
      <c r="D440" s="30" t="s">
        <v>749</v>
      </c>
      <c r="E440" s="120">
        <v>0.20661399999999999</v>
      </c>
      <c r="F440" s="181">
        <v>6.3514771999999997E-2</v>
      </c>
      <c r="G440" s="181">
        <v>0.10899654</v>
      </c>
      <c r="H440" s="181">
        <v>0.17657040199999999</v>
      </c>
      <c r="I440" s="120">
        <v>0.27002900000000002</v>
      </c>
      <c r="J440" s="28" t="s">
        <v>1649</v>
      </c>
      <c r="K440" s="135" t="e">
        <f t="shared" ref="K440:AB440" si="454">NA()</f>
        <v>#N/A</v>
      </c>
      <c r="L440" s="135" t="e">
        <f t="shared" si="454"/>
        <v>#N/A</v>
      </c>
      <c r="M440" s="164" t="e">
        <f t="shared" si="454"/>
        <v>#N/A</v>
      </c>
      <c r="N440" s="164" t="e">
        <f t="shared" si="454"/>
        <v>#N/A</v>
      </c>
      <c r="O440" s="165" t="e">
        <f t="shared" si="454"/>
        <v>#N/A</v>
      </c>
      <c r="P440" s="135" t="e">
        <f t="shared" si="454"/>
        <v>#N/A</v>
      </c>
      <c r="Q440" s="164" t="e">
        <f t="shared" si="454"/>
        <v>#N/A</v>
      </c>
      <c r="R440" s="164" t="e">
        <f t="shared" si="454"/>
        <v>#N/A</v>
      </c>
      <c r="S440" s="164" t="e">
        <f t="shared" si="454"/>
        <v>#N/A</v>
      </c>
      <c r="T440" s="164" t="e">
        <f t="shared" si="454"/>
        <v>#N/A</v>
      </c>
      <c r="U440" s="164" t="e">
        <f t="shared" si="454"/>
        <v>#N/A</v>
      </c>
      <c r="V440" s="135" t="e">
        <f t="shared" si="454"/>
        <v>#N/A</v>
      </c>
      <c r="W440" s="135" t="e">
        <f t="shared" si="454"/>
        <v>#N/A</v>
      </c>
      <c r="X440" s="135" t="e">
        <f t="shared" si="454"/>
        <v>#N/A</v>
      </c>
      <c r="Y440" s="135" t="e">
        <f t="shared" si="454"/>
        <v>#N/A</v>
      </c>
      <c r="Z440" s="135" t="e">
        <f t="shared" si="454"/>
        <v>#N/A</v>
      </c>
      <c r="AA440" s="135" t="e">
        <f t="shared" si="454"/>
        <v>#N/A</v>
      </c>
      <c r="AB440" s="135" t="e">
        <f t="shared" si="454"/>
        <v>#N/A</v>
      </c>
    </row>
    <row r="441" spans="1:28" ht="15.5">
      <c r="A441" s="29" t="s">
        <v>193</v>
      </c>
      <c r="B441" s="30" t="str">
        <f t="shared" si="0"/>
        <v>PhilippinesCarasi</v>
      </c>
      <c r="C441" s="29" t="s">
        <v>30</v>
      </c>
      <c r="D441" s="30" t="s">
        <v>203</v>
      </c>
      <c r="E441" s="120">
        <v>0.28334399999999998</v>
      </c>
      <c r="F441" s="181">
        <v>3.3184429000000001E-2</v>
      </c>
      <c r="G441" s="181">
        <v>7.8493937E-2</v>
      </c>
      <c r="H441" s="181">
        <v>0.20357370799999999</v>
      </c>
      <c r="I441" s="120">
        <v>0.33056799999999997</v>
      </c>
      <c r="J441" s="28" t="s">
        <v>1649</v>
      </c>
      <c r="K441" s="135" t="e">
        <f t="shared" ref="K441:AB441" si="455">NA()</f>
        <v>#N/A</v>
      </c>
      <c r="L441" s="135" t="e">
        <f t="shared" si="455"/>
        <v>#N/A</v>
      </c>
      <c r="M441" s="164" t="e">
        <f t="shared" si="455"/>
        <v>#N/A</v>
      </c>
      <c r="N441" s="164" t="e">
        <f t="shared" si="455"/>
        <v>#N/A</v>
      </c>
      <c r="O441" s="165" t="e">
        <f t="shared" si="455"/>
        <v>#N/A</v>
      </c>
      <c r="P441" s="135" t="e">
        <f t="shared" si="455"/>
        <v>#N/A</v>
      </c>
      <c r="Q441" s="164" t="e">
        <f t="shared" si="455"/>
        <v>#N/A</v>
      </c>
      <c r="R441" s="164" t="e">
        <f t="shared" si="455"/>
        <v>#N/A</v>
      </c>
      <c r="S441" s="164" t="e">
        <f t="shared" si="455"/>
        <v>#N/A</v>
      </c>
      <c r="T441" s="164" t="e">
        <f t="shared" si="455"/>
        <v>#N/A</v>
      </c>
      <c r="U441" s="164" t="e">
        <f t="shared" si="455"/>
        <v>#N/A</v>
      </c>
      <c r="V441" s="135" t="e">
        <f t="shared" si="455"/>
        <v>#N/A</v>
      </c>
      <c r="W441" s="135" t="e">
        <f t="shared" si="455"/>
        <v>#N/A</v>
      </c>
      <c r="X441" s="135" t="e">
        <f t="shared" si="455"/>
        <v>#N/A</v>
      </c>
      <c r="Y441" s="135" t="e">
        <f t="shared" si="455"/>
        <v>#N/A</v>
      </c>
      <c r="Z441" s="135" t="e">
        <f t="shared" si="455"/>
        <v>#N/A</v>
      </c>
      <c r="AA441" s="135" t="e">
        <f t="shared" si="455"/>
        <v>#N/A</v>
      </c>
      <c r="AB441" s="135" t="e">
        <f t="shared" si="455"/>
        <v>#N/A</v>
      </c>
    </row>
    <row r="442" spans="1:28" ht="15.5">
      <c r="A442" s="29" t="s">
        <v>193</v>
      </c>
      <c r="B442" s="30" t="str">
        <f t="shared" si="0"/>
        <v>PhilippinesCardona</v>
      </c>
      <c r="C442" s="29" t="s">
        <v>30</v>
      </c>
      <c r="D442" s="30" t="s">
        <v>668</v>
      </c>
      <c r="E442" s="120">
        <v>0.25351800000000002</v>
      </c>
      <c r="F442" s="181">
        <v>4.5988498000000003E-2</v>
      </c>
      <c r="G442" s="181">
        <v>9.0406657000000001E-2</v>
      </c>
      <c r="H442" s="181">
        <v>0.187788065</v>
      </c>
      <c r="I442" s="120">
        <v>0.32187900000000003</v>
      </c>
      <c r="J442" s="28" t="s">
        <v>1649</v>
      </c>
      <c r="K442" s="135" t="e">
        <f t="shared" ref="K442:AB442" si="456">NA()</f>
        <v>#N/A</v>
      </c>
      <c r="L442" s="135" t="e">
        <f t="shared" si="456"/>
        <v>#N/A</v>
      </c>
      <c r="M442" s="164" t="e">
        <f t="shared" si="456"/>
        <v>#N/A</v>
      </c>
      <c r="N442" s="164" t="e">
        <f t="shared" si="456"/>
        <v>#N/A</v>
      </c>
      <c r="O442" s="165" t="e">
        <f t="shared" si="456"/>
        <v>#N/A</v>
      </c>
      <c r="P442" s="135" t="e">
        <f t="shared" si="456"/>
        <v>#N/A</v>
      </c>
      <c r="Q442" s="164" t="e">
        <f t="shared" si="456"/>
        <v>#N/A</v>
      </c>
      <c r="R442" s="164" t="e">
        <f t="shared" si="456"/>
        <v>#N/A</v>
      </c>
      <c r="S442" s="164" t="e">
        <f t="shared" si="456"/>
        <v>#N/A</v>
      </c>
      <c r="T442" s="164" t="e">
        <f t="shared" si="456"/>
        <v>#N/A</v>
      </c>
      <c r="U442" s="164" t="e">
        <f t="shared" si="456"/>
        <v>#N/A</v>
      </c>
      <c r="V442" s="135" t="e">
        <f t="shared" si="456"/>
        <v>#N/A</v>
      </c>
      <c r="W442" s="135" t="e">
        <f t="shared" si="456"/>
        <v>#N/A</v>
      </c>
      <c r="X442" s="135" t="e">
        <f t="shared" si="456"/>
        <v>#N/A</v>
      </c>
      <c r="Y442" s="135" t="e">
        <f t="shared" si="456"/>
        <v>#N/A</v>
      </c>
      <c r="Z442" s="135" t="e">
        <f t="shared" si="456"/>
        <v>#N/A</v>
      </c>
      <c r="AA442" s="135" t="e">
        <f t="shared" si="456"/>
        <v>#N/A</v>
      </c>
      <c r="AB442" s="135" t="e">
        <f t="shared" si="456"/>
        <v>#N/A</v>
      </c>
    </row>
    <row r="443" spans="1:28" ht="15.5">
      <c r="A443" s="29" t="s">
        <v>193</v>
      </c>
      <c r="B443" s="30" t="str">
        <f t="shared" si="0"/>
        <v>PhilippinesCarigara</v>
      </c>
      <c r="C443" s="29" t="s">
        <v>30</v>
      </c>
      <c r="D443" s="30" t="s">
        <v>1029</v>
      </c>
      <c r="E443" s="120">
        <v>0.22775300000000001</v>
      </c>
      <c r="F443" s="181">
        <v>5.4143538999999997E-2</v>
      </c>
      <c r="G443" s="181">
        <v>0.106573181</v>
      </c>
      <c r="H443" s="181">
        <v>0.194760931</v>
      </c>
      <c r="I443" s="120">
        <v>0.301373</v>
      </c>
      <c r="J443" s="28" t="s">
        <v>1649</v>
      </c>
      <c r="K443" s="135" t="e">
        <f t="shared" ref="K443:AB443" si="457">NA()</f>
        <v>#N/A</v>
      </c>
      <c r="L443" s="135" t="e">
        <f t="shared" si="457"/>
        <v>#N/A</v>
      </c>
      <c r="M443" s="164" t="e">
        <f t="shared" si="457"/>
        <v>#N/A</v>
      </c>
      <c r="N443" s="164" t="e">
        <f t="shared" si="457"/>
        <v>#N/A</v>
      </c>
      <c r="O443" s="165" t="e">
        <f t="shared" si="457"/>
        <v>#N/A</v>
      </c>
      <c r="P443" s="135" t="e">
        <f t="shared" si="457"/>
        <v>#N/A</v>
      </c>
      <c r="Q443" s="164" t="e">
        <f t="shared" si="457"/>
        <v>#N/A</v>
      </c>
      <c r="R443" s="164" t="e">
        <f t="shared" si="457"/>
        <v>#N/A</v>
      </c>
      <c r="S443" s="164" t="e">
        <f t="shared" si="457"/>
        <v>#N/A</v>
      </c>
      <c r="T443" s="164" t="e">
        <f t="shared" si="457"/>
        <v>#N/A</v>
      </c>
      <c r="U443" s="164" t="e">
        <f t="shared" si="457"/>
        <v>#N/A</v>
      </c>
      <c r="V443" s="135" t="e">
        <f t="shared" si="457"/>
        <v>#N/A</v>
      </c>
      <c r="W443" s="135" t="e">
        <f t="shared" si="457"/>
        <v>#N/A</v>
      </c>
      <c r="X443" s="135" t="e">
        <f t="shared" si="457"/>
        <v>#N/A</v>
      </c>
      <c r="Y443" s="135" t="e">
        <f t="shared" si="457"/>
        <v>#N/A</v>
      </c>
      <c r="Z443" s="135" t="e">
        <f t="shared" si="457"/>
        <v>#N/A</v>
      </c>
      <c r="AA443" s="135" t="e">
        <f t="shared" si="457"/>
        <v>#N/A</v>
      </c>
      <c r="AB443" s="135" t="e">
        <f t="shared" si="457"/>
        <v>#N/A</v>
      </c>
    </row>
    <row r="444" spans="1:28" ht="15.5">
      <c r="A444" s="29" t="s">
        <v>193</v>
      </c>
      <c r="B444" s="30" t="str">
        <f t="shared" si="0"/>
        <v>PhilippinesCarles</v>
      </c>
      <c r="C444" s="29" t="s">
        <v>30</v>
      </c>
      <c r="D444" s="30" t="s">
        <v>858</v>
      </c>
      <c r="E444" s="120">
        <v>0.223166</v>
      </c>
      <c r="F444" s="181">
        <v>5.8230634000000003E-2</v>
      </c>
      <c r="G444" s="181">
        <v>0.108861502</v>
      </c>
      <c r="H444" s="181">
        <v>0.19785798099999999</v>
      </c>
      <c r="I444" s="120">
        <v>0.29178399999999999</v>
      </c>
      <c r="J444" s="28" t="s">
        <v>1649</v>
      </c>
      <c r="K444" s="135" t="e">
        <f t="shared" ref="K444:AB444" si="458">NA()</f>
        <v>#N/A</v>
      </c>
      <c r="L444" s="135" t="e">
        <f t="shared" si="458"/>
        <v>#N/A</v>
      </c>
      <c r="M444" s="164" t="e">
        <f t="shared" si="458"/>
        <v>#N/A</v>
      </c>
      <c r="N444" s="164" t="e">
        <f t="shared" si="458"/>
        <v>#N/A</v>
      </c>
      <c r="O444" s="165" t="e">
        <f t="shared" si="458"/>
        <v>#N/A</v>
      </c>
      <c r="P444" s="135" t="e">
        <f t="shared" si="458"/>
        <v>#N/A</v>
      </c>
      <c r="Q444" s="164" t="e">
        <f t="shared" si="458"/>
        <v>#N/A</v>
      </c>
      <c r="R444" s="164" t="e">
        <f t="shared" si="458"/>
        <v>#N/A</v>
      </c>
      <c r="S444" s="164" t="e">
        <f t="shared" si="458"/>
        <v>#N/A</v>
      </c>
      <c r="T444" s="164" t="e">
        <f t="shared" si="458"/>
        <v>#N/A</v>
      </c>
      <c r="U444" s="164" t="e">
        <f t="shared" si="458"/>
        <v>#N/A</v>
      </c>
      <c r="V444" s="135" t="e">
        <f t="shared" si="458"/>
        <v>#N/A</v>
      </c>
      <c r="W444" s="135" t="e">
        <f t="shared" si="458"/>
        <v>#N/A</v>
      </c>
      <c r="X444" s="135" t="e">
        <f t="shared" si="458"/>
        <v>#N/A</v>
      </c>
      <c r="Y444" s="135" t="e">
        <f t="shared" si="458"/>
        <v>#N/A</v>
      </c>
      <c r="Z444" s="135" t="e">
        <f t="shared" si="458"/>
        <v>#N/A</v>
      </c>
      <c r="AA444" s="135" t="e">
        <f t="shared" si="458"/>
        <v>#N/A</v>
      </c>
      <c r="AB444" s="135" t="e">
        <f t="shared" si="458"/>
        <v>#N/A</v>
      </c>
    </row>
    <row r="445" spans="1:28" ht="15.5">
      <c r="A445" s="29" t="s">
        <v>193</v>
      </c>
      <c r="B445" s="30" t="str">
        <f t="shared" si="0"/>
        <v>PhilippinesCarmen</v>
      </c>
      <c r="C445" s="29" t="s">
        <v>30</v>
      </c>
      <c r="D445" s="30" t="s">
        <v>903</v>
      </c>
      <c r="E445" s="120">
        <v>0.24699299999999999</v>
      </c>
      <c r="F445" s="181">
        <v>5.3490616999999997E-2</v>
      </c>
      <c r="G445" s="181">
        <v>0.10384847899999999</v>
      </c>
      <c r="H445" s="181">
        <v>0.19655196599999999</v>
      </c>
      <c r="I445" s="120">
        <v>0.30315199999999998</v>
      </c>
      <c r="J445" s="28" t="s">
        <v>1649</v>
      </c>
      <c r="K445" s="135" t="e">
        <f t="shared" ref="K445:AB445" si="459">NA()</f>
        <v>#N/A</v>
      </c>
      <c r="L445" s="135" t="e">
        <f t="shared" si="459"/>
        <v>#N/A</v>
      </c>
      <c r="M445" s="164" t="e">
        <f t="shared" si="459"/>
        <v>#N/A</v>
      </c>
      <c r="N445" s="164" t="e">
        <f t="shared" si="459"/>
        <v>#N/A</v>
      </c>
      <c r="O445" s="165" t="e">
        <f t="shared" si="459"/>
        <v>#N/A</v>
      </c>
      <c r="P445" s="135" t="e">
        <f t="shared" si="459"/>
        <v>#N/A</v>
      </c>
      <c r="Q445" s="164" t="e">
        <f t="shared" si="459"/>
        <v>#N/A</v>
      </c>
      <c r="R445" s="164" t="e">
        <f t="shared" si="459"/>
        <v>#N/A</v>
      </c>
      <c r="S445" s="164" t="e">
        <f t="shared" si="459"/>
        <v>#N/A</v>
      </c>
      <c r="T445" s="164" t="e">
        <f t="shared" si="459"/>
        <v>#N/A</v>
      </c>
      <c r="U445" s="164" t="e">
        <f t="shared" si="459"/>
        <v>#N/A</v>
      </c>
      <c r="V445" s="135" t="e">
        <f t="shared" si="459"/>
        <v>#N/A</v>
      </c>
      <c r="W445" s="135" t="e">
        <f t="shared" si="459"/>
        <v>#N/A</v>
      </c>
      <c r="X445" s="135" t="e">
        <f t="shared" si="459"/>
        <v>#N/A</v>
      </c>
      <c r="Y445" s="135" t="e">
        <f t="shared" si="459"/>
        <v>#N/A</v>
      </c>
      <c r="Z445" s="135" t="e">
        <f t="shared" si="459"/>
        <v>#N/A</v>
      </c>
      <c r="AA445" s="135" t="e">
        <f t="shared" si="459"/>
        <v>#N/A</v>
      </c>
      <c r="AB445" s="135" t="e">
        <f t="shared" si="459"/>
        <v>#N/A</v>
      </c>
    </row>
    <row r="446" spans="1:28" ht="15.5">
      <c r="A446" s="29" t="s">
        <v>193</v>
      </c>
      <c r="B446" s="30" t="str">
        <f t="shared" si="0"/>
        <v>PhilippinesCarmona</v>
      </c>
      <c r="C446" s="29" t="s">
        <v>30</v>
      </c>
      <c r="D446" s="30" t="s">
        <v>575</v>
      </c>
      <c r="E446" s="120">
        <v>0.29935299999999998</v>
      </c>
      <c r="F446" s="181">
        <v>4.3533523999999997E-2</v>
      </c>
      <c r="G446" s="181">
        <v>8.9711656000000001E-2</v>
      </c>
      <c r="H446" s="181">
        <v>0.196254497</v>
      </c>
      <c r="I446" s="120">
        <v>0.31905499999999998</v>
      </c>
      <c r="J446" s="28" t="s">
        <v>1649</v>
      </c>
      <c r="K446" s="135" t="e">
        <f t="shared" ref="K446:AB446" si="460">NA()</f>
        <v>#N/A</v>
      </c>
      <c r="L446" s="135" t="e">
        <f t="shared" si="460"/>
        <v>#N/A</v>
      </c>
      <c r="M446" s="164" t="e">
        <f t="shared" si="460"/>
        <v>#N/A</v>
      </c>
      <c r="N446" s="164" t="e">
        <f t="shared" si="460"/>
        <v>#N/A</v>
      </c>
      <c r="O446" s="165" t="e">
        <f t="shared" si="460"/>
        <v>#N/A</v>
      </c>
      <c r="P446" s="135" t="e">
        <f t="shared" si="460"/>
        <v>#N/A</v>
      </c>
      <c r="Q446" s="164" t="e">
        <f t="shared" si="460"/>
        <v>#N/A</v>
      </c>
      <c r="R446" s="164" t="e">
        <f t="shared" si="460"/>
        <v>#N/A</v>
      </c>
      <c r="S446" s="164" t="e">
        <f t="shared" si="460"/>
        <v>#N/A</v>
      </c>
      <c r="T446" s="164" t="e">
        <f t="shared" si="460"/>
        <v>#N/A</v>
      </c>
      <c r="U446" s="164" t="e">
        <f t="shared" si="460"/>
        <v>#N/A</v>
      </c>
      <c r="V446" s="135" t="e">
        <f t="shared" si="460"/>
        <v>#N/A</v>
      </c>
      <c r="W446" s="135" t="e">
        <f t="shared" si="460"/>
        <v>#N/A</v>
      </c>
      <c r="X446" s="135" t="e">
        <f t="shared" si="460"/>
        <v>#N/A</v>
      </c>
      <c r="Y446" s="135" t="e">
        <f t="shared" si="460"/>
        <v>#N/A</v>
      </c>
      <c r="Z446" s="135" t="e">
        <f t="shared" si="460"/>
        <v>#N/A</v>
      </c>
      <c r="AA446" s="135" t="e">
        <f t="shared" si="460"/>
        <v>#N/A</v>
      </c>
      <c r="AB446" s="135" t="e">
        <f t="shared" si="460"/>
        <v>#N/A</v>
      </c>
    </row>
    <row r="447" spans="1:28" ht="15.5">
      <c r="A447" s="29" t="s">
        <v>193</v>
      </c>
      <c r="B447" s="30" t="str">
        <f t="shared" si="0"/>
        <v>PhilippinesCarranglan</v>
      </c>
      <c r="C447" s="29" t="s">
        <v>30</v>
      </c>
      <c r="D447" s="30" t="s">
        <v>459</v>
      </c>
      <c r="E447" s="120">
        <v>0.254334</v>
      </c>
      <c r="F447" s="181">
        <v>4.8576499000000002E-2</v>
      </c>
      <c r="G447" s="181">
        <v>9.934113E-2</v>
      </c>
      <c r="H447" s="181">
        <v>0.20318008300000001</v>
      </c>
      <c r="I447" s="120">
        <v>0.32185000000000002</v>
      </c>
      <c r="J447" s="28" t="s">
        <v>1649</v>
      </c>
      <c r="K447" s="135" t="e">
        <f t="shared" ref="K447:AB447" si="461">NA()</f>
        <v>#N/A</v>
      </c>
      <c r="L447" s="135" t="e">
        <f t="shared" si="461"/>
        <v>#N/A</v>
      </c>
      <c r="M447" s="164" t="e">
        <f t="shared" si="461"/>
        <v>#N/A</v>
      </c>
      <c r="N447" s="164" t="e">
        <f t="shared" si="461"/>
        <v>#N/A</v>
      </c>
      <c r="O447" s="165" t="e">
        <f t="shared" si="461"/>
        <v>#N/A</v>
      </c>
      <c r="P447" s="135" t="e">
        <f t="shared" si="461"/>
        <v>#N/A</v>
      </c>
      <c r="Q447" s="164" t="e">
        <f t="shared" si="461"/>
        <v>#N/A</v>
      </c>
      <c r="R447" s="164" t="e">
        <f t="shared" si="461"/>
        <v>#N/A</v>
      </c>
      <c r="S447" s="164" t="e">
        <f t="shared" si="461"/>
        <v>#N/A</v>
      </c>
      <c r="T447" s="164" t="e">
        <f t="shared" si="461"/>
        <v>#N/A</v>
      </c>
      <c r="U447" s="164" t="e">
        <f t="shared" si="461"/>
        <v>#N/A</v>
      </c>
      <c r="V447" s="135" t="e">
        <f t="shared" si="461"/>
        <v>#N/A</v>
      </c>
      <c r="W447" s="135" t="e">
        <f t="shared" si="461"/>
        <v>#N/A</v>
      </c>
      <c r="X447" s="135" t="e">
        <f t="shared" si="461"/>
        <v>#N/A</v>
      </c>
      <c r="Y447" s="135" t="e">
        <f t="shared" si="461"/>
        <v>#N/A</v>
      </c>
      <c r="Z447" s="135" t="e">
        <f t="shared" si="461"/>
        <v>#N/A</v>
      </c>
      <c r="AA447" s="135" t="e">
        <f t="shared" si="461"/>
        <v>#N/A</v>
      </c>
      <c r="AB447" s="135" t="e">
        <f t="shared" si="461"/>
        <v>#N/A</v>
      </c>
    </row>
    <row r="448" spans="1:28" ht="15.5">
      <c r="A448" s="29" t="s">
        <v>193</v>
      </c>
      <c r="B448" s="30" t="str">
        <f t="shared" si="0"/>
        <v>PhilippinesCarrascal</v>
      </c>
      <c r="C448" s="29" t="s">
        <v>30</v>
      </c>
      <c r="D448" s="30" t="s">
        <v>1743</v>
      </c>
      <c r="E448" s="120">
        <v>0.24431700000000001</v>
      </c>
      <c r="F448" s="181">
        <v>4.5420170000000003E-2</v>
      </c>
      <c r="G448" s="181">
        <v>9.2530807000000007E-2</v>
      </c>
      <c r="H448" s="181">
        <v>0.191245162</v>
      </c>
      <c r="I448" s="120">
        <v>0.31642900000000002</v>
      </c>
      <c r="J448" s="28" t="s">
        <v>1649</v>
      </c>
      <c r="K448" s="135" t="e">
        <f t="shared" ref="K448:AB448" si="462">NA()</f>
        <v>#N/A</v>
      </c>
      <c r="L448" s="135" t="e">
        <f t="shared" si="462"/>
        <v>#N/A</v>
      </c>
      <c r="M448" s="164" t="e">
        <f t="shared" si="462"/>
        <v>#N/A</v>
      </c>
      <c r="N448" s="164" t="e">
        <f t="shared" si="462"/>
        <v>#N/A</v>
      </c>
      <c r="O448" s="165" t="e">
        <f t="shared" si="462"/>
        <v>#N/A</v>
      </c>
      <c r="P448" s="135" t="e">
        <f t="shared" si="462"/>
        <v>#N/A</v>
      </c>
      <c r="Q448" s="164" t="e">
        <f t="shared" si="462"/>
        <v>#N/A</v>
      </c>
      <c r="R448" s="164" t="e">
        <f t="shared" si="462"/>
        <v>#N/A</v>
      </c>
      <c r="S448" s="164" t="e">
        <f t="shared" si="462"/>
        <v>#N/A</v>
      </c>
      <c r="T448" s="164" t="e">
        <f t="shared" si="462"/>
        <v>#N/A</v>
      </c>
      <c r="U448" s="164" t="e">
        <f t="shared" si="462"/>
        <v>#N/A</v>
      </c>
      <c r="V448" s="135" t="e">
        <f t="shared" si="462"/>
        <v>#N/A</v>
      </c>
      <c r="W448" s="135" t="e">
        <f t="shared" si="462"/>
        <v>#N/A</v>
      </c>
      <c r="X448" s="135" t="e">
        <f t="shared" si="462"/>
        <v>#N/A</v>
      </c>
      <c r="Y448" s="135" t="e">
        <f t="shared" si="462"/>
        <v>#N/A</v>
      </c>
      <c r="Z448" s="135" t="e">
        <f t="shared" si="462"/>
        <v>#N/A</v>
      </c>
      <c r="AA448" s="135" t="e">
        <f t="shared" si="462"/>
        <v>#N/A</v>
      </c>
      <c r="AB448" s="135" t="e">
        <f t="shared" si="462"/>
        <v>#N/A</v>
      </c>
    </row>
    <row r="449" spans="1:28" ht="15.5">
      <c r="A449" s="29" t="s">
        <v>193</v>
      </c>
      <c r="B449" s="30" t="str">
        <f t="shared" si="0"/>
        <v>PhilippinesCasiguran</v>
      </c>
      <c r="C449" s="29" t="s">
        <v>30</v>
      </c>
      <c r="D449" s="30" t="s">
        <v>535</v>
      </c>
      <c r="E449" s="120">
        <v>0.23252600000000001</v>
      </c>
      <c r="F449" s="181">
        <v>5.8315107999999997E-2</v>
      </c>
      <c r="G449" s="181">
        <v>0.10887936300000001</v>
      </c>
      <c r="H449" s="181">
        <v>0.185005686</v>
      </c>
      <c r="I449" s="120">
        <v>0.28781400000000001</v>
      </c>
      <c r="J449" s="28" t="s">
        <v>1649</v>
      </c>
      <c r="K449" s="135" t="e">
        <f t="shared" ref="K449:AB449" si="463">NA()</f>
        <v>#N/A</v>
      </c>
      <c r="L449" s="135" t="e">
        <f t="shared" si="463"/>
        <v>#N/A</v>
      </c>
      <c r="M449" s="164" t="e">
        <f t="shared" si="463"/>
        <v>#N/A</v>
      </c>
      <c r="N449" s="164" t="e">
        <f t="shared" si="463"/>
        <v>#N/A</v>
      </c>
      <c r="O449" s="165" t="e">
        <f t="shared" si="463"/>
        <v>#N/A</v>
      </c>
      <c r="P449" s="135" t="e">
        <f t="shared" si="463"/>
        <v>#N/A</v>
      </c>
      <c r="Q449" s="164" t="e">
        <f t="shared" si="463"/>
        <v>#N/A</v>
      </c>
      <c r="R449" s="164" t="e">
        <f t="shared" si="463"/>
        <v>#N/A</v>
      </c>
      <c r="S449" s="164" t="e">
        <f t="shared" si="463"/>
        <v>#N/A</v>
      </c>
      <c r="T449" s="164" t="e">
        <f t="shared" si="463"/>
        <v>#N/A</v>
      </c>
      <c r="U449" s="164" t="e">
        <f t="shared" si="463"/>
        <v>#N/A</v>
      </c>
      <c r="V449" s="135" t="e">
        <f t="shared" si="463"/>
        <v>#N/A</v>
      </c>
      <c r="W449" s="135" t="e">
        <f t="shared" si="463"/>
        <v>#N/A</v>
      </c>
      <c r="X449" s="135" t="e">
        <f t="shared" si="463"/>
        <v>#N/A</v>
      </c>
      <c r="Y449" s="135" t="e">
        <f t="shared" si="463"/>
        <v>#N/A</v>
      </c>
      <c r="Z449" s="135" t="e">
        <f t="shared" si="463"/>
        <v>#N/A</v>
      </c>
      <c r="AA449" s="135" t="e">
        <f t="shared" si="463"/>
        <v>#N/A</v>
      </c>
      <c r="AB449" s="135" t="e">
        <f t="shared" si="463"/>
        <v>#N/A</v>
      </c>
    </row>
    <row r="450" spans="1:28" ht="15.5">
      <c r="A450" s="29" t="s">
        <v>193</v>
      </c>
      <c r="B450" s="30" t="str">
        <f t="shared" si="0"/>
        <v>PhilippinesCastilla</v>
      </c>
      <c r="C450" s="29" t="s">
        <v>30</v>
      </c>
      <c r="D450" s="30" t="s">
        <v>781</v>
      </c>
      <c r="E450" s="120">
        <v>0.23150100000000001</v>
      </c>
      <c r="F450" s="181">
        <v>6.0750169E-2</v>
      </c>
      <c r="G450" s="181">
        <v>0.111418542</v>
      </c>
      <c r="H450" s="181">
        <v>0.19172704800000001</v>
      </c>
      <c r="I450" s="120">
        <v>0.28497099999999997</v>
      </c>
      <c r="J450" s="28" t="s">
        <v>1649</v>
      </c>
      <c r="K450" s="135" t="e">
        <f t="shared" ref="K450:AB450" si="464">NA()</f>
        <v>#N/A</v>
      </c>
      <c r="L450" s="135" t="e">
        <f t="shared" si="464"/>
        <v>#N/A</v>
      </c>
      <c r="M450" s="164" t="e">
        <f t="shared" si="464"/>
        <v>#N/A</v>
      </c>
      <c r="N450" s="164" t="e">
        <f t="shared" si="464"/>
        <v>#N/A</v>
      </c>
      <c r="O450" s="165" t="e">
        <f t="shared" si="464"/>
        <v>#N/A</v>
      </c>
      <c r="P450" s="135" t="e">
        <f t="shared" si="464"/>
        <v>#N/A</v>
      </c>
      <c r="Q450" s="164" t="e">
        <f t="shared" si="464"/>
        <v>#N/A</v>
      </c>
      <c r="R450" s="164" t="e">
        <f t="shared" si="464"/>
        <v>#N/A</v>
      </c>
      <c r="S450" s="164" t="e">
        <f t="shared" si="464"/>
        <v>#N/A</v>
      </c>
      <c r="T450" s="164" t="e">
        <f t="shared" si="464"/>
        <v>#N/A</v>
      </c>
      <c r="U450" s="164" t="e">
        <f t="shared" si="464"/>
        <v>#N/A</v>
      </c>
      <c r="V450" s="135" t="e">
        <f t="shared" si="464"/>
        <v>#N/A</v>
      </c>
      <c r="W450" s="135" t="e">
        <f t="shared" si="464"/>
        <v>#N/A</v>
      </c>
      <c r="X450" s="135" t="e">
        <f t="shared" si="464"/>
        <v>#N/A</v>
      </c>
      <c r="Y450" s="135" t="e">
        <f t="shared" si="464"/>
        <v>#N/A</v>
      </c>
      <c r="Z450" s="135" t="e">
        <f t="shared" si="464"/>
        <v>#N/A</v>
      </c>
      <c r="AA450" s="135" t="e">
        <f t="shared" si="464"/>
        <v>#N/A</v>
      </c>
      <c r="AB450" s="135" t="e">
        <f t="shared" si="464"/>
        <v>#N/A</v>
      </c>
    </row>
    <row r="451" spans="1:28" ht="15.5">
      <c r="A451" s="29" t="s">
        <v>193</v>
      </c>
      <c r="B451" s="30" t="str">
        <f t="shared" si="0"/>
        <v>PhilippinesCastillejos</v>
      </c>
      <c r="C451" s="29" t="s">
        <v>30</v>
      </c>
      <c r="D451" s="30" t="s">
        <v>525</v>
      </c>
      <c r="E451" s="120">
        <v>0.24692700000000001</v>
      </c>
      <c r="F451" s="181">
        <v>4.0653290000000002E-2</v>
      </c>
      <c r="G451" s="181">
        <v>8.0257861999999999E-2</v>
      </c>
      <c r="H451" s="181">
        <v>0.19422896000000001</v>
      </c>
      <c r="I451" s="120">
        <v>0.35463699999999998</v>
      </c>
      <c r="J451" s="28" t="s">
        <v>1649</v>
      </c>
      <c r="K451" s="135" t="e">
        <f t="shared" ref="K451:AB451" si="465">NA()</f>
        <v>#N/A</v>
      </c>
      <c r="L451" s="135" t="e">
        <f t="shared" si="465"/>
        <v>#N/A</v>
      </c>
      <c r="M451" s="164" t="e">
        <f t="shared" si="465"/>
        <v>#N/A</v>
      </c>
      <c r="N451" s="164" t="e">
        <f t="shared" si="465"/>
        <v>#N/A</v>
      </c>
      <c r="O451" s="165" t="e">
        <f t="shared" si="465"/>
        <v>#N/A</v>
      </c>
      <c r="P451" s="135" t="e">
        <f t="shared" si="465"/>
        <v>#N/A</v>
      </c>
      <c r="Q451" s="164" t="e">
        <f t="shared" si="465"/>
        <v>#N/A</v>
      </c>
      <c r="R451" s="164" t="e">
        <f t="shared" si="465"/>
        <v>#N/A</v>
      </c>
      <c r="S451" s="164" t="e">
        <f t="shared" si="465"/>
        <v>#N/A</v>
      </c>
      <c r="T451" s="164" t="e">
        <f t="shared" si="465"/>
        <v>#N/A</v>
      </c>
      <c r="U451" s="164" t="e">
        <f t="shared" si="465"/>
        <v>#N/A</v>
      </c>
      <c r="V451" s="135" t="e">
        <f t="shared" si="465"/>
        <v>#N/A</v>
      </c>
      <c r="W451" s="135" t="e">
        <f t="shared" si="465"/>
        <v>#N/A</v>
      </c>
      <c r="X451" s="135" t="e">
        <f t="shared" si="465"/>
        <v>#N/A</v>
      </c>
      <c r="Y451" s="135" t="e">
        <f t="shared" si="465"/>
        <v>#N/A</v>
      </c>
      <c r="Z451" s="135" t="e">
        <f t="shared" si="465"/>
        <v>#N/A</v>
      </c>
      <c r="AA451" s="135" t="e">
        <f t="shared" si="465"/>
        <v>#N/A</v>
      </c>
      <c r="AB451" s="135" t="e">
        <f t="shared" si="465"/>
        <v>#N/A</v>
      </c>
    </row>
    <row r="452" spans="1:28" ht="15.5">
      <c r="A452" s="29" t="s">
        <v>193</v>
      </c>
      <c r="B452" s="30" t="str">
        <f t="shared" si="0"/>
        <v>PhilippinesCataingan</v>
      </c>
      <c r="C452" s="29" t="s">
        <v>30</v>
      </c>
      <c r="D452" s="30" t="s">
        <v>762</v>
      </c>
      <c r="E452" s="120">
        <v>0.21346399999999999</v>
      </c>
      <c r="F452" s="181">
        <v>6.4418701999999994E-2</v>
      </c>
      <c r="G452" s="181">
        <v>0.11516680899999999</v>
      </c>
      <c r="H452" s="181">
        <v>0.18040018299999999</v>
      </c>
      <c r="I452" s="120">
        <v>0.26123200000000002</v>
      </c>
      <c r="J452" s="28" t="s">
        <v>1649</v>
      </c>
      <c r="K452" s="135" t="e">
        <f t="shared" ref="K452:AB452" si="466">NA()</f>
        <v>#N/A</v>
      </c>
      <c r="L452" s="135" t="e">
        <f t="shared" si="466"/>
        <v>#N/A</v>
      </c>
      <c r="M452" s="164" t="e">
        <f t="shared" si="466"/>
        <v>#N/A</v>
      </c>
      <c r="N452" s="164" t="e">
        <f t="shared" si="466"/>
        <v>#N/A</v>
      </c>
      <c r="O452" s="165" t="e">
        <f t="shared" si="466"/>
        <v>#N/A</v>
      </c>
      <c r="P452" s="135" t="e">
        <f t="shared" si="466"/>
        <v>#N/A</v>
      </c>
      <c r="Q452" s="164" t="e">
        <f t="shared" si="466"/>
        <v>#N/A</v>
      </c>
      <c r="R452" s="164" t="e">
        <f t="shared" si="466"/>
        <v>#N/A</v>
      </c>
      <c r="S452" s="164" t="e">
        <f t="shared" si="466"/>
        <v>#N/A</v>
      </c>
      <c r="T452" s="164" t="e">
        <f t="shared" si="466"/>
        <v>#N/A</v>
      </c>
      <c r="U452" s="164" t="e">
        <f t="shared" si="466"/>
        <v>#N/A</v>
      </c>
      <c r="V452" s="135" t="e">
        <f t="shared" si="466"/>
        <v>#N/A</v>
      </c>
      <c r="W452" s="135" t="e">
        <f t="shared" si="466"/>
        <v>#N/A</v>
      </c>
      <c r="X452" s="135" t="e">
        <f t="shared" si="466"/>
        <v>#N/A</v>
      </c>
      <c r="Y452" s="135" t="e">
        <f t="shared" si="466"/>
        <v>#N/A</v>
      </c>
      <c r="Z452" s="135" t="e">
        <f t="shared" si="466"/>
        <v>#N/A</v>
      </c>
      <c r="AA452" s="135" t="e">
        <f t="shared" si="466"/>
        <v>#N/A</v>
      </c>
      <c r="AB452" s="135" t="e">
        <f t="shared" si="466"/>
        <v>#N/A</v>
      </c>
    </row>
    <row r="453" spans="1:28" ht="15.5">
      <c r="A453" s="29" t="s">
        <v>193</v>
      </c>
      <c r="B453" s="30" t="str">
        <f t="shared" si="0"/>
        <v>PhilippinesCatanauan</v>
      </c>
      <c r="C453" s="29" t="s">
        <v>30</v>
      </c>
      <c r="D453" s="30" t="s">
        <v>632</v>
      </c>
      <c r="E453" s="120">
        <v>0.238515</v>
      </c>
      <c r="F453" s="181">
        <v>5.9502201999999997E-2</v>
      </c>
      <c r="G453" s="181">
        <v>0.11257439499999999</v>
      </c>
      <c r="H453" s="181">
        <v>0.196910219</v>
      </c>
      <c r="I453" s="120">
        <v>0.29229100000000002</v>
      </c>
      <c r="J453" s="28" t="s">
        <v>1649</v>
      </c>
      <c r="K453" s="135" t="e">
        <f t="shared" ref="K453:AB453" si="467">NA()</f>
        <v>#N/A</v>
      </c>
      <c r="L453" s="135" t="e">
        <f t="shared" si="467"/>
        <v>#N/A</v>
      </c>
      <c r="M453" s="164" t="e">
        <f t="shared" si="467"/>
        <v>#N/A</v>
      </c>
      <c r="N453" s="164" t="e">
        <f t="shared" si="467"/>
        <v>#N/A</v>
      </c>
      <c r="O453" s="165" t="e">
        <f t="shared" si="467"/>
        <v>#N/A</v>
      </c>
      <c r="P453" s="135" t="e">
        <f t="shared" si="467"/>
        <v>#N/A</v>
      </c>
      <c r="Q453" s="164" t="e">
        <f t="shared" si="467"/>
        <v>#N/A</v>
      </c>
      <c r="R453" s="164" t="e">
        <f t="shared" si="467"/>
        <v>#N/A</v>
      </c>
      <c r="S453" s="164" t="e">
        <f t="shared" si="467"/>
        <v>#N/A</v>
      </c>
      <c r="T453" s="164" t="e">
        <f t="shared" si="467"/>
        <v>#N/A</v>
      </c>
      <c r="U453" s="164" t="e">
        <f t="shared" si="467"/>
        <v>#N/A</v>
      </c>
      <c r="V453" s="135" t="e">
        <f t="shared" si="467"/>
        <v>#N/A</v>
      </c>
      <c r="W453" s="135" t="e">
        <f t="shared" si="467"/>
        <v>#N/A</v>
      </c>
      <c r="X453" s="135" t="e">
        <f t="shared" si="467"/>
        <v>#N/A</v>
      </c>
      <c r="Y453" s="135" t="e">
        <f t="shared" si="467"/>
        <v>#N/A</v>
      </c>
      <c r="Z453" s="135" t="e">
        <f t="shared" si="467"/>
        <v>#N/A</v>
      </c>
      <c r="AA453" s="135" t="e">
        <f t="shared" si="467"/>
        <v>#N/A</v>
      </c>
      <c r="AB453" s="135" t="e">
        <f t="shared" si="467"/>
        <v>#N/A</v>
      </c>
    </row>
    <row r="454" spans="1:28" ht="15.5">
      <c r="A454" s="29" t="s">
        <v>193</v>
      </c>
      <c r="B454" s="30" t="str">
        <f t="shared" si="0"/>
        <v>PhilippinesCatarman</v>
      </c>
      <c r="C454" s="29" t="s">
        <v>30</v>
      </c>
      <c r="D454" s="30" t="s">
        <v>1227</v>
      </c>
      <c r="E454" s="120">
        <v>0.219609</v>
      </c>
      <c r="F454" s="181">
        <v>5.0363138000000002E-2</v>
      </c>
      <c r="G454" s="181">
        <v>9.1379926E-2</v>
      </c>
      <c r="H454" s="181">
        <v>0.162102631</v>
      </c>
      <c r="I454" s="120">
        <v>0.31247799999999998</v>
      </c>
      <c r="J454" s="28" t="s">
        <v>1649</v>
      </c>
      <c r="K454" s="135" t="e">
        <f t="shared" ref="K454:AB454" si="468">NA()</f>
        <v>#N/A</v>
      </c>
      <c r="L454" s="135" t="e">
        <f t="shared" si="468"/>
        <v>#N/A</v>
      </c>
      <c r="M454" s="164" t="e">
        <f t="shared" si="468"/>
        <v>#N/A</v>
      </c>
      <c r="N454" s="164" t="e">
        <f t="shared" si="468"/>
        <v>#N/A</v>
      </c>
      <c r="O454" s="165" t="e">
        <f t="shared" si="468"/>
        <v>#N/A</v>
      </c>
      <c r="P454" s="135" t="e">
        <f t="shared" si="468"/>
        <v>#N/A</v>
      </c>
      <c r="Q454" s="164" t="e">
        <f t="shared" si="468"/>
        <v>#N/A</v>
      </c>
      <c r="R454" s="164" t="e">
        <f t="shared" si="468"/>
        <v>#N/A</v>
      </c>
      <c r="S454" s="164" t="e">
        <f t="shared" si="468"/>
        <v>#N/A</v>
      </c>
      <c r="T454" s="164" t="e">
        <f t="shared" si="468"/>
        <v>#N/A</v>
      </c>
      <c r="U454" s="164" t="e">
        <f t="shared" si="468"/>
        <v>#N/A</v>
      </c>
      <c r="V454" s="135" t="e">
        <f t="shared" si="468"/>
        <v>#N/A</v>
      </c>
      <c r="W454" s="135" t="e">
        <f t="shared" si="468"/>
        <v>#N/A</v>
      </c>
      <c r="X454" s="135" t="e">
        <f t="shared" si="468"/>
        <v>#N/A</v>
      </c>
      <c r="Y454" s="135" t="e">
        <f t="shared" si="468"/>
        <v>#N/A</v>
      </c>
      <c r="Z454" s="135" t="e">
        <f t="shared" si="468"/>
        <v>#N/A</v>
      </c>
      <c r="AA454" s="135" t="e">
        <f t="shared" si="468"/>
        <v>#N/A</v>
      </c>
      <c r="AB454" s="135" t="e">
        <f t="shared" si="468"/>
        <v>#N/A</v>
      </c>
    </row>
    <row r="455" spans="1:28" ht="15.5">
      <c r="A455" s="29" t="s">
        <v>193</v>
      </c>
      <c r="B455" s="30" t="str">
        <f t="shared" si="0"/>
        <v>PhilippinesCatarman (Capital)</v>
      </c>
      <c r="C455" s="29" t="s">
        <v>30</v>
      </c>
      <c r="D455" s="30" t="s">
        <v>1062</v>
      </c>
      <c r="E455" s="120">
        <v>0.24641399999999999</v>
      </c>
      <c r="F455" s="181">
        <v>6.0380489000000002E-2</v>
      </c>
      <c r="G455" s="181">
        <v>0.12149473099999999</v>
      </c>
      <c r="H455" s="181">
        <v>0.223390793</v>
      </c>
      <c r="I455" s="120">
        <v>0.28186800000000001</v>
      </c>
      <c r="J455" s="28" t="s">
        <v>1649</v>
      </c>
      <c r="K455" s="135" t="e">
        <f t="shared" ref="K455:AB455" si="469">NA()</f>
        <v>#N/A</v>
      </c>
      <c r="L455" s="135" t="e">
        <f t="shared" si="469"/>
        <v>#N/A</v>
      </c>
      <c r="M455" s="164" t="e">
        <f t="shared" si="469"/>
        <v>#N/A</v>
      </c>
      <c r="N455" s="164" t="e">
        <f t="shared" si="469"/>
        <v>#N/A</v>
      </c>
      <c r="O455" s="165" t="e">
        <f t="shared" si="469"/>
        <v>#N/A</v>
      </c>
      <c r="P455" s="135" t="e">
        <f t="shared" si="469"/>
        <v>#N/A</v>
      </c>
      <c r="Q455" s="164" t="e">
        <f t="shared" si="469"/>
        <v>#N/A</v>
      </c>
      <c r="R455" s="164" t="e">
        <f t="shared" si="469"/>
        <v>#N/A</v>
      </c>
      <c r="S455" s="164" t="e">
        <f t="shared" si="469"/>
        <v>#N/A</v>
      </c>
      <c r="T455" s="164" t="e">
        <f t="shared" si="469"/>
        <v>#N/A</v>
      </c>
      <c r="U455" s="164" t="e">
        <f t="shared" si="469"/>
        <v>#N/A</v>
      </c>
      <c r="V455" s="135" t="e">
        <f t="shared" si="469"/>
        <v>#N/A</v>
      </c>
      <c r="W455" s="135" t="e">
        <f t="shared" si="469"/>
        <v>#N/A</v>
      </c>
      <c r="X455" s="135" t="e">
        <f t="shared" si="469"/>
        <v>#N/A</v>
      </c>
      <c r="Y455" s="135" t="e">
        <f t="shared" si="469"/>
        <v>#N/A</v>
      </c>
      <c r="Z455" s="135" t="e">
        <f t="shared" si="469"/>
        <v>#N/A</v>
      </c>
      <c r="AA455" s="135" t="e">
        <f t="shared" si="469"/>
        <v>#N/A</v>
      </c>
      <c r="AB455" s="135" t="e">
        <f t="shared" si="469"/>
        <v>#N/A</v>
      </c>
    </row>
    <row r="456" spans="1:28" ht="15.5">
      <c r="A456" s="29" t="s">
        <v>193</v>
      </c>
      <c r="B456" s="30" t="str">
        <f t="shared" si="0"/>
        <v>PhilippinesCateel</v>
      </c>
      <c r="C456" s="29" t="s">
        <v>30</v>
      </c>
      <c r="D456" s="30" t="s">
        <v>1355</v>
      </c>
      <c r="E456" s="120">
        <v>0.222361</v>
      </c>
      <c r="F456" s="181">
        <v>5.7414504999999998E-2</v>
      </c>
      <c r="G456" s="181">
        <v>0.102324096</v>
      </c>
      <c r="H456" s="181">
        <v>0.18059650199999999</v>
      </c>
      <c r="I456" s="120">
        <v>0.297072</v>
      </c>
      <c r="J456" s="28" t="s">
        <v>1649</v>
      </c>
      <c r="K456" s="135" t="e">
        <f t="shared" ref="K456:AB456" si="470">NA()</f>
        <v>#N/A</v>
      </c>
      <c r="L456" s="135" t="e">
        <f t="shared" si="470"/>
        <v>#N/A</v>
      </c>
      <c r="M456" s="164" t="e">
        <f t="shared" si="470"/>
        <v>#N/A</v>
      </c>
      <c r="N456" s="164" t="e">
        <f t="shared" si="470"/>
        <v>#N/A</v>
      </c>
      <c r="O456" s="165" t="e">
        <f t="shared" si="470"/>
        <v>#N/A</v>
      </c>
      <c r="P456" s="135" t="e">
        <f t="shared" si="470"/>
        <v>#N/A</v>
      </c>
      <c r="Q456" s="164" t="e">
        <f t="shared" si="470"/>
        <v>#N/A</v>
      </c>
      <c r="R456" s="164" t="e">
        <f t="shared" si="470"/>
        <v>#N/A</v>
      </c>
      <c r="S456" s="164" t="e">
        <f t="shared" si="470"/>
        <v>#N/A</v>
      </c>
      <c r="T456" s="164" t="e">
        <f t="shared" si="470"/>
        <v>#N/A</v>
      </c>
      <c r="U456" s="164" t="e">
        <f t="shared" si="470"/>
        <v>#N/A</v>
      </c>
      <c r="V456" s="135" t="e">
        <f t="shared" si="470"/>
        <v>#N/A</v>
      </c>
      <c r="W456" s="135" t="e">
        <f t="shared" si="470"/>
        <v>#N/A</v>
      </c>
      <c r="X456" s="135" t="e">
        <f t="shared" si="470"/>
        <v>#N/A</v>
      </c>
      <c r="Y456" s="135" t="e">
        <f t="shared" si="470"/>
        <v>#N/A</v>
      </c>
      <c r="Z456" s="135" t="e">
        <f t="shared" si="470"/>
        <v>#N/A</v>
      </c>
      <c r="AA456" s="135" t="e">
        <f t="shared" si="470"/>
        <v>#N/A</v>
      </c>
      <c r="AB456" s="135" t="e">
        <f t="shared" si="470"/>
        <v>#N/A</v>
      </c>
    </row>
    <row r="457" spans="1:28" ht="15.5">
      <c r="A457" s="29" t="s">
        <v>193</v>
      </c>
      <c r="B457" s="30" t="str">
        <f t="shared" si="0"/>
        <v>PhilippinesCatigbian</v>
      </c>
      <c r="C457" s="29" t="s">
        <v>30</v>
      </c>
      <c r="D457" s="30" t="s">
        <v>904</v>
      </c>
      <c r="E457" s="120">
        <v>0.23475199999999999</v>
      </c>
      <c r="F457" s="181">
        <v>5.3186328999999997E-2</v>
      </c>
      <c r="G457" s="181">
        <v>9.7993385000000002E-2</v>
      </c>
      <c r="H457" s="181">
        <v>0.176846748</v>
      </c>
      <c r="I457" s="120">
        <v>0.32070599999999999</v>
      </c>
      <c r="J457" s="28" t="s">
        <v>1649</v>
      </c>
      <c r="K457" s="135" t="e">
        <f t="shared" ref="K457:AB457" si="471">NA()</f>
        <v>#N/A</v>
      </c>
      <c r="L457" s="135" t="e">
        <f t="shared" si="471"/>
        <v>#N/A</v>
      </c>
      <c r="M457" s="164" t="e">
        <f t="shared" si="471"/>
        <v>#N/A</v>
      </c>
      <c r="N457" s="164" t="e">
        <f t="shared" si="471"/>
        <v>#N/A</v>
      </c>
      <c r="O457" s="165" t="e">
        <f t="shared" si="471"/>
        <v>#N/A</v>
      </c>
      <c r="P457" s="135" t="e">
        <f t="shared" si="471"/>
        <v>#N/A</v>
      </c>
      <c r="Q457" s="164" t="e">
        <f t="shared" si="471"/>
        <v>#N/A</v>
      </c>
      <c r="R457" s="164" t="e">
        <f t="shared" si="471"/>
        <v>#N/A</v>
      </c>
      <c r="S457" s="164" t="e">
        <f t="shared" si="471"/>
        <v>#N/A</v>
      </c>
      <c r="T457" s="164" t="e">
        <f t="shared" si="471"/>
        <v>#N/A</v>
      </c>
      <c r="U457" s="164" t="e">
        <f t="shared" si="471"/>
        <v>#N/A</v>
      </c>
      <c r="V457" s="135" t="e">
        <f t="shared" si="471"/>
        <v>#N/A</v>
      </c>
      <c r="W457" s="135" t="e">
        <f t="shared" si="471"/>
        <v>#N/A</v>
      </c>
      <c r="X457" s="135" t="e">
        <f t="shared" si="471"/>
        <v>#N/A</v>
      </c>
      <c r="Y457" s="135" t="e">
        <f t="shared" si="471"/>
        <v>#N/A</v>
      </c>
      <c r="Z457" s="135" t="e">
        <f t="shared" si="471"/>
        <v>#N/A</v>
      </c>
      <c r="AA457" s="135" t="e">
        <f t="shared" si="471"/>
        <v>#N/A</v>
      </c>
      <c r="AB457" s="135" t="e">
        <f t="shared" si="471"/>
        <v>#N/A</v>
      </c>
    </row>
    <row r="458" spans="1:28" ht="15.5">
      <c r="A458" s="29" t="s">
        <v>193</v>
      </c>
      <c r="B458" s="30" t="str">
        <f t="shared" si="0"/>
        <v>PhilippinesCatmon</v>
      </c>
      <c r="C458" s="29" t="s">
        <v>30</v>
      </c>
      <c r="D458" s="30" t="s">
        <v>953</v>
      </c>
      <c r="E458" s="120">
        <v>0.24607000000000001</v>
      </c>
      <c r="F458" s="181">
        <v>4.7651866000000001E-2</v>
      </c>
      <c r="G458" s="181">
        <v>9.2842375000000005E-2</v>
      </c>
      <c r="H458" s="181">
        <v>0.18909783099999999</v>
      </c>
      <c r="I458" s="120">
        <v>0.317023</v>
      </c>
      <c r="J458" s="28" t="s">
        <v>1649</v>
      </c>
      <c r="K458" s="135" t="e">
        <f t="shared" ref="K458:AB458" si="472">NA()</f>
        <v>#N/A</v>
      </c>
      <c r="L458" s="135" t="e">
        <f t="shared" si="472"/>
        <v>#N/A</v>
      </c>
      <c r="M458" s="164" t="e">
        <f t="shared" si="472"/>
        <v>#N/A</v>
      </c>
      <c r="N458" s="164" t="e">
        <f t="shared" si="472"/>
        <v>#N/A</v>
      </c>
      <c r="O458" s="165" t="e">
        <f t="shared" si="472"/>
        <v>#N/A</v>
      </c>
      <c r="P458" s="135" t="e">
        <f t="shared" si="472"/>
        <v>#N/A</v>
      </c>
      <c r="Q458" s="164" t="e">
        <f t="shared" si="472"/>
        <v>#N/A</v>
      </c>
      <c r="R458" s="164" t="e">
        <f t="shared" si="472"/>
        <v>#N/A</v>
      </c>
      <c r="S458" s="164" t="e">
        <f t="shared" si="472"/>
        <v>#N/A</v>
      </c>
      <c r="T458" s="164" t="e">
        <f t="shared" si="472"/>
        <v>#N/A</v>
      </c>
      <c r="U458" s="164" t="e">
        <f t="shared" si="472"/>
        <v>#N/A</v>
      </c>
      <c r="V458" s="135" t="e">
        <f t="shared" si="472"/>
        <v>#N/A</v>
      </c>
      <c r="W458" s="135" t="e">
        <f t="shared" si="472"/>
        <v>#N/A</v>
      </c>
      <c r="X458" s="135" t="e">
        <f t="shared" si="472"/>
        <v>#N/A</v>
      </c>
      <c r="Y458" s="135" t="e">
        <f t="shared" si="472"/>
        <v>#N/A</v>
      </c>
      <c r="Z458" s="135" t="e">
        <f t="shared" si="472"/>
        <v>#N/A</v>
      </c>
      <c r="AA458" s="135" t="e">
        <f t="shared" si="472"/>
        <v>#N/A</v>
      </c>
      <c r="AB458" s="135" t="e">
        <f t="shared" si="472"/>
        <v>#N/A</v>
      </c>
    </row>
    <row r="459" spans="1:28" ht="15.5">
      <c r="A459" s="29" t="s">
        <v>193</v>
      </c>
      <c r="B459" s="30" t="str">
        <f t="shared" si="0"/>
        <v>PhilippinesCatubig</v>
      </c>
      <c r="C459" s="29" t="s">
        <v>30</v>
      </c>
      <c r="D459" s="30" t="s">
        <v>1063</v>
      </c>
      <c r="E459" s="120">
        <v>0.21774399999999999</v>
      </c>
      <c r="F459" s="181">
        <v>6.5374715999999999E-2</v>
      </c>
      <c r="G459" s="181">
        <v>0.11954579899999999</v>
      </c>
      <c r="H459" s="181">
        <v>0.199636639</v>
      </c>
      <c r="I459" s="120">
        <v>0.27921299999999999</v>
      </c>
      <c r="J459" s="28" t="s">
        <v>1649</v>
      </c>
      <c r="K459" s="135" t="e">
        <f t="shared" ref="K459:AB459" si="473">NA()</f>
        <v>#N/A</v>
      </c>
      <c r="L459" s="135" t="e">
        <f t="shared" si="473"/>
        <v>#N/A</v>
      </c>
      <c r="M459" s="164" t="e">
        <f t="shared" si="473"/>
        <v>#N/A</v>
      </c>
      <c r="N459" s="164" t="e">
        <f t="shared" si="473"/>
        <v>#N/A</v>
      </c>
      <c r="O459" s="165" t="e">
        <f t="shared" si="473"/>
        <v>#N/A</v>
      </c>
      <c r="P459" s="135" t="e">
        <f t="shared" si="473"/>
        <v>#N/A</v>
      </c>
      <c r="Q459" s="164" t="e">
        <f t="shared" si="473"/>
        <v>#N/A</v>
      </c>
      <c r="R459" s="164" t="e">
        <f t="shared" si="473"/>
        <v>#N/A</v>
      </c>
      <c r="S459" s="164" t="e">
        <f t="shared" si="473"/>
        <v>#N/A</v>
      </c>
      <c r="T459" s="164" t="e">
        <f t="shared" si="473"/>
        <v>#N/A</v>
      </c>
      <c r="U459" s="164" t="e">
        <f t="shared" si="473"/>
        <v>#N/A</v>
      </c>
      <c r="V459" s="135" t="e">
        <f t="shared" si="473"/>
        <v>#N/A</v>
      </c>
      <c r="W459" s="135" t="e">
        <f t="shared" si="473"/>
        <v>#N/A</v>
      </c>
      <c r="X459" s="135" t="e">
        <f t="shared" si="473"/>
        <v>#N/A</v>
      </c>
      <c r="Y459" s="135" t="e">
        <f t="shared" si="473"/>
        <v>#N/A</v>
      </c>
      <c r="Z459" s="135" t="e">
        <f t="shared" si="473"/>
        <v>#N/A</v>
      </c>
      <c r="AA459" s="135" t="e">
        <f t="shared" si="473"/>
        <v>#N/A</v>
      </c>
      <c r="AB459" s="135" t="e">
        <f t="shared" si="473"/>
        <v>#N/A</v>
      </c>
    </row>
    <row r="460" spans="1:28" ht="15.5">
      <c r="A460" s="29" t="s">
        <v>193</v>
      </c>
      <c r="B460" s="30" t="str">
        <f t="shared" si="0"/>
        <v>PhilippinesCauayan</v>
      </c>
      <c r="C460" s="29" t="s">
        <v>30</v>
      </c>
      <c r="D460" s="30" t="s">
        <v>1832</v>
      </c>
      <c r="E460" s="120">
        <v>0.22647700000000001</v>
      </c>
      <c r="F460" s="181">
        <v>5.7289677999999997E-2</v>
      </c>
      <c r="G460" s="181">
        <v>0.107199139</v>
      </c>
      <c r="H460" s="181">
        <v>0.19595752</v>
      </c>
      <c r="I460" s="120">
        <v>0.29883999999999999</v>
      </c>
      <c r="J460" s="28" t="s">
        <v>1649</v>
      </c>
      <c r="K460" s="135" t="e">
        <f t="shared" ref="K460:AB460" si="474">NA()</f>
        <v>#N/A</v>
      </c>
      <c r="L460" s="135" t="e">
        <f t="shared" si="474"/>
        <v>#N/A</v>
      </c>
      <c r="M460" s="164" t="e">
        <f t="shared" si="474"/>
        <v>#N/A</v>
      </c>
      <c r="N460" s="164" t="e">
        <f t="shared" si="474"/>
        <v>#N/A</v>
      </c>
      <c r="O460" s="165" t="e">
        <f t="shared" si="474"/>
        <v>#N/A</v>
      </c>
      <c r="P460" s="135" t="e">
        <f t="shared" si="474"/>
        <v>#N/A</v>
      </c>
      <c r="Q460" s="164" t="e">
        <f t="shared" si="474"/>
        <v>#N/A</v>
      </c>
      <c r="R460" s="164" t="e">
        <f t="shared" si="474"/>
        <v>#N/A</v>
      </c>
      <c r="S460" s="164" t="e">
        <f t="shared" si="474"/>
        <v>#N/A</v>
      </c>
      <c r="T460" s="164" t="e">
        <f t="shared" si="474"/>
        <v>#N/A</v>
      </c>
      <c r="U460" s="164" t="e">
        <f t="shared" si="474"/>
        <v>#N/A</v>
      </c>
      <c r="V460" s="135" t="e">
        <f t="shared" si="474"/>
        <v>#N/A</v>
      </c>
      <c r="W460" s="135" t="e">
        <f t="shared" si="474"/>
        <v>#N/A</v>
      </c>
      <c r="X460" s="135" t="e">
        <f t="shared" si="474"/>
        <v>#N/A</v>
      </c>
      <c r="Y460" s="135" t="e">
        <f t="shared" si="474"/>
        <v>#N/A</v>
      </c>
      <c r="Z460" s="135" t="e">
        <f t="shared" si="474"/>
        <v>#N/A</v>
      </c>
      <c r="AA460" s="135" t="e">
        <f t="shared" si="474"/>
        <v>#N/A</v>
      </c>
      <c r="AB460" s="135" t="e">
        <f t="shared" si="474"/>
        <v>#N/A</v>
      </c>
    </row>
    <row r="461" spans="1:28" ht="15.5">
      <c r="A461" s="29" t="s">
        <v>193</v>
      </c>
      <c r="B461" s="30" t="str">
        <f t="shared" si="0"/>
        <v>PhilippinesCavinti</v>
      </c>
      <c r="C461" s="29" t="s">
        <v>30</v>
      </c>
      <c r="D461" s="30" t="s">
        <v>604</v>
      </c>
      <c r="E461" s="120">
        <v>0.242144</v>
      </c>
      <c r="F461" s="181">
        <v>4.8889503000000001E-2</v>
      </c>
      <c r="G461" s="181">
        <v>9.7087826000000002E-2</v>
      </c>
      <c r="H461" s="181">
        <v>0.181872638</v>
      </c>
      <c r="I461" s="120">
        <v>0.32462400000000002</v>
      </c>
      <c r="J461" s="28" t="s">
        <v>1649</v>
      </c>
      <c r="K461" s="135" t="e">
        <f t="shared" ref="K461:AB461" si="475">NA()</f>
        <v>#N/A</v>
      </c>
      <c r="L461" s="135" t="e">
        <f t="shared" si="475"/>
        <v>#N/A</v>
      </c>
      <c r="M461" s="164" t="e">
        <f t="shared" si="475"/>
        <v>#N/A</v>
      </c>
      <c r="N461" s="164" t="e">
        <f t="shared" si="475"/>
        <v>#N/A</v>
      </c>
      <c r="O461" s="165" t="e">
        <f t="shared" si="475"/>
        <v>#N/A</v>
      </c>
      <c r="P461" s="135" t="e">
        <f t="shared" si="475"/>
        <v>#N/A</v>
      </c>
      <c r="Q461" s="164" t="e">
        <f t="shared" si="475"/>
        <v>#N/A</v>
      </c>
      <c r="R461" s="164" t="e">
        <f t="shared" si="475"/>
        <v>#N/A</v>
      </c>
      <c r="S461" s="164" t="e">
        <f t="shared" si="475"/>
        <v>#N/A</v>
      </c>
      <c r="T461" s="164" t="e">
        <f t="shared" si="475"/>
        <v>#N/A</v>
      </c>
      <c r="U461" s="164" t="e">
        <f t="shared" si="475"/>
        <v>#N/A</v>
      </c>
      <c r="V461" s="135" t="e">
        <f t="shared" si="475"/>
        <v>#N/A</v>
      </c>
      <c r="W461" s="135" t="e">
        <f t="shared" si="475"/>
        <v>#N/A</v>
      </c>
      <c r="X461" s="135" t="e">
        <f t="shared" si="475"/>
        <v>#N/A</v>
      </c>
      <c r="Y461" s="135" t="e">
        <f t="shared" si="475"/>
        <v>#N/A</v>
      </c>
      <c r="Z461" s="135" t="e">
        <f t="shared" si="475"/>
        <v>#N/A</v>
      </c>
      <c r="AA461" s="135" t="e">
        <f t="shared" si="475"/>
        <v>#N/A</v>
      </c>
      <c r="AB461" s="135" t="e">
        <f t="shared" si="475"/>
        <v>#N/A</v>
      </c>
    </row>
    <row r="462" spans="1:28" ht="15.5">
      <c r="A462" s="29" t="s">
        <v>193</v>
      </c>
      <c r="B462" s="30" t="str">
        <f t="shared" si="0"/>
        <v>PhilippinesCavite City</v>
      </c>
      <c r="C462" s="29" t="s">
        <v>30</v>
      </c>
      <c r="D462" s="30" t="s">
        <v>577</v>
      </c>
      <c r="E462" s="120">
        <v>0.26875900000000003</v>
      </c>
      <c r="F462" s="181">
        <v>4.4588836999999999E-2</v>
      </c>
      <c r="G462" s="181">
        <v>9.2737778000000007E-2</v>
      </c>
      <c r="H462" s="181">
        <v>0.187391786</v>
      </c>
      <c r="I462" s="120">
        <v>0.32716000000000001</v>
      </c>
      <c r="J462" s="28" t="s">
        <v>1649</v>
      </c>
      <c r="K462" s="135" t="e">
        <f t="shared" ref="K462:AB462" si="476">NA()</f>
        <v>#N/A</v>
      </c>
      <c r="L462" s="135" t="e">
        <f t="shared" si="476"/>
        <v>#N/A</v>
      </c>
      <c r="M462" s="164" t="e">
        <f t="shared" si="476"/>
        <v>#N/A</v>
      </c>
      <c r="N462" s="164" t="e">
        <f t="shared" si="476"/>
        <v>#N/A</v>
      </c>
      <c r="O462" s="165" t="e">
        <f t="shared" si="476"/>
        <v>#N/A</v>
      </c>
      <c r="P462" s="135" t="e">
        <f t="shared" si="476"/>
        <v>#N/A</v>
      </c>
      <c r="Q462" s="164" t="e">
        <f t="shared" si="476"/>
        <v>#N/A</v>
      </c>
      <c r="R462" s="164" t="e">
        <f t="shared" si="476"/>
        <v>#N/A</v>
      </c>
      <c r="S462" s="164" t="e">
        <f t="shared" si="476"/>
        <v>#N/A</v>
      </c>
      <c r="T462" s="164" t="e">
        <f t="shared" si="476"/>
        <v>#N/A</v>
      </c>
      <c r="U462" s="164" t="e">
        <f t="shared" si="476"/>
        <v>#N/A</v>
      </c>
      <c r="V462" s="135" t="e">
        <f t="shared" si="476"/>
        <v>#N/A</v>
      </c>
      <c r="W462" s="135" t="e">
        <f t="shared" si="476"/>
        <v>#N/A</v>
      </c>
      <c r="X462" s="135" t="e">
        <f t="shared" si="476"/>
        <v>#N/A</v>
      </c>
      <c r="Y462" s="135" t="e">
        <f t="shared" si="476"/>
        <v>#N/A</v>
      </c>
      <c r="Z462" s="135" t="e">
        <f t="shared" si="476"/>
        <v>#N/A</v>
      </c>
      <c r="AA462" s="135" t="e">
        <f t="shared" si="476"/>
        <v>#N/A</v>
      </c>
      <c r="AB462" s="135" t="e">
        <f t="shared" si="476"/>
        <v>#N/A</v>
      </c>
    </row>
    <row r="463" spans="1:28" ht="15.5">
      <c r="A463" s="29" t="s">
        <v>193</v>
      </c>
      <c r="B463" s="30" t="str">
        <f t="shared" si="0"/>
        <v>PhilippinesCawayan</v>
      </c>
      <c r="C463" s="29" t="s">
        <v>30</v>
      </c>
      <c r="D463" s="30" t="s">
        <v>763</v>
      </c>
      <c r="E463" s="120">
        <v>0.21573000000000001</v>
      </c>
      <c r="F463" s="181">
        <v>6.5579639999999995E-2</v>
      </c>
      <c r="G463" s="181">
        <v>0.11187027300000001</v>
      </c>
      <c r="H463" s="181">
        <v>0.17527188099999999</v>
      </c>
      <c r="I463" s="120">
        <v>0.26845000000000002</v>
      </c>
      <c r="J463" s="28" t="s">
        <v>1649</v>
      </c>
      <c r="K463" s="135" t="e">
        <f t="shared" ref="K463:AB463" si="477">NA()</f>
        <v>#N/A</v>
      </c>
      <c r="L463" s="135" t="e">
        <f t="shared" si="477"/>
        <v>#N/A</v>
      </c>
      <c r="M463" s="164" t="e">
        <f t="shared" si="477"/>
        <v>#N/A</v>
      </c>
      <c r="N463" s="164" t="e">
        <f t="shared" si="477"/>
        <v>#N/A</v>
      </c>
      <c r="O463" s="165" t="e">
        <f t="shared" si="477"/>
        <v>#N/A</v>
      </c>
      <c r="P463" s="135" t="e">
        <f t="shared" si="477"/>
        <v>#N/A</v>
      </c>
      <c r="Q463" s="164" t="e">
        <f t="shared" si="477"/>
        <v>#N/A</v>
      </c>
      <c r="R463" s="164" t="e">
        <f t="shared" si="477"/>
        <v>#N/A</v>
      </c>
      <c r="S463" s="164" t="e">
        <f t="shared" si="477"/>
        <v>#N/A</v>
      </c>
      <c r="T463" s="164" t="e">
        <f t="shared" si="477"/>
        <v>#N/A</v>
      </c>
      <c r="U463" s="164" t="e">
        <f t="shared" si="477"/>
        <v>#N/A</v>
      </c>
      <c r="V463" s="135" t="e">
        <f t="shared" si="477"/>
        <v>#N/A</v>
      </c>
      <c r="W463" s="135" t="e">
        <f t="shared" si="477"/>
        <v>#N/A</v>
      </c>
      <c r="X463" s="135" t="e">
        <f t="shared" si="477"/>
        <v>#N/A</v>
      </c>
      <c r="Y463" s="135" t="e">
        <f t="shared" si="477"/>
        <v>#N/A</v>
      </c>
      <c r="Z463" s="135" t="e">
        <f t="shared" si="477"/>
        <v>#N/A</v>
      </c>
      <c r="AA463" s="135" t="e">
        <f t="shared" si="477"/>
        <v>#N/A</v>
      </c>
      <c r="AB463" s="135" t="e">
        <f t="shared" si="477"/>
        <v>#N/A</v>
      </c>
    </row>
    <row r="464" spans="1:28" ht="15.5">
      <c r="A464" s="29" t="s">
        <v>193</v>
      </c>
      <c r="B464" s="30" t="str">
        <f t="shared" si="0"/>
        <v>PhilippinesCebu City (Capital)</v>
      </c>
      <c r="C464" s="29" t="s">
        <v>30</v>
      </c>
      <c r="D464" s="30" t="s">
        <v>954</v>
      </c>
      <c r="E464" s="120">
        <v>0.26851199999999997</v>
      </c>
      <c r="F464" s="181">
        <v>4.7357986999999997E-2</v>
      </c>
      <c r="G464" s="181">
        <v>9.7641368000000006E-2</v>
      </c>
      <c r="H464" s="181">
        <v>0.20625268899999999</v>
      </c>
      <c r="I464" s="120">
        <v>0.307361</v>
      </c>
      <c r="J464" s="28" t="s">
        <v>1649</v>
      </c>
      <c r="K464" s="135" t="e">
        <f t="shared" ref="K464:AB464" si="478">NA()</f>
        <v>#N/A</v>
      </c>
      <c r="L464" s="135" t="e">
        <f t="shared" si="478"/>
        <v>#N/A</v>
      </c>
      <c r="M464" s="164" t="e">
        <f t="shared" si="478"/>
        <v>#N/A</v>
      </c>
      <c r="N464" s="164" t="e">
        <f t="shared" si="478"/>
        <v>#N/A</v>
      </c>
      <c r="O464" s="165" t="e">
        <f t="shared" si="478"/>
        <v>#N/A</v>
      </c>
      <c r="P464" s="135" t="e">
        <f t="shared" si="478"/>
        <v>#N/A</v>
      </c>
      <c r="Q464" s="164" t="e">
        <f t="shared" si="478"/>
        <v>#N/A</v>
      </c>
      <c r="R464" s="164" t="e">
        <f t="shared" si="478"/>
        <v>#N/A</v>
      </c>
      <c r="S464" s="164" t="e">
        <f t="shared" si="478"/>
        <v>#N/A</v>
      </c>
      <c r="T464" s="164" t="e">
        <f t="shared" si="478"/>
        <v>#N/A</v>
      </c>
      <c r="U464" s="164" t="e">
        <f t="shared" si="478"/>
        <v>#N/A</v>
      </c>
      <c r="V464" s="135" t="e">
        <f t="shared" si="478"/>
        <v>#N/A</v>
      </c>
      <c r="W464" s="135" t="e">
        <f t="shared" si="478"/>
        <v>#N/A</v>
      </c>
      <c r="X464" s="135" t="e">
        <f t="shared" si="478"/>
        <v>#N/A</v>
      </c>
      <c r="Y464" s="135" t="e">
        <f t="shared" si="478"/>
        <v>#N/A</v>
      </c>
      <c r="Z464" s="135" t="e">
        <f t="shared" si="478"/>
        <v>#N/A</v>
      </c>
      <c r="AA464" s="135" t="e">
        <f t="shared" si="478"/>
        <v>#N/A</v>
      </c>
      <c r="AB464" s="135" t="e">
        <f t="shared" si="478"/>
        <v>#N/A</v>
      </c>
    </row>
    <row r="465" spans="1:28" ht="15.5">
      <c r="A465" s="29" t="s">
        <v>193</v>
      </c>
      <c r="B465" s="30" t="str">
        <f t="shared" si="0"/>
        <v>PhilippinesCervantes</v>
      </c>
      <c r="C465" s="29" t="s">
        <v>30</v>
      </c>
      <c r="D465" s="30" t="s">
        <v>228</v>
      </c>
      <c r="E465" s="120">
        <v>0.22828399999999999</v>
      </c>
      <c r="F465" s="181">
        <v>5.5894486E-2</v>
      </c>
      <c r="G465" s="181">
        <v>0.10220208</v>
      </c>
      <c r="H465" s="181">
        <v>0.187496369</v>
      </c>
      <c r="I465" s="120">
        <v>0.31340400000000002</v>
      </c>
      <c r="J465" s="28" t="s">
        <v>1649</v>
      </c>
      <c r="K465" s="135" t="e">
        <f t="shared" ref="K465:AB465" si="479">NA()</f>
        <v>#N/A</v>
      </c>
      <c r="L465" s="135" t="e">
        <f t="shared" si="479"/>
        <v>#N/A</v>
      </c>
      <c r="M465" s="164" t="e">
        <f t="shared" si="479"/>
        <v>#N/A</v>
      </c>
      <c r="N465" s="164" t="e">
        <f t="shared" si="479"/>
        <v>#N/A</v>
      </c>
      <c r="O465" s="165" t="e">
        <f t="shared" si="479"/>
        <v>#N/A</v>
      </c>
      <c r="P465" s="135" t="e">
        <f t="shared" si="479"/>
        <v>#N/A</v>
      </c>
      <c r="Q465" s="164" t="e">
        <f t="shared" si="479"/>
        <v>#N/A</v>
      </c>
      <c r="R465" s="164" t="e">
        <f t="shared" si="479"/>
        <v>#N/A</v>
      </c>
      <c r="S465" s="164" t="e">
        <f t="shared" si="479"/>
        <v>#N/A</v>
      </c>
      <c r="T465" s="164" t="e">
        <f t="shared" si="479"/>
        <v>#N/A</v>
      </c>
      <c r="U465" s="164" t="e">
        <f t="shared" si="479"/>
        <v>#N/A</v>
      </c>
      <c r="V465" s="135" t="e">
        <f t="shared" si="479"/>
        <v>#N/A</v>
      </c>
      <c r="W465" s="135" t="e">
        <f t="shared" si="479"/>
        <v>#N/A</v>
      </c>
      <c r="X465" s="135" t="e">
        <f t="shared" si="479"/>
        <v>#N/A</v>
      </c>
      <c r="Y465" s="135" t="e">
        <f t="shared" si="479"/>
        <v>#N/A</v>
      </c>
      <c r="Z465" s="135" t="e">
        <f t="shared" si="479"/>
        <v>#N/A</v>
      </c>
      <c r="AA465" s="135" t="e">
        <f t="shared" si="479"/>
        <v>#N/A</v>
      </c>
      <c r="AB465" s="135" t="e">
        <f t="shared" si="479"/>
        <v>#N/A</v>
      </c>
    </row>
    <row r="466" spans="1:28" ht="15.5">
      <c r="A466" s="29" t="s">
        <v>193</v>
      </c>
      <c r="B466" s="30" t="str">
        <f t="shared" si="0"/>
        <v>PhilippinesCity of Alaminos</v>
      </c>
      <c r="C466" s="29" t="s">
        <v>30</v>
      </c>
      <c r="D466" s="30" t="s">
        <v>280</v>
      </c>
      <c r="E466" s="120">
        <v>0.25085800000000003</v>
      </c>
      <c r="F466" s="181">
        <v>4.9672269999999998E-2</v>
      </c>
      <c r="G466" s="181">
        <v>9.6925580999999997E-2</v>
      </c>
      <c r="H466" s="181">
        <v>0.180886877</v>
      </c>
      <c r="I466" s="120">
        <v>0.30848999999999999</v>
      </c>
      <c r="J466" s="28" t="s">
        <v>1649</v>
      </c>
      <c r="K466" s="135" t="e">
        <f t="shared" ref="K466:AB466" si="480">NA()</f>
        <v>#N/A</v>
      </c>
      <c r="L466" s="135" t="e">
        <f t="shared" si="480"/>
        <v>#N/A</v>
      </c>
      <c r="M466" s="164" t="e">
        <f t="shared" si="480"/>
        <v>#N/A</v>
      </c>
      <c r="N466" s="164" t="e">
        <f t="shared" si="480"/>
        <v>#N/A</v>
      </c>
      <c r="O466" s="165" t="e">
        <f t="shared" si="480"/>
        <v>#N/A</v>
      </c>
      <c r="P466" s="135" t="e">
        <f t="shared" si="480"/>
        <v>#N/A</v>
      </c>
      <c r="Q466" s="164" t="e">
        <f t="shared" si="480"/>
        <v>#N/A</v>
      </c>
      <c r="R466" s="164" t="e">
        <f t="shared" si="480"/>
        <v>#N/A</v>
      </c>
      <c r="S466" s="164" t="e">
        <f t="shared" si="480"/>
        <v>#N/A</v>
      </c>
      <c r="T466" s="164" t="e">
        <f t="shared" si="480"/>
        <v>#N/A</v>
      </c>
      <c r="U466" s="164" t="e">
        <f t="shared" si="480"/>
        <v>#N/A</v>
      </c>
      <c r="V466" s="135" t="e">
        <f t="shared" si="480"/>
        <v>#N/A</v>
      </c>
      <c r="W466" s="135" t="e">
        <f t="shared" si="480"/>
        <v>#N/A</v>
      </c>
      <c r="X466" s="135" t="e">
        <f t="shared" si="480"/>
        <v>#N/A</v>
      </c>
      <c r="Y466" s="135" t="e">
        <f t="shared" si="480"/>
        <v>#N/A</v>
      </c>
      <c r="Z466" s="135" t="e">
        <f t="shared" si="480"/>
        <v>#N/A</v>
      </c>
      <c r="AA466" s="135" t="e">
        <f t="shared" si="480"/>
        <v>#N/A</v>
      </c>
      <c r="AB466" s="135" t="e">
        <f t="shared" si="480"/>
        <v>#N/A</v>
      </c>
    </row>
    <row r="467" spans="1:28" ht="15.5">
      <c r="A467" s="29" t="s">
        <v>193</v>
      </c>
      <c r="B467" s="30" t="str">
        <f t="shared" si="0"/>
        <v>PhilippinesCity of Antipolo</v>
      </c>
      <c r="C467" s="29" t="s">
        <v>30</v>
      </c>
      <c r="D467" s="30" t="s">
        <v>664</v>
      </c>
      <c r="E467" s="120">
        <v>0.27642800000000001</v>
      </c>
      <c r="F467" s="181">
        <v>5.0118111E-2</v>
      </c>
      <c r="G467" s="181">
        <v>0.100698622</v>
      </c>
      <c r="H467" s="181">
        <v>0.20069140899999999</v>
      </c>
      <c r="I467" s="120">
        <v>0.30801699999999999</v>
      </c>
      <c r="J467" s="28" t="s">
        <v>1649</v>
      </c>
      <c r="K467" s="135" t="e">
        <f t="shared" ref="K467:AB467" si="481">NA()</f>
        <v>#N/A</v>
      </c>
      <c r="L467" s="135" t="e">
        <f t="shared" si="481"/>
        <v>#N/A</v>
      </c>
      <c r="M467" s="164" t="e">
        <f t="shared" si="481"/>
        <v>#N/A</v>
      </c>
      <c r="N467" s="164" t="e">
        <f t="shared" si="481"/>
        <v>#N/A</v>
      </c>
      <c r="O467" s="165" t="e">
        <f t="shared" si="481"/>
        <v>#N/A</v>
      </c>
      <c r="P467" s="135" t="e">
        <f t="shared" si="481"/>
        <v>#N/A</v>
      </c>
      <c r="Q467" s="164" t="e">
        <f t="shared" si="481"/>
        <v>#N/A</v>
      </c>
      <c r="R467" s="164" t="e">
        <f t="shared" si="481"/>
        <v>#N/A</v>
      </c>
      <c r="S467" s="164" t="e">
        <f t="shared" si="481"/>
        <v>#N/A</v>
      </c>
      <c r="T467" s="164" t="e">
        <f t="shared" si="481"/>
        <v>#N/A</v>
      </c>
      <c r="U467" s="164" t="e">
        <f t="shared" si="481"/>
        <v>#N/A</v>
      </c>
      <c r="V467" s="135" t="e">
        <f t="shared" si="481"/>
        <v>#N/A</v>
      </c>
      <c r="W467" s="135" t="e">
        <f t="shared" si="481"/>
        <v>#N/A</v>
      </c>
      <c r="X467" s="135" t="e">
        <f t="shared" si="481"/>
        <v>#N/A</v>
      </c>
      <c r="Y467" s="135" t="e">
        <f t="shared" si="481"/>
        <v>#N/A</v>
      </c>
      <c r="Z467" s="135" t="e">
        <f t="shared" si="481"/>
        <v>#N/A</v>
      </c>
      <c r="AA467" s="135" t="e">
        <f t="shared" si="481"/>
        <v>#N/A</v>
      </c>
      <c r="AB467" s="135" t="e">
        <f t="shared" si="481"/>
        <v>#N/A</v>
      </c>
    </row>
    <row r="468" spans="1:28" ht="15.5">
      <c r="A468" s="29" t="s">
        <v>193</v>
      </c>
      <c r="B468" s="30" t="str">
        <f t="shared" si="0"/>
        <v>PhilippinesCity of Balanga (Capital)</v>
      </c>
      <c r="C468" s="29" t="s">
        <v>30</v>
      </c>
      <c r="D468" s="30" t="s">
        <v>420</v>
      </c>
      <c r="E468" s="120">
        <v>0.26538299999999998</v>
      </c>
      <c r="F468" s="181">
        <v>4.5783407999999998E-2</v>
      </c>
      <c r="G468" s="181">
        <v>9.4200560000000003E-2</v>
      </c>
      <c r="H468" s="181">
        <v>0.19013959899999999</v>
      </c>
      <c r="I468" s="120">
        <v>0.32683400000000001</v>
      </c>
      <c r="J468" s="28" t="s">
        <v>1649</v>
      </c>
      <c r="K468" s="135" t="e">
        <f t="shared" ref="K468:AB468" si="482">NA()</f>
        <v>#N/A</v>
      </c>
      <c r="L468" s="135" t="e">
        <f t="shared" si="482"/>
        <v>#N/A</v>
      </c>
      <c r="M468" s="164" t="e">
        <f t="shared" si="482"/>
        <v>#N/A</v>
      </c>
      <c r="N468" s="164" t="e">
        <f t="shared" si="482"/>
        <v>#N/A</v>
      </c>
      <c r="O468" s="165" t="e">
        <f t="shared" si="482"/>
        <v>#N/A</v>
      </c>
      <c r="P468" s="135" t="e">
        <f t="shared" si="482"/>
        <v>#N/A</v>
      </c>
      <c r="Q468" s="164" t="e">
        <f t="shared" si="482"/>
        <v>#N/A</v>
      </c>
      <c r="R468" s="164" t="e">
        <f t="shared" si="482"/>
        <v>#N/A</v>
      </c>
      <c r="S468" s="164" t="e">
        <f t="shared" si="482"/>
        <v>#N/A</v>
      </c>
      <c r="T468" s="164" t="e">
        <f t="shared" si="482"/>
        <v>#N/A</v>
      </c>
      <c r="U468" s="164" t="e">
        <f t="shared" si="482"/>
        <v>#N/A</v>
      </c>
      <c r="V468" s="135" t="e">
        <f t="shared" si="482"/>
        <v>#N/A</v>
      </c>
      <c r="W468" s="135" t="e">
        <f t="shared" si="482"/>
        <v>#N/A</v>
      </c>
      <c r="X468" s="135" t="e">
        <f t="shared" si="482"/>
        <v>#N/A</v>
      </c>
      <c r="Y468" s="135" t="e">
        <f t="shared" si="482"/>
        <v>#N/A</v>
      </c>
      <c r="Z468" s="135" t="e">
        <f t="shared" si="482"/>
        <v>#N/A</v>
      </c>
      <c r="AA468" s="135" t="e">
        <f t="shared" si="482"/>
        <v>#N/A</v>
      </c>
      <c r="AB468" s="135" t="e">
        <f t="shared" si="482"/>
        <v>#N/A</v>
      </c>
    </row>
    <row r="469" spans="1:28" ht="15.5">
      <c r="A469" s="29" t="s">
        <v>193</v>
      </c>
      <c r="B469" s="30" t="str">
        <f t="shared" si="0"/>
        <v>PhilippinesCity of Batac</v>
      </c>
      <c r="C469" s="29" t="s">
        <v>30</v>
      </c>
      <c r="D469" s="30" t="s">
        <v>201</v>
      </c>
      <c r="E469" s="120">
        <v>0.25292999999999999</v>
      </c>
      <c r="F469" s="181">
        <v>4.1520987000000002E-2</v>
      </c>
      <c r="G469" s="181">
        <v>8.3947754999999999E-2</v>
      </c>
      <c r="H469" s="181">
        <v>0.17237006599999999</v>
      </c>
      <c r="I469" s="120">
        <v>0.33675100000000002</v>
      </c>
      <c r="J469" s="28" t="s">
        <v>1649</v>
      </c>
      <c r="K469" s="135" t="e">
        <f t="shared" ref="K469:AB469" si="483">NA()</f>
        <v>#N/A</v>
      </c>
      <c r="L469" s="135" t="e">
        <f t="shared" si="483"/>
        <v>#N/A</v>
      </c>
      <c r="M469" s="164" t="e">
        <f t="shared" si="483"/>
        <v>#N/A</v>
      </c>
      <c r="N469" s="164" t="e">
        <f t="shared" si="483"/>
        <v>#N/A</v>
      </c>
      <c r="O469" s="165" t="e">
        <f t="shared" si="483"/>
        <v>#N/A</v>
      </c>
      <c r="P469" s="135" t="e">
        <f t="shared" si="483"/>
        <v>#N/A</v>
      </c>
      <c r="Q469" s="164" t="e">
        <f t="shared" si="483"/>
        <v>#N/A</v>
      </c>
      <c r="R469" s="164" t="e">
        <f t="shared" si="483"/>
        <v>#N/A</v>
      </c>
      <c r="S469" s="164" t="e">
        <f t="shared" si="483"/>
        <v>#N/A</v>
      </c>
      <c r="T469" s="164" t="e">
        <f t="shared" si="483"/>
        <v>#N/A</v>
      </c>
      <c r="U469" s="164" t="e">
        <f t="shared" si="483"/>
        <v>#N/A</v>
      </c>
      <c r="V469" s="135" t="e">
        <f t="shared" si="483"/>
        <v>#N/A</v>
      </c>
      <c r="W469" s="135" t="e">
        <f t="shared" si="483"/>
        <v>#N/A</v>
      </c>
      <c r="X469" s="135" t="e">
        <f t="shared" si="483"/>
        <v>#N/A</v>
      </c>
      <c r="Y469" s="135" t="e">
        <f t="shared" si="483"/>
        <v>#N/A</v>
      </c>
      <c r="Z469" s="135" t="e">
        <f t="shared" si="483"/>
        <v>#N/A</v>
      </c>
      <c r="AA469" s="135" t="e">
        <f t="shared" si="483"/>
        <v>#N/A</v>
      </c>
      <c r="AB469" s="135" t="e">
        <f t="shared" si="483"/>
        <v>#N/A</v>
      </c>
    </row>
    <row r="470" spans="1:28" ht="15.5">
      <c r="A470" s="29" t="s">
        <v>193</v>
      </c>
      <c r="B470" s="30" t="str">
        <f t="shared" si="0"/>
        <v>PhilippinesCity of Bayawan (Tulong)</v>
      </c>
      <c r="C470" s="29" t="s">
        <v>30</v>
      </c>
      <c r="D470" s="30" t="s">
        <v>1861</v>
      </c>
      <c r="E470" s="120">
        <v>0.23657300000000001</v>
      </c>
      <c r="F470" s="181">
        <v>5.7625106000000002E-2</v>
      </c>
      <c r="G470" s="181">
        <v>0.10927905</v>
      </c>
      <c r="H470" s="181">
        <v>0.20038167900000001</v>
      </c>
      <c r="I470" s="120">
        <v>0.303427</v>
      </c>
      <c r="J470" s="28" t="s">
        <v>1649</v>
      </c>
      <c r="K470" s="135" t="e">
        <f t="shared" ref="K470:AB470" si="484">NA()</f>
        <v>#N/A</v>
      </c>
      <c r="L470" s="135" t="e">
        <f t="shared" si="484"/>
        <v>#N/A</v>
      </c>
      <c r="M470" s="164" t="e">
        <f t="shared" si="484"/>
        <v>#N/A</v>
      </c>
      <c r="N470" s="164" t="e">
        <f t="shared" si="484"/>
        <v>#N/A</v>
      </c>
      <c r="O470" s="165" t="e">
        <f t="shared" si="484"/>
        <v>#N/A</v>
      </c>
      <c r="P470" s="135" t="e">
        <f t="shared" si="484"/>
        <v>#N/A</v>
      </c>
      <c r="Q470" s="164" t="e">
        <f t="shared" si="484"/>
        <v>#N/A</v>
      </c>
      <c r="R470" s="164" t="e">
        <f t="shared" si="484"/>
        <v>#N/A</v>
      </c>
      <c r="S470" s="164" t="e">
        <f t="shared" si="484"/>
        <v>#N/A</v>
      </c>
      <c r="T470" s="164" t="e">
        <f t="shared" si="484"/>
        <v>#N/A</v>
      </c>
      <c r="U470" s="164" t="e">
        <f t="shared" si="484"/>
        <v>#N/A</v>
      </c>
      <c r="V470" s="135" t="e">
        <f t="shared" si="484"/>
        <v>#N/A</v>
      </c>
      <c r="W470" s="135" t="e">
        <f t="shared" si="484"/>
        <v>#N/A</v>
      </c>
      <c r="X470" s="135" t="e">
        <f t="shared" si="484"/>
        <v>#N/A</v>
      </c>
      <c r="Y470" s="135" t="e">
        <f t="shared" si="484"/>
        <v>#N/A</v>
      </c>
      <c r="Z470" s="135" t="e">
        <f t="shared" si="484"/>
        <v>#N/A</v>
      </c>
      <c r="AA470" s="135" t="e">
        <f t="shared" si="484"/>
        <v>#N/A</v>
      </c>
      <c r="AB470" s="135" t="e">
        <f t="shared" si="484"/>
        <v>#N/A</v>
      </c>
    </row>
    <row r="471" spans="1:28" ht="15.5">
      <c r="A471" s="29" t="s">
        <v>193</v>
      </c>
      <c r="B471" s="30" t="str">
        <f t="shared" si="0"/>
        <v>PhilippinesCity of Baybay</v>
      </c>
      <c r="C471" s="29" t="s">
        <v>30</v>
      </c>
      <c r="D471" s="30" t="s">
        <v>1025</v>
      </c>
      <c r="E471" s="120">
        <v>0.23633899999999999</v>
      </c>
      <c r="F471" s="181">
        <v>5.3138022E-2</v>
      </c>
      <c r="G471" s="181">
        <v>0.104859639</v>
      </c>
      <c r="H471" s="181">
        <v>0.18508297400000001</v>
      </c>
      <c r="I471" s="120">
        <v>0.31037500000000001</v>
      </c>
      <c r="J471" s="28" t="s">
        <v>1649</v>
      </c>
      <c r="K471" s="135" t="e">
        <f t="shared" ref="K471:AB471" si="485">NA()</f>
        <v>#N/A</v>
      </c>
      <c r="L471" s="135" t="e">
        <f t="shared" si="485"/>
        <v>#N/A</v>
      </c>
      <c r="M471" s="164" t="e">
        <f t="shared" si="485"/>
        <v>#N/A</v>
      </c>
      <c r="N471" s="164" t="e">
        <f t="shared" si="485"/>
        <v>#N/A</v>
      </c>
      <c r="O471" s="165" t="e">
        <f t="shared" si="485"/>
        <v>#N/A</v>
      </c>
      <c r="P471" s="135" t="e">
        <f t="shared" si="485"/>
        <v>#N/A</v>
      </c>
      <c r="Q471" s="164" t="e">
        <f t="shared" si="485"/>
        <v>#N/A</v>
      </c>
      <c r="R471" s="164" t="e">
        <f t="shared" si="485"/>
        <v>#N/A</v>
      </c>
      <c r="S471" s="164" t="e">
        <f t="shared" si="485"/>
        <v>#N/A</v>
      </c>
      <c r="T471" s="164" t="e">
        <f t="shared" si="485"/>
        <v>#N/A</v>
      </c>
      <c r="U471" s="164" t="e">
        <f t="shared" si="485"/>
        <v>#N/A</v>
      </c>
      <c r="V471" s="135" t="e">
        <f t="shared" si="485"/>
        <v>#N/A</v>
      </c>
      <c r="W471" s="135" t="e">
        <f t="shared" si="485"/>
        <v>#N/A</v>
      </c>
      <c r="X471" s="135" t="e">
        <f t="shared" si="485"/>
        <v>#N/A</v>
      </c>
      <c r="Y471" s="135" t="e">
        <f t="shared" si="485"/>
        <v>#N/A</v>
      </c>
      <c r="Z471" s="135" t="e">
        <f t="shared" si="485"/>
        <v>#N/A</v>
      </c>
      <c r="AA471" s="135" t="e">
        <f t="shared" si="485"/>
        <v>#N/A</v>
      </c>
      <c r="AB471" s="135" t="e">
        <f t="shared" si="485"/>
        <v>#N/A</v>
      </c>
    </row>
    <row r="472" spans="1:28" ht="15.5">
      <c r="A472" s="29" t="s">
        <v>193</v>
      </c>
      <c r="B472" s="30" t="str">
        <f t="shared" si="0"/>
        <v>PhilippinesCity of Bayugan</v>
      </c>
      <c r="C472" s="29" t="s">
        <v>30</v>
      </c>
      <c r="D472" s="30" t="s">
        <v>1703</v>
      </c>
      <c r="E472" s="120">
        <v>0.23403599999999999</v>
      </c>
      <c r="F472" s="181">
        <v>5.8186857000000002E-2</v>
      </c>
      <c r="G472" s="181">
        <v>0.107245984</v>
      </c>
      <c r="H472" s="181">
        <v>0.18862037600000001</v>
      </c>
      <c r="I472" s="120">
        <v>0.29177700000000001</v>
      </c>
      <c r="J472" s="28" t="s">
        <v>1649</v>
      </c>
      <c r="K472" s="135" t="e">
        <f t="shared" ref="K472:AB472" si="486">NA()</f>
        <v>#N/A</v>
      </c>
      <c r="L472" s="135" t="e">
        <f t="shared" si="486"/>
        <v>#N/A</v>
      </c>
      <c r="M472" s="164" t="e">
        <f t="shared" si="486"/>
        <v>#N/A</v>
      </c>
      <c r="N472" s="164" t="e">
        <f t="shared" si="486"/>
        <v>#N/A</v>
      </c>
      <c r="O472" s="165" t="e">
        <f t="shared" si="486"/>
        <v>#N/A</v>
      </c>
      <c r="P472" s="135" t="e">
        <f t="shared" si="486"/>
        <v>#N/A</v>
      </c>
      <c r="Q472" s="164" t="e">
        <f t="shared" si="486"/>
        <v>#N/A</v>
      </c>
      <c r="R472" s="164" t="e">
        <f t="shared" si="486"/>
        <v>#N/A</v>
      </c>
      <c r="S472" s="164" t="e">
        <f t="shared" si="486"/>
        <v>#N/A</v>
      </c>
      <c r="T472" s="164" t="e">
        <f t="shared" si="486"/>
        <v>#N/A</v>
      </c>
      <c r="U472" s="164" t="e">
        <f t="shared" si="486"/>
        <v>#N/A</v>
      </c>
      <c r="V472" s="135" t="e">
        <f t="shared" si="486"/>
        <v>#N/A</v>
      </c>
      <c r="W472" s="135" t="e">
        <f t="shared" si="486"/>
        <v>#N/A</v>
      </c>
      <c r="X472" s="135" t="e">
        <f t="shared" si="486"/>
        <v>#N/A</v>
      </c>
      <c r="Y472" s="135" t="e">
        <f t="shared" si="486"/>
        <v>#N/A</v>
      </c>
      <c r="Z472" s="135" t="e">
        <f t="shared" si="486"/>
        <v>#N/A</v>
      </c>
      <c r="AA472" s="135" t="e">
        <f t="shared" si="486"/>
        <v>#N/A</v>
      </c>
      <c r="AB472" s="135" t="e">
        <f t="shared" si="486"/>
        <v>#N/A</v>
      </c>
    </row>
    <row r="473" spans="1:28" ht="15.5">
      <c r="A473" s="29" t="s">
        <v>193</v>
      </c>
      <c r="B473" s="30" t="str">
        <f t="shared" si="0"/>
        <v>PhilippinesCity of Biñan</v>
      </c>
      <c r="C473" s="29" t="s">
        <v>30</v>
      </c>
      <c r="D473" s="30" t="s">
        <v>599</v>
      </c>
      <c r="E473" s="120">
        <v>0.29446800000000001</v>
      </c>
      <c r="F473" s="181">
        <v>4.2518947000000001E-2</v>
      </c>
      <c r="G473" s="181">
        <v>9.0076509999999999E-2</v>
      </c>
      <c r="H473" s="181">
        <v>0.20794948199999999</v>
      </c>
      <c r="I473" s="120">
        <v>0.32656400000000002</v>
      </c>
      <c r="J473" s="28" t="s">
        <v>1649</v>
      </c>
      <c r="K473" s="135" t="e">
        <f t="shared" ref="K473:AB473" si="487">NA()</f>
        <v>#N/A</v>
      </c>
      <c r="L473" s="135" t="e">
        <f t="shared" si="487"/>
        <v>#N/A</v>
      </c>
      <c r="M473" s="164" t="e">
        <f t="shared" si="487"/>
        <v>#N/A</v>
      </c>
      <c r="N473" s="164" t="e">
        <f t="shared" si="487"/>
        <v>#N/A</v>
      </c>
      <c r="O473" s="165" t="e">
        <f t="shared" si="487"/>
        <v>#N/A</v>
      </c>
      <c r="P473" s="135" t="e">
        <f t="shared" si="487"/>
        <v>#N/A</v>
      </c>
      <c r="Q473" s="164" t="e">
        <f t="shared" si="487"/>
        <v>#N/A</v>
      </c>
      <c r="R473" s="164" t="e">
        <f t="shared" si="487"/>
        <v>#N/A</v>
      </c>
      <c r="S473" s="164" t="e">
        <f t="shared" si="487"/>
        <v>#N/A</v>
      </c>
      <c r="T473" s="164" t="e">
        <f t="shared" si="487"/>
        <v>#N/A</v>
      </c>
      <c r="U473" s="164" t="e">
        <f t="shared" si="487"/>
        <v>#N/A</v>
      </c>
      <c r="V473" s="135" t="e">
        <f t="shared" si="487"/>
        <v>#N/A</v>
      </c>
      <c r="W473" s="135" t="e">
        <f t="shared" si="487"/>
        <v>#N/A</v>
      </c>
      <c r="X473" s="135" t="e">
        <f t="shared" si="487"/>
        <v>#N/A</v>
      </c>
      <c r="Y473" s="135" t="e">
        <f t="shared" si="487"/>
        <v>#N/A</v>
      </c>
      <c r="Z473" s="135" t="e">
        <f t="shared" si="487"/>
        <v>#N/A</v>
      </c>
      <c r="AA473" s="135" t="e">
        <f t="shared" si="487"/>
        <v>#N/A</v>
      </c>
      <c r="AB473" s="135" t="e">
        <f t="shared" si="487"/>
        <v>#N/A</v>
      </c>
    </row>
    <row r="474" spans="1:28" ht="15.5">
      <c r="A474" s="29" t="s">
        <v>193</v>
      </c>
      <c r="B474" s="30" t="str">
        <f t="shared" si="0"/>
        <v>PhilippinesCity of Bislig</v>
      </c>
      <c r="C474" s="29" t="s">
        <v>30</v>
      </c>
      <c r="D474" s="30" t="s">
        <v>1739</v>
      </c>
      <c r="E474" s="120">
        <v>0.237817</v>
      </c>
      <c r="F474" s="181">
        <v>5.2774105000000002E-2</v>
      </c>
      <c r="G474" s="181">
        <v>0.100724599</v>
      </c>
      <c r="H474" s="181">
        <v>0.18759189700000001</v>
      </c>
      <c r="I474" s="120">
        <v>0.31436999999999998</v>
      </c>
      <c r="J474" s="28" t="s">
        <v>1649</v>
      </c>
      <c r="K474" s="135" t="e">
        <f t="shared" ref="K474:AB474" si="488">NA()</f>
        <v>#N/A</v>
      </c>
      <c r="L474" s="135" t="e">
        <f t="shared" si="488"/>
        <v>#N/A</v>
      </c>
      <c r="M474" s="164" t="e">
        <f t="shared" si="488"/>
        <v>#N/A</v>
      </c>
      <c r="N474" s="164" t="e">
        <f t="shared" si="488"/>
        <v>#N/A</v>
      </c>
      <c r="O474" s="165" t="e">
        <f t="shared" si="488"/>
        <v>#N/A</v>
      </c>
      <c r="P474" s="135" t="e">
        <f t="shared" si="488"/>
        <v>#N/A</v>
      </c>
      <c r="Q474" s="164" t="e">
        <f t="shared" si="488"/>
        <v>#N/A</v>
      </c>
      <c r="R474" s="164" t="e">
        <f t="shared" si="488"/>
        <v>#N/A</v>
      </c>
      <c r="S474" s="164" t="e">
        <f t="shared" si="488"/>
        <v>#N/A</v>
      </c>
      <c r="T474" s="164" t="e">
        <f t="shared" si="488"/>
        <v>#N/A</v>
      </c>
      <c r="U474" s="164" t="e">
        <f t="shared" si="488"/>
        <v>#N/A</v>
      </c>
      <c r="V474" s="135" t="e">
        <f t="shared" si="488"/>
        <v>#N/A</v>
      </c>
      <c r="W474" s="135" t="e">
        <f t="shared" si="488"/>
        <v>#N/A</v>
      </c>
      <c r="X474" s="135" t="e">
        <f t="shared" si="488"/>
        <v>#N/A</v>
      </c>
      <c r="Y474" s="135" t="e">
        <f t="shared" si="488"/>
        <v>#N/A</v>
      </c>
      <c r="Z474" s="135" t="e">
        <f t="shared" si="488"/>
        <v>#N/A</v>
      </c>
      <c r="AA474" s="135" t="e">
        <f t="shared" si="488"/>
        <v>#N/A</v>
      </c>
      <c r="AB474" s="135" t="e">
        <f t="shared" si="488"/>
        <v>#N/A</v>
      </c>
    </row>
    <row r="475" spans="1:28" ht="15.5">
      <c r="A475" s="29" t="s">
        <v>193</v>
      </c>
      <c r="B475" s="30" t="str">
        <f t="shared" si="0"/>
        <v>PhilippinesCity of Bogo</v>
      </c>
      <c r="C475" s="29" t="s">
        <v>30</v>
      </c>
      <c r="D475" s="30" t="s">
        <v>948</v>
      </c>
      <c r="E475" s="120">
        <v>0.24448300000000001</v>
      </c>
      <c r="F475" s="181">
        <v>4.9577573E-2</v>
      </c>
      <c r="G475" s="181">
        <v>9.4418843000000002E-2</v>
      </c>
      <c r="H475" s="181">
        <v>0.18317972399999999</v>
      </c>
      <c r="I475" s="120">
        <v>0.30771900000000002</v>
      </c>
      <c r="J475" s="28" t="s">
        <v>1649</v>
      </c>
      <c r="K475" s="135" t="e">
        <f t="shared" ref="K475:AB475" si="489">NA()</f>
        <v>#N/A</v>
      </c>
      <c r="L475" s="135" t="e">
        <f t="shared" si="489"/>
        <v>#N/A</v>
      </c>
      <c r="M475" s="164" t="e">
        <f t="shared" si="489"/>
        <v>#N/A</v>
      </c>
      <c r="N475" s="164" t="e">
        <f t="shared" si="489"/>
        <v>#N/A</v>
      </c>
      <c r="O475" s="165" t="e">
        <f t="shared" si="489"/>
        <v>#N/A</v>
      </c>
      <c r="P475" s="135" t="e">
        <f t="shared" si="489"/>
        <v>#N/A</v>
      </c>
      <c r="Q475" s="164" t="e">
        <f t="shared" si="489"/>
        <v>#N/A</v>
      </c>
      <c r="R475" s="164" t="e">
        <f t="shared" si="489"/>
        <v>#N/A</v>
      </c>
      <c r="S475" s="164" t="e">
        <f t="shared" si="489"/>
        <v>#N/A</v>
      </c>
      <c r="T475" s="164" t="e">
        <f t="shared" si="489"/>
        <v>#N/A</v>
      </c>
      <c r="U475" s="164" t="e">
        <f t="shared" si="489"/>
        <v>#N/A</v>
      </c>
      <c r="V475" s="135" t="e">
        <f t="shared" si="489"/>
        <v>#N/A</v>
      </c>
      <c r="W475" s="135" t="e">
        <f t="shared" si="489"/>
        <v>#N/A</v>
      </c>
      <c r="X475" s="135" t="e">
        <f t="shared" si="489"/>
        <v>#N/A</v>
      </c>
      <c r="Y475" s="135" t="e">
        <f t="shared" si="489"/>
        <v>#N/A</v>
      </c>
      <c r="Z475" s="135" t="e">
        <f t="shared" si="489"/>
        <v>#N/A</v>
      </c>
      <c r="AA475" s="135" t="e">
        <f t="shared" si="489"/>
        <v>#N/A</v>
      </c>
      <c r="AB475" s="135" t="e">
        <f t="shared" si="489"/>
        <v>#N/A</v>
      </c>
    </row>
    <row r="476" spans="1:28" ht="15.5">
      <c r="A476" s="29" t="s">
        <v>193</v>
      </c>
      <c r="B476" s="30" t="str">
        <f t="shared" si="0"/>
        <v>PhilippinesCity of Borongan (Capital)</v>
      </c>
      <c r="C476" s="29" t="s">
        <v>30</v>
      </c>
      <c r="D476" s="30" t="s">
        <v>998</v>
      </c>
      <c r="E476" s="120">
        <v>0.242565</v>
      </c>
      <c r="F476" s="181">
        <v>5.2614109999999999E-2</v>
      </c>
      <c r="G476" s="181">
        <v>0.10860499</v>
      </c>
      <c r="H476" s="181">
        <v>0.208450582</v>
      </c>
      <c r="I476" s="120">
        <v>0.311139</v>
      </c>
      <c r="J476" s="28" t="s">
        <v>1649</v>
      </c>
      <c r="K476" s="135" t="e">
        <f t="shared" ref="K476:AB476" si="490">NA()</f>
        <v>#N/A</v>
      </c>
      <c r="L476" s="135" t="e">
        <f t="shared" si="490"/>
        <v>#N/A</v>
      </c>
      <c r="M476" s="164" t="e">
        <f t="shared" si="490"/>
        <v>#N/A</v>
      </c>
      <c r="N476" s="164" t="e">
        <f t="shared" si="490"/>
        <v>#N/A</v>
      </c>
      <c r="O476" s="165" t="e">
        <f t="shared" si="490"/>
        <v>#N/A</v>
      </c>
      <c r="P476" s="135" t="e">
        <f t="shared" si="490"/>
        <v>#N/A</v>
      </c>
      <c r="Q476" s="164" t="e">
        <f t="shared" si="490"/>
        <v>#N/A</v>
      </c>
      <c r="R476" s="164" t="e">
        <f t="shared" si="490"/>
        <v>#N/A</v>
      </c>
      <c r="S476" s="164" t="e">
        <f t="shared" si="490"/>
        <v>#N/A</v>
      </c>
      <c r="T476" s="164" t="e">
        <f t="shared" si="490"/>
        <v>#N/A</v>
      </c>
      <c r="U476" s="164" t="e">
        <f t="shared" si="490"/>
        <v>#N/A</v>
      </c>
      <c r="V476" s="135" t="e">
        <f t="shared" si="490"/>
        <v>#N/A</v>
      </c>
      <c r="W476" s="135" t="e">
        <f t="shared" si="490"/>
        <v>#N/A</v>
      </c>
      <c r="X476" s="135" t="e">
        <f t="shared" si="490"/>
        <v>#N/A</v>
      </c>
      <c r="Y476" s="135" t="e">
        <f t="shared" si="490"/>
        <v>#N/A</v>
      </c>
      <c r="Z476" s="135" t="e">
        <f t="shared" si="490"/>
        <v>#N/A</v>
      </c>
      <c r="AA476" s="135" t="e">
        <f t="shared" si="490"/>
        <v>#N/A</v>
      </c>
      <c r="AB476" s="135" t="e">
        <f t="shared" si="490"/>
        <v>#N/A</v>
      </c>
    </row>
    <row r="477" spans="1:28" ht="15.5">
      <c r="A477" s="29" t="s">
        <v>193</v>
      </c>
      <c r="B477" s="30" t="str">
        <f t="shared" si="0"/>
        <v>PhilippinesCity of Cabadbaran</v>
      </c>
      <c r="C477" s="29" t="s">
        <v>30</v>
      </c>
      <c r="D477" s="30" t="s">
        <v>1693</v>
      </c>
      <c r="E477" s="120">
        <v>0.24193700000000001</v>
      </c>
      <c r="F477" s="181">
        <v>4.9036516000000002E-2</v>
      </c>
      <c r="G477" s="181">
        <v>9.5234862000000003E-2</v>
      </c>
      <c r="H477" s="181">
        <v>0.18499708000000001</v>
      </c>
      <c r="I477" s="120">
        <v>0.30824699999999999</v>
      </c>
      <c r="J477" s="28" t="s">
        <v>1649</v>
      </c>
      <c r="K477" s="135" t="e">
        <f t="shared" ref="K477:AB477" si="491">NA()</f>
        <v>#N/A</v>
      </c>
      <c r="L477" s="135" t="e">
        <f t="shared" si="491"/>
        <v>#N/A</v>
      </c>
      <c r="M477" s="164" t="e">
        <f t="shared" si="491"/>
        <v>#N/A</v>
      </c>
      <c r="N477" s="164" t="e">
        <f t="shared" si="491"/>
        <v>#N/A</v>
      </c>
      <c r="O477" s="165" t="e">
        <f t="shared" si="491"/>
        <v>#N/A</v>
      </c>
      <c r="P477" s="135" t="e">
        <f t="shared" si="491"/>
        <v>#N/A</v>
      </c>
      <c r="Q477" s="164" t="e">
        <f t="shared" si="491"/>
        <v>#N/A</v>
      </c>
      <c r="R477" s="164" t="e">
        <f t="shared" si="491"/>
        <v>#N/A</v>
      </c>
      <c r="S477" s="164" t="e">
        <f t="shared" si="491"/>
        <v>#N/A</v>
      </c>
      <c r="T477" s="164" t="e">
        <f t="shared" si="491"/>
        <v>#N/A</v>
      </c>
      <c r="U477" s="164" t="e">
        <f t="shared" si="491"/>
        <v>#N/A</v>
      </c>
      <c r="V477" s="135" t="e">
        <f t="shared" si="491"/>
        <v>#N/A</v>
      </c>
      <c r="W477" s="135" t="e">
        <f t="shared" si="491"/>
        <v>#N/A</v>
      </c>
      <c r="X477" s="135" t="e">
        <f t="shared" si="491"/>
        <v>#N/A</v>
      </c>
      <c r="Y477" s="135" t="e">
        <f t="shared" si="491"/>
        <v>#N/A</v>
      </c>
      <c r="Z477" s="135" t="e">
        <f t="shared" si="491"/>
        <v>#N/A</v>
      </c>
      <c r="AA477" s="135" t="e">
        <f t="shared" si="491"/>
        <v>#N/A</v>
      </c>
      <c r="AB477" s="135" t="e">
        <f t="shared" si="491"/>
        <v>#N/A</v>
      </c>
    </row>
    <row r="478" spans="1:28" ht="15.5">
      <c r="A478" s="29" t="s">
        <v>193</v>
      </c>
      <c r="B478" s="30" t="str">
        <f t="shared" si="0"/>
        <v>PhilippinesCity of Calamba</v>
      </c>
      <c r="C478" s="29" t="s">
        <v>30</v>
      </c>
      <c r="D478" s="30" t="s">
        <v>601</v>
      </c>
      <c r="E478" s="120">
        <v>0.29175400000000001</v>
      </c>
      <c r="F478" s="181">
        <v>4.2007895000000003E-2</v>
      </c>
      <c r="G478" s="181">
        <v>8.7721073999999996E-2</v>
      </c>
      <c r="H478" s="181">
        <v>0.20066404700000001</v>
      </c>
      <c r="I478" s="120">
        <v>0.32473800000000003</v>
      </c>
      <c r="J478" s="28" t="s">
        <v>1649</v>
      </c>
      <c r="K478" s="135" t="e">
        <f t="shared" ref="K478:AB478" si="492">NA()</f>
        <v>#N/A</v>
      </c>
      <c r="L478" s="135" t="e">
        <f t="shared" si="492"/>
        <v>#N/A</v>
      </c>
      <c r="M478" s="164" t="e">
        <f t="shared" si="492"/>
        <v>#N/A</v>
      </c>
      <c r="N478" s="164" t="e">
        <f t="shared" si="492"/>
        <v>#N/A</v>
      </c>
      <c r="O478" s="165" t="e">
        <f t="shared" si="492"/>
        <v>#N/A</v>
      </c>
      <c r="P478" s="135" t="e">
        <f t="shared" si="492"/>
        <v>#N/A</v>
      </c>
      <c r="Q478" s="164" t="e">
        <f t="shared" si="492"/>
        <v>#N/A</v>
      </c>
      <c r="R478" s="164" t="e">
        <f t="shared" si="492"/>
        <v>#N/A</v>
      </c>
      <c r="S478" s="164" t="e">
        <f t="shared" si="492"/>
        <v>#N/A</v>
      </c>
      <c r="T478" s="164" t="e">
        <f t="shared" si="492"/>
        <v>#N/A</v>
      </c>
      <c r="U478" s="164" t="e">
        <f t="shared" si="492"/>
        <v>#N/A</v>
      </c>
      <c r="V478" s="135" t="e">
        <f t="shared" si="492"/>
        <v>#N/A</v>
      </c>
      <c r="W478" s="135" t="e">
        <f t="shared" si="492"/>
        <v>#N/A</v>
      </c>
      <c r="X478" s="135" t="e">
        <f t="shared" si="492"/>
        <v>#N/A</v>
      </c>
      <c r="Y478" s="135" t="e">
        <f t="shared" si="492"/>
        <v>#N/A</v>
      </c>
      <c r="Z478" s="135" t="e">
        <f t="shared" si="492"/>
        <v>#N/A</v>
      </c>
      <c r="AA478" s="135" t="e">
        <f t="shared" si="492"/>
        <v>#N/A</v>
      </c>
      <c r="AB478" s="135" t="e">
        <f t="shared" si="492"/>
        <v>#N/A</v>
      </c>
    </row>
    <row r="479" spans="1:28" ht="15.5">
      <c r="A479" s="29" t="s">
        <v>193</v>
      </c>
      <c r="B479" s="30" t="str">
        <f t="shared" si="0"/>
        <v>PhilippinesCity of Calapan (Capital)</v>
      </c>
      <c r="C479" s="29" t="s">
        <v>30</v>
      </c>
      <c r="D479" s="30" t="s">
        <v>1785</v>
      </c>
      <c r="E479" s="120">
        <v>0.25993899999999998</v>
      </c>
      <c r="F479" s="181">
        <v>4.9576901E-2</v>
      </c>
      <c r="G479" s="181">
        <v>0.10007991500000001</v>
      </c>
      <c r="H479" s="181">
        <v>0.19172025400000001</v>
      </c>
      <c r="I479" s="120">
        <v>0.30746200000000001</v>
      </c>
      <c r="J479" s="28" t="s">
        <v>1649</v>
      </c>
      <c r="K479" s="135" t="e">
        <f t="shared" ref="K479:AB479" si="493">NA()</f>
        <v>#N/A</v>
      </c>
      <c r="L479" s="135" t="e">
        <f t="shared" si="493"/>
        <v>#N/A</v>
      </c>
      <c r="M479" s="164" t="e">
        <f t="shared" si="493"/>
        <v>#N/A</v>
      </c>
      <c r="N479" s="164" t="e">
        <f t="shared" si="493"/>
        <v>#N/A</v>
      </c>
      <c r="O479" s="165" t="e">
        <f t="shared" si="493"/>
        <v>#N/A</v>
      </c>
      <c r="P479" s="135" t="e">
        <f t="shared" si="493"/>
        <v>#N/A</v>
      </c>
      <c r="Q479" s="164" t="e">
        <f t="shared" si="493"/>
        <v>#N/A</v>
      </c>
      <c r="R479" s="164" t="e">
        <f t="shared" si="493"/>
        <v>#N/A</v>
      </c>
      <c r="S479" s="164" t="e">
        <f t="shared" si="493"/>
        <v>#N/A</v>
      </c>
      <c r="T479" s="164" t="e">
        <f t="shared" si="493"/>
        <v>#N/A</v>
      </c>
      <c r="U479" s="164" t="e">
        <f t="shared" si="493"/>
        <v>#N/A</v>
      </c>
      <c r="V479" s="135" t="e">
        <f t="shared" si="493"/>
        <v>#N/A</v>
      </c>
      <c r="W479" s="135" t="e">
        <f t="shared" si="493"/>
        <v>#N/A</v>
      </c>
      <c r="X479" s="135" t="e">
        <f t="shared" si="493"/>
        <v>#N/A</v>
      </c>
      <c r="Y479" s="135" t="e">
        <f t="shared" si="493"/>
        <v>#N/A</v>
      </c>
      <c r="Z479" s="135" t="e">
        <f t="shared" si="493"/>
        <v>#N/A</v>
      </c>
      <c r="AA479" s="135" t="e">
        <f t="shared" si="493"/>
        <v>#N/A</v>
      </c>
      <c r="AB479" s="135" t="e">
        <f t="shared" si="493"/>
        <v>#N/A</v>
      </c>
    </row>
    <row r="480" spans="1:28" ht="15.5">
      <c r="A480" s="29" t="s">
        <v>193</v>
      </c>
      <c r="B480" s="30" t="str">
        <f t="shared" si="0"/>
        <v>PhilippinesCity of Candon</v>
      </c>
      <c r="C480" s="29" t="s">
        <v>30</v>
      </c>
      <c r="D480" s="30" t="s">
        <v>226</v>
      </c>
      <c r="E480" s="120">
        <v>0.25386399999999998</v>
      </c>
      <c r="F480" s="181">
        <v>4.3679791000000003E-2</v>
      </c>
      <c r="G480" s="181">
        <v>8.5627567000000002E-2</v>
      </c>
      <c r="H480" s="181">
        <v>0.17254177500000001</v>
      </c>
      <c r="I480" s="120">
        <v>0.33051799999999998</v>
      </c>
      <c r="J480" s="28" t="s">
        <v>1649</v>
      </c>
      <c r="K480" s="135" t="e">
        <f t="shared" ref="K480:AB480" si="494">NA()</f>
        <v>#N/A</v>
      </c>
      <c r="L480" s="135" t="e">
        <f t="shared" si="494"/>
        <v>#N/A</v>
      </c>
      <c r="M480" s="164" t="e">
        <f t="shared" si="494"/>
        <v>#N/A</v>
      </c>
      <c r="N480" s="164" t="e">
        <f t="shared" si="494"/>
        <v>#N/A</v>
      </c>
      <c r="O480" s="165" t="e">
        <f t="shared" si="494"/>
        <v>#N/A</v>
      </c>
      <c r="P480" s="135" t="e">
        <f t="shared" si="494"/>
        <v>#N/A</v>
      </c>
      <c r="Q480" s="164" t="e">
        <f t="shared" si="494"/>
        <v>#N/A</v>
      </c>
      <c r="R480" s="164" t="e">
        <f t="shared" si="494"/>
        <v>#N/A</v>
      </c>
      <c r="S480" s="164" t="e">
        <f t="shared" si="494"/>
        <v>#N/A</v>
      </c>
      <c r="T480" s="164" t="e">
        <f t="shared" si="494"/>
        <v>#N/A</v>
      </c>
      <c r="U480" s="164" t="e">
        <f t="shared" si="494"/>
        <v>#N/A</v>
      </c>
      <c r="V480" s="135" t="e">
        <f t="shared" si="494"/>
        <v>#N/A</v>
      </c>
      <c r="W480" s="135" t="e">
        <f t="shared" si="494"/>
        <v>#N/A</v>
      </c>
      <c r="X480" s="135" t="e">
        <f t="shared" si="494"/>
        <v>#N/A</v>
      </c>
      <c r="Y480" s="135" t="e">
        <f t="shared" si="494"/>
        <v>#N/A</v>
      </c>
      <c r="Z480" s="135" t="e">
        <f t="shared" si="494"/>
        <v>#N/A</v>
      </c>
      <c r="AA480" s="135" t="e">
        <f t="shared" si="494"/>
        <v>#N/A</v>
      </c>
      <c r="AB480" s="135" t="e">
        <f t="shared" si="494"/>
        <v>#N/A</v>
      </c>
    </row>
    <row r="481" spans="1:28" ht="15.5">
      <c r="A481" s="29" t="s">
        <v>193</v>
      </c>
      <c r="B481" s="30" t="str">
        <f t="shared" si="0"/>
        <v>PhilippinesCity of Carcar</v>
      </c>
      <c r="C481" s="29" t="s">
        <v>30</v>
      </c>
      <c r="D481" s="30" t="s">
        <v>952</v>
      </c>
      <c r="E481" s="120">
        <v>0.24893899999999999</v>
      </c>
      <c r="F481" s="181">
        <v>5.2196148999999997E-2</v>
      </c>
      <c r="G481" s="181">
        <v>0.100548202</v>
      </c>
      <c r="H481" s="181">
        <v>0.19442773099999999</v>
      </c>
      <c r="I481" s="120">
        <v>0.30440200000000001</v>
      </c>
      <c r="J481" s="28" t="s">
        <v>1649</v>
      </c>
      <c r="K481" s="135" t="e">
        <f t="shared" ref="K481:AB481" si="495">NA()</f>
        <v>#N/A</v>
      </c>
      <c r="L481" s="135" t="e">
        <f t="shared" si="495"/>
        <v>#N/A</v>
      </c>
      <c r="M481" s="164" t="e">
        <f t="shared" si="495"/>
        <v>#N/A</v>
      </c>
      <c r="N481" s="164" t="e">
        <f t="shared" si="495"/>
        <v>#N/A</v>
      </c>
      <c r="O481" s="165" t="e">
        <f t="shared" si="495"/>
        <v>#N/A</v>
      </c>
      <c r="P481" s="135" t="e">
        <f t="shared" si="495"/>
        <v>#N/A</v>
      </c>
      <c r="Q481" s="164" t="e">
        <f t="shared" si="495"/>
        <v>#N/A</v>
      </c>
      <c r="R481" s="164" t="e">
        <f t="shared" si="495"/>
        <v>#N/A</v>
      </c>
      <c r="S481" s="164" t="e">
        <f t="shared" si="495"/>
        <v>#N/A</v>
      </c>
      <c r="T481" s="164" t="e">
        <f t="shared" si="495"/>
        <v>#N/A</v>
      </c>
      <c r="U481" s="164" t="e">
        <f t="shared" si="495"/>
        <v>#N/A</v>
      </c>
      <c r="V481" s="135" t="e">
        <f t="shared" si="495"/>
        <v>#N/A</v>
      </c>
      <c r="W481" s="135" t="e">
        <f t="shared" si="495"/>
        <v>#N/A</v>
      </c>
      <c r="X481" s="135" t="e">
        <f t="shared" si="495"/>
        <v>#N/A</v>
      </c>
      <c r="Y481" s="135" t="e">
        <f t="shared" si="495"/>
        <v>#N/A</v>
      </c>
      <c r="Z481" s="135" t="e">
        <f t="shared" si="495"/>
        <v>#N/A</v>
      </c>
      <c r="AA481" s="135" t="e">
        <f t="shared" si="495"/>
        <v>#N/A</v>
      </c>
      <c r="AB481" s="135" t="e">
        <f t="shared" si="495"/>
        <v>#N/A</v>
      </c>
    </row>
    <row r="482" spans="1:28" ht="15.5">
      <c r="A482" s="29" t="s">
        <v>193</v>
      </c>
      <c r="B482" s="30" t="str">
        <f t="shared" si="0"/>
        <v>PhilippinesCity of Catbalogan (Capital)</v>
      </c>
      <c r="C482" s="29" t="s">
        <v>30</v>
      </c>
      <c r="D482" s="30" t="s">
        <v>1083</v>
      </c>
      <c r="E482" s="120">
        <v>0.24825</v>
      </c>
      <c r="F482" s="181">
        <v>5.7903906999999998E-2</v>
      </c>
      <c r="G482" s="181">
        <v>0.117434708</v>
      </c>
      <c r="H482" s="181">
        <v>0.21604944200000001</v>
      </c>
      <c r="I482" s="120">
        <v>0.29308099999999998</v>
      </c>
      <c r="J482" s="28" t="s">
        <v>1649</v>
      </c>
      <c r="K482" s="135" t="e">
        <f t="shared" ref="K482:AB482" si="496">NA()</f>
        <v>#N/A</v>
      </c>
      <c r="L482" s="135" t="e">
        <f t="shared" si="496"/>
        <v>#N/A</v>
      </c>
      <c r="M482" s="164" t="e">
        <f t="shared" si="496"/>
        <v>#N/A</v>
      </c>
      <c r="N482" s="164" t="e">
        <f t="shared" si="496"/>
        <v>#N/A</v>
      </c>
      <c r="O482" s="165" t="e">
        <f t="shared" si="496"/>
        <v>#N/A</v>
      </c>
      <c r="P482" s="135" t="e">
        <f t="shared" si="496"/>
        <v>#N/A</v>
      </c>
      <c r="Q482" s="164" t="e">
        <f t="shared" si="496"/>
        <v>#N/A</v>
      </c>
      <c r="R482" s="164" t="e">
        <f t="shared" si="496"/>
        <v>#N/A</v>
      </c>
      <c r="S482" s="164" t="e">
        <f t="shared" si="496"/>
        <v>#N/A</v>
      </c>
      <c r="T482" s="164" t="e">
        <f t="shared" si="496"/>
        <v>#N/A</v>
      </c>
      <c r="U482" s="164" t="e">
        <f t="shared" si="496"/>
        <v>#N/A</v>
      </c>
      <c r="V482" s="135" t="e">
        <f t="shared" si="496"/>
        <v>#N/A</v>
      </c>
      <c r="W482" s="135" t="e">
        <f t="shared" si="496"/>
        <v>#N/A</v>
      </c>
      <c r="X482" s="135" t="e">
        <f t="shared" si="496"/>
        <v>#N/A</v>
      </c>
      <c r="Y482" s="135" t="e">
        <f t="shared" si="496"/>
        <v>#N/A</v>
      </c>
      <c r="Z482" s="135" t="e">
        <f t="shared" si="496"/>
        <v>#N/A</v>
      </c>
      <c r="AA482" s="135" t="e">
        <f t="shared" si="496"/>
        <v>#N/A</v>
      </c>
      <c r="AB482" s="135" t="e">
        <f t="shared" si="496"/>
        <v>#N/A</v>
      </c>
    </row>
    <row r="483" spans="1:28" ht="15.5">
      <c r="A483" s="29" t="s">
        <v>193</v>
      </c>
      <c r="B483" s="30" t="str">
        <f t="shared" si="0"/>
        <v>PhilippinesCity of Cauayan</v>
      </c>
      <c r="C483" s="29" t="s">
        <v>30</v>
      </c>
      <c r="D483" s="30" t="s">
        <v>369</v>
      </c>
      <c r="E483" s="120">
        <v>0.26447799999999999</v>
      </c>
      <c r="F483" s="181">
        <v>4.5405063000000002E-2</v>
      </c>
      <c r="G483" s="181">
        <v>9.2856095E-2</v>
      </c>
      <c r="H483" s="181">
        <v>0.19513908699999999</v>
      </c>
      <c r="I483" s="120">
        <v>0.32220500000000002</v>
      </c>
      <c r="J483" s="28" t="s">
        <v>1649</v>
      </c>
      <c r="K483" s="135" t="e">
        <f t="shared" ref="K483:AB483" si="497">NA()</f>
        <v>#N/A</v>
      </c>
      <c r="L483" s="135" t="e">
        <f t="shared" si="497"/>
        <v>#N/A</v>
      </c>
      <c r="M483" s="164" t="e">
        <f t="shared" si="497"/>
        <v>#N/A</v>
      </c>
      <c r="N483" s="164" t="e">
        <f t="shared" si="497"/>
        <v>#N/A</v>
      </c>
      <c r="O483" s="165" t="e">
        <f t="shared" si="497"/>
        <v>#N/A</v>
      </c>
      <c r="P483" s="135" t="e">
        <f t="shared" si="497"/>
        <v>#N/A</v>
      </c>
      <c r="Q483" s="164" t="e">
        <f t="shared" si="497"/>
        <v>#N/A</v>
      </c>
      <c r="R483" s="164" t="e">
        <f t="shared" si="497"/>
        <v>#N/A</v>
      </c>
      <c r="S483" s="164" t="e">
        <f t="shared" si="497"/>
        <v>#N/A</v>
      </c>
      <c r="T483" s="164" t="e">
        <f t="shared" si="497"/>
        <v>#N/A</v>
      </c>
      <c r="U483" s="164" t="e">
        <f t="shared" si="497"/>
        <v>#N/A</v>
      </c>
      <c r="V483" s="135" t="e">
        <f t="shared" si="497"/>
        <v>#N/A</v>
      </c>
      <c r="W483" s="135" t="e">
        <f t="shared" si="497"/>
        <v>#N/A</v>
      </c>
      <c r="X483" s="135" t="e">
        <f t="shared" si="497"/>
        <v>#N/A</v>
      </c>
      <c r="Y483" s="135" t="e">
        <f t="shared" si="497"/>
        <v>#N/A</v>
      </c>
      <c r="Z483" s="135" t="e">
        <f t="shared" si="497"/>
        <v>#N/A</v>
      </c>
      <c r="AA483" s="135" t="e">
        <f t="shared" si="497"/>
        <v>#N/A</v>
      </c>
      <c r="AB483" s="135" t="e">
        <f t="shared" si="497"/>
        <v>#N/A</v>
      </c>
    </row>
    <row r="484" spans="1:28" ht="15.5">
      <c r="A484" s="29" t="s">
        <v>193</v>
      </c>
      <c r="B484" s="30" t="str">
        <f t="shared" si="0"/>
        <v>PhilippinesCity of Dasmariñas</v>
      </c>
      <c r="C484" s="29" t="s">
        <v>30</v>
      </c>
      <c r="D484" s="30" t="s">
        <v>578</v>
      </c>
      <c r="E484" s="120">
        <v>0.28498699999999999</v>
      </c>
      <c r="F484" s="181">
        <v>4.7305160999999998E-2</v>
      </c>
      <c r="G484" s="181">
        <v>0.101174625</v>
      </c>
      <c r="H484" s="181">
        <v>0.21199237000000001</v>
      </c>
      <c r="I484" s="120">
        <v>0.31360700000000002</v>
      </c>
      <c r="J484" s="28" t="s">
        <v>1649</v>
      </c>
      <c r="K484" s="135" t="e">
        <f t="shared" ref="K484:AB484" si="498">NA()</f>
        <v>#N/A</v>
      </c>
      <c r="L484" s="135" t="e">
        <f t="shared" si="498"/>
        <v>#N/A</v>
      </c>
      <c r="M484" s="164" t="e">
        <f t="shared" si="498"/>
        <v>#N/A</v>
      </c>
      <c r="N484" s="164" t="e">
        <f t="shared" si="498"/>
        <v>#N/A</v>
      </c>
      <c r="O484" s="165" t="e">
        <f t="shared" si="498"/>
        <v>#N/A</v>
      </c>
      <c r="P484" s="135" t="e">
        <f t="shared" si="498"/>
        <v>#N/A</v>
      </c>
      <c r="Q484" s="164" t="e">
        <f t="shared" si="498"/>
        <v>#N/A</v>
      </c>
      <c r="R484" s="164" t="e">
        <f t="shared" si="498"/>
        <v>#N/A</v>
      </c>
      <c r="S484" s="164" t="e">
        <f t="shared" si="498"/>
        <v>#N/A</v>
      </c>
      <c r="T484" s="164" t="e">
        <f t="shared" si="498"/>
        <v>#N/A</v>
      </c>
      <c r="U484" s="164" t="e">
        <f t="shared" si="498"/>
        <v>#N/A</v>
      </c>
      <c r="V484" s="135" t="e">
        <f t="shared" si="498"/>
        <v>#N/A</v>
      </c>
      <c r="W484" s="135" t="e">
        <f t="shared" si="498"/>
        <v>#N/A</v>
      </c>
      <c r="X484" s="135" t="e">
        <f t="shared" si="498"/>
        <v>#N/A</v>
      </c>
      <c r="Y484" s="135" t="e">
        <f t="shared" si="498"/>
        <v>#N/A</v>
      </c>
      <c r="Z484" s="135" t="e">
        <f t="shared" si="498"/>
        <v>#N/A</v>
      </c>
      <c r="AA484" s="135" t="e">
        <f t="shared" si="498"/>
        <v>#N/A</v>
      </c>
      <c r="AB484" s="135" t="e">
        <f t="shared" si="498"/>
        <v>#N/A</v>
      </c>
    </row>
    <row r="485" spans="1:28" ht="15.5">
      <c r="A485" s="29" t="s">
        <v>193</v>
      </c>
      <c r="B485" s="30" t="str">
        <f t="shared" si="0"/>
        <v>PhilippinesCity of Digos (Capital)</v>
      </c>
      <c r="C485" s="29" t="s">
        <v>30</v>
      </c>
      <c r="D485" s="30" t="s">
        <v>1341</v>
      </c>
      <c r="E485" s="120">
        <v>0.26227800000000001</v>
      </c>
      <c r="F485" s="181">
        <v>4.5810629999999998E-2</v>
      </c>
      <c r="G485" s="181">
        <v>9.6131481000000005E-2</v>
      </c>
      <c r="H485" s="181">
        <v>0.194199288</v>
      </c>
      <c r="I485" s="120">
        <v>0.319606</v>
      </c>
      <c r="J485" s="28" t="s">
        <v>1649</v>
      </c>
      <c r="K485" s="135" t="e">
        <f t="shared" ref="K485:AB485" si="499">NA()</f>
        <v>#N/A</v>
      </c>
      <c r="L485" s="135" t="e">
        <f t="shared" si="499"/>
        <v>#N/A</v>
      </c>
      <c r="M485" s="164" t="e">
        <f t="shared" si="499"/>
        <v>#N/A</v>
      </c>
      <c r="N485" s="164" t="e">
        <f t="shared" si="499"/>
        <v>#N/A</v>
      </c>
      <c r="O485" s="165" t="e">
        <f t="shared" si="499"/>
        <v>#N/A</v>
      </c>
      <c r="P485" s="135" t="e">
        <f t="shared" si="499"/>
        <v>#N/A</v>
      </c>
      <c r="Q485" s="164" t="e">
        <f t="shared" si="499"/>
        <v>#N/A</v>
      </c>
      <c r="R485" s="164" t="e">
        <f t="shared" si="499"/>
        <v>#N/A</v>
      </c>
      <c r="S485" s="164" t="e">
        <f t="shared" si="499"/>
        <v>#N/A</v>
      </c>
      <c r="T485" s="164" t="e">
        <f t="shared" si="499"/>
        <v>#N/A</v>
      </c>
      <c r="U485" s="164" t="e">
        <f t="shared" si="499"/>
        <v>#N/A</v>
      </c>
      <c r="V485" s="135" t="e">
        <f t="shared" si="499"/>
        <v>#N/A</v>
      </c>
      <c r="W485" s="135" t="e">
        <f t="shared" si="499"/>
        <v>#N/A</v>
      </c>
      <c r="X485" s="135" t="e">
        <f t="shared" si="499"/>
        <v>#N/A</v>
      </c>
      <c r="Y485" s="135" t="e">
        <f t="shared" si="499"/>
        <v>#N/A</v>
      </c>
      <c r="Z485" s="135" t="e">
        <f t="shared" si="499"/>
        <v>#N/A</v>
      </c>
      <c r="AA485" s="135" t="e">
        <f t="shared" si="499"/>
        <v>#N/A</v>
      </c>
      <c r="AB485" s="135" t="e">
        <f t="shared" si="499"/>
        <v>#N/A</v>
      </c>
    </row>
    <row r="486" spans="1:28" ht="15.5">
      <c r="A486" s="29" t="s">
        <v>193</v>
      </c>
      <c r="B486" s="30" t="str">
        <f t="shared" si="0"/>
        <v>PhilippinesCity of El Salvador</v>
      </c>
      <c r="C486" s="29" t="s">
        <v>30</v>
      </c>
      <c r="D486" s="30" t="s">
        <v>1278</v>
      </c>
      <c r="E486" s="120">
        <v>0.25247000000000003</v>
      </c>
      <c r="F486" s="181">
        <v>4.5852919999999998E-2</v>
      </c>
      <c r="G486" s="181">
        <v>8.8618436999999994E-2</v>
      </c>
      <c r="H486" s="181">
        <v>0.18291371200000001</v>
      </c>
      <c r="I486" s="120">
        <v>0.32200600000000001</v>
      </c>
      <c r="J486" s="28" t="s">
        <v>1649</v>
      </c>
      <c r="K486" s="135" t="e">
        <f t="shared" ref="K486:AB486" si="500">NA()</f>
        <v>#N/A</v>
      </c>
      <c r="L486" s="135" t="e">
        <f t="shared" si="500"/>
        <v>#N/A</v>
      </c>
      <c r="M486" s="164" t="e">
        <f t="shared" si="500"/>
        <v>#N/A</v>
      </c>
      <c r="N486" s="164" t="e">
        <f t="shared" si="500"/>
        <v>#N/A</v>
      </c>
      <c r="O486" s="165" t="e">
        <f t="shared" si="500"/>
        <v>#N/A</v>
      </c>
      <c r="P486" s="135" t="e">
        <f t="shared" si="500"/>
        <v>#N/A</v>
      </c>
      <c r="Q486" s="164" t="e">
        <f t="shared" si="500"/>
        <v>#N/A</v>
      </c>
      <c r="R486" s="164" t="e">
        <f t="shared" si="500"/>
        <v>#N/A</v>
      </c>
      <c r="S486" s="164" t="e">
        <f t="shared" si="500"/>
        <v>#N/A</v>
      </c>
      <c r="T486" s="164" t="e">
        <f t="shared" si="500"/>
        <v>#N/A</v>
      </c>
      <c r="U486" s="164" t="e">
        <f t="shared" si="500"/>
        <v>#N/A</v>
      </c>
      <c r="V486" s="135" t="e">
        <f t="shared" si="500"/>
        <v>#N/A</v>
      </c>
      <c r="W486" s="135" t="e">
        <f t="shared" si="500"/>
        <v>#N/A</v>
      </c>
      <c r="X486" s="135" t="e">
        <f t="shared" si="500"/>
        <v>#N/A</v>
      </c>
      <c r="Y486" s="135" t="e">
        <f t="shared" si="500"/>
        <v>#N/A</v>
      </c>
      <c r="Z486" s="135" t="e">
        <f t="shared" si="500"/>
        <v>#N/A</v>
      </c>
      <c r="AA486" s="135" t="e">
        <f t="shared" si="500"/>
        <v>#N/A</v>
      </c>
      <c r="AB486" s="135" t="e">
        <f t="shared" si="500"/>
        <v>#N/A</v>
      </c>
    </row>
    <row r="487" spans="1:28" ht="15.5">
      <c r="A487" s="29" t="s">
        <v>193</v>
      </c>
      <c r="B487" s="30" t="str">
        <f t="shared" si="0"/>
        <v>PhilippinesCity of Escalante</v>
      </c>
      <c r="C487" s="29" t="s">
        <v>30</v>
      </c>
      <c r="D487" s="30" t="s">
        <v>1834</v>
      </c>
      <c r="E487" s="120">
        <v>0.23475099999999999</v>
      </c>
      <c r="F487" s="181">
        <v>5.5267353999999998E-2</v>
      </c>
      <c r="G487" s="181">
        <v>0.103391092</v>
      </c>
      <c r="H487" s="181">
        <v>0.18795577799999999</v>
      </c>
      <c r="I487" s="120">
        <v>0.30450700000000003</v>
      </c>
      <c r="J487" s="28" t="s">
        <v>1649</v>
      </c>
      <c r="K487" s="135" t="e">
        <f t="shared" ref="K487:AB487" si="501">NA()</f>
        <v>#N/A</v>
      </c>
      <c r="L487" s="135" t="e">
        <f t="shared" si="501"/>
        <v>#N/A</v>
      </c>
      <c r="M487" s="164" t="e">
        <f t="shared" si="501"/>
        <v>#N/A</v>
      </c>
      <c r="N487" s="164" t="e">
        <f t="shared" si="501"/>
        <v>#N/A</v>
      </c>
      <c r="O487" s="165" t="e">
        <f t="shared" si="501"/>
        <v>#N/A</v>
      </c>
      <c r="P487" s="135" t="e">
        <f t="shared" si="501"/>
        <v>#N/A</v>
      </c>
      <c r="Q487" s="164" t="e">
        <f t="shared" si="501"/>
        <v>#N/A</v>
      </c>
      <c r="R487" s="164" t="e">
        <f t="shared" si="501"/>
        <v>#N/A</v>
      </c>
      <c r="S487" s="164" t="e">
        <f t="shared" si="501"/>
        <v>#N/A</v>
      </c>
      <c r="T487" s="164" t="e">
        <f t="shared" si="501"/>
        <v>#N/A</v>
      </c>
      <c r="U487" s="164" t="e">
        <f t="shared" si="501"/>
        <v>#N/A</v>
      </c>
      <c r="V487" s="135" t="e">
        <f t="shared" si="501"/>
        <v>#N/A</v>
      </c>
      <c r="W487" s="135" t="e">
        <f t="shared" si="501"/>
        <v>#N/A</v>
      </c>
      <c r="X487" s="135" t="e">
        <f t="shared" si="501"/>
        <v>#N/A</v>
      </c>
      <c r="Y487" s="135" t="e">
        <f t="shared" si="501"/>
        <v>#N/A</v>
      </c>
      <c r="Z487" s="135" t="e">
        <f t="shared" si="501"/>
        <v>#N/A</v>
      </c>
      <c r="AA487" s="135" t="e">
        <f t="shared" si="501"/>
        <v>#N/A</v>
      </c>
      <c r="AB487" s="135" t="e">
        <f t="shared" si="501"/>
        <v>#N/A</v>
      </c>
    </row>
    <row r="488" spans="1:28" ht="15.5">
      <c r="A488" s="29" t="s">
        <v>193</v>
      </c>
      <c r="B488" s="30" t="str">
        <f t="shared" si="0"/>
        <v>PhilippinesCity of Gapan</v>
      </c>
      <c r="C488" s="29" t="s">
        <v>30</v>
      </c>
      <c r="D488" s="30" t="s">
        <v>462</v>
      </c>
      <c r="E488" s="120">
        <v>0.26324799999999998</v>
      </c>
      <c r="F488" s="181">
        <v>4.7532705000000001E-2</v>
      </c>
      <c r="G488" s="181">
        <v>9.4421728999999996E-2</v>
      </c>
      <c r="H488" s="181">
        <v>0.189740986</v>
      </c>
      <c r="I488" s="120">
        <v>0.32003700000000002</v>
      </c>
      <c r="J488" s="28" t="s">
        <v>1649</v>
      </c>
      <c r="K488" s="135" t="e">
        <f t="shared" ref="K488:AB488" si="502">NA()</f>
        <v>#N/A</v>
      </c>
      <c r="L488" s="135" t="e">
        <f t="shared" si="502"/>
        <v>#N/A</v>
      </c>
      <c r="M488" s="164" t="e">
        <f t="shared" si="502"/>
        <v>#N/A</v>
      </c>
      <c r="N488" s="164" t="e">
        <f t="shared" si="502"/>
        <v>#N/A</v>
      </c>
      <c r="O488" s="165" t="e">
        <f t="shared" si="502"/>
        <v>#N/A</v>
      </c>
      <c r="P488" s="135" t="e">
        <f t="shared" si="502"/>
        <v>#N/A</v>
      </c>
      <c r="Q488" s="164" t="e">
        <f t="shared" si="502"/>
        <v>#N/A</v>
      </c>
      <c r="R488" s="164" t="e">
        <f t="shared" si="502"/>
        <v>#N/A</v>
      </c>
      <c r="S488" s="164" t="e">
        <f t="shared" si="502"/>
        <v>#N/A</v>
      </c>
      <c r="T488" s="164" t="e">
        <f t="shared" si="502"/>
        <v>#N/A</v>
      </c>
      <c r="U488" s="164" t="e">
        <f t="shared" si="502"/>
        <v>#N/A</v>
      </c>
      <c r="V488" s="135" t="e">
        <f t="shared" si="502"/>
        <v>#N/A</v>
      </c>
      <c r="W488" s="135" t="e">
        <f t="shared" si="502"/>
        <v>#N/A</v>
      </c>
      <c r="X488" s="135" t="e">
        <f t="shared" si="502"/>
        <v>#N/A</v>
      </c>
      <c r="Y488" s="135" t="e">
        <f t="shared" si="502"/>
        <v>#N/A</v>
      </c>
      <c r="Z488" s="135" t="e">
        <f t="shared" si="502"/>
        <v>#N/A</v>
      </c>
      <c r="AA488" s="135" t="e">
        <f t="shared" si="502"/>
        <v>#N/A</v>
      </c>
      <c r="AB488" s="135" t="e">
        <f t="shared" si="502"/>
        <v>#N/A</v>
      </c>
    </row>
    <row r="489" spans="1:28" ht="15.5">
      <c r="A489" s="29" t="s">
        <v>193</v>
      </c>
      <c r="B489" s="30" t="str">
        <f t="shared" si="0"/>
        <v>PhilippinesCity of General Trias</v>
      </c>
      <c r="C489" s="29" t="s">
        <v>30</v>
      </c>
      <c r="D489" s="30" t="s">
        <v>580</v>
      </c>
      <c r="E489" s="120">
        <v>0.297045</v>
      </c>
      <c r="F489" s="181">
        <v>4.7164679000000001E-2</v>
      </c>
      <c r="G489" s="181">
        <v>9.3645303999999999E-2</v>
      </c>
      <c r="H489" s="181">
        <v>0.19282666700000001</v>
      </c>
      <c r="I489" s="120">
        <v>0.31119999999999998</v>
      </c>
      <c r="J489" s="28" t="s">
        <v>1649</v>
      </c>
      <c r="K489" s="135" t="e">
        <f t="shared" ref="K489:AB489" si="503">NA()</f>
        <v>#N/A</v>
      </c>
      <c r="L489" s="135" t="e">
        <f t="shared" si="503"/>
        <v>#N/A</v>
      </c>
      <c r="M489" s="164" t="e">
        <f t="shared" si="503"/>
        <v>#N/A</v>
      </c>
      <c r="N489" s="164" t="e">
        <f t="shared" si="503"/>
        <v>#N/A</v>
      </c>
      <c r="O489" s="165" t="e">
        <f t="shared" si="503"/>
        <v>#N/A</v>
      </c>
      <c r="P489" s="135" t="e">
        <f t="shared" si="503"/>
        <v>#N/A</v>
      </c>
      <c r="Q489" s="164" t="e">
        <f t="shared" si="503"/>
        <v>#N/A</v>
      </c>
      <c r="R489" s="164" t="e">
        <f t="shared" si="503"/>
        <v>#N/A</v>
      </c>
      <c r="S489" s="164" t="e">
        <f t="shared" si="503"/>
        <v>#N/A</v>
      </c>
      <c r="T489" s="164" t="e">
        <f t="shared" si="503"/>
        <v>#N/A</v>
      </c>
      <c r="U489" s="164" t="e">
        <f t="shared" si="503"/>
        <v>#N/A</v>
      </c>
      <c r="V489" s="135" t="e">
        <f t="shared" si="503"/>
        <v>#N/A</v>
      </c>
      <c r="W489" s="135" t="e">
        <f t="shared" si="503"/>
        <v>#N/A</v>
      </c>
      <c r="X489" s="135" t="e">
        <f t="shared" si="503"/>
        <v>#N/A</v>
      </c>
      <c r="Y489" s="135" t="e">
        <f t="shared" si="503"/>
        <v>#N/A</v>
      </c>
      <c r="Z489" s="135" t="e">
        <f t="shared" si="503"/>
        <v>#N/A</v>
      </c>
      <c r="AA489" s="135" t="e">
        <f t="shared" si="503"/>
        <v>#N/A</v>
      </c>
      <c r="AB489" s="135" t="e">
        <f t="shared" si="503"/>
        <v>#N/A</v>
      </c>
    </row>
    <row r="490" spans="1:28" ht="15.5">
      <c r="A490" s="29" t="s">
        <v>193</v>
      </c>
      <c r="B490" s="30" t="str">
        <f t="shared" si="0"/>
        <v>PhilippinesCity of Guihulngan</v>
      </c>
      <c r="C490" s="29" t="s">
        <v>30</v>
      </c>
      <c r="D490" s="30" t="s">
        <v>1866</v>
      </c>
      <c r="E490" s="120">
        <v>0.22450000000000001</v>
      </c>
      <c r="F490" s="181">
        <v>5.5601287999999999E-2</v>
      </c>
      <c r="G490" s="181">
        <v>0.10131396600000001</v>
      </c>
      <c r="H490" s="181">
        <v>0.17235774100000001</v>
      </c>
      <c r="I490" s="120">
        <v>0.29013499999999998</v>
      </c>
      <c r="J490" s="28" t="s">
        <v>1649</v>
      </c>
      <c r="K490" s="135" t="e">
        <f t="shared" ref="K490:AB490" si="504">NA()</f>
        <v>#N/A</v>
      </c>
      <c r="L490" s="135" t="e">
        <f t="shared" si="504"/>
        <v>#N/A</v>
      </c>
      <c r="M490" s="164" t="e">
        <f t="shared" si="504"/>
        <v>#N/A</v>
      </c>
      <c r="N490" s="164" t="e">
        <f t="shared" si="504"/>
        <v>#N/A</v>
      </c>
      <c r="O490" s="165" t="e">
        <f t="shared" si="504"/>
        <v>#N/A</v>
      </c>
      <c r="P490" s="135" t="e">
        <f t="shared" si="504"/>
        <v>#N/A</v>
      </c>
      <c r="Q490" s="164" t="e">
        <f t="shared" si="504"/>
        <v>#N/A</v>
      </c>
      <c r="R490" s="164" t="e">
        <f t="shared" si="504"/>
        <v>#N/A</v>
      </c>
      <c r="S490" s="164" t="e">
        <f t="shared" si="504"/>
        <v>#N/A</v>
      </c>
      <c r="T490" s="164" t="e">
        <f t="shared" si="504"/>
        <v>#N/A</v>
      </c>
      <c r="U490" s="164" t="e">
        <f t="shared" si="504"/>
        <v>#N/A</v>
      </c>
      <c r="V490" s="135" t="e">
        <f t="shared" si="504"/>
        <v>#N/A</v>
      </c>
      <c r="W490" s="135" t="e">
        <f t="shared" si="504"/>
        <v>#N/A</v>
      </c>
      <c r="X490" s="135" t="e">
        <f t="shared" si="504"/>
        <v>#N/A</v>
      </c>
      <c r="Y490" s="135" t="e">
        <f t="shared" si="504"/>
        <v>#N/A</v>
      </c>
      <c r="Z490" s="135" t="e">
        <f t="shared" si="504"/>
        <v>#N/A</v>
      </c>
      <c r="AA490" s="135" t="e">
        <f t="shared" si="504"/>
        <v>#N/A</v>
      </c>
      <c r="AB490" s="135" t="e">
        <f t="shared" si="504"/>
        <v>#N/A</v>
      </c>
    </row>
    <row r="491" spans="1:28" ht="15.5">
      <c r="A491" s="29" t="s">
        <v>193</v>
      </c>
      <c r="B491" s="30" t="str">
        <f t="shared" si="0"/>
        <v>PhilippinesCity of Himamaylan</v>
      </c>
      <c r="C491" s="29" t="s">
        <v>30</v>
      </c>
      <c r="D491" s="30" t="s">
        <v>1835</v>
      </c>
      <c r="E491" s="120">
        <v>0.23590900000000001</v>
      </c>
      <c r="F491" s="181">
        <v>5.3733159000000003E-2</v>
      </c>
      <c r="G491" s="181">
        <v>0.101758982</v>
      </c>
      <c r="H491" s="181">
        <v>0.19052208100000001</v>
      </c>
      <c r="I491" s="120">
        <v>0.30904799999999999</v>
      </c>
      <c r="J491" s="28" t="s">
        <v>1649</v>
      </c>
      <c r="K491" s="135" t="e">
        <f t="shared" ref="K491:AB491" si="505">NA()</f>
        <v>#N/A</v>
      </c>
      <c r="L491" s="135" t="e">
        <f t="shared" si="505"/>
        <v>#N/A</v>
      </c>
      <c r="M491" s="164" t="e">
        <f t="shared" si="505"/>
        <v>#N/A</v>
      </c>
      <c r="N491" s="164" t="e">
        <f t="shared" si="505"/>
        <v>#N/A</v>
      </c>
      <c r="O491" s="165" t="e">
        <f t="shared" si="505"/>
        <v>#N/A</v>
      </c>
      <c r="P491" s="135" t="e">
        <f t="shared" si="505"/>
        <v>#N/A</v>
      </c>
      <c r="Q491" s="164" t="e">
        <f t="shared" si="505"/>
        <v>#N/A</v>
      </c>
      <c r="R491" s="164" t="e">
        <f t="shared" si="505"/>
        <v>#N/A</v>
      </c>
      <c r="S491" s="164" t="e">
        <f t="shared" si="505"/>
        <v>#N/A</v>
      </c>
      <c r="T491" s="164" t="e">
        <f t="shared" si="505"/>
        <v>#N/A</v>
      </c>
      <c r="U491" s="164" t="e">
        <f t="shared" si="505"/>
        <v>#N/A</v>
      </c>
      <c r="V491" s="135" t="e">
        <f t="shared" si="505"/>
        <v>#N/A</v>
      </c>
      <c r="W491" s="135" t="e">
        <f t="shared" si="505"/>
        <v>#N/A</v>
      </c>
      <c r="X491" s="135" t="e">
        <f t="shared" si="505"/>
        <v>#N/A</v>
      </c>
      <c r="Y491" s="135" t="e">
        <f t="shared" si="505"/>
        <v>#N/A</v>
      </c>
      <c r="Z491" s="135" t="e">
        <f t="shared" si="505"/>
        <v>#N/A</v>
      </c>
      <c r="AA491" s="135" t="e">
        <f t="shared" si="505"/>
        <v>#N/A</v>
      </c>
      <c r="AB491" s="135" t="e">
        <f t="shared" si="505"/>
        <v>#N/A</v>
      </c>
    </row>
    <row r="492" spans="1:28" ht="15.5">
      <c r="A492" s="29" t="s">
        <v>193</v>
      </c>
      <c r="B492" s="30" t="str">
        <f t="shared" si="0"/>
        <v>PhilippinesCity of Isabela</v>
      </c>
      <c r="C492" s="29" t="s">
        <v>30</v>
      </c>
      <c r="D492" s="30" t="s">
        <v>1204</v>
      </c>
      <c r="E492" s="120">
        <v>0.26956799999999997</v>
      </c>
      <c r="F492" s="181">
        <v>5.5333900999999998E-2</v>
      </c>
      <c r="G492" s="181">
        <v>0.114161081</v>
      </c>
      <c r="H492" s="181">
        <v>0.21545731800000001</v>
      </c>
      <c r="I492" s="120">
        <v>0.28153699999999998</v>
      </c>
      <c r="J492" s="28" t="s">
        <v>1649</v>
      </c>
      <c r="K492" s="135" t="e">
        <f t="shared" ref="K492:AB492" si="506">NA()</f>
        <v>#N/A</v>
      </c>
      <c r="L492" s="135" t="e">
        <f t="shared" si="506"/>
        <v>#N/A</v>
      </c>
      <c r="M492" s="164" t="e">
        <f t="shared" si="506"/>
        <v>#N/A</v>
      </c>
      <c r="N492" s="164" t="e">
        <f t="shared" si="506"/>
        <v>#N/A</v>
      </c>
      <c r="O492" s="165" t="e">
        <f t="shared" si="506"/>
        <v>#N/A</v>
      </c>
      <c r="P492" s="135" t="e">
        <f t="shared" si="506"/>
        <v>#N/A</v>
      </c>
      <c r="Q492" s="164" t="e">
        <f t="shared" si="506"/>
        <v>#N/A</v>
      </c>
      <c r="R492" s="164" t="e">
        <f t="shared" si="506"/>
        <v>#N/A</v>
      </c>
      <c r="S492" s="164" t="e">
        <f t="shared" si="506"/>
        <v>#N/A</v>
      </c>
      <c r="T492" s="164" t="e">
        <f t="shared" si="506"/>
        <v>#N/A</v>
      </c>
      <c r="U492" s="164" t="e">
        <f t="shared" si="506"/>
        <v>#N/A</v>
      </c>
      <c r="V492" s="135" t="e">
        <f t="shared" si="506"/>
        <v>#N/A</v>
      </c>
      <c r="W492" s="135" t="e">
        <f t="shared" si="506"/>
        <v>#N/A</v>
      </c>
      <c r="X492" s="135" t="e">
        <f t="shared" si="506"/>
        <v>#N/A</v>
      </c>
      <c r="Y492" s="135" t="e">
        <f t="shared" si="506"/>
        <v>#N/A</v>
      </c>
      <c r="Z492" s="135" t="e">
        <f t="shared" si="506"/>
        <v>#N/A</v>
      </c>
      <c r="AA492" s="135" t="e">
        <f t="shared" si="506"/>
        <v>#N/A</v>
      </c>
      <c r="AB492" s="135" t="e">
        <f t="shared" si="506"/>
        <v>#N/A</v>
      </c>
    </row>
    <row r="493" spans="1:28" ht="15.5">
      <c r="A493" s="29" t="s">
        <v>193</v>
      </c>
      <c r="B493" s="30" t="str">
        <f t="shared" si="0"/>
        <v>PhilippinesCity of Kabankalan</v>
      </c>
      <c r="C493" s="29" t="s">
        <v>30</v>
      </c>
      <c r="D493" s="30" t="s">
        <v>1839</v>
      </c>
      <c r="E493" s="120">
        <v>0.237096</v>
      </c>
      <c r="F493" s="181">
        <v>5.5078388999999998E-2</v>
      </c>
      <c r="G493" s="181">
        <v>0.1049803</v>
      </c>
      <c r="H493" s="181">
        <v>0.19535435800000001</v>
      </c>
      <c r="I493" s="120">
        <v>0.30638500000000002</v>
      </c>
      <c r="J493" s="28" t="s">
        <v>1649</v>
      </c>
      <c r="K493" s="135" t="e">
        <f t="shared" ref="K493:AB493" si="507">NA()</f>
        <v>#N/A</v>
      </c>
      <c r="L493" s="135" t="e">
        <f t="shared" si="507"/>
        <v>#N/A</v>
      </c>
      <c r="M493" s="164" t="e">
        <f t="shared" si="507"/>
        <v>#N/A</v>
      </c>
      <c r="N493" s="164" t="e">
        <f t="shared" si="507"/>
        <v>#N/A</v>
      </c>
      <c r="O493" s="165" t="e">
        <f t="shared" si="507"/>
        <v>#N/A</v>
      </c>
      <c r="P493" s="135" t="e">
        <f t="shared" si="507"/>
        <v>#N/A</v>
      </c>
      <c r="Q493" s="164" t="e">
        <f t="shared" si="507"/>
        <v>#N/A</v>
      </c>
      <c r="R493" s="164" t="e">
        <f t="shared" si="507"/>
        <v>#N/A</v>
      </c>
      <c r="S493" s="164" t="e">
        <f t="shared" si="507"/>
        <v>#N/A</v>
      </c>
      <c r="T493" s="164" t="e">
        <f t="shared" si="507"/>
        <v>#N/A</v>
      </c>
      <c r="U493" s="164" t="e">
        <f t="shared" si="507"/>
        <v>#N/A</v>
      </c>
      <c r="V493" s="135" t="e">
        <f t="shared" si="507"/>
        <v>#N/A</v>
      </c>
      <c r="W493" s="135" t="e">
        <f t="shared" si="507"/>
        <v>#N/A</v>
      </c>
      <c r="X493" s="135" t="e">
        <f t="shared" si="507"/>
        <v>#N/A</v>
      </c>
      <c r="Y493" s="135" t="e">
        <f t="shared" si="507"/>
        <v>#N/A</v>
      </c>
      <c r="Z493" s="135" t="e">
        <f t="shared" si="507"/>
        <v>#N/A</v>
      </c>
      <c r="AA493" s="135" t="e">
        <f t="shared" si="507"/>
        <v>#N/A</v>
      </c>
      <c r="AB493" s="135" t="e">
        <f t="shared" si="507"/>
        <v>#N/A</v>
      </c>
    </row>
    <row r="494" spans="1:28" ht="15.5">
      <c r="A494" s="29" t="s">
        <v>193</v>
      </c>
      <c r="B494" s="30" t="str">
        <f t="shared" si="0"/>
        <v>PhilippinesCity of Kidapawan (Capital)</v>
      </c>
      <c r="C494" s="29" t="s">
        <v>30</v>
      </c>
      <c r="D494" s="30" t="s">
        <v>1383</v>
      </c>
      <c r="E494" s="120">
        <v>0.26102900000000001</v>
      </c>
      <c r="F494" s="181">
        <v>4.8746389000000001E-2</v>
      </c>
      <c r="G494" s="181">
        <v>9.7992081999999994E-2</v>
      </c>
      <c r="H494" s="181">
        <v>0.19263169199999999</v>
      </c>
      <c r="I494" s="120">
        <v>0.314919</v>
      </c>
      <c r="J494" s="28" t="s">
        <v>1649</v>
      </c>
      <c r="K494" s="135" t="e">
        <f t="shared" ref="K494:AB494" si="508">NA()</f>
        <v>#N/A</v>
      </c>
      <c r="L494" s="135" t="e">
        <f t="shared" si="508"/>
        <v>#N/A</v>
      </c>
      <c r="M494" s="164" t="e">
        <f t="shared" si="508"/>
        <v>#N/A</v>
      </c>
      <c r="N494" s="164" t="e">
        <f t="shared" si="508"/>
        <v>#N/A</v>
      </c>
      <c r="O494" s="165" t="e">
        <f t="shared" si="508"/>
        <v>#N/A</v>
      </c>
      <c r="P494" s="135" t="e">
        <f t="shared" si="508"/>
        <v>#N/A</v>
      </c>
      <c r="Q494" s="164" t="e">
        <f t="shared" si="508"/>
        <v>#N/A</v>
      </c>
      <c r="R494" s="164" t="e">
        <f t="shared" si="508"/>
        <v>#N/A</v>
      </c>
      <c r="S494" s="164" t="e">
        <f t="shared" si="508"/>
        <v>#N/A</v>
      </c>
      <c r="T494" s="164" t="e">
        <f t="shared" si="508"/>
        <v>#N/A</v>
      </c>
      <c r="U494" s="164" t="e">
        <f t="shared" si="508"/>
        <v>#N/A</v>
      </c>
      <c r="V494" s="135" t="e">
        <f t="shared" si="508"/>
        <v>#N/A</v>
      </c>
      <c r="W494" s="135" t="e">
        <f t="shared" si="508"/>
        <v>#N/A</v>
      </c>
      <c r="X494" s="135" t="e">
        <f t="shared" si="508"/>
        <v>#N/A</v>
      </c>
      <c r="Y494" s="135" t="e">
        <f t="shared" si="508"/>
        <v>#N/A</v>
      </c>
      <c r="Z494" s="135" t="e">
        <f t="shared" si="508"/>
        <v>#N/A</v>
      </c>
      <c r="AA494" s="135" t="e">
        <f t="shared" si="508"/>
        <v>#N/A</v>
      </c>
      <c r="AB494" s="135" t="e">
        <f t="shared" si="508"/>
        <v>#N/A</v>
      </c>
    </row>
    <row r="495" spans="1:28" ht="15.5">
      <c r="A495" s="29" t="s">
        <v>193</v>
      </c>
      <c r="B495" s="30" t="str">
        <f t="shared" si="0"/>
        <v>PhilippinesCity of Koronadal (Capital)</v>
      </c>
      <c r="C495" s="29" t="s">
        <v>30</v>
      </c>
      <c r="D495" s="30" t="s">
        <v>1399</v>
      </c>
      <c r="E495" s="120">
        <v>0.26321899999999998</v>
      </c>
      <c r="F495" s="181">
        <v>4.6072413E-2</v>
      </c>
      <c r="G495" s="181">
        <v>9.4808564999999997E-2</v>
      </c>
      <c r="H495" s="181">
        <v>0.19528758099999999</v>
      </c>
      <c r="I495" s="120">
        <v>0.31774000000000002</v>
      </c>
      <c r="J495" s="28" t="s">
        <v>1649</v>
      </c>
      <c r="K495" s="135" t="e">
        <f t="shared" ref="K495:AB495" si="509">NA()</f>
        <v>#N/A</v>
      </c>
      <c r="L495" s="135" t="e">
        <f t="shared" si="509"/>
        <v>#N/A</v>
      </c>
      <c r="M495" s="164" t="e">
        <f t="shared" si="509"/>
        <v>#N/A</v>
      </c>
      <c r="N495" s="164" t="e">
        <f t="shared" si="509"/>
        <v>#N/A</v>
      </c>
      <c r="O495" s="165" t="e">
        <f t="shared" si="509"/>
        <v>#N/A</v>
      </c>
      <c r="P495" s="135" t="e">
        <f t="shared" si="509"/>
        <v>#N/A</v>
      </c>
      <c r="Q495" s="164" t="e">
        <f t="shared" si="509"/>
        <v>#N/A</v>
      </c>
      <c r="R495" s="164" t="e">
        <f t="shared" si="509"/>
        <v>#N/A</v>
      </c>
      <c r="S495" s="164" t="e">
        <f t="shared" si="509"/>
        <v>#N/A</v>
      </c>
      <c r="T495" s="164" t="e">
        <f t="shared" si="509"/>
        <v>#N/A</v>
      </c>
      <c r="U495" s="164" t="e">
        <f t="shared" si="509"/>
        <v>#N/A</v>
      </c>
      <c r="V495" s="135" t="e">
        <f t="shared" si="509"/>
        <v>#N/A</v>
      </c>
      <c r="W495" s="135" t="e">
        <f t="shared" si="509"/>
        <v>#N/A</v>
      </c>
      <c r="X495" s="135" t="e">
        <f t="shared" si="509"/>
        <v>#N/A</v>
      </c>
      <c r="Y495" s="135" t="e">
        <f t="shared" si="509"/>
        <v>#N/A</v>
      </c>
      <c r="Z495" s="135" t="e">
        <f t="shared" si="509"/>
        <v>#N/A</v>
      </c>
      <c r="AA495" s="135" t="e">
        <f t="shared" si="509"/>
        <v>#N/A</v>
      </c>
      <c r="AB495" s="135" t="e">
        <f t="shared" si="509"/>
        <v>#N/A</v>
      </c>
    </row>
    <row r="496" spans="1:28" ht="15.5">
      <c r="A496" s="29" t="s">
        <v>193</v>
      </c>
      <c r="B496" s="30" t="str">
        <f t="shared" si="0"/>
        <v>PhilippinesCity of Lamitan</v>
      </c>
      <c r="C496" s="29" t="s">
        <v>30</v>
      </c>
      <c r="D496" s="30" t="s">
        <v>1547</v>
      </c>
      <c r="E496" s="120">
        <v>0.25274799999999997</v>
      </c>
      <c r="F496" s="181">
        <v>5.7299885000000002E-2</v>
      </c>
      <c r="G496" s="181">
        <v>0.11247359</v>
      </c>
      <c r="H496" s="181">
        <v>0.20113128799999999</v>
      </c>
      <c r="I496" s="120">
        <v>0.28123100000000001</v>
      </c>
      <c r="J496" s="28" t="s">
        <v>1649</v>
      </c>
      <c r="K496" s="135" t="e">
        <f t="shared" ref="K496:AB496" si="510">NA()</f>
        <v>#N/A</v>
      </c>
      <c r="L496" s="135" t="e">
        <f t="shared" si="510"/>
        <v>#N/A</v>
      </c>
      <c r="M496" s="164" t="e">
        <f t="shared" si="510"/>
        <v>#N/A</v>
      </c>
      <c r="N496" s="164" t="e">
        <f t="shared" si="510"/>
        <v>#N/A</v>
      </c>
      <c r="O496" s="165" t="e">
        <f t="shared" si="510"/>
        <v>#N/A</v>
      </c>
      <c r="P496" s="135" t="e">
        <f t="shared" si="510"/>
        <v>#N/A</v>
      </c>
      <c r="Q496" s="164" t="e">
        <f t="shared" si="510"/>
        <v>#N/A</v>
      </c>
      <c r="R496" s="164" t="e">
        <f t="shared" si="510"/>
        <v>#N/A</v>
      </c>
      <c r="S496" s="164" t="e">
        <f t="shared" si="510"/>
        <v>#N/A</v>
      </c>
      <c r="T496" s="164" t="e">
        <f t="shared" si="510"/>
        <v>#N/A</v>
      </c>
      <c r="U496" s="164" t="e">
        <f t="shared" si="510"/>
        <v>#N/A</v>
      </c>
      <c r="V496" s="135" t="e">
        <f t="shared" si="510"/>
        <v>#N/A</v>
      </c>
      <c r="W496" s="135" t="e">
        <f t="shared" si="510"/>
        <v>#N/A</v>
      </c>
      <c r="X496" s="135" t="e">
        <f t="shared" si="510"/>
        <v>#N/A</v>
      </c>
      <c r="Y496" s="135" t="e">
        <f t="shared" si="510"/>
        <v>#N/A</v>
      </c>
      <c r="Z496" s="135" t="e">
        <f t="shared" si="510"/>
        <v>#N/A</v>
      </c>
      <c r="AA496" s="135" t="e">
        <f t="shared" si="510"/>
        <v>#N/A</v>
      </c>
      <c r="AB496" s="135" t="e">
        <f t="shared" si="510"/>
        <v>#N/A</v>
      </c>
    </row>
    <row r="497" spans="1:28" ht="15.5">
      <c r="A497" s="29" t="s">
        <v>193</v>
      </c>
      <c r="B497" s="30" t="str">
        <f t="shared" si="0"/>
        <v>PhilippinesCity of Las Piñas</v>
      </c>
      <c r="C497" s="29" t="s">
        <v>30</v>
      </c>
      <c r="D497" s="30" t="s">
        <v>1454</v>
      </c>
      <c r="E497" s="120">
        <v>0.29292200000000002</v>
      </c>
      <c r="F497" s="181">
        <v>4.4483387999999999E-2</v>
      </c>
      <c r="G497" s="181">
        <v>9.3553338999999999E-2</v>
      </c>
      <c r="H497" s="181">
        <v>0.194479821</v>
      </c>
      <c r="I497" s="120">
        <v>0.31692599999999999</v>
      </c>
      <c r="J497" s="28" t="s">
        <v>1649</v>
      </c>
      <c r="K497" s="135" t="e">
        <f t="shared" ref="K497:AB497" si="511">NA()</f>
        <v>#N/A</v>
      </c>
      <c r="L497" s="135" t="e">
        <f t="shared" si="511"/>
        <v>#N/A</v>
      </c>
      <c r="M497" s="164" t="e">
        <f t="shared" si="511"/>
        <v>#N/A</v>
      </c>
      <c r="N497" s="164" t="e">
        <f t="shared" si="511"/>
        <v>#N/A</v>
      </c>
      <c r="O497" s="165" t="e">
        <f t="shared" si="511"/>
        <v>#N/A</v>
      </c>
      <c r="P497" s="135" t="e">
        <f t="shared" si="511"/>
        <v>#N/A</v>
      </c>
      <c r="Q497" s="164" t="e">
        <f t="shared" si="511"/>
        <v>#N/A</v>
      </c>
      <c r="R497" s="164" t="e">
        <f t="shared" si="511"/>
        <v>#N/A</v>
      </c>
      <c r="S497" s="164" t="e">
        <f t="shared" si="511"/>
        <v>#N/A</v>
      </c>
      <c r="T497" s="164" t="e">
        <f t="shared" si="511"/>
        <v>#N/A</v>
      </c>
      <c r="U497" s="164" t="e">
        <f t="shared" si="511"/>
        <v>#N/A</v>
      </c>
      <c r="V497" s="135" t="e">
        <f t="shared" si="511"/>
        <v>#N/A</v>
      </c>
      <c r="W497" s="135" t="e">
        <f t="shared" si="511"/>
        <v>#N/A</v>
      </c>
      <c r="X497" s="135" t="e">
        <f t="shared" si="511"/>
        <v>#N/A</v>
      </c>
      <c r="Y497" s="135" t="e">
        <f t="shared" si="511"/>
        <v>#N/A</v>
      </c>
      <c r="Z497" s="135" t="e">
        <f t="shared" si="511"/>
        <v>#N/A</v>
      </c>
      <c r="AA497" s="135" t="e">
        <f t="shared" si="511"/>
        <v>#N/A</v>
      </c>
      <c r="AB497" s="135" t="e">
        <f t="shared" si="511"/>
        <v>#N/A</v>
      </c>
    </row>
    <row r="498" spans="1:28" ht="15.5">
      <c r="A498" s="29" t="s">
        <v>193</v>
      </c>
      <c r="B498" s="30" t="str">
        <f t="shared" si="0"/>
        <v>PhilippinesCity of Ligao</v>
      </c>
      <c r="C498" s="29" t="s">
        <v>30</v>
      </c>
      <c r="D498" s="30" t="s">
        <v>684</v>
      </c>
      <c r="E498" s="120">
        <v>0.241896</v>
      </c>
      <c r="F498" s="181">
        <v>5.856426E-2</v>
      </c>
      <c r="G498" s="181">
        <v>0.112370847</v>
      </c>
      <c r="H498" s="181">
        <v>0.199552958</v>
      </c>
      <c r="I498" s="120">
        <v>0.29072100000000001</v>
      </c>
      <c r="J498" s="28" t="s">
        <v>1649</v>
      </c>
      <c r="K498" s="135" t="e">
        <f t="shared" ref="K498:AB498" si="512">NA()</f>
        <v>#N/A</v>
      </c>
      <c r="L498" s="135" t="e">
        <f t="shared" si="512"/>
        <v>#N/A</v>
      </c>
      <c r="M498" s="164" t="e">
        <f t="shared" si="512"/>
        <v>#N/A</v>
      </c>
      <c r="N498" s="164" t="e">
        <f t="shared" si="512"/>
        <v>#N/A</v>
      </c>
      <c r="O498" s="165" t="e">
        <f t="shared" si="512"/>
        <v>#N/A</v>
      </c>
      <c r="P498" s="135" t="e">
        <f t="shared" si="512"/>
        <v>#N/A</v>
      </c>
      <c r="Q498" s="164" t="e">
        <f t="shared" si="512"/>
        <v>#N/A</v>
      </c>
      <c r="R498" s="164" t="e">
        <f t="shared" si="512"/>
        <v>#N/A</v>
      </c>
      <c r="S498" s="164" t="e">
        <f t="shared" si="512"/>
        <v>#N/A</v>
      </c>
      <c r="T498" s="164" t="e">
        <f t="shared" si="512"/>
        <v>#N/A</v>
      </c>
      <c r="U498" s="164" t="e">
        <f t="shared" si="512"/>
        <v>#N/A</v>
      </c>
      <c r="V498" s="135" t="e">
        <f t="shared" si="512"/>
        <v>#N/A</v>
      </c>
      <c r="W498" s="135" t="e">
        <f t="shared" si="512"/>
        <v>#N/A</v>
      </c>
      <c r="X498" s="135" t="e">
        <f t="shared" si="512"/>
        <v>#N/A</v>
      </c>
      <c r="Y498" s="135" t="e">
        <f t="shared" si="512"/>
        <v>#N/A</v>
      </c>
      <c r="Z498" s="135" t="e">
        <f t="shared" si="512"/>
        <v>#N/A</v>
      </c>
      <c r="AA498" s="135" t="e">
        <f t="shared" si="512"/>
        <v>#N/A</v>
      </c>
      <c r="AB498" s="135" t="e">
        <f t="shared" si="512"/>
        <v>#N/A</v>
      </c>
    </row>
    <row r="499" spans="1:28" ht="15.5">
      <c r="A499" s="29" t="s">
        <v>193</v>
      </c>
      <c r="B499" s="30" t="str">
        <f t="shared" si="0"/>
        <v>PhilippinesCity of Maasin (Capital)</v>
      </c>
      <c r="C499" s="29" t="s">
        <v>30</v>
      </c>
      <c r="D499" s="30" t="s">
        <v>1110</v>
      </c>
      <c r="E499" s="120">
        <v>0.24080199999999999</v>
      </c>
      <c r="F499" s="181">
        <v>4.8819542E-2</v>
      </c>
      <c r="G499" s="181">
        <v>9.4237961999999995E-2</v>
      </c>
      <c r="H499" s="181">
        <v>0.17393641900000001</v>
      </c>
      <c r="I499" s="120">
        <v>0.325351</v>
      </c>
      <c r="J499" s="28" t="s">
        <v>1649</v>
      </c>
      <c r="K499" s="135" t="e">
        <f t="shared" ref="K499:AB499" si="513">NA()</f>
        <v>#N/A</v>
      </c>
      <c r="L499" s="135" t="e">
        <f t="shared" si="513"/>
        <v>#N/A</v>
      </c>
      <c r="M499" s="164" t="e">
        <f t="shared" si="513"/>
        <v>#N/A</v>
      </c>
      <c r="N499" s="164" t="e">
        <f t="shared" si="513"/>
        <v>#N/A</v>
      </c>
      <c r="O499" s="165" t="e">
        <f t="shared" si="513"/>
        <v>#N/A</v>
      </c>
      <c r="P499" s="135" t="e">
        <f t="shared" si="513"/>
        <v>#N/A</v>
      </c>
      <c r="Q499" s="164" t="e">
        <f t="shared" si="513"/>
        <v>#N/A</v>
      </c>
      <c r="R499" s="164" t="e">
        <f t="shared" si="513"/>
        <v>#N/A</v>
      </c>
      <c r="S499" s="164" t="e">
        <f t="shared" si="513"/>
        <v>#N/A</v>
      </c>
      <c r="T499" s="164" t="e">
        <f t="shared" si="513"/>
        <v>#N/A</v>
      </c>
      <c r="U499" s="164" t="e">
        <f t="shared" si="513"/>
        <v>#N/A</v>
      </c>
      <c r="V499" s="135" t="e">
        <f t="shared" si="513"/>
        <v>#N/A</v>
      </c>
      <c r="W499" s="135" t="e">
        <f t="shared" si="513"/>
        <v>#N/A</v>
      </c>
      <c r="X499" s="135" t="e">
        <f t="shared" si="513"/>
        <v>#N/A</v>
      </c>
      <c r="Y499" s="135" t="e">
        <f t="shared" si="513"/>
        <v>#N/A</v>
      </c>
      <c r="Z499" s="135" t="e">
        <f t="shared" si="513"/>
        <v>#N/A</v>
      </c>
      <c r="AA499" s="135" t="e">
        <f t="shared" si="513"/>
        <v>#N/A</v>
      </c>
      <c r="AB499" s="135" t="e">
        <f t="shared" si="513"/>
        <v>#N/A</v>
      </c>
    </row>
    <row r="500" spans="1:28" ht="15.5">
      <c r="A500" s="29" t="s">
        <v>193</v>
      </c>
      <c r="B500" s="30" t="str">
        <f t="shared" si="0"/>
        <v>PhilippinesCity of Makati</v>
      </c>
      <c r="C500" s="29" t="s">
        <v>30</v>
      </c>
      <c r="D500" s="30" t="s">
        <v>1455</v>
      </c>
      <c r="E500" s="120">
        <v>0.31699899999999998</v>
      </c>
      <c r="F500" s="181">
        <v>3.6537807999999998E-2</v>
      </c>
      <c r="G500" s="181">
        <v>8.0334430999999998E-2</v>
      </c>
      <c r="H500" s="181">
        <v>0.185217352</v>
      </c>
      <c r="I500" s="120">
        <v>0.33514300000000002</v>
      </c>
      <c r="J500" s="28" t="s">
        <v>1649</v>
      </c>
      <c r="K500" s="135" t="e">
        <f t="shared" ref="K500:AB500" si="514">NA()</f>
        <v>#N/A</v>
      </c>
      <c r="L500" s="135" t="e">
        <f t="shared" si="514"/>
        <v>#N/A</v>
      </c>
      <c r="M500" s="164" t="e">
        <f t="shared" si="514"/>
        <v>#N/A</v>
      </c>
      <c r="N500" s="164" t="e">
        <f t="shared" si="514"/>
        <v>#N/A</v>
      </c>
      <c r="O500" s="165" t="e">
        <f t="shared" si="514"/>
        <v>#N/A</v>
      </c>
      <c r="P500" s="135" t="e">
        <f t="shared" si="514"/>
        <v>#N/A</v>
      </c>
      <c r="Q500" s="164" t="e">
        <f t="shared" si="514"/>
        <v>#N/A</v>
      </c>
      <c r="R500" s="164" t="e">
        <f t="shared" si="514"/>
        <v>#N/A</v>
      </c>
      <c r="S500" s="164" t="e">
        <f t="shared" si="514"/>
        <v>#N/A</v>
      </c>
      <c r="T500" s="164" t="e">
        <f t="shared" si="514"/>
        <v>#N/A</v>
      </c>
      <c r="U500" s="164" t="e">
        <f t="shared" si="514"/>
        <v>#N/A</v>
      </c>
      <c r="V500" s="135" t="e">
        <f t="shared" si="514"/>
        <v>#N/A</v>
      </c>
      <c r="W500" s="135" t="e">
        <f t="shared" si="514"/>
        <v>#N/A</v>
      </c>
      <c r="X500" s="135" t="e">
        <f t="shared" si="514"/>
        <v>#N/A</v>
      </c>
      <c r="Y500" s="135" t="e">
        <f t="shared" si="514"/>
        <v>#N/A</v>
      </c>
      <c r="Z500" s="135" t="e">
        <f t="shared" si="514"/>
        <v>#N/A</v>
      </c>
      <c r="AA500" s="135" t="e">
        <f t="shared" si="514"/>
        <v>#N/A</v>
      </c>
      <c r="AB500" s="135" t="e">
        <f t="shared" si="514"/>
        <v>#N/A</v>
      </c>
    </row>
    <row r="501" spans="1:28" ht="15.5">
      <c r="A501" s="29" t="s">
        <v>193</v>
      </c>
      <c r="B501" s="30" t="str">
        <f t="shared" si="0"/>
        <v>PhilippinesCity of Malabon</v>
      </c>
      <c r="C501" s="29" t="s">
        <v>30</v>
      </c>
      <c r="D501" s="30" t="s">
        <v>1450</v>
      </c>
      <c r="E501" s="120">
        <v>0.27664</v>
      </c>
      <c r="F501" s="181">
        <v>4.4927160000000001E-2</v>
      </c>
      <c r="G501" s="181">
        <v>9.4059229999999994E-2</v>
      </c>
      <c r="H501" s="181">
        <v>0.201931468</v>
      </c>
      <c r="I501" s="120">
        <v>0.32525300000000001</v>
      </c>
      <c r="J501" s="28" t="s">
        <v>1649</v>
      </c>
      <c r="K501" s="135" t="e">
        <f t="shared" ref="K501:AB501" si="515">NA()</f>
        <v>#N/A</v>
      </c>
      <c r="L501" s="135" t="e">
        <f t="shared" si="515"/>
        <v>#N/A</v>
      </c>
      <c r="M501" s="164" t="e">
        <f t="shared" si="515"/>
        <v>#N/A</v>
      </c>
      <c r="N501" s="164" t="e">
        <f t="shared" si="515"/>
        <v>#N/A</v>
      </c>
      <c r="O501" s="165" t="e">
        <f t="shared" si="515"/>
        <v>#N/A</v>
      </c>
      <c r="P501" s="135" t="e">
        <f t="shared" si="515"/>
        <v>#N/A</v>
      </c>
      <c r="Q501" s="164" t="e">
        <f t="shared" si="515"/>
        <v>#N/A</v>
      </c>
      <c r="R501" s="164" t="e">
        <f t="shared" si="515"/>
        <v>#N/A</v>
      </c>
      <c r="S501" s="164" t="e">
        <f t="shared" si="515"/>
        <v>#N/A</v>
      </c>
      <c r="T501" s="164" t="e">
        <f t="shared" si="515"/>
        <v>#N/A</v>
      </c>
      <c r="U501" s="164" t="e">
        <f t="shared" si="515"/>
        <v>#N/A</v>
      </c>
      <c r="V501" s="135" t="e">
        <f t="shared" si="515"/>
        <v>#N/A</v>
      </c>
      <c r="W501" s="135" t="e">
        <f t="shared" si="515"/>
        <v>#N/A</v>
      </c>
      <c r="X501" s="135" t="e">
        <f t="shared" si="515"/>
        <v>#N/A</v>
      </c>
      <c r="Y501" s="135" t="e">
        <f t="shared" si="515"/>
        <v>#N/A</v>
      </c>
      <c r="Z501" s="135" t="e">
        <f t="shared" si="515"/>
        <v>#N/A</v>
      </c>
      <c r="AA501" s="135" t="e">
        <f t="shared" si="515"/>
        <v>#N/A</v>
      </c>
      <c r="AB501" s="135" t="e">
        <f t="shared" si="515"/>
        <v>#N/A</v>
      </c>
    </row>
    <row r="502" spans="1:28" ht="15.5">
      <c r="A502" s="29" t="s">
        <v>193</v>
      </c>
      <c r="B502" s="30" t="str">
        <f t="shared" si="0"/>
        <v>PhilippinesCity of Malaybalay (Capital)</v>
      </c>
      <c r="C502" s="29" t="s">
        <v>30</v>
      </c>
      <c r="D502" s="30" t="s">
        <v>1218</v>
      </c>
      <c r="E502" s="120">
        <v>0.24875</v>
      </c>
      <c r="F502" s="181">
        <v>5.1573371999999999E-2</v>
      </c>
      <c r="G502" s="181">
        <v>0.10471582</v>
      </c>
      <c r="H502" s="181">
        <v>0.20578954899999999</v>
      </c>
      <c r="I502" s="120">
        <v>0.30949700000000002</v>
      </c>
      <c r="J502" s="28" t="s">
        <v>1649</v>
      </c>
      <c r="K502" s="135" t="e">
        <f t="shared" ref="K502:AB502" si="516">NA()</f>
        <v>#N/A</v>
      </c>
      <c r="L502" s="135" t="e">
        <f t="shared" si="516"/>
        <v>#N/A</v>
      </c>
      <c r="M502" s="164" t="e">
        <f t="shared" si="516"/>
        <v>#N/A</v>
      </c>
      <c r="N502" s="164" t="e">
        <f t="shared" si="516"/>
        <v>#N/A</v>
      </c>
      <c r="O502" s="165" t="e">
        <f t="shared" si="516"/>
        <v>#N/A</v>
      </c>
      <c r="P502" s="135" t="e">
        <f t="shared" si="516"/>
        <v>#N/A</v>
      </c>
      <c r="Q502" s="164" t="e">
        <f t="shared" si="516"/>
        <v>#N/A</v>
      </c>
      <c r="R502" s="164" t="e">
        <f t="shared" si="516"/>
        <v>#N/A</v>
      </c>
      <c r="S502" s="164" t="e">
        <f t="shared" si="516"/>
        <v>#N/A</v>
      </c>
      <c r="T502" s="164" t="e">
        <f t="shared" si="516"/>
        <v>#N/A</v>
      </c>
      <c r="U502" s="164" t="e">
        <f t="shared" si="516"/>
        <v>#N/A</v>
      </c>
      <c r="V502" s="135" t="e">
        <f t="shared" si="516"/>
        <v>#N/A</v>
      </c>
      <c r="W502" s="135" t="e">
        <f t="shared" si="516"/>
        <v>#N/A</v>
      </c>
      <c r="X502" s="135" t="e">
        <f t="shared" si="516"/>
        <v>#N/A</v>
      </c>
      <c r="Y502" s="135" t="e">
        <f t="shared" si="516"/>
        <v>#N/A</v>
      </c>
      <c r="Z502" s="135" t="e">
        <f t="shared" si="516"/>
        <v>#N/A</v>
      </c>
      <c r="AA502" s="135" t="e">
        <f t="shared" si="516"/>
        <v>#N/A</v>
      </c>
      <c r="AB502" s="135" t="e">
        <f t="shared" si="516"/>
        <v>#N/A</v>
      </c>
    </row>
    <row r="503" spans="1:28" ht="15.5">
      <c r="A503" s="29" t="s">
        <v>193</v>
      </c>
      <c r="B503" s="30" t="str">
        <f t="shared" si="0"/>
        <v>PhilippinesCity of Malolos (Capital)</v>
      </c>
      <c r="C503" s="29" t="s">
        <v>30</v>
      </c>
      <c r="D503" s="30" t="s">
        <v>440</v>
      </c>
      <c r="E503" s="120">
        <v>0.27698600000000001</v>
      </c>
      <c r="F503" s="181">
        <v>4.3729221999999998E-2</v>
      </c>
      <c r="G503" s="181">
        <v>9.2849718999999997E-2</v>
      </c>
      <c r="H503" s="181">
        <v>0.19280846099999999</v>
      </c>
      <c r="I503" s="120">
        <v>0.33385799999999999</v>
      </c>
      <c r="J503" s="28" t="s">
        <v>1649</v>
      </c>
      <c r="K503" s="135" t="e">
        <f t="shared" ref="K503:AB503" si="517">NA()</f>
        <v>#N/A</v>
      </c>
      <c r="L503" s="135" t="e">
        <f t="shared" si="517"/>
        <v>#N/A</v>
      </c>
      <c r="M503" s="164" t="e">
        <f t="shared" si="517"/>
        <v>#N/A</v>
      </c>
      <c r="N503" s="164" t="e">
        <f t="shared" si="517"/>
        <v>#N/A</v>
      </c>
      <c r="O503" s="165" t="e">
        <f t="shared" si="517"/>
        <v>#N/A</v>
      </c>
      <c r="P503" s="135" t="e">
        <f t="shared" si="517"/>
        <v>#N/A</v>
      </c>
      <c r="Q503" s="164" t="e">
        <f t="shared" si="517"/>
        <v>#N/A</v>
      </c>
      <c r="R503" s="164" t="e">
        <f t="shared" si="517"/>
        <v>#N/A</v>
      </c>
      <c r="S503" s="164" t="e">
        <f t="shared" si="517"/>
        <v>#N/A</v>
      </c>
      <c r="T503" s="164" t="e">
        <f t="shared" si="517"/>
        <v>#N/A</v>
      </c>
      <c r="U503" s="164" t="e">
        <f t="shared" si="517"/>
        <v>#N/A</v>
      </c>
      <c r="V503" s="135" t="e">
        <f t="shared" si="517"/>
        <v>#N/A</v>
      </c>
      <c r="W503" s="135" t="e">
        <f t="shared" si="517"/>
        <v>#N/A</v>
      </c>
      <c r="X503" s="135" t="e">
        <f t="shared" si="517"/>
        <v>#N/A</v>
      </c>
      <c r="Y503" s="135" t="e">
        <f t="shared" si="517"/>
        <v>#N/A</v>
      </c>
      <c r="Z503" s="135" t="e">
        <f t="shared" si="517"/>
        <v>#N/A</v>
      </c>
      <c r="AA503" s="135" t="e">
        <f t="shared" si="517"/>
        <v>#N/A</v>
      </c>
      <c r="AB503" s="135" t="e">
        <f t="shared" si="517"/>
        <v>#N/A</v>
      </c>
    </row>
    <row r="504" spans="1:28" ht="15.5">
      <c r="A504" s="29" t="s">
        <v>193</v>
      </c>
      <c r="B504" s="30" t="str">
        <f t="shared" si="0"/>
        <v>PhilippinesCity of Mandaluyong</v>
      </c>
      <c r="C504" s="29" t="s">
        <v>30</v>
      </c>
      <c r="D504" s="30" t="s">
        <v>1443</v>
      </c>
      <c r="E504" s="120">
        <v>0.305031</v>
      </c>
      <c r="F504" s="181">
        <v>3.8425892000000003E-2</v>
      </c>
      <c r="G504" s="181">
        <v>8.6122357999999996E-2</v>
      </c>
      <c r="H504" s="181">
        <v>0.204941544</v>
      </c>
      <c r="I504" s="120">
        <v>0.33501399999999998</v>
      </c>
      <c r="J504" s="28" t="s">
        <v>1649</v>
      </c>
      <c r="K504" s="135" t="e">
        <f t="shared" ref="K504:AB504" si="518">NA()</f>
        <v>#N/A</v>
      </c>
      <c r="L504" s="135" t="e">
        <f t="shared" si="518"/>
        <v>#N/A</v>
      </c>
      <c r="M504" s="164" t="e">
        <f t="shared" si="518"/>
        <v>#N/A</v>
      </c>
      <c r="N504" s="164" t="e">
        <f t="shared" si="518"/>
        <v>#N/A</v>
      </c>
      <c r="O504" s="165" t="e">
        <f t="shared" si="518"/>
        <v>#N/A</v>
      </c>
      <c r="P504" s="135" t="e">
        <f t="shared" si="518"/>
        <v>#N/A</v>
      </c>
      <c r="Q504" s="164" t="e">
        <f t="shared" si="518"/>
        <v>#N/A</v>
      </c>
      <c r="R504" s="164" t="e">
        <f t="shared" si="518"/>
        <v>#N/A</v>
      </c>
      <c r="S504" s="164" t="e">
        <f t="shared" si="518"/>
        <v>#N/A</v>
      </c>
      <c r="T504" s="164" t="e">
        <f t="shared" si="518"/>
        <v>#N/A</v>
      </c>
      <c r="U504" s="164" t="e">
        <f t="shared" si="518"/>
        <v>#N/A</v>
      </c>
      <c r="V504" s="135" t="e">
        <f t="shared" si="518"/>
        <v>#N/A</v>
      </c>
      <c r="W504" s="135" t="e">
        <f t="shared" si="518"/>
        <v>#N/A</v>
      </c>
      <c r="X504" s="135" t="e">
        <f t="shared" si="518"/>
        <v>#N/A</v>
      </c>
      <c r="Y504" s="135" t="e">
        <f t="shared" si="518"/>
        <v>#N/A</v>
      </c>
      <c r="Z504" s="135" t="e">
        <f t="shared" si="518"/>
        <v>#N/A</v>
      </c>
      <c r="AA504" s="135" t="e">
        <f t="shared" si="518"/>
        <v>#N/A</v>
      </c>
      <c r="AB504" s="135" t="e">
        <f t="shared" si="518"/>
        <v>#N/A</v>
      </c>
    </row>
    <row r="505" spans="1:28" ht="15.5">
      <c r="A505" s="29" t="s">
        <v>193</v>
      </c>
      <c r="B505" s="30" t="str">
        <f t="shared" si="0"/>
        <v>PhilippinesCity of Marikina</v>
      </c>
      <c r="C505" s="29" t="s">
        <v>30</v>
      </c>
      <c r="D505" s="30" t="s">
        <v>1444</v>
      </c>
      <c r="E505" s="120">
        <v>0.28913499999999998</v>
      </c>
      <c r="F505" s="181">
        <v>4.6352562E-2</v>
      </c>
      <c r="G505" s="181">
        <v>9.6991399000000006E-2</v>
      </c>
      <c r="H505" s="181">
        <v>0.19585970699999999</v>
      </c>
      <c r="I505" s="120">
        <v>0.31994</v>
      </c>
      <c r="J505" s="28" t="s">
        <v>1649</v>
      </c>
      <c r="K505" s="135" t="e">
        <f t="shared" ref="K505:AB505" si="519">NA()</f>
        <v>#N/A</v>
      </c>
      <c r="L505" s="135" t="e">
        <f t="shared" si="519"/>
        <v>#N/A</v>
      </c>
      <c r="M505" s="164" t="e">
        <f t="shared" si="519"/>
        <v>#N/A</v>
      </c>
      <c r="N505" s="164" t="e">
        <f t="shared" si="519"/>
        <v>#N/A</v>
      </c>
      <c r="O505" s="165" t="e">
        <f t="shared" si="519"/>
        <v>#N/A</v>
      </c>
      <c r="P505" s="135" t="e">
        <f t="shared" si="519"/>
        <v>#N/A</v>
      </c>
      <c r="Q505" s="164" t="e">
        <f t="shared" si="519"/>
        <v>#N/A</v>
      </c>
      <c r="R505" s="164" t="e">
        <f t="shared" si="519"/>
        <v>#N/A</v>
      </c>
      <c r="S505" s="164" t="e">
        <f t="shared" si="519"/>
        <v>#N/A</v>
      </c>
      <c r="T505" s="164" t="e">
        <f t="shared" si="519"/>
        <v>#N/A</v>
      </c>
      <c r="U505" s="164" t="e">
        <f t="shared" si="519"/>
        <v>#N/A</v>
      </c>
      <c r="V505" s="135" t="e">
        <f t="shared" si="519"/>
        <v>#N/A</v>
      </c>
      <c r="W505" s="135" t="e">
        <f t="shared" si="519"/>
        <v>#N/A</v>
      </c>
      <c r="X505" s="135" t="e">
        <f t="shared" si="519"/>
        <v>#N/A</v>
      </c>
      <c r="Y505" s="135" t="e">
        <f t="shared" si="519"/>
        <v>#N/A</v>
      </c>
      <c r="Z505" s="135" t="e">
        <f t="shared" si="519"/>
        <v>#N/A</v>
      </c>
      <c r="AA505" s="135" t="e">
        <f t="shared" si="519"/>
        <v>#N/A</v>
      </c>
      <c r="AB505" s="135" t="e">
        <f t="shared" si="519"/>
        <v>#N/A</v>
      </c>
    </row>
    <row r="506" spans="1:28" ht="15.5">
      <c r="A506" s="29" t="s">
        <v>193</v>
      </c>
      <c r="B506" s="30" t="str">
        <f t="shared" si="0"/>
        <v>PhilippinesCity of Masbate (Capital)</v>
      </c>
      <c r="C506" s="29" t="s">
        <v>30</v>
      </c>
      <c r="D506" s="30" t="s">
        <v>767</v>
      </c>
      <c r="E506" s="120">
        <v>0.237344</v>
      </c>
      <c r="F506" s="181">
        <v>6.1600394000000003E-2</v>
      </c>
      <c r="G506" s="181">
        <v>0.11655432</v>
      </c>
      <c r="H506" s="181">
        <v>0.19936261</v>
      </c>
      <c r="I506" s="120">
        <v>0.26827000000000001</v>
      </c>
      <c r="J506" s="28" t="s">
        <v>1649</v>
      </c>
      <c r="K506" s="135" t="e">
        <f t="shared" ref="K506:AB506" si="520">NA()</f>
        <v>#N/A</v>
      </c>
      <c r="L506" s="135" t="e">
        <f t="shared" si="520"/>
        <v>#N/A</v>
      </c>
      <c r="M506" s="164" t="e">
        <f t="shared" si="520"/>
        <v>#N/A</v>
      </c>
      <c r="N506" s="164" t="e">
        <f t="shared" si="520"/>
        <v>#N/A</v>
      </c>
      <c r="O506" s="165" t="e">
        <f t="shared" si="520"/>
        <v>#N/A</v>
      </c>
      <c r="P506" s="135" t="e">
        <f t="shared" si="520"/>
        <v>#N/A</v>
      </c>
      <c r="Q506" s="164" t="e">
        <f t="shared" si="520"/>
        <v>#N/A</v>
      </c>
      <c r="R506" s="164" t="e">
        <f t="shared" si="520"/>
        <v>#N/A</v>
      </c>
      <c r="S506" s="164" t="e">
        <f t="shared" si="520"/>
        <v>#N/A</v>
      </c>
      <c r="T506" s="164" t="e">
        <f t="shared" si="520"/>
        <v>#N/A</v>
      </c>
      <c r="U506" s="164" t="e">
        <f t="shared" si="520"/>
        <v>#N/A</v>
      </c>
      <c r="V506" s="135" t="e">
        <f t="shared" si="520"/>
        <v>#N/A</v>
      </c>
      <c r="W506" s="135" t="e">
        <f t="shared" si="520"/>
        <v>#N/A</v>
      </c>
      <c r="X506" s="135" t="e">
        <f t="shared" si="520"/>
        <v>#N/A</v>
      </c>
      <c r="Y506" s="135" t="e">
        <f t="shared" si="520"/>
        <v>#N/A</v>
      </c>
      <c r="Z506" s="135" t="e">
        <f t="shared" si="520"/>
        <v>#N/A</v>
      </c>
      <c r="AA506" s="135" t="e">
        <f t="shared" si="520"/>
        <v>#N/A</v>
      </c>
      <c r="AB506" s="135" t="e">
        <f t="shared" si="520"/>
        <v>#N/A</v>
      </c>
    </row>
    <row r="507" spans="1:28" ht="15.5">
      <c r="A507" s="29" t="s">
        <v>193</v>
      </c>
      <c r="B507" s="30" t="str">
        <f t="shared" si="0"/>
        <v>PhilippinesCity of Mati (Capital)</v>
      </c>
      <c r="C507" s="29" t="s">
        <v>30</v>
      </c>
      <c r="D507" s="30" t="s">
        <v>1359</v>
      </c>
      <c r="E507" s="120">
        <v>0.24802099999999999</v>
      </c>
      <c r="F507" s="181">
        <v>5.3287137999999998E-2</v>
      </c>
      <c r="G507" s="181">
        <v>0.109096577</v>
      </c>
      <c r="H507" s="181">
        <v>0.20120305199999999</v>
      </c>
      <c r="I507" s="120">
        <v>0.30870500000000001</v>
      </c>
      <c r="J507" s="28" t="s">
        <v>1649</v>
      </c>
      <c r="K507" s="135" t="e">
        <f t="shared" ref="K507:AB507" si="521">NA()</f>
        <v>#N/A</v>
      </c>
      <c r="L507" s="135" t="e">
        <f t="shared" si="521"/>
        <v>#N/A</v>
      </c>
      <c r="M507" s="164" t="e">
        <f t="shared" si="521"/>
        <v>#N/A</v>
      </c>
      <c r="N507" s="164" t="e">
        <f t="shared" si="521"/>
        <v>#N/A</v>
      </c>
      <c r="O507" s="165" t="e">
        <f t="shared" si="521"/>
        <v>#N/A</v>
      </c>
      <c r="P507" s="135" t="e">
        <f t="shared" si="521"/>
        <v>#N/A</v>
      </c>
      <c r="Q507" s="164" t="e">
        <f t="shared" si="521"/>
        <v>#N/A</v>
      </c>
      <c r="R507" s="164" t="e">
        <f t="shared" si="521"/>
        <v>#N/A</v>
      </c>
      <c r="S507" s="164" t="e">
        <f t="shared" si="521"/>
        <v>#N/A</v>
      </c>
      <c r="T507" s="164" t="e">
        <f t="shared" si="521"/>
        <v>#N/A</v>
      </c>
      <c r="U507" s="164" t="e">
        <f t="shared" si="521"/>
        <v>#N/A</v>
      </c>
      <c r="V507" s="135" t="e">
        <f t="shared" si="521"/>
        <v>#N/A</v>
      </c>
      <c r="W507" s="135" t="e">
        <f t="shared" si="521"/>
        <v>#N/A</v>
      </c>
      <c r="X507" s="135" t="e">
        <f t="shared" si="521"/>
        <v>#N/A</v>
      </c>
      <c r="Y507" s="135" t="e">
        <f t="shared" si="521"/>
        <v>#N/A</v>
      </c>
      <c r="Z507" s="135" t="e">
        <f t="shared" si="521"/>
        <v>#N/A</v>
      </c>
      <c r="AA507" s="135" t="e">
        <f t="shared" si="521"/>
        <v>#N/A</v>
      </c>
      <c r="AB507" s="135" t="e">
        <f t="shared" si="521"/>
        <v>#N/A</v>
      </c>
    </row>
    <row r="508" spans="1:28" ht="15.5">
      <c r="A508" s="29" t="s">
        <v>193</v>
      </c>
      <c r="B508" s="30" t="str">
        <f t="shared" si="0"/>
        <v>PhilippinesCity of Meycauayan</v>
      </c>
      <c r="C508" s="29" t="s">
        <v>30</v>
      </c>
      <c r="D508" s="30" t="s">
        <v>442</v>
      </c>
      <c r="E508" s="120">
        <v>0.27461799999999997</v>
      </c>
      <c r="F508" s="181">
        <v>4.3839049999999997E-2</v>
      </c>
      <c r="G508" s="181">
        <v>8.9682087999999993E-2</v>
      </c>
      <c r="H508" s="181">
        <v>0.19466910300000001</v>
      </c>
      <c r="I508" s="120">
        <v>0.33105000000000001</v>
      </c>
      <c r="J508" s="28" t="s">
        <v>1649</v>
      </c>
      <c r="K508" s="135" t="e">
        <f t="shared" ref="K508:AB508" si="522">NA()</f>
        <v>#N/A</v>
      </c>
      <c r="L508" s="135" t="e">
        <f t="shared" si="522"/>
        <v>#N/A</v>
      </c>
      <c r="M508" s="164" t="e">
        <f t="shared" si="522"/>
        <v>#N/A</v>
      </c>
      <c r="N508" s="164" t="e">
        <f t="shared" si="522"/>
        <v>#N/A</v>
      </c>
      <c r="O508" s="165" t="e">
        <f t="shared" si="522"/>
        <v>#N/A</v>
      </c>
      <c r="P508" s="135" t="e">
        <f t="shared" si="522"/>
        <v>#N/A</v>
      </c>
      <c r="Q508" s="164" t="e">
        <f t="shared" si="522"/>
        <v>#N/A</v>
      </c>
      <c r="R508" s="164" t="e">
        <f t="shared" si="522"/>
        <v>#N/A</v>
      </c>
      <c r="S508" s="164" t="e">
        <f t="shared" si="522"/>
        <v>#N/A</v>
      </c>
      <c r="T508" s="164" t="e">
        <f t="shared" si="522"/>
        <v>#N/A</v>
      </c>
      <c r="U508" s="164" t="e">
        <f t="shared" si="522"/>
        <v>#N/A</v>
      </c>
      <c r="V508" s="135" t="e">
        <f t="shared" si="522"/>
        <v>#N/A</v>
      </c>
      <c r="W508" s="135" t="e">
        <f t="shared" si="522"/>
        <v>#N/A</v>
      </c>
      <c r="X508" s="135" t="e">
        <f t="shared" si="522"/>
        <v>#N/A</v>
      </c>
      <c r="Y508" s="135" t="e">
        <f t="shared" si="522"/>
        <v>#N/A</v>
      </c>
      <c r="Z508" s="135" t="e">
        <f t="shared" si="522"/>
        <v>#N/A</v>
      </c>
      <c r="AA508" s="135" t="e">
        <f t="shared" si="522"/>
        <v>#N/A</v>
      </c>
      <c r="AB508" s="135" t="e">
        <f t="shared" si="522"/>
        <v>#N/A</v>
      </c>
    </row>
    <row r="509" spans="1:28" ht="15.5">
      <c r="A509" s="29" t="s">
        <v>193</v>
      </c>
      <c r="B509" s="30" t="str">
        <f t="shared" si="0"/>
        <v>PhilippinesCity of Muntinlupa</v>
      </c>
      <c r="C509" s="29" t="s">
        <v>30</v>
      </c>
      <c r="D509" s="30" t="s">
        <v>1456</v>
      </c>
      <c r="E509" s="120">
        <v>0.28350700000000001</v>
      </c>
      <c r="F509" s="181">
        <v>4.0165785000000002E-2</v>
      </c>
      <c r="G509" s="181">
        <v>8.5382025E-2</v>
      </c>
      <c r="H509" s="181">
        <v>0.19018094799999999</v>
      </c>
      <c r="I509" s="120">
        <v>0.35387299999999999</v>
      </c>
      <c r="J509" s="28" t="s">
        <v>1649</v>
      </c>
      <c r="K509" s="135" t="e">
        <f t="shared" ref="K509:AB509" si="523">NA()</f>
        <v>#N/A</v>
      </c>
      <c r="L509" s="135" t="e">
        <f t="shared" si="523"/>
        <v>#N/A</v>
      </c>
      <c r="M509" s="164" t="e">
        <f t="shared" si="523"/>
        <v>#N/A</v>
      </c>
      <c r="N509" s="164" t="e">
        <f t="shared" si="523"/>
        <v>#N/A</v>
      </c>
      <c r="O509" s="165" t="e">
        <f t="shared" si="523"/>
        <v>#N/A</v>
      </c>
      <c r="P509" s="135" t="e">
        <f t="shared" si="523"/>
        <v>#N/A</v>
      </c>
      <c r="Q509" s="164" t="e">
        <f t="shared" si="523"/>
        <v>#N/A</v>
      </c>
      <c r="R509" s="164" t="e">
        <f t="shared" si="523"/>
        <v>#N/A</v>
      </c>
      <c r="S509" s="164" t="e">
        <f t="shared" si="523"/>
        <v>#N/A</v>
      </c>
      <c r="T509" s="164" t="e">
        <f t="shared" si="523"/>
        <v>#N/A</v>
      </c>
      <c r="U509" s="164" t="e">
        <f t="shared" si="523"/>
        <v>#N/A</v>
      </c>
      <c r="V509" s="135" t="e">
        <f t="shared" si="523"/>
        <v>#N/A</v>
      </c>
      <c r="W509" s="135" t="e">
        <f t="shared" si="523"/>
        <v>#N/A</v>
      </c>
      <c r="X509" s="135" t="e">
        <f t="shared" si="523"/>
        <v>#N/A</v>
      </c>
      <c r="Y509" s="135" t="e">
        <f t="shared" si="523"/>
        <v>#N/A</v>
      </c>
      <c r="Z509" s="135" t="e">
        <f t="shared" si="523"/>
        <v>#N/A</v>
      </c>
      <c r="AA509" s="135" t="e">
        <f t="shared" si="523"/>
        <v>#N/A</v>
      </c>
      <c r="AB509" s="135" t="e">
        <f t="shared" si="523"/>
        <v>#N/A</v>
      </c>
    </row>
    <row r="510" spans="1:28" ht="15.5">
      <c r="A510" s="29" t="s">
        <v>193</v>
      </c>
      <c r="B510" s="30" t="str">
        <f t="shared" si="0"/>
        <v>PhilippinesCity of Naga</v>
      </c>
      <c r="C510" s="29" t="s">
        <v>30</v>
      </c>
      <c r="D510" s="30" t="s">
        <v>971</v>
      </c>
      <c r="E510" s="120">
        <v>0.25655299999999998</v>
      </c>
      <c r="F510" s="181">
        <v>5.1550756000000003E-2</v>
      </c>
      <c r="G510" s="181">
        <v>0.100725702</v>
      </c>
      <c r="H510" s="181">
        <v>0.19489416800000001</v>
      </c>
      <c r="I510" s="120">
        <v>0.30532199999999998</v>
      </c>
      <c r="J510" s="28" t="s">
        <v>1649</v>
      </c>
      <c r="K510" s="135" t="e">
        <f t="shared" ref="K510:AB510" si="524">NA()</f>
        <v>#N/A</v>
      </c>
      <c r="L510" s="135" t="e">
        <f t="shared" si="524"/>
        <v>#N/A</v>
      </c>
      <c r="M510" s="164" t="e">
        <f t="shared" si="524"/>
        <v>#N/A</v>
      </c>
      <c r="N510" s="164" t="e">
        <f t="shared" si="524"/>
        <v>#N/A</v>
      </c>
      <c r="O510" s="165" t="e">
        <f t="shared" si="524"/>
        <v>#N/A</v>
      </c>
      <c r="P510" s="135" t="e">
        <f t="shared" si="524"/>
        <v>#N/A</v>
      </c>
      <c r="Q510" s="164" t="e">
        <f t="shared" si="524"/>
        <v>#N/A</v>
      </c>
      <c r="R510" s="164" t="e">
        <f t="shared" si="524"/>
        <v>#N/A</v>
      </c>
      <c r="S510" s="164" t="e">
        <f t="shared" si="524"/>
        <v>#N/A</v>
      </c>
      <c r="T510" s="164" t="e">
        <f t="shared" si="524"/>
        <v>#N/A</v>
      </c>
      <c r="U510" s="164" t="e">
        <f t="shared" si="524"/>
        <v>#N/A</v>
      </c>
      <c r="V510" s="135" t="e">
        <f t="shared" si="524"/>
        <v>#N/A</v>
      </c>
      <c r="W510" s="135" t="e">
        <f t="shared" si="524"/>
        <v>#N/A</v>
      </c>
      <c r="X510" s="135" t="e">
        <f t="shared" si="524"/>
        <v>#N/A</v>
      </c>
      <c r="Y510" s="135" t="e">
        <f t="shared" si="524"/>
        <v>#N/A</v>
      </c>
      <c r="Z510" s="135" t="e">
        <f t="shared" si="524"/>
        <v>#N/A</v>
      </c>
      <c r="AA510" s="135" t="e">
        <f t="shared" si="524"/>
        <v>#N/A</v>
      </c>
      <c r="AB510" s="135" t="e">
        <f t="shared" si="524"/>
        <v>#N/A</v>
      </c>
    </row>
    <row r="511" spans="1:28" ht="15.5">
      <c r="A511" s="29" t="s">
        <v>193</v>
      </c>
      <c r="B511" s="30" t="str">
        <f t="shared" si="0"/>
        <v>PhilippinesCity of Navotas</v>
      </c>
      <c r="C511" s="29" t="s">
        <v>30</v>
      </c>
      <c r="D511" s="30" t="s">
        <v>1451</v>
      </c>
      <c r="E511" s="120">
        <v>0.27001199999999997</v>
      </c>
      <c r="F511" s="181">
        <v>4.7193370999999998E-2</v>
      </c>
      <c r="G511" s="181">
        <v>9.6242728999999999E-2</v>
      </c>
      <c r="H511" s="181">
        <v>0.19793316</v>
      </c>
      <c r="I511" s="120">
        <v>0.318689</v>
      </c>
      <c r="J511" s="28" t="s">
        <v>1649</v>
      </c>
      <c r="K511" s="135" t="e">
        <f t="shared" ref="K511:AB511" si="525">NA()</f>
        <v>#N/A</v>
      </c>
      <c r="L511" s="135" t="e">
        <f t="shared" si="525"/>
        <v>#N/A</v>
      </c>
      <c r="M511" s="164" t="e">
        <f t="shared" si="525"/>
        <v>#N/A</v>
      </c>
      <c r="N511" s="164" t="e">
        <f t="shared" si="525"/>
        <v>#N/A</v>
      </c>
      <c r="O511" s="165" t="e">
        <f t="shared" si="525"/>
        <v>#N/A</v>
      </c>
      <c r="P511" s="135" t="e">
        <f t="shared" si="525"/>
        <v>#N/A</v>
      </c>
      <c r="Q511" s="164" t="e">
        <f t="shared" si="525"/>
        <v>#N/A</v>
      </c>
      <c r="R511" s="164" t="e">
        <f t="shared" si="525"/>
        <v>#N/A</v>
      </c>
      <c r="S511" s="164" t="e">
        <f t="shared" si="525"/>
        <v>#N/A</v>
      </c>
      <c r="T511" s="164" t="e">
        <f t="shared" si="525"/>
        <v>#N/A</v>
      </c>
      <c r="U511" s="164" t="e">
        <f t="shared" si="525"/>
        <v>#N/A</v>
      </c>
      <c r="V511" s="135" t="e">
        <f t="shared" si="525"/>
        <v>#N/A</v>
      </c>
      <c r="W511" s="135" t="e">
        <f t="shared" si="525"/>
        <v>#N/A</v>
      </c>
      <c r="X511" s="135" t="e">
        <f t="shared" si="525"/>
        <v>#N/A</v>
      </c>
      <c r="Y511" s="135" t="e">
        <f t="shared" si="525"/>
        <v>#N/A</v>
      </c>
      <c r="Z511" s="135" t="e">
        <f t="shared" si="525"/>
        <v>#N/A</v>
      </c>
      <c r="AA511" s="135" t="e">
        <f t="shared" si="525"/>
        <v>#N/A</v>
      </c>
      <c r="AB511" s="135" t="e">
        <f t="shared" si="525"/>
        <v>#N/A</v>
      </c>
    </row>
    <row r="512" spans="1:28" ht="15.5">
      <c r="A512" s="29" t="s">
        <v>193</v>
      </c>
      <c r="B512" s="30" t="str">
        <f t="shared" si="0"/>
        <v>PhilippinesCity of Panabo</v>
      </c>
      <c r="C512" s="29" t="s">
        <v>30</v>
      </c>
      <c r="D512" s="30" t="s">
        <v>1333</v>
      </c>
      <c r="E512" s="120">
        <v>0.25927</v>
      </c>
      <c r="F512" s="181">
        <v>4.9615653000000003E-2</v>
      </c>
      <c r="G512" s="181">
        <v>9.7004858999999999E-2</v>
      </c>
      <c r="H512" s="181">
        <v>0.186387792</v>
      </c>
      <c r="I512" s="120">
        <v>0.31651899999999999</v>
      </c>
      <c r="J512" s="28" t="s">
        <v>1649</v>
      </c>
      <c r="K512" s="135" t="e">
        <f t="shared" ref="K512:AB512" si="526">NA()</f>
        <v>#N/A</v>
      </c>
      <c r="L512" s="135" t="e">
        <f t="shared" si="526"/>
        <v>#N/A</v>
      </c>
      <c r="M512" s="164" t="e">
        <f t="shared" si="526"/>
        <v>#N/A</v>
      </c>
      <c r="N512" s="164" t="e">
        <f t="shared" si="526"/>
        <v>#N/A</v>
      </c>
      <c r="O512" s="165" t="e">
        <f t="shared" si="526"/>
        <v>#N/A</v>
      </c>
      <c r="P512" s="135" t="e">
        <f t="shared" si="526"/>
        <v>#N/A</v>
      </c>
      <c r="Q512" s="164" t="e">
        <f t="shared" si="526"/>
        <v>#N/A</v>
      </c>
      <c r="R512" s="164" t="e">
        <f t="shared" si="526"/>
        <v>#N/A</v>
      </c>
      <c r="S512" s="164" t="e">
        <f t="shared" si="526"/>
        <v>#N/A</v>
      </c>
      <c r="T512" s="164" t="e">
        <f t="shared" si="526"/>
        <v>#N/A</v>
      </c>
      <c r="U512" s="164" t="e">
        <f t="shared" si="526"/>
        <v>#N/A</v>
      </c>
      <c r="V512" s="135" t="e">
        <f t="shared" si="526"/>
        <v>#N/A</v>
      </c>
      <c r="W512" s="135" t="e">
        <f t="shared" si="526"/>
        <v>#N/A</v>
      </c>
      <c r="X512" s="135" t="e">
        <f t="shared" si="526"/>
        <v>#N/A</v>
      </c>
      <c r="Y512" s="135" t="e">
        <f t="shared" si="526"/>
        <v>#N/A</v>
      </c>
      <c r="Z512" s="135" t="e">
        <f t="shared" si="526"/>
        <v>#N/A</v>
      </c>
      <c r="AA512" s="135" t="e">
        <f t="shared" si="526"/>
        <v>#N/A</v>
      </c>
      <c r="AB512" s="135" t="e">
        <f t="shared" si="526"/>
        <v>#N/A</v>
      </c>
    </row>
    <row r="513" spans="1:28" ht="15.5">
      <c r="A513" s="29" t="s">
        <v>193</v>
      </c>
      <c r="B513" s="30" t="str">
        <f t="shared" si="0"/>
        <v>PhilippinesCity of Parañaque</v>
      </c>
      <c r="C513" s="29" t="s">
        <v>30</v>
      </c>
      <c r="D513" s="30" t="s">
        <v>1457</v>
      </c>
      <c r="E513" s="120">
        <v>0.30619099999999999</v>
      </c>
      <c r="F513" s="181">
        <v>3.9005920999999999E-2</v>
      </c>
      <c r="G513" s="181">
        <v>8.7131395E-2</v>
      </c>
      <c r="H513" s="181">
        <v>0.20266677899999999</v>
      </c>
      <c r="I513" s="120">
        <v>0.330901</v>
      </c>
      <c r="J513" s="28" t="s">
        <v>1649</v>
      </c>
      <c r="K513" s="135" t="e">
        <f t="shared" ref="K513:AB513" si="527">NA()</f>
        <v>#N/A</v>
      </c>
      <c r="L513" s="135" t="e">
        <f t="shared" si="527"/>
        <v>#N/A</v>
      </c>
      <c r="M513" s="164" t="e">
        <f t="shared" si="527"/>
        <v>#N/A</v>
      </c>
      <c r="N513" s="164" t="e">
        <f t="shared" si="527"/>
        <v>#N/A</v>
      </c>
      <c r="O513" s="165" t="e">
        <f t="shared" si="527"/>
        <v>#N/A</v>
      </c>
      <c r="P513" s="135" t="e">
        <f t="shared" si="527"/>
        <v>#N/A</v>
      </c>
      <c r="Q513" s="164" t="e">
        <f t="shared" si="527"/>
        <v>#N/A</v>
      </c>
      <c r="R513" s="164" t="e">
        <f t="shared" si="527"/>
        <v>#N/A</v>
      </c>
      <c r="S513" s="164" t="e">
        <f t="shared" si="527"/>
        <v>#N/A</v>
      </c>
      <c r="T513" s="164" t="e">
        <f t="shared" si="527"/>
        <v>#N/A</v>
      </c>
      <c r="U513" s="164" t="e">
        <f t="shared" si="527"/>
        <v>#N/A</v>
      </c>
      <c r="V513" s="135" t="e">
        <f t="shared" si="527"/>
        <v>#N/A</v>
      </c>
      <c r="W513" s="135" t="e">
        <f t="shared" si="527"/>
        <v>#N/A</v>
      </c>
      <c r="X513" s="135" t="e">
        <f t="shared" si="527"/>
        <v>#N/A</v>
      </c>
      <c r="Y513" s="135" t="e">
        <f t="shared" si="527"/>
        <v>#N/A</v>
      </c>
      <c r="Z513" s="135" t="e">
        <f t="shared" si="527"/>
        <v>#N/A</v>
      </c>
      <c r="AA513" s="135" t="e">
        <f t="shared" si="527"/>
        <v>#N/A</v>
      </c>
      <c r="AB513" s="135" t="e">
        <f t="shared" si="527"/>
        <v>#N/A</v>
      </c>
    </row>
    <row r="514" spans="1:28" ht="15.5">
      <c r="A514" s="29" t="s">
        <v>193</v>
      </c>
      <c r="B514" s="30" t="str">
        <f t="shared" si="0"/>
        <v>PhilippinesCity of Pasig</v>
      </c>
      <c r="C514" s="29" t="s">
        <v>30</v>
      </c>
      <c r="D514" s="30" t="s">
        <v>1445</v>
      </c>
      <c r="E514" s="120">
        <v>0.29663800000000001</v>
      </c>
      <c r="F514" s="181">
        <v>4.4333377E-2</v>
      </c>
      <c r="G514" s="181">
        <v>9.1334569000000004E-2</v>
      </c>
      <c r="H514" s="181">
        <v>0.188860056</v>
      </c>
      <c r="I514" s="120">
        <v>0.31846000000000002</v>
      </c>
      <c r="J514" s="28" t="s">
        <v>1649</v>
      </c>
      <c r="K514" s="135" t="e">
        <f t="shared" ref="K514:AB514" si="528">NA()</f>
        <v>#N/A</v>
      </c>
      <c r="L514" s="135" t="e">
        <f t="shared" si="528"/>
        <v>#N/A</v>
      </c>
      <c r="M514" s="164" t="e">
        <f t="shared" si="528"/>
        <v>#N/A</v>
      </c>
      <c r="N514" s="164" t="e">
        <f t="shared" si="528"/>
        <v>#N/A</v>
      </c>
      <c r="O514" s="165" t="e">
        <f t="shared" si="528"/>
        <v>#N/A</v>
      </c>
      <c r="P514" s="135" t="e">
        <f t="shared" si="528"/>
        <v>#N/A</v>
      </c>
      <c r="Q514" s="164" t="e">
        <f t="shared" si="528"/>
        <v>#N/A</v>
      </c>
      <c r="R514" s="164" t="e">
        <f t="shared" si="528"/>
        <v>#N/A</v>
      </c>
      <c r="S514" s="164" t="e">
        <f t="shared" si="528"/>
        <v>#N/A</v>
      </c>
      <c r="T514" s="164" t="e">
        <f t="shared" si="528"/>
        <v>#N/A</v>
      </c>
      <c r="U514" s="164" t="e">
        <f t="shared" si="528"/>
        <v>#N/A</v>
      </c>
      <c r="V514" s="135" t="e">
        <f t="shared" si="528"/>
        <v>#N/A</v>
      </c>
      <c r="W514" s="135" t="e">
        <f t="shared" si="528"/>
        <v>#N/A</v>
      </c>
      <c r="X514" s="135" t="e">
        <f t="shared" si="528"/>
        <v>#N/A</v>
      </c>
      <c r="Y514" s="135" t="e">
        <f t="shared" si="528"/>
        <v>#N/A</v>
      </c>
      <c r="Z514" s="135" t="e">
        <f t="shared" si="528"/>
        <v>#N/A</v>
      </c>
      <c r="AA514" s="135" t="e">
        <f t="shared" si="528"/>
        <v>#N/A</v>
      </c>
      <c r="AB514" s="135" t="e">
        <f t="shared" si="528"/>
        <v>#N/A</v>
      </c>
    </row>
    <row r="515" spans="1:28" ht="15.5">
      <c r="A515" s="29" t="s">
        <v>193</v>
      </c>
      <c r="B515" s="30" t="str">
        <f t="shared" si="0"/>
        <v>PhilippinesCity of Passi</v>
      </c>
      <c r="C515" s="29" t="s">
        <v>30</v>
      </c>
      <c r="D515" s="30" t="s">
        <v>877</v>
      </c>
      <c r="E515" s="120">
        <v>0.243122</v>
      </c>
      <c r="F515" s="181">
        <v>4.9128427000000002E-2</v>
      </c>
      <c r="G515" s="181">
        <v>9.7710567999999998E-2</v>
      </c>
      <c r="H515" s="181">
        <v>0.18906436200000001</v>
      </c>
      <c r="I515" s="120">
        <v>0.31709399999999999</v>
      </c>
      <c r="J515" s="28" t="s">
        <v>1649</v>
      </c>
      <c r="K515" s="135" t="e">
        <f t="shared" ref="K515:AB515" si="529">NA()</f>
        <v>#N/A</v>
      </c>
      <c r="L515" s="135" t="e">
        <f t="shared" si="529"/>
        <v>#N/A</v>
      </c>
      <c r="M515" s="164" t="e">
        <f t="shared" si="529"/>
        <v>#N/A</v>
      </c>
      <c r="N515" s="164" t="e">
        <f t="shared" si="529"/>
        <v>#N/A</v>
      </c>
      <c r="O515" s="165" t="e">
        <f t="shared" si="529"/>
        <v>#N/A</v>
      </c>
      <c r="P515" s="135" t="e">
        <f t="shared" si="529"/>
        <v>#N/A</v>
      </c>
      <c r="Q515" s="164" t="e">
        <f t="shared" si="529"/>
        <v>#N/A</v>
      </c>
      <c r="R515" s="164" t="e">
        <f t="shared" si="529"/>
        <v>#N/A</v>
      </c>
      <c r="S515" s="164" t="e">
        <f t="shared" si="529"/>
        <v>#N/A</v>
      </c>
      <c r="T515" s="164" t="e">
        <f t="shared" si="529"/>
        <v>#N/A</v>
      </c>
      <c r="U515" s="164" t="e">
        <f t="shared" si="529"/>
        <v>#N/A</v>
      </c>
      <c r="V515" s="135" t="e">
        <f t="shared" si="529"/>
        <v>#N/A</v>
      </c>
      <c r="W515" s="135" t="e">
        <f t="shared" si="529"/>
        <v>#N/A</v>
      </c>
      <c r="X515" s="135" t="e">
        <f t="shared" si="529"/>
        <v>#N/A</v>
      </c>
      <c r="Y515" s="135" t="e">
        <f t="shared" si="529"/>
        <v>#N/A</v>
      </c>
      <c r="Z515" s="135" t="e">
        <f t="shared" si="529"/>
        <v>#N/A</v>
      </c>
      <c r="AA515" s="135" t="e">
        <f t="shared" si="529"/>
        <v>#N/A</v>
      </c>
      <c r="AB515" s="135" t="e">
        <f t="shared" si="529"/>
        <v>#N/A</v>
      </c>
    </row>
    <row r="516" spans="1:28" ht="15.5">
      <c r="A516" s="29" t="s">
        <v>193</v>
      </c>
      <c r="B516" s="30" t="str">
        <f t="shared" si="0"/>
        <v>PhilippinesCity of San Fernando (Capital)</v>
      </c>
      <c r="C516" s="29" t="s">
        <v>30</v>
      </c>
      <c r="D516" s="30" t="s">
        <v>270</v>
      </c>
      <c r="E516" s="120">
        <v>0.27420299999999997</v>
      </c>
      <c r="F516" s="181">
        <v>4.5534003000000003E-2</v>
      </c>
      <c r="G516" s="181">
        <v>9.3917675000000006E-2</v>
      </c>
      <c r="H516" s="181">
        <v>0.193133258</v>
      </c>
      <c r="I516" s="120">
        <v>0.33111200000000002</v>
      </c>
      <c r="J516" s="28" t="s">
        <v>1649</v>
      </c>
      <c r="K516" s="135" t="e">
        <f t="shared" ref="K516:AB516" si="530">NA()</f>
        <v>#N/A</v>
      </c>
      <c r="L516" s="135" t="e">
        <f t="shared" si="530"/>
        <v>#N/A</v>
      </c>
      <c r="M516" s="164" t="e">
        <f t="shared" si="530"/>
        <v>#N/A</v>
      </c>
      <c r="N516" s="164" t="e">
        <f t="shared" si="530"/>
        <v>#N/A</v>
      </c>
      <c r="O516" s="165" t="e">
        <f t="shared" si="530"/>
        <v>#N/A</v>
      </c>
      <c r="P516" s="135" t="e">
        <f t="shared" si="530"/>
        <v>#N/A</v>
      </c>
      <c r="Q516" s="164" t="e">
        <f t="shared" si="530"/>
        <v>#N/A</v>
      </c>
      <c r="R516" s="164" t="e">
        <f t="shared" si="530"/>
        <v>#N/A</v>
      </c>
      <c r="S516" s="164" t="e">
        <f t="shared" si="530"/>
        <v>#N/A</v>
      </c>
      <c r="T516" s="164" t="e">
        <f t="shared" si="530"/>
        <v>#N/A</v>
      </c>
      <c r="U516" s="164" t="e">
        <f t="shared" si="530"/>
        <v>#N/A</v>
      </c>
      <c r="V516" s="135" t="e">
        <f t="shared" si="530"/>
        <v>#N/A</v>
      </c>
      <c r="W516" s="135" t="e">
        <f t="shared" si="530"/>
        <v>#N/A</v>
      </c>
      <c r="X516" s="135" t="e">
        <f t="shared" si="530"/>
        <v>#N/A</v>
      </c>
      <c r="Y516" s="135" t="e">
        <f t="shared" si="530"/>
        <v>#N/A</v>
      </c>
      <c r="Z516" s="135" t="e">
        <f t="shared" si="530"/>
        <v>#N/A</v>
      </c>
      <c r="AA516" s="135" t="e">
        <f t="shared" si="530"/>
        <v>#N/A</v>
      </c>
      <c r="AB516" s="135" t="e">
        <f t="shared" si="530"/>
        <v>#N/A</v>
      </c>
    </row>
    <row r="517" spans="1:28" ht="15.5">
      <c r="A517" s="29" t="s">
        <v>193</v>
      </c>
      <c r="B517" s="30" t="str">
        <f t="shared" si="0"/>
        <v>PhilippinesCity of San Jose Del Monte</v>
      </c>
      <c r="C517" s="29" t="s">
        <v>30</v>
      </c>
      <c r="D517" s="30" t="s">
        <v>449</v>
      </c>
      <c r="E517" s="120">
        <v>0.26883499999999999</v>
      </c>
      <c r="F517" s="181">
        <v>5.0441656000000001E-2</v>
      </c>
      <c r="G517" s="181">
        <v>0.10285339</v>
      </c>
      <c r="H517" s="181">
        <v>0.20075981300000001</v>
      </c>
      <c r="I517" s="120">
        <v>0.30491600000000002</v>
      </c>
      <c r="J517" s="28" t="s">
        <v>1649</v>
      </c>
      <c r="K517" s="135" t="e">
        <f t="shared" ref="K517:AB517" si="531">NA()</f>
        <v>#N/A</v>
      </c>
      <c r="L517" s="135" t="e">
        <f t="shared" si="531"/>
        <v>#N/A</v>
      </c>
      <c r="M517" s="164" t="e">
        <f t="shared" si="531"/>
        <v>#N/A</v>
      </c>
      <c r="N517" s="164" t="e">
        <f t="shared" si="531"/>
        <v>#N/A</v>
      </c>
      <c r="O517" s="165" t="e">
        <f t="shared" si="531"/>
        <v>#N/A</v>
      </c>
      <c r="P517" s="135" t="e">
        <f t="shared" si="531"/>
        <v>#N/A</v>
      </c>
      <c r="Q517" s="164" t="e">
        <f t="shared" si="531"/>
        <v>#N/A</v>
      </c>
      <c r="R517" s="164" t="e">
        <f t="shared" si="531"/>
        <v>#N/A</v>
      </c>
      <c r="S517" s="164" t="e">
        <f t="shared" si="531"/>
        <v>#N/A</v>
      </c>
      <c r="T517" s="164" t="e">
        <f t="shared" si="531"/>
        <v>#N/A</v>
      </c>
      <c r="U517" s="164" t="e">
        <f t="shared" si="531"/>
        <v>#N/A</v>
      </c>
      <c r="V517" s="135" t="e">
        <f t="shared" si="531"/>
        <v>#N/A</v>
      </c>
      <c r="W517" s="135" t="e">
        <f t="shared" si="531"/>
        <v>#N/A</v>
      </c>
      <c r="X517" s="135" t="e">
        <f t="shared" si="531"/>
        <v>#N/A</v>
      </c>
      <c r="Y517" s="135" t="e">
        <f t="shared" si="531"/>
        <v>#N/A</v>
      </c>
      <c r="Z517" s="135" t="e">
        <f t="shared" si="531"/>
        <v>#N/A</v>
      </c>
      <c r="AA517" s="135" t="e">
        <f t="shared" si="531"/>
        <v>#N/A</v>
      </c>
      <c r="AB517" s="135" t="e">
        <f t="shared" si="531"/>
        <v>#N/A</v>
      </c>
    </row>
    <row r="518" spans="1:28" ht="15.5">
      <c r="A518" s="29" t="s">
        <v>193</v>
      </c>
      <c r="B518" s="30" t="str">
        <f t="shared" si="0"/>
        <v>PhilippinesCity of San Juan</v>
      </c>
      <c r="C518" s="29" t="s">
        <v>30</v>
      </c>
      <c r="D518" s="30" t="s">
        <v>1447</v>
      </c>
      <c r="E518" s="120">
        <v>0.31143399999999999</v>
      </c>
      <c r="F518" s="181">
        <v>3.8222295000000003E-2</v>
      </c>
      <c r="G518" s="181">
        <v>8.9589131000000002E-2</v>
      </c>
      <c r="H518" s="181">
        <v>0.21122933399999999</v>
      </c>
      <c r="I518" s="120">
        <v>0.33011099999999999</v>
      </c>
      <c r="J518" s="28" t="s">
        <v>1649</v>
      </c>
      <c r="K518" s="135" t="e">
        <f t="shared" ref="K518:AB518" si="532">NA()</f>
        <v>#N/A</v>
      </c>
      <c r="L518" s="135" t="e">
        <f t="shared" si="532"/>
        <v>#N/A</v>
      </c>
      <c r="M518" s="164" t="e">
        <f t="shared" si="532"/>
        <v>#N/A</v>
      </c>
      <c r="N518" s="164" t="e">
        <f t="shared" si="532"/>
        <v>#N/A</v>
      </c>
      <c r="O518" s="165" t="e">
        <f t="shared" si="532"/>
        <v>#N/A</v>
      </c>
      <c r="P518" s="135" t="e">
        <f t="shared" si="532"/>
        <v>#N/A</v>
      </c>
      <c r="Q518" s="164" t="e">
        <f t="shared" si="532"/>
        <v>#N/A</v>
      </c>
      <c r="R518" s="164" t="e">
        <f t="shared" si="532"/>
        <v>#N/A</v>
      </c>
      <c r="S518" s="164" t="e">
        <f t="shared" si="532"/>
        <v>#N/A</v>
      </c>
      <c r="T518" s="164" t="e">
        <f t="shared" si="532"/>
        <v>#N/A</v>
      </c>
      <c r="U518" s="164" t="e">
        <f t="shared" si="532"/>
        <v>#N/A</v>
      </c>
      <c r="V518" s="135" t="e">
        <f t="shared" si="532"/>
        <v>#N/A</v>
      </c>
      <c r="W518" s="135" t="e">
        <f t="shared" si="532"/>
        <v>#N/A</v>
      </c>
      <c r="X518" s="135" t="e">
        <f t="shared" si="532"/>
        <v>#N/A</v>
      </c>
      <c r="Y518" s="135" t="e">
        <f t="shared" si="532"/>
        <v>#N/A</v>
      </c>
      <c r="Z518" s="135" t="e">
        <f t="shared" si="532"/>
        <v>#N/A</v>
      </c>
      <c r="AA518" s="135" t="e">
        <f t="shared" si="532"/>
        <v>#N/A</v>
      </c>
      <c r="AB518" s="135" t="e">
        <f t="shared" si="532"/>
        <v>#N/A</v>
      </c>
    </row>
    <row r="519" spans="1:28" ht="15.5">
      <c r="A519" s="29" t="s">
        <v>193</v>
      </c>
      <c r="B519" s="30" t="str">
        <f t="shared" si="0"/>
        <v>PhilippinesCity of San Pedro</v>
      </c>
      <c r="C519" s="29" t="s">
        <v>30</v>
      </c>
      <c r="D519" s="30" t="s">
        <v>622</v>
      </c>
      <c r="E519" s="120">
        <v>0.28330699999999998</v>
      </c>
      <c r="F519" s="181">
        <v>4.4231435999999999E-2</v>
      </c>
      <c r="G519" s="181">
        <v>9.2103041999999996E-2</v>
      </c>
      <c r="H519" s="181">
        <v>0.19418739199999999</v>
      </c>
      <c r="I519" s="120">
        <v>0.32265199999999999</v>
      </c>
      <c r="J519" s="28" t="s">
        <v>1649</v>
      </c>
      <c r="K519" s="135" t="e">
        <f t="shared" ref="K519:AB519" si="533">NA()</f>
        <v>#N/A</v>
      </c>
      <c r="L519" s="135" t="e">
        <f t="shared" si="533"/>
        <v>#N/A</v>
      </c>
      <c r="M519" s="164" t="e">
        <f t="shared" si="533"/>
        <v>#N/A</v>
      </c>
      <c r="N519" s="164" t="e">
        <f t="shared" si="533"/>
        <v>#N/A</v>
      </c>
      <c r="O519" s="165" t="e">
        <f t="shared" si="533"/>
        <v>#N/A</v>
      </c>
      <c r="P519" s="135" t="e">
        <f t="shared" si="533"/>
        <v>#N/A</v>
      </c>
      <c r="Q519" s="164" t="e">
        <f t="shared" si="533"/>
        <v>#N/A</v>
      </c>
      <c r="R519" s="164" t="e">
        <f t="shared" si="533"/>
        <v>#N/A</v>
      </c>
      <c r="S519" s="164" t="e">
        <f t="shared" si="533"/>
        <v>#N/A</v>
      </c>
      <c r="T519" s="164" t="e">
        <f t="shared" si="533"/>
        <v>#N/A</v>
      </c>
      <c r="U519" s="164" t="e">
        <f t="shared" si="533"/>
        <v>#N/A</v>
      </c>
      <c r="V519" s="135" t="e">
        <f t="shared" si="533"/>
        <v>#N/A</v>
      </c>
      <c r="W519" s="135" t="e">
        <f t="shared" si="533"/>
        <v>#N/A</v>
      </c>
      <c r="X519" s="135" t="e">
        <f t="shared" si="533"/>
        <v>#N/A</v>
      </c>
      <c r="Y519" s="135" t="e">
        <f t="shared" si="533"/>
        <v>#N/A</v>
      </c>
      <c r="Z519" s="135" t="e">
        <f t="shared" si="533"/>
        <v>#N/A</v>
      </c>
      <c r="AA519" s="135" t="e">
        <f t="shared" si="533"/>
        <v>#N/A</v>
      </c>
      <c r="AB519" s="135" t="e">
        <f t="shared" si="533"/>
        <v>#N/A</v>
      </c>
    </row>
    <row r="520" spans="1:28" ht="15.5">
      <c r="A520" s="29" t="s">
        <v>193</v>
      </c>
      <c r="B520" s="30" t="str">
        <f t="shared" si="0"/>
        <v>PhilippinesCity of Santa Rosa</v>
      </c>
      <c r="C520" s="29" t="s">
        <v>30</v>
      </c>
      <c r="D520" s="30" t="s">
        <v>624</v>
      </c>
      <c r="E520" s="120">
        <v>0.31301400000000001</v>
      </c>
      <c r="F520" s="181">
        <v>4.0441873000000003E-2</v>
      </c>
      <c r="G520" s="181">
        <v>8.5573273000000005E-2</v>
      </c>
      <c r="H520" s="181">
        <v>0.20300649900000001</v>
      </c>
      <c r="I520" s="120">
        <v>0.33213100000000001</v>
      </c>
      <c r="J520" s="28" t="s">
        <v>1649</v>
      </c>
      <c r="K520" s="135" t="e">
        <f t="shared" ref="K520:AB520" si="534">NA()</f>
        <v>#N/A</v>
      </c>
      <c r="L520" s="135" t="e">
        <f t="shared" si="534"/>
        <v>#N/A</v>
      </c>
      <c r="M520" s="164" t="e">
        <f t="shared" si="534"/>
        <v>#N/A</v>
      </c>
      <c r="N520" s="164" t="e">
        <f t="shared" si="534"/>
        <v>#N/A</v>
      </c>
      <c r="O520" s="165" t="e">
        <f t="shared" si="534"/>
        <v>#N/A</v>
      </c>
      <c r="P520" s="135" t="e">
        <f t="shared" si="534"/>
        <v>#N/A</v>
      </c>
      <c r="Q520" s="164" t="e">
        <f t="shared" si="534"/>
        <v>#N/A</v>
      </c>
      <c r="R520" s="164" t="e">
        <f t="shared" si="534"/>
        <v>#N/A</v>
      </c>
      <c r="S520" s="164" t="e">
        <f t="shared" si="534"/>
        <v>#N/A</v>
      </c>
      <c r="T520" s="164" t="e">
        <f t="shared" si="534"/>
        <v>#N/A</v>
      </c>
      <c r="U520" s="164" t="e">
        <f t="shared" si="534"/>
        <v>#N/A</v>
      </c>
      <c r="V520" s="135" t="e">
        <f t="shared" si="534"/>
        <v>#N/A</v>
      </c>
      <c r="W520" s="135" t="e">
        <f t="shared" si="534"/>
        <v>#N/A</v>
      </c>
      <c r="X520" s="135" t="e">
        <f t="shared" si="534"/>
        <v>#N/A</v>
      </c>
      <c r="Y520" s="135" t="e">
        <f t="shared" si="534"/>
        <v>#N/A</v>
      </c>
      <c r="Z520" s="135" t="e">
        <f t="shared" si="534"/>
        <v>#N/A</v>
      </c>
      <c r="AA520" s="135" t="e">
        <f t="shared" si="534"/>
        <v>#N/A</v>
      </c>
      <c r="AB520" s="135" t="e">
        <f t="shared" si="534"/>
        <v>#N/A</v>
      </c>
    </row>
    <row r="521" spans="1:28" ht="15.5">
      <c r="A521" s="29" t="s">
        <v>193</v>
      </c>
      <c r="B521" s="30" t="str">
        <f t="shared" si="0"/>
        <v>PhilippinesCity of Santiago</v>
      </c>
      <c r="C521" s="29" t="s">
        <v>30</v>
      </c>
      <c r="D521" s="30" t="s">
        <v>393</v>
      </c>
      <c r="E521" s="120">
        <v>0.26230799999999999</v>
      </c>
      <c r="F521" s="181">
        <v>4.7096343999999998E-2</v>
      </c>
      <c r="G521" s="181">
        <v>9.4044351999999998E-2</v>
      </c>
      <c r="H521" s="181">
        <v>0.18989097399999999</v>
      </c>
      <c r="I521" s="120">
        <v>0.318438</v>
      </c>
      <c r="J521" s="28" t="s">
        <v>1649</v>
      </c>
      <c r="K521" s="135" t="e">
        <f t="shared" ref="K521:AB521" si="535">NA()</f>
        <v>#N/A</v>
      </c>
      <c r="L521" s="135" t="e">
        <f t="shared" si="535"/>
        <v>#N/A</v>
      </c>
      <c r="M521" s="164" t="e">
        <f t="shared" si="535"/>
        <v>#N/A</v>
      </c>
      <c r="N521" s="164" t="e">
        <f t="shared" si="535"/>
        <v>#N/A</v>
      </c>
      <c r="O521" s="165" t="e">
        <f t="shared" si="535"/>
        <v>#N/A</v>
      </c>
      <c r="P521" s="135" t="e">
        <f t="shared" si="535"/>
        <v>#N/A</v>
      </c>
      <c r="Q521" s="164" t="e">
        <f t="shared" si="535"/>
        <v>#N/A</v>
      </c>
      <c r="R521" s="164" t="e">
        <f t="shared" si="535"/>
        <v>#N/A</v>
      </c>
      <c r="S521" s="164" t="e">
        <f t="shared" si="535"/>
        <v>#N/A</v>
      </c>
      <c r="T521" s="164" t="e">
        <f t="shared" si="535"/>
        <v>#N/A</v>
      </c>
      <c r="U521" s="164" t="e">
        <f t="shared" si="535"/>
        <v>#N/A</v>
      </c>
      <c r="V521" s="135" t="e">
        <f t="shared" si="535"/>
        <v>#N/A</v>
      </c>
      <c r="W521" s="135" t="e">
        <f t="shared" si="535"/>
        <v>#N/A</v>
      </c>
      <c r="X521" s="135" t="e">
        <f t="shared" si="535"/>
        <v>#N/A</v>
      </c>
      <c r="Y521" s="135" t="e">
        <f t="shared" si="535"/>
        <v>#N/A</v>
      </c>
      <c r="Z521" s="135" t="e">
        <f t="shared" si="535"/>
        <v>#N/A</v>
      </c>
      <c r="AA521" s="135" t="e">
        <f t="shared" si="535"/>
        <v>#N/A</v>
      </c>
      <c r="AB521" s="135" t="e">
        <f t="shared" si="535"/>
        <v>#N/A</v>
      </c>
    </row>
    <row r="522" spans="1:28" ht="15.5">
      <c r="A522" s="29" t="s">
        <v>193</v>
      </c>
      <c r="B522" s="30" t="str">
        <f t="shared" si="0"/>
        <v>PhilippinesCity of Sipalay</v>
      </c>
      <c r="C522" s="29" t="s">
        <v>30</v>
      </c>
      <c r="D522" s="30" t="s">
        <v>1848</v>
      </c>
      <c r="E522" s="120">
        <v>0.23219600000000001</v>
      </c>
      <c r="F522" s="181">
        <v>5.8441557999999998E-2</v>
      </c>
      <c r="G522" s="181">
        <v>0.11195946900000001</v>
      </c>
      <c r="H522" s="181">
        <v>0.20515199100000001</v>
      </c>
      <c r="I522" s="120">
        <v>0.29433399999999998</v>
      </c>
      <c r="J522" s="28" t="s">
        <v>1649</v>
      </c>
      <c r="K522" s="135" t="e">
        <f t="shared" ref="K522:AB522" si="536">NA()</f>
        <v>#N/A</v>
      </c>
      <c r="L522" s="135" t="e">
        <f t="shared" si="536"/>
        <v>#N/A</v>
      </c>
      <c r="M522" s="164" t="e">
        <f t="shared" si="536"/>
        <v>#N/A</v>
      </c>
      <c r="N522" s="164" t="e">
        <f t="shared" si="536"/>
        <v>#N/A</v>
      </c>
      <c r="O522" s="165" t="e">
        <f t="shared" si="536"/>
        <v>#N/A</v>
      </c>
      <c r="P522" s="135" t="e">
        <f t="shared" si="536"/>
        <v>#N/A</v>
      </c>
      <c r="Q522" s="164" t="e">
        <f t="shared" si="536"/>
        <v>#N/A</v>
      </c>
      <c r="R522" s="164" t="e">
        <f t="shared" si="536"/>
        <v>#N/A</v>
      </c>
      <c r="S522" s="164" t="e">
        <f t="shared" si="536"/>
        <v>#N/A</v>
      </c>
      <c r="T522" s="164" t="e">
        <f t="shared" si="536"/>
        <v>#N/A</v>
      </c>
      <c r="U522" s="164" t="e">
        <f t="shared" si="536"/>
        <v>#N/A</v>
      </c>
      <c r="V522" s="135" t="e">
        <f t="shared" si="536"/>
        <v>#N/A</v>
      </c>
      <c r="W522" s="135" t="e">
        <f t="shared" si="536"/>
        <v>#N/A</v>
      </c>
      <c r="X522" s="135" t="e">
        <f t="shared" si="536"/>
        <v>#N/A</v>
      </c>
      <c r="Y522" s="135" t="e">
        <f t="shared" si="536"/>
        <v>#N/A</v>
      </c>
      <c r="Z522" s="135" t="e">
        <f t="shared" si="536"/>
        <v>#N/A</v>
      </c>
      <c r="AA522" s="135" t="e">
        <f t="shared" si="536"/>
        <v>#N/A</v>
      </c>
      <c r="AB522" s="135" t="e">
        <f t="shared" si="536"/>
        <v>#N/A</v>
      </c>
    </row>
    <row r="523" spans="1:28" ht="15.5">
      <c r="A523" s="29" t="s">
        <v>193</v>
      </c>
      <c r="B523" s="30" t="str">
        <f t="shared" si="0"/>
        <v>PhilippinesCity of Sorsogon (Capital)</v>
      </c>
      <c r="C523" s="29" t="s">
        <v>30</v>
      </c>
      <c r="D523" s="30" t="s">
        <v>789</v>
      </c>
      <c r="E523" s="120">
        <v>0.24609500000000001</v>
      </c>
      <c r="F523" s="181">
        <v>5.5201950999999999E-2</v>
      </c>
      <c r="G523" s="181">
        <v>0.109559217</v>
      </c>
      <c r="H523" s="181">
        <v>0.20066623</v>
      </c>
      <c r="I523" s="120">
        <v>0.294153</v>
      </c>
      <c r="J523" s="28" t="s">
        <v>1649</v>
      </c>
      <c r="K523" s="135" t="e">
        <f t="shared" ref="K523:AB523" si="537">NA()</f>
        <v>#N/A</v>
      </c>
      <c r="L523" s="135" t="e">
        <f t="shared" si="537"/>
        <v>#N/A</v>
      </c>
      <c r="M523" s="164" t="e">
        <f t="shared" si="537"/>
        <v>#N/A</v>
      </c>
      <c r="N523" s="164" t="e">
        <f t="shared" si="537"/>
        <v>#N/A</v>
      </c>
      <c r="O523" s="165" t="e">
        <f t="shared" si="537"/>
        <v>#N/A</v>
      </c>
      <c r="P523" s="135" t="e">
        <f t="shared" si="537"/>
        <v>#N/A</v>
      </c>
      <c r="Q523" s="164" t="e">
        <f t="shared" si="537"/>
        <v>#N/A</v>
      </c>
      <c r="R523" s="164" t="e">
        <f t="shared" si="537"/>
        <v>#N/A</v>
      </c>
      <c r="S523" s="164" t="e">
        <f t="shared" si="537"/>
        <v>#N/A</v>
      </c>
      <c r="T523" s="164" t="e">
        <f t="shared" si="537"/>
        <v>#N/A</v>
      </c>
      <c r="U523" s="164" t="e">
        <f t="shared" si="537"/>
        <v>#N/A</v>
      </c>
      <c r="V523" s="135" t="e">
        <f t="shared" si="537"/>
        <v>#N/A</v>
      </c>
      <c r="W523" s="135" t="e">
        <f t="shared" si="537"/>
        <v>#N/A</v>
      </c>
      <c r="X523" s="135" t="e">
        <f t="shared" si="537"/>
        <v>#N/A</v>
      </c>
      <c r="Y523" s="135" t="e">
        <f t="shared" si="537"/>
        <v>#N/A</v>
      </c>
      <c r="Z523" s="135" t="e">
        <f t="shared" si="537"/>
        <v>#N/A</v>
      </c>
      <c r="AA523" s="135" t="e">
        <f t="shared" si="537"/>
        <v>#N/A</v>
      </c>
      <c r="AB523" s="135" t="e">
        <f t="shared" si="537"/>
        <v>#N/A</v>
      </c>
    </row>
    <row r="524" spans="1:28" ht="15.5">
      <c r="A524" s="29" t="s">
        <v>193</v>
      </c>
      <c r="B524" s="30" t="str">
        <f t="shared" si="0"/>
        <v>PhilippinesCity of Tabaco</v>
      </c>
      <c r="C524" s="29" t="s">
        <v>30</v>
      </c>
      <c r="D524" s="30" t="s">
        <v>693</v>
      </c>
      <c r="E524" s="120">
        <v>0.246392</v>
      </c>
      <c r="F524" s="181">
        <v>5.6010398000000003E-2</v>
      </c>
      <c r="G524" s="181">
        <v>0.10936146099999999</v>
      </c>
      <c r="H524" s="181">
        <v>0.198113067</v>
      </c>
      <c r="I524" s="120">
        <v>0.29493200000000003</v>
      </c>
      <c r="J524" s="28" t="s">
        <v>1649</v>
      </c>
      <c r="K524" s="135" t="e">
        <f t="shared" ref="K524:AB524" si="538">NA()</f>
        <v>#N/A</v>
      </c>
      <c r="L524" s="135" t="e">
        <f t="shared" si="538"/>
        <v>#N/A</v>
      </c>
      <c r="M524" s="164" t="e">
        <f t="shared" si="538"/>
        <v>#N/A</v>
      </c>
      <c r="N524" s="164" t="e">
        <f t="shared" si="538"/>
        <v>#N/A</v>
      </c>
      <c r="O524" s="165" t="e">
        <f t="shared" si="538"/>
        <v>#N/A</v>
      </c>
      <c r="P524" s="135" t="e">
        <f t="shared" si="538"/>
        <v>#N/A</v>
      </c>
      <c r="Q524" s="164" t="e">
        <f t="shared" si="538"/>
        <v>#N/A</v>
      </c>
      <c r="R524" s="164" t="e">
        <f t="shared" si="538"/>
        <v>#N/A</v>
      </c>
      <c r="S524" s="164" t="e">
        <f t="shared" si="538"/>
        <v>#N/A</v>
      </c>
      <c r="T524" s="164" t="e">
        <f t="shared" si="538"/>
        <v>#N/A</v>
      </c>
      <c r="U524" s="164" t="e">
        <f t="shared" si="538"/>
        <v>#N/A</v>
      </c>
      <c r="V524" s="135" t="e">
        <f t="shared" si="538"/>
        <v>#N/A</v>
      </c>
      <c r="W524" s="135" t="e">
        <f t="shared" si="538"/>
        <v>#N/A</v>
      </c>
      <c r="X524" s="135" t="e">
        <f t="shared" si="538"/>
        <v>#N/A</v>
      </c>
      <c r="Y524" s="135" t="e">
        <f t="shared" si="538"/>
        <v>#N/A</v>
      </c>
      <c r="Z524" s="135" t="e">
        <f t="shared" si="538"/>
        <v>#N/A</v>
      </c>
      <c r="AA524" s="135" t="e">
        <f t="shared" si="538"/>
        <v>#N/A</v>
      </c>
      <c r="AB524" s="135" t="e">
        <f t="shared" si="538"/>
        <v>#N/A</v>
      </c>
    </row>
    <row r="525" spans="1:28" ht="15.5">
      <c r="A525" s="29" t="s">
        <v>193</v>
      </c>
      <c r="B525" s="30" t="str">
        <f t="shared" si="0"/>
        <v>PhilippinesCity of Tabuk (Capital)</v>
      </c>
      <c r="C525" s="29" t="s">
        <v>30</v>
      </c>
      <c r="D525" s="30" t="s">
        <v>1522</v>
      </c>
      <c r="E525" s="120">
        <v>0.25267099999999998</v>
      </c>
      <c r="F525" s="181">
        <v>5.3758970000000003E-2</v>
      </c>
      <c r="G525" s="181">
        <v>0.10707507099999999</v>
      </c>
      <c r="H525" s="181">
        <v>0.20572657799999999</v>
      </c>
      <c r="I525" s="120">
        <v>0.30137700000000001</v>
      </c>
      <c r="J525" s="28" t="s">
        <v>1649</v>
      </c>
      <c r="K525" s="135" t="e">
        <f t="shared" ref="K525:AB525" si="539">NA()</f>
        <v>#N/A</v>
      </c>
      <c r="L525" s="135" t="e">
        <f t="shared" si="539"/>
        <v>#N/A</v>
      </c>
      <c r="M525" s="164" t="e">
        <f t="shared" si="539"/>
        <v>#N/A</v>
      </c>
      <c r="N525" s="164" t="e">
        <f t="shared" si="539"/>
        <v>#N/A</v>
      </c>
      <c r="O525" s="165" t="e">
        <f t="shared" si="539"/>
        <v>#N/A</v>
      </c>
      <c r="P525" s="135" t="e">
        <f t="shared" si="539"/>
        <v>#N/A</v>
      </c>
      <c r="Q525" s="164" t="e">
        <f t="shared" si="539"/>
        <v>#N/A</v>
      </c>
      <c r="R525" s="164" t="e">
        <f t="shared" si="539"/>
        <v>#N/A</v>
      </c>
      <c r="S525" s="164" t="e">
        <f t="shared" si="539"/>
        <v>#N/A</v>
      </c>
      <c r="T525" s="164" t="e">
        <f t="shared" si="539"/>
        <v>#N/A</v>
      </c>
      <c r="U525" s="164" t="e">
        <f t="shared" si="539"/>
        <v>#N/A</v>
      </c>
      <c r="V525" s="135" t="e">
        <f t="shared" si="539"/>
        <v>#N/A</v>
      </c>
      <c r="W525" s="135" t="e">
        <f t="shared" si="539"/>
        <v>#N/A</v>
      </c>
      <c r="X525" s="135" t="e">
        <f t="shared" si="539"/>
        <v>#N/A</v>
      </c>
      <c r="Y525" s="135" t="e">
        <f t="shared" si="539"/>
        <v>#N/A</v>
      </c>
      <c r="Z525" s="135" t="e">
        <f t="shared" si="539"/>
        <v>#N/A</v>
      </c>
      <c r="AA525" s="135" t="e">
        <f t="shared" si="539"/>
        <v>#N/A</v>
      </c>
      <c r="AB525" s="135" t="e">
        <f t="shared" si="539"/>
        <v>#N/A</v>
      </c>
    </row>
    <row r="526" spans="1:28" ht="15.5">
      <c r="A526" s="29" t="s">
        <v>193</v>
      </c>
      <c r="B526" s="30" t="str">
        <f t="shared" si="0"/>
        <v>PhilippinesCity of Tacurong</v>
      </c>
      <c r="C526" s="29" t="s">
        <v>30</v>
      </c>
      <c r="D526" s="30" t="s">
        <v>1420</v>
      </c>
      <c r="E526" s="120">
        <v>0.266569</v>
      </c>
      <c r="F526" s="181">
        <v>5.0073233000000002E-2</v>
      </c>
      <c r="G526" s="181">
        <v>0.10104154</v>
      </c>
      <c r="H526" s="181">
        <v>0.19803490800000001</v>
      </c>
      <c r="I526" s="120">
        <v>0.31462800000000002</v>
      </c>
      <c r="J526" s="28" t="s">
        <v>1649</v>
      </c>
      <c r="K526" s="135" t="e">
        <f t="shared" ref="K526:AB526" si="540">NA()</f>
        <v>#N/A</v>
      </c>
      <c r="L526" s="135" t="e">
        <f t="shared" si="540"/>
        <v>#N/A</v>
      </c>
      <c r="M526" s="164" t="e">
        <f t="shared" si="540"/>
        <v>#N/A</v>
      </c>
      <c r="N526" s="164" t="e">
        <f t="shared" si="540"/>
        <v>#N/A</v>
      </c>
      <c r="O526" s="165" t="e">
        <f t="shared" si="540"/>
        <v>#N/A</v>
      </c>
      <c r="P526" s="135" t="e">
        <f t="shared" si="540"/>
        <v>#N/A</v>
      </c>
      <c r="Q526" s="164" t="e">
        <f t="shared" si="540"/>
        <v>#N/A</v>
      </c>
      <c r="R526" s="164" t="e">
        <f t="shared" si="540"/>
        <v>#N/A</v>
      </c>
      <c r="S526" s="164" t="e">
        <f t="shared" si="540"/>
        <v>#N/A</v>
      </c>
      <c r="T526" s="164" t="e">
        <f t="shared" si="540"/>
        <v>#N/A</v>
      </c>
      <c r="U526" s="164" t="e">
        <f t="shared" si="540"/>
        <v>#N/A</v>
      </c>
      <c r="V526" s="135" t="e">
        <f t="shared" si="540"/>
        <v>#N/A</v>
      </c>
      <c r="W526" s="135" t="e">
        <f t="shared" si="540"/>
        <v>#N/A</v>
      </c>
      <c r="X526" s="135" t="e">
        <f t="shared" si="540"/>
        <v>#N/A</v>
      </c>
      <c r="Y526" s="135" t="e">
        <f t="shared" si="540"/>
        <v>#N/A</v>
      </c>
      <c r="Z526" s="135" t="e">
        <f t="shared" si="540"/>
        <v>#N/A</v>
      </c>
      <c r="AA526" s="135" t="e">
        <f t="shared" si="540"/>
        <v>#N/A</v>
      </c>
      <c r="AB526" s="135" t="e">
        <f t="shared" si="540"/>
        <v>#N/A</v>
      </c>
    </row>
    <row r="527" spans="1:28" ht="15.5">
      <c r="A527" s="29" t="s">
        <v>193</v>
      </c>
      <c r="B527" s="30" t="str">
        <f t="shared" si="0"/>
        <v>PhilippinesCity of Tagum (Capital)</v>
      </c>
      <c r="C527" s="29" t="s">
        <v>30</v>
      </c>
      <c r="D527" s="30" t="s">
        <v>1335</v>
      </c>
      <c r="E527" s="120">
        <v>0.27458700000000003</v>
      </c>
      <c r="F527" s="181">
        <v>4.5427914999999999E-2</v>
      </c>
      <c r="G527" s="181">
        <v>9.6622006999999996E-2</v>
      </c>
      <c r="H527" s="181">
        <v>0.201457733</v>
      </c>
      <c r="I527" s="120">
        <v>0.32068200000000002</v>
      </c>
      <c r="J527" s="28" t="s">
        <v>1649</v>
      </c>
      <c r="K527" s="135" t="e">
        <f t="shared" ref="K527:AB527" si="541">NA()</f>
        <v>#N/A</v>
      </c>
      <c r="L527" s="135" t="e">
        <f t="shared" si="541"/>
        <v>#N/A</v>
      </c>
      <c r="M527" s="164" t="e">
        <f t="shared" si="541"/>
        <v>#N/A</v>
      </c>
      <c r="N527" s="164" t="e">
        <f t="shared" si="541"/>
        <v>#N/A</v>
      </c>
      <c r="O527" s="165" t="e">
        <f t="shared" si="541"/>
        <v>#N/A</v>
      </c>
      <c r="P527" s="135" t="e">
        <f t="shared" si="541"/>
        <v>#N/A</v>
      </c>
      <c r="Q527" s="164" t="e">
        <f t="shared" si="541"/>
        <v>#N/A</v>
      </c>
      <c r="R527" s="164" t="e">
        <f t="shared" si="541"/>
        <v>#N/A</v>
      </c>
      <c r="S527" s="164" t="e">
        <f t="shared" si="541"/>
        <v>#N/A</v>
      </c>
      <c r="T527" s="164" t="e">
        <f t="shared" si="541"/>
        <v>#N/A</v>
      </c>
      <c r="U527" s="164" t="e">
        <f t="shared" si="541"/>
        <v>#N/A</v>
      </c>
      <c r="V527" s="135" t="e">
        <f t="shared" si="541"/>
        <v>#N/A</v>
      </c>
      <c r="W527" s="135" t="e">
        <f t="shared" si="541"/>
        <v>#N/A</v>
      </c>
      <c r="X527" s="135" t="e">
        <f t="shared" si="541"/>
        <v>#N/A</v>
      </c>
      <c r="Y527" s="135" t="e">
        <f t="shared" si="541"/>
        <v>#N/A</v>
      </c>
      <c r="Z527" s="135" t="e">
        <f t="shared" si="541"/>
        <v>#N/A</v>
      </c>
      <c r="AA527" s="135" t="e">
        <f t="shared" si="541"/>
        <v>#N/A</v>
      </c>
      <c r="AB527" s="135" t="e">
        <f t="shared" si="541"/>
        <v>#N/A</v>
      </c>
    </row>
    <row r="528" spans="1:28" ht="15.5">
      <c r="A528" s="29" t="s">
        <v>193</v>
      </c>
      <c r="B528" s="30" t="str">
        <f t="shared" si="0"/>
        <v>PhilippinesCity of Talisay</v>
      </c>
      <c r="C528" s="29" t="s">
        <v>30</v>
      </c>
      <c r="D528" s="30" t="s">
        <v>983</v>
      </c>
      <c r="E528" s="120">
        <v>0.27066099999999998</v>
      </c>
      <c r="F528" s="181">
        <v>5.1964626999999999E-2</v>
      </c>
      <c r="G528" s="181">
        <v>0.107018453</v>
      </c>
      <c r="H528" s="181">
        <v>0.20086764300000001</v>
      </c>
      <c r="I528" s="120">
        <v>0.311857</v>
      </c>
      <c r="J528" s="28" t="s">
        <v>1649</v>
      </c>
      <c r="K528" s="135" t="e">
        <f t="shared" ref="K528:AB528" si="542">NA()</f>
        <v>#N/A</v>
      </c>
      <c r="L528" s="135" t="e">
        <f t="shared" si="542"/>
        <v>#N/A</v>
      </c>
      <c r="M528" s="164" t="e">
        <f t="shared" si="542"/>
        <v>#N/A</v>
      </c>
      <c r="N528" s="164" t="e">
        <f t="shared" si="542"/>
        <v>#N/A</v>
      </c>
      <c r="O528" s="165" t="e">
        <f t="shared" si="542"/>
        <v>#N/A</v>
      </c>
      <c r="P528" s="135" t="e">
        <f t="shared" si="542"/>
        <v>#N/A</v>
      </c>
      <c r="Q528" s="164" t="e">
        <f t="shared" si="542"/>
        <v>#N/A</v>
      </c>
      <c r="R528" s="164" t="e">
        <f t="shared" si="542"/>
        <v>#N/A</v>
      </c>
      <c r="S528" s="164" t="e">
        <f t="shared" si="542"/>
        <v>#N/A</v>
      </c>
      <c r="T528" s="164" t="e">
        <f t="shared" si="542"/>
        <v>#N/A</v>
      </c>
      <c r="U528" s="164" t="e">
        <f t="shared" si="542"/>
        <v>#N/A</v>
      </c>
      <c r="V528" s="135" t="e">
        <f t="shared" si="542"/>
        <v>#N/A</v>
      </c>
      <c r="W528" s="135" t="e">
        <f t="shared" si="542"/>
        <v>#N/A</v>
      </c>
      <c r="X528" s="135" t="e">
        <f t="shared" si="542"/>
        <v>#N/A</v>
      </c>
      <c r="Y528" s="135" t="e">
        <f t="shared" si="542"/>
        <v>#N/A</v>
      </c>
      <c r="Z528" s="135" t="e">
        <f t="shared" si="542"/>
        <v>#N/A</v>
      </c>
      <c r="AA528" s="135" t="e">
        <f t="shared" si="542"/>
        <v>#N/A</v>
      </c>
      <c r="AB528" s="135" t="e">
        <f t="shared" si="542"/>
        <v>#N/A</v>
      </c>
    </row>
    <row r="529" spans="1:28" ht="15.5">
      <c r="A529" s="29" t="s">
        <v>193</v>
      </c>
      <c r="B529" s="30" t="str">
        <f t="shared" si="0"/>
        <v>PhilippinesCity of Tanauan</v>
      </c>
      <c r="C529" s="29" t="s">
        <v>30</v>
      </c>
      <c r="D529" s="30" t="s">
        <v>566</v>
      </c>
      <c r="E529" s="120">
        <v>0.275729</v>
      </c>
      <c r="F529" s="181">
        <v>4.5602943999999999E-2</v>
      </c>
      <c r="G529" s="181">
        <v>9.4447585000000001E-2</v>
      </c>
      <c r="H529" s="181">
        <v>0.19588616</v>
      </c>
      <c r="I529" s="120">
        <v>0.31839600000000001</v>
      </c>
      <c r="J529" s="28" t="s">
        <v>1649</v>
      </c>
      <c r="K529" s="135" t="e">
        <f t="shared" ref="K529:AB529" si="543">NA()</f>
        <v>#N/A</v>
      </c>
      <c r="L529" s="135" t="e">
        <f t="shared" si="543"/>
        <v>#N/A</v>
      </c>
      <c r="M529" s="164" t="e">
        <f t="shared" si="543"/>
        <v>#N/A</v>
      </c>
      <c r="N529" s="164" t="e">
        <f t="shared" si="543"/>
        <v>#N/A</v>
      </c>
      <c r="O529" s="165" t="e">
        <f t="shared" si="543"/>
        <v>#N/A</v>
      </c>
      <c r="P529" s="135" t="e">
        <f t="shared" si="543"/>
        <v>#N/A</v>
      </c>
      <c r="Q529" s="164" t="e">
        <f t="shared" si="543"/>
        <v>#N/A</v>
      </c>
      <c r="R529" s="164" t="e">
        <f t="shared" si="543"/>
        <v>#N/A</v>
      </c>
      <c r="S529" s="164" t="e">
        <f t="shared" si="543"/>
        <v>#N/A</v>
      </c>
      <c r="T529" s="164" t="e">
        <f t="shared" si="543"/>
        <v>#N/A</v>
      </c>
      <c r="U529" s="164" t="e">
        <f t="shared" si="543"/>
        <v>#N/A</v>
      </c>
      <c r="V529" s="135" t="e">
        <f t="shared" si="543"/>
        <v>#N/A</v>
      </c>
      <c r="W529" s="135" t="e">
        <f t="shared" si="543"/>
        <v>#N/A</v>
      </c>
      <c r="X529" s="135" t="e">
        <f t="shared" si="543"/>
        <v>#N/A</v>
      </c>
      <c r="Y529" s="135" t="e">
        <f t="shared" si="543"/>
        <v>#N/A</v>
      </c>
      <c r="Z529" s="135" t="e">
        <f t="shared" si="543"/>
        <v>#N/A</v>
      </c>
      <c r="AA529" s="135" t="e">
        <f t="shared" si="543"/>
        <v>#N/A</v>
      </c>
      <c r="AB529" s="135" t="e">
        <f t="shared" si="543"/>
        <v>#N/A</v>
      </c>
    </row>
    <row r="530" spans="1:28" ht="15.5">
      <c r="A530" s="29" t="s">
        <v>193</v>
      </c>
      <c r="B530" s="30" t="str">
        <f t="shared" si="0"/>
        <v>PhilippinesCity of Tandag (Capital)</v>
      </c>
      <c r="C530" s="29" t="s">
        <v>30</v>
      </c>
      <c r="D530" s="30" t="s">
        <v>1757</v>
      </c>
      <c r="E530" s="120">
        <v>0.25008900000000001</v>
      </c>
      <c r="F530" s="181">
        <v>5.2639983000000001E-2</v>
      </c>
      <c r="G530" s="181">
        <v>0.10472996900000001</v>
      </c>
      <c r="H530" s="181">
        <v>0.19854871900000001</v>
      </c>
      <c r="I530" s="120">
        <v>0.30164600000000003</v>
      </c>
      <c r="J530" s="28" t="s">
        <v>1649</v>
      </c>
      <c r="K530" s="135" t="e">
        <f t="shared" ref="K530:AB530" si="544">NA()</f>
        <v>#N/A</v>
      </c>
      <c r="L530" s="135" t="e">
        <f t="shared" si="544"/>
        <v>#N/A</v>
      </c>
      <c r="M530" s="164" t="e">
        <f t="shared" si="544"/>
        <v>#N/A</v>
      </c>
      <c r="N530" s="164" t="e">
        <f t="shared" si="544"/>
        <v>#N/A</v>
      </c>
      <c r="O530" s="165" t="e">
        <f t="shared" si="544"/>
        <v>#N/A</v>
      </c>
      <c r="P530" s="135" t="e">
        <f t="shared" si="544"/>
        <v>#N/A</v>
      </c>
      <c r="Q530" s="164" t="e">
        <f t="shared" si="544"/>
        <v>#N/A</v>
      </c>
      <c r="R530" s="164" t="e">
        <f t="shared" si="544"/>
        <v>#N/A</v>
      </c>
      <c r="S530" s="164" t="e">
        <f t="shared" si="544"/>
        <v>#N/A</v>
      </c>
      <c r="T530" s="164" t="e">
        <f t="shared" si="544"/>
        <v>#N/A</v>
      </c>
      <c r="U530" s="164" t="e">
        <f t="shared" si="544"/>
        <v>#N/A</v>
      </c>
      <c r="V530" s="135" t="e">
        <f t="shared" si="544"/>
        <v>#N/A</v>
      </c>
      <c r="W530" s="135" t="e">
        <f t="shared" si="544"/>
        <v>#N/A</v>
      </c>
      <c r="X530" s="135" t="e">
        <f t="shared" si="544"/>
        <v>#N/A</v>
      </c>
      <c r="Y530" s="135" t="e">
        <f t="shared" si="544"/>
        <v>#N/A</v>
      </c>
      <c r="Z530" s="135" t="e">
        <f t="shared" si="544"/>
        <v>#N/A</v>
      </c>
      <c r="AA530" s="135" t="e">
        <f t="shared" si="544"/>
        <v>#N/A</v>
      </c>
      <c r="AB530" s="135" t="e">
        <f t="shared" si="544"/>
        <v>#N/A</v>
      </c>
    </row>
    <row r="531" spans="1:28" ht="15.5">
      <c r="A531" s="29" t="s">
        <v>193</v>
      </c>
      <c r="B531" s="30" t="str">
        <f t="shared" si="0"/>
        <v>PhilippinesCity of Tanjay</v>
      </c>
      <c r="C531" s="29" t="s">
        <v>30</v>
      </c>
      <c r="D531" s="30" t="s">
        <v>1872</v>
      </c>
      <c r="E531" s="120">
        <v>0.235869</v>
      </c>
      <c r="F531" s="181">
        <v>4.9098494999999999E-2</v>
      </c>
      <c r="G531" s="181">
        <v>9.5775592000000007E-2</v>
      </c>
      <c r="H531" s="181">
        <v>0.182573387</v>
      </c>
      <c r="I531" s="120">
        <v>0.32663999999999999</v>
      </c>
      <c r="J531" s="28" t="s">
        <v>1649</v>
      </c>
      <c r="K531" s="135" t="e">
        <f t="shared" ref="K531:AB531" si="545">NA()</f>
        <v>#N/A</v>
      </c>
      <c r="L531" s="135" t="e">
        <f t="shared" si="545"/>
        <v>#N/A</v>
      </c>
      <c r="M531" s="164" t="e">
        <f t="shared" si="545"/>
        <v>#N/A</v>
      </c>
      <c r="N531" s="164" t="e">
        <f t="shared" si="545"/>
        <v>#N/A</v>
      </c>
      <c r="O531" s="165" t="e">
        <f t="shared" si="545"/>
        <v>#N/A</v>
      </c>
      <c r="P531" s="135" t="e">
        <f t="shared" si="545"/>
        <v>#N/A</v>
      </c>
      <c r="Q531" s="164" t="e">
        <f t="shared" si="545"/>
        <v>#N/A</v>
      </c>
      <c r="R531" s="164" t="e">
        <f t="shared" si="545"/>
        <v>#N/A</v>
      </c>
      <c r="S531" s="164" t="e">
        <f t="shared" si="545"/>
        <v>#N/A</v>
      </c>
      <c r="T531" s="164" t="e">
        <f t="shared" si="545"/>
        <v>#N/A</v>
      </c>
      <c r="U531" s="164" t="e">
        <f t="shared" si="545"/>
        <v>#N/A</v>
      </c>
      <c r="V531" s="135" t="e">
        <f t="shared" si="545"/>
        <v>#N/A</v>
      </c>
      <c r="W531" s="135" t="e">
        <f t="shared" si="545"/>
        <v>#N/A</v>
      </c>
      <c r="X531" s="135" t="e">
        <f t="shared" si="545"/>
        <v>#N/A</v>
      </c>
      <c r="Y531" s="135" t="e">
        <f t="shared" si="545"/>
        <v>#N/A</v>
      </c>
      <c r="Z531" s="135" t="e">
        <f t="shared" si="545"/>
        <v>#N/A</v>
      </c>
      <c r="AA531" s="135" t="e">
        <f t="shared" si="545"/>
        <v>#N/A</v>
      </c>
      <c r="AB531" s="135" t="e">
        <f t="shared" si="545"/>
        <v>#N/A</v>
      </c>
    </row>
    <row r="532" spans="1:28" ht="15.5">
      <c r="A532" s="29" t="s">
        <v>193</v>
      </c>
      <c r="B532" s="30" t="str">
        <f t="shared" si="0"/>
        <v>PhilippinesCity of Tarlac (Capital)</v>
      </c>
      <c r="C532" s="29" t="s">
        <v>30</v>
      </c>
      <c r="D532" s="30" t="s">
        <v>518</v>
      </c>
      <c r="E532" s="120">
        <v>0.26368999999999998</v>
      </c>
      <c r="F532" s="181">
        <v>4.8316315999999998E-2</v>
      </c>
      <c r="G532" s="181">
        <v>9.7050158999999997E-2</v>
      </c>
      <c r="H532" s="181">
        <v>0.19381709999999999</v>
      </c>
      <c r="I532" s="120">
        <v>0.31616699999999998</v>
      </c>
      <c r="J532" s="28" t="s">
        <v>1649</v>
      </c>
      <c r="K532" s="135" t="e">
        <f t="shared" ref="K532:AB532" si="546">NA()</f>
        <v>#N/A</v>
      </c>
      <c r="L532" s="135" t="e">
        <f t="shared" si="546"/>
        <v>#N/A</v>
      </c>
      <c r="M532" s="164" t="e">
        <f t="shared" si="546"/>
        <v>#N/A</v>
      </c>
      <c r="N532" s="164" t="e">
        <f t="shared" si="546"/>
        <v>#N/A</v>
      </c>
      <c r="O532" s="165" t="e">
        <f t="shared" si="546"/>
        <v>#N/A</v>
      </c>
      <c r="P532" s="135" t="e">
        <f t="shared" si="546"/>
        <v>#N/A</v>
      </c>
      <c r="Q532" s="164" t="e">
        <f t="shared" si="546"/>
        <v>#N/A</v>
      </c>
      <c r="R532" s="164" t="e">
        <f t="shared" si="546"/>
        <v>#N/A</v>
      </c>
      <c r="S532" s="164" t="e">
        <f t="shared" si="546"/>
        <v>#N/A</v>
      </c>
      <c r="T532" s="164" t="e">
        <f t="shared" si="546"/>
        <v>#N/A</v>
      </c>
      <c r="U532" s="164" t="e">
        <f t="shared" si="546"/>
        <v>#N/A</v>
      </c>
      <c r="V532" s="135" t="e">
        <f t="shared" si="546"/>
        <v>#N/A</v>
      </c>
      <c r="W532" s="135" t="e">
        <f t="shared" si="546"/>
        <v>#N/A</v>
      </c>
      <c r="X532" s="135" t="e">
        <f t="shared" si="546"/>
        <v>#N/A</v>
      </c>
      <c r="Y532" s="135" t="e">
        <f t="shared" si="546"/>
        <v>#N/A</v>
      </c>
      <c r="Z532" s="135" t="e">
        <f t="shared" si="546"/>
        <v>#N/A</v>
      </c>
      <c r="AA532" s="135" t="e">
        <f t="shared" si="546"/>
        <v>#N/A</v>
      </c>
      <c r="AB532" s="135" t="e">
        <f t="shared" si="546"/>
        <v>#N/A</v>
      </c>
    </row>
    <row r="533" spans="1:28" ht="15.5">
      <c r="A533" s="29" t="s">
        <v>193</v>
      </c>
      <c r="B533" s="30" t="str">
        <f t="shared" si="0"/>
        <v>PhilippinesCity of Tayabas</v>
      </c>
      <c r="C533" s="29" t="s">
        <v>30</v>
      </c>
      <c r="D533" s="30" t="s">
        <v>660</v>
      </c>
      <c r="E533" s="120">
        <v>0.25536399999999998</v>
      </c>
      <c r="F533" s="181">
        <v>4.9739924999999997E-2</v>
      </c>
      <c r="G533" s="181">
        <v>9.9680293000000003E-2</v>
      </c>
      <c r="H533" s="181">
        <v>0.19329718700000001</v>
      </c>
      <c r="I533" s="120">
        <v>0.317241</v>
      </c>
      <c r="J533" s="28" t="s">
        <v>1649</v>
      </c>
      <c r="K533" s="135" t="e">
        <f t="shared" ref="K533:AB533" si="547">NA()</f>
        <v>#N/A</v>
      </c>
      <c r="L533" s="135" t="e">
        <f t="shared" si="547"/>
        <v>#N/A</v>
      </c>
      <c r="M533" s="164" t="e">
        <f t="shared" si="547"/>
        <v>#N/A</v>
      </c>
      <c r="N533" s="164" t="e">
        <f t="shared" si="547"/>
        <v>#N/A</v>
      </c>
      <c r="O533" s="165" t="e">
        <f t="shared" si="547"/>
        <v>#N/A</v>
      </c>
      <c r="P533" s="135" t="e">
        <f t="shared" si="547"/>
        <v>#N/A</v>
      </c>
      <c r="Q533" s="164" t="e">
        <f t="shared" si="547"/>
        <v>#N/A</v>
      </c>
      <c r="R533" s="164" t="e">
        <f t="shared" si="547"/>
        <v>#N/A</v>
      </c>
      <c r="S533" s="164" t="e">
        <f t="shared" si="547"/>
        <v>#N/A</v>
      </c>
      <c r="T533" s="164" t="e">
        <f t="shared" si="547"/>
        <v>#N/A</v>
      </c>
      <c r="U533" s="164" t="e">
        <f t="shared" si="547"/>
        <v>#N/A</v>
      </c>
      <c r="V533" s="135" t="e">
        <f t="shared" si="547"/>
        <v>#N/A</v>
      </c>
      <c r="W533" s="135" t="e">
        <f t="shared" si="547"/>
        <v>#N/A</v>
      </c>
      <c r="X533" s="135" t="e">
        <f t="shared" si="547"/>
        <v>#N/A</v>
      </c>
      <c r="Y533" s="135" t="e">
        <f t="shared" si="547"/>
        <v>#N/A</v>
      </c>
      <c r="Z533" s="135" t="e">
        <f t="shared" si="547"/>
        <v>#N/A</v>
      </c>
      <c r="AA533" s="135" t="e">
        <f t="shared" si="547"/>
        <v>#N/A</v>
      </c>
      <c r="AB533" s="135" t="e">
        <f t="shared" si="547"/>
        <v>#N/A</v>
      </c>
    </row>
    <row r="534" spans="1:28" ht="15.5">
      <c r="A534" s="29" t="s">
        <v>193</v>
      </c>
      <c r="B534" s="30" t="str">
        <f t="shared" si="0"/>
        <v>PhilippinesCity of Urdaneta</v>
      </c>
      <c r="C534" s="29" t="s">
        <v>30</v>
      </c>
      <c r="D534" s="30" t="s">
        <v>321</v>
      </c>
      <c r="E534" s="120">
        <v>0.25436300000000001</v>
      </c>
      <c r="F534" s="181">
        <v>4.7314578000000003E-2</v>
      </c>
      <c r="G534" s="181">
        <v>9.3109674000000003E-2</v>
      </c>
      <c r="H534" s="181">
        <v>0.18674589999999999</v>
      </c>
      <c r="I534" s="120">
        <v>0.314224</v>
      </c>
      <c r="J534" s="28" t="s">
        <v>1649</v>
      </c>
      <c r="K534" s="135" t="e">
        <f t="shared" ref="K534:AB534" si="548">NA()</f>
        <v>#N/A</v>
      </c>
      <c r="L534" s="135" t="e">
        <f t="shared" si="548"/>
        <v>#N/A</v>
      </c>
      <c r="M534" s="164" t="e">
        <f t="shared" si="548"/>
        <v>#N/A</v>
      </c>
      <c r="N534" s="164" t="e">
        <f t="shared" si="548"/>
        <v>#N/A</v>
      </c>
      <c r="O534" s="165" t="e">
        <f t="shared" si="548"/>
        <v>#N/A</v>
      </c>
      <c r="P534" s="135" t="e">
        <f t="shared" si="548"/>
        <v>#N/A</v>
      </c>
      <c r="Q534" s="164" t="e">
        <f t="shared" si="548"/>
        <v>#N/A</v>
      </c>
      <c r="R534" s="164" t="e">
        <f t="shared" si="548"/>
        <v>#N/A</v>
      </c>
      <c r="S534" s="164" t="e">
        <f t="shared" si="548"/>
        <v>#N/A</v>
      </c>
      <c r="T534" s="164" t="e">
        <f t="shared" si="548"/>
        <v>#N/A</v>
      </c>
      <c r="U534" s="164" t="e">
        <f t="shared" si="548"/>
        <v>#N/A</v>
      </c>
      <c r="V534" s="135" t="e">
        <f t="shared" si="548"/>
        <v>#N/A</v>
      </c>
      <c r="W534" s="135" t="e">
        <f t="shared" si="548"/>
        <v>#N/A</v>
      </c>
      <c r="X534" s="135" t="e">
        <f t="shared" si="548"/>
        <v>#N/A</v>
      </c>
      <c r="Y534" s="135" t="e">
        <f t="shared" si="548"/>
        <v>#N/A</v>
      </c>
      <c r="Z534" s="135" t="e">
        <f t="shared" si="548"/>
        <v>#N/A</v>
      </c>
      <c r="AA534" s="135" t="e">
        <f t="shared" si="548"/>
        <v>#N/A</v>
      </c>
      <c r="AB534" s="135" t="e">
        <f t="shared" si="548"/>
        <v>#N/A</v>
      </c>
    </row>
    <row r="535" spans="1:28" ht="15.5">
      <c r="A535" s="29" t="s">
        <v>193</v>
      </c>
      <c r="B535" s="30" t="str">
        <f t="shared" si="0"/>
        <v>PhilippinesCity of Valencia</v>
      </c>
      <c r="C535" s="29" t="s">
        <v>30</v>
      </c>
      <c r="D535" s="30" t="s">
        <v>1224</v>
      </c>
      <c r="E535" s="120">
        <v>0.251139</v>
      </c>
      <c r="F535" s="181">
        <v>5.1359375999999998E-2</v>
      </c>
      <c r="G535" s="181">
        <v>0.101366371</v>
      </c>
      <c r="H535" s="181">
        <v>0.19835434399999999</v>
      </c>
      <c r="I535" s="120">
        <v>0.30658099999999999</v>
      </c>
      <c r="J535" s="28" t="s">
        <v>1649</v>
      </c>
      <c r="K535" s="135" t="e">
        <f t="shared" ref="K535:AB535" si="549">NA()</f>
        <v>#N/A</v>
      </c>
      <c r="L535" s="135" t="e">
        <f t="shared" si="549"/>
        <v>#N/A</v>
      </c>
      <c r="M535" s="164" t="e">
        <f t="shared" si="549"/>
        <v>#N/A</v>
      </c>
      <c r="N535" s="164" t="e">
        <f t="shared" si="549"/>
        <v>#N/A</v>
      </c>
      <c r="O535" s="165" t="e">
        <f t="shared" si="549"/>
        <v>#N/A</v>
      </c>
      <c r="P535" s="135" t="e">
        <f t="shared" si="549"/>
        <v>#N/A</v>
      </c>
      <c r="Q535" s="164" t="e">
        <f t="shared" si="549"/>
        <v>#N/A</v>
      </c>
      <c r="R535" s="164" t="e">
        <f t="shared" si="549"/>
        <v>#N/A</v>
      </c>
      <c r="S535" s="164" t="e">
        <f t="shared" si="549"/>
        <v>#N/A</v>
      </c>
      <c r="T535" s="164" t="e">
        <f t="shared" si="549"/>
        <v>#N/A</v>
      </c>
      <c r="U535" s="164" t="e">
        <f t="shared" si="549"/>
        <v>#N/A</v>
      </c>
      <c r="V535" s="135" t="e">
        <f t="shared" si="549"/>
        <v>#N/A</v>
      </c>
      <c r="W535" s="135" t="e">
        <f t="shared" si="549"/>
        <v>#N/A</v>
      </c>
      <c r="X535" s="135" t="e">
        <f t="shared" si="549"/>
        <v>#N/A</v>
      </c>
      <c r="Y535" s="135" t="e">
        <f t="shared" si="549"/>
        <v>#N/A</v>
      </c>
      <c r="Z535" s="135" t="e">
        <f t="shared" si="549"/>
        <v>#N/A</v>
      </c>
      <c r="AA535" s="135" t="e">
        <f t="shared" si="549"/>
        <v>#N/A</v>
      </c>
      <c r="AB535" s="135" t="e">
        <f t="shared" si="549"/>
        <v>#N/A</v>
      </c>
    </row>
    <row r="536" spans="1:28" ht="15.5">
      <c r="A536" s="29" t="s">
        <v>193</v>
      </c>
      <c r="B536" s="30" t="str">
        <f t="shared" si="0"/>
        <v>PhilippinesCity of Valenzuela</v>
      </c>
      <c r="C536" s="29" t="s">
        <v>30</v>
      </c>
      <c r="D536" s="30" t="s">
        <v>1452</v>
      </c>
      <c r="E536" s="120">
        <v>0.28786699999999998</v>
      </c>
      <c r="F536" s="181">
        <v>4.5058041E-2</v>
      </c>
      <c r="G536" s="181">
        <v>9.3204303000000002E-2</v>
      </c>
      <c r="H536" s="181">
        <v>0.200769799</v>
      </c>
      <c r="I536" s="120">
        <v>0.331845</v>
      </c>
      <c r="J536" s="28" t="s">
        <v>1649</v>
      </c>
      <c r="K536" s="135" t="e">
        <f t="shared" ref="K536:AB536" si="550">NA()</f>
        <v>#N/A</v>
      </c>
      <c r="L536" s="135" t="e">
        <f t="shared" si="550"/>
        <v>#N/A</v>
      </c>
      <c r="M536" s="164" t="e">
        <f t="shared" si="550"/>
        <v>#N/A</v>
      </c>
      <c r="N536" s="164" t="e">
        <f t="shared" si="550"/>
        <v>#N/A</v>
      </c>
      <c r="O536" s="165" t="e">
        <f t="shared" si="550"/>
        <v>#N/A</v>
      </c>
      <c r="P536" s="135" t="e">
        <f t="shared" si="550"/>
        <v>#N/A</v>
      </c>
      <c r="Q536" s="164" t="e">
        <f t="shared" si="550"/>
        <v>#N/A</v>
      </c>
      <c r="R536" s="164" t="e">
        <f t="shared" si="550"/>
        <v>#N/A</v>
      </c>
      <c r="S536" s="164" t="e">
        <f t="shared" si="550"/>
        <v>#N/A</v>
      </c>
      <c r="T536" s="164" t="e">
        <f t="shared" si="550"/>
        <v>#N/A</v>
      </c>
      <c r="U536" s="164" t="e">
        <f t="shared" si="550"/>
        <v>#N/A</v>
      </c>
      <c r="V536" s="135" t="e">
        <f t="shared" si="550"/>
        <v>#N/A</v>
      </c>
      <c r="W536" s="135" t="e">
        <f t="shared" si="550"/>
        <v>#N/A</v>
      </c>
      <c r="X536" s="135" t="e">
        <f t="shared" si="550"/>
        <v>#N/A</v>
      </c>
      <c r="Y536" s="135" t="e">
        <f t="shared" si="550"/>
        <v>#N/A</v>
      </c>
      <c r="Z536" s="135" t="e">
        <f t="shared" si="550"/>
        <v>#N/A</v>
      </c>
      <c r="AA536" s="135" t="e">
        <f t="shared" si="550"/>
        <v>#N/A</v>
      </c>
      <c r="AB536" s="135" t="e">
        <f t="shared" si="550"/>
        <v>#N/A</v>
      </c>
    </row>
    <row r="537" spans="1:28" ht="15.5">
      <c r="A537" s="29" t="s">
        <v>193</v>
      </c>
      <c r="B537" s="30" t="str">
        <f t="shared" si="0"/>
        <v>PhilippinesCity of Victorias</v>
      </c>
      <c r="C537" s="29" t="s">
        <v>30</v>
      </c>
      <c r="D537" s="30" t="s">
        <v>1851</v>
      </c>
      <c r="E537" s="120">
        <v>0.24343500000000001</v>
      </c>
      <c r="F537" s="181">
        <v>4.8047946000000001E-2</v>
      </c>
      <c r="G537" s="181">
        <v>9.4299068999999999E-2</v>
      </c>
      <c r="H537" s="181">
        <v>0.18885969999999999</v>
      </c>
      <c r="I537" s="120">
        <v>0.31616100000000003</v>
      </c>
      <c r="J537" s="28" t="s">
        <v>1649</v>
      </c>
      <c r="K537" s="135" t="e">
        <f t="shared" ref="K537:AB537" si="551">NA()</f>
        <v>#N/A</v>
      </c>
      <c r="L537" s="135" t="e">
        <f t="shared" si="551"/>
        <v>#N/A</v>
      </c>
      <c r="M537" s="164" t="e">
        <f t="shared" si="551"/>
        <v>#N/A</v>
      </c>
      <c r="N537" s="164" t="e">
        <f t="shared" si="551"/>
        <v>#N/A</v>
      </c>
      <c r="O537" s="165" t="e">
        <f t="shared" si="551"/>
        <v>#N/A</v>
      </c>
      <c r="P537" s="135" t="e">
        <f t="shared" si="551"/>
        <v>#N/A</v>
      </c>
      <c r="Q537" s="164" t="e">
        <f t="shared" si="551"/>
        <v>#N/A</v>
      </c>
      <c r="R537" s="164" t="e">
        <f t="shared" si="551"/>
        <v>#N/A</v>
      </c>
      <c r="S537" s="164" t="e">
        <f t="shared" si="551"/>
        <v>#N/A</v>
      </c>
      <c r="T537" s="164" t="e">
        <f t="shared" si="551"/>
        <v>#N/A</v>
      </c>
      <c r="U537" s="164" t="e">
        <f t="shared" si="551"/>
        <v>#N/A</v>
      </c>
      <c r="V537" s="135" t="e">
        <f t="shared" si="551"/>
        <v>#N/A</v>
      </c>
      <c r="W537" s="135" t="e">
        <f t="shared" si="551"/>
        <v>#N/A</v>
      </c>
      <c r="X537" s="135" t="e">
        <f t="shared" si="551"/>
        <v>#N/A</v>
      </c>
      <c r="Y537" s="135" t="e">
        <f t="shared" si="551"/>
        <v>#N/A</v>
      </c>
      <c r="Z537" s="135" t="e">
        <f t="shared" si="551"/>
        <v>#N/A</v>
      </c>
      <c r="AA537" s="135" t="e">
        <f t="shared" si="551"/>
        <v>#N/A</v>
      </c>
      <c r="AB537" s="135" t="e">
        <f t="shared" si="551"/>
        <v>#N/A</v>
      </c>
    </row>
    <row r="538" spans="1:28" ht="15.5">
      <c r="A538" s="29" t="s">
        <v>193</v>
      </c>
      <c r="B538" s="30" t="str">
        <f t="shared" si="0"/>
        <v>PhilippinesCity of Vigan (Capital)</v>
      </c>
      <c r="C538" s="29" t="s">
        <v>30</v>
      </c>
      <c r="D538" s="30" t="s">
        <v>255</v>
      </c>
      <c r="E538" s="120">
        <v>0.26255099999999998</v>
      </c>
      <c r="F538" s="181">
        <v>4.4637057000000001E-2</v>
      </c>
      <c r="G538" s="181">
        <v>9.0517640999999996E-2</v>
      </c>
      <c r="H538" s="181">
        <v>0.18754988</v>
      </c>
      <c r="I538" s="120">
        <v>0.32751200000000003</v>
      </c>
      <c r="J538" s="28" t="s">
        <v>1649</v>
      </c>
      <c r="K538" s="135" t="e">
        <f t="shared" ref="K538:AB538" si="552">NA()</f>
        <v>#N/A</v>
      </c>
      <c r="L538" s="135" t="e">
        <f t="shared" si="552"/>
        <v>#N/A</v>
      </c>
      <c r="M538" s="164" t="e">
        <f t="shared" si="552"/>
        <v>#N/A</v>
      </c>
      <c r="N538" s="164" t="e">
        <f t="shared" si="552"/>
        <v>#N/A</v>
      </c>
      <c r="O538" s="165" t="e">
        <f t="shared" si="552"/>
        <v>#N/A</v>
      </c>
      <c r="P538" s="135" t="e">
        <f t="shared" si="552"/>
        <v>#N/A</v>
      </c>
      <c r="Q538" s="164" t="e">
        <f t="shared" si="552"/>
        <v>#N/A</v>
      </c>
      <c r="R538" s="164" t="e">
        <f t="shared" si="552"/>
        <v>#N/A</v>
      </c>
      <c r="S538" s="164" t="e">
        <f t="shared" si="552"/>
        <v>#N/A</v>
      </c>
      <c r="T538" s="164" t="e">
        <f t="shared" si="552"/>
        <v>#N/A</v>
      </c>
      <c r="U538" s="164" t="e">
        <f t="shared" si="552"/>
        <v>#N/A</v>
      </c>
      <c r="V538" s="135" t="e">
        <f t="shared" si="552"/>
        <v>#N/A</v>
      </c>
      <c r="W538" s="135" t="e">
        <f t="shared" si="552"/>
        <v>#N/A</v>
      </c>
      <c r="X538" s="135" t="e">
        <f t="shared" si="552"/>
        <v>#N/A</v>
      </c>
      <c r="Y538" s="135" t="e">
        <f t="shared" si="552"/>
        <v>#N/A</v>
      </c>
      <c r="Z538" s="135" t="e">
        <f t="shared" si="552"/>
        <v>#N/A</v>
      </c>
      <c r="AA538" s="135" t="e">
        <f t="shared" si="552"/>
        <v>#N/A</v>
      </c>
      <c r="AB538" s="135" t="e">
        <f t="shared" si="552"/>
        <v>#N/A</v>
      </c>
    </row>
    <row r="539" spans="1:28" ht="15.5">
      <c r="A539" s="29" t="s">
        <v>193</v>
      </c>
      <c r="B539" s="30" t="str">
        <f t="shared" si="0"/>
        <v>PhilippinesClarin</v>
      </c>
      <c r="C539" s="29" t="s">
        <v>30</v>
      </c>
      <c r="D539" s="30" t="s">
        <v>905</v>
      </c>
      <c r="E539" s="120">
        <v>0.23763600000000001</v>
      </c>
      <c r="F539" s="181">
        <v>5.109855E-2</v>
      </c>
      <c r="G539" s="181">
        <v>9.7374197999999995E-2</v>
      </c>
      <c r="H539" s="181">
        <v>0.18427284799999999</v>
      </c>
      <c r="I539" s="120">
        <v>0.31258999999999998</v>
      </c>
      <c r="J539" s="28" t="s">
        <v>1649</v>
      </c>
      <c r="K539" s="135" t="e">
        <f t="shared" ref="K539:AB539" si="553">NA()</f>
        <v>#N/A</v>
      </c>
      <c r="L539" s="135" t="e">
        <f t="shared" si="553"/>
        <v>#N/A</v>
      </c>
      <c r="M539" s="164" t="e">
        <f t="shared" si="553"/>
        <v>#N/A</v>
      </c>
      <c r="N539" s="164" t="e">
        <f t="shared" si="553"/>
        <v>#N/A</v>
      </c>
      <c r="O539" s="165" t="e">
        <f t="shared" si="553"/>
        <v>#N/A</v>
      </c>
      <c r="P539" s="135" t="e">
        <f t="shared" si="553"/>
        <v>#N/A</v>
      </c>
      <c r="Q539" s="164" t="e">
        <f t="shared" si="553"/>
        <v>#N/A</v>
      </c>
      <c r="R539" s="164" t="e">
        <f t="shared" si="553"/>
        <v>#N/A</v>
      </c>
      <c r="S539" s="164" t="e">
        <f t="shared" si="553"/>
        <v>#N/A</v>
      </c>
      <c r="T539" s="164" t="e">
        <f t="shared" si="553"/>
        <v>#N/A</v>
      </c>
      <c r="U539" s="164" t="e">
        <f t="shared" si="553"/>
        <v>#N/A</v>
      </c>
      <c r="V539" s="135" t="e">
        <f t="shared" si="553"/>
        <v>#N/A</v>
      </c>
      <c r="W539" s="135" t="e">
        <f t="shared" si="553"/>
        <v>#N/A</v>
      </c>
      <c r="X539" s="135" t="e">
        <f t="shared" si="553"/>
        <v>#N/A</v>
      </c>
      <c r="Y539" s="135" t="e">
        <f t="shared" si="553"/>
        <v>#N/A</v>
      </c>
      <c r="Z539" s="135" t="e">
        <f t="shared" si="553"/>
        <v>#N/A</v>
      </c>
      <c r="AA539" s="135" t="e">
        <f t="shared" si="553"/>
        <v>#N/A</v>
      </c>
      <c r="AB539" s="135" t="e">
        <f t="shared" si="553"/>
        <v>#N/A</v>
      </c>
    </row>
    <row r="540" spans="1:28" ht="15.5">
      <c r="A540" s="29" t="s">
        <v>193</v>
      </c>
      <c r="B540" s="30" t="str">
        <f t="shared" si="0"/>
        <v>PhilippinesClaver</v>
      </c>
      <c r="C540" s="29" t="s">
        <v>30</v>
      </c>
      <c r="D540" s="30" t="s">
        <v>1720</v>
      </c>
      <c r="E540" s="120">
        <v>0.24379799999999999</v>
      </c>
      <c r="F540" s="181">
        <v>4.8118877999999997E-2</v>
      </c>
      <c r="G540" s="181">
        <v>9.3857749000000004E-2</v>
      </c>
      <c r="H540" s="181">
        <v>0.19387910799999999</v>
      </c>
      <c r="I540" s="120">
        <v>0.32011099999999998</v>
      </c>
      <c r="J540" s="28" t="s">
        <v>1649</v>
      </c>
      <c r="K540" s="135" t="e">
        <f t="shared" ref="K540:AB540" si="554">NA()</f>
        <v>#N/A</v>
      </c>
      <c r="L540" s="135" t="e">
        <f t="shared" si="554"/>
        <v>#N/A</v>
      </c>
      <c r="M540" s="164" t="e">
        <f t="shared" si="554"/>
        <v>#N/A</v>
      </c>
      <c r="N540" s="164" t="e">
        <f t="shared" si="554"/>
        <v>#N/A</v>
      </c>
      <c r="O540" s="165" t="e">
        <f t="shared" si="554"/>
        <v>#N/A</v>
      </c>
      <c r="P540" s="135" t="e">
        <f t="shared" si="554"/>
        <v>#N/A</v>
      </c>
      <c r="Q540" s="164" t="e">
        <f t="shared" si="554"/>
        <v>#N/A</v>
      </c>
      <c r="R540" s="164" t="e">
        <f t="shared" si="554"/>
        <v>#N/A</v>
      </c>
      <c r="S540" s="164" t="e">
        <f t="shared" si="554"/>
        <v>#N/A</v>
      </c>
      <c r="T540" s="164" t="e">
        <f t="shared" si="554"/>
        <v>#N/A</v>
      </c>
      <c r="U540" s="164" t="e">
        <f t="shared" si="554"/>
        <v>#N/A</v>
      </c>
      <c r="V540" s="135" t="e">
        <f t="shared" si="554"/>
        <v>#N/A</v>
      </c>
      <c r="W540" s="135" t="e">
        <f t="shared" si="554"/>
        <v>#N/A</v>
      </c>
      <c r="X540" s="135" t="e">
        <f t="shared" si="554"/>
        <v>#N/A</v>
      </c>
      <c r="Y540" s="135" t="e">
        <f t="shared" si="554"/>
        <v>#N/A</v>
      </c>
      <c r="Z540" s="135" t="e">
        <f t="shared" si="554"/>
        <v>#N/A</v>
      </c>
      <c r="AA540" s="135" t="e">
        <f t="shared" si="554"/>
        <v>#N/A</v>
      </c>
      <c r="AB540" s="135" t="e">
        <f t="shared" si="554"/>
        <v>#N/A</v>
      </c>
    </row>
    <row r="541" spans="1:28" ht="15.5">
      <c r="A541" s="29" t="s">
        <v>193</v>
      </c>
      <c r="B541" s="30" t="str">
        <f t="shared" si="0"/>
        <v>PhilippinesClaveria</v>
      </c>
      <c r="C541" s="29" t="s">
        <v>30</v>
      </c>
      <c r="D541" s="30" t="s">
        <v>342</v>
      </c>
      <c r="E541" s="120">
        <v>0.22717100000000001</v>
      </c>
      <c r="F541" s="181">
        <v>5.6170420999999998E-2</v>
      </c>
      <c r="G541" s="181">
        <v>0.102571009</v>
      </c>
      <c r="H541" s="181">
        <v>0.18227228200000001</v>
      </c>
      <c r="I541" s="120">
        <v>0.29707800000000001</v>
      </c>
      <c r="J541" s="28" t="s">
        <v>1649</v>
      </c>
      <c r="K541" s="135" t="e">
        <f t="shared" ref="K541:AB541" si="555">NA()</f>
        <v>#N/A</v>
      </c>
      <c r="L541" s="135" t="e">
        <f t="shared" si="555"/>
        <v>#N/A</v>
      </c>
      <c r="M541" s="164" t="e">
        <f t="shared" si="555"/>
        <v>#N/A</v>
      </c>
      <c r="N541" s="164" t="e">
        <f t="shared" si="555"/>
        <v>#N/A</v>
      </c>
      <c r="O541" s="165" t="e">
        <f t="shared" si="555"/>
        <v>#N/A</v>
      </c>
      <c r="P541" s="135" t="e">
        <f t="shared" si="555"/>
        <v>#N/A</v>
      </c>
      <c r="Q541" s="164" t="e">
        <f t="shared" si="555"/>
        <v>#N/A</v>
      </c>
      <c r="R541" s="164" t="e">
        <f t="shared" si="555"/>
        <v>#N/A</v>
      </c>
      <c r="S541" s="164" t="e">
        <f t="shared" si="555"/>
        <v>#N/A</v>
      </c>
      <c r="T541" s="164" t="e">
        <f t="shared" si="555"/>
        <v>#N/A</v>
      </c>
      <c r="U541" s="164" t="e">
        <f t="shared" si="555"/>
        <v>#N/A</v>
      </c>
      <c r="V541" s="135" t="e">
        <f t="shared" si="555"/>
        <v>#N/A</v>
      </c>
      <c r="W541" s="135" t="e">
        <f t="shared" si="555"/>
        <v>#N/A</v>
      </c>
      <c r="X541" s="135" t="e">
        <f t="shared" si="555"/>
        <v>#N/A</v>
      </c>
      <c r="Y541" s="135" t="e">
        <f t="shared" si="555"/>
        <v>#N/A</v>
      </c>
      <c r="Z541" s="135" t="e">
        <f t="shared" si="555"/>
        <v>#N/A</v>
      </c>
      <c r="AA541" s="135" t="e">
        <f t="shared" si="555"/>
        <v>#N/A</v>
      </c>
      <c r="AB541" s="135" t="e">
        <f t="shared" si="555"/>
        <v>#N/A</v>
      </c>
    </row>
    <row r="542" spans="1:28" ht="15.5">
      <c r="A542" s="29" t="s">
        <v>193</v>
      </c>
      <c r="B542" s="30" t="str">
        <f t="shared" si="0"/>
        <v>PhilippinesColumbio</v>
      </c>
      <c r="C542" s="29" t="s">
        <v>30</v>
      </c>
      <c r="D542" s="30" t="s">
        <v>1410</v>
      </c>
      <c r="E542" s="120">
        <v>0.26014799999999999</v>
      </c>
      <c r="F542" s="181">
        <v>5.6016598000000001E-2</v>
      </c>
      <c r="G542" s="181">
        <v>0.116483252</v>
      </c>
      <c r="H542" s="181">
        <v>0.22268326399999999</v>
      </c>
      <c r="I542" s="120">
        <v>0.29974699999999999</v>
      </c>
      <c r="J542" s="28" t="s">
        <v>1649</v>
      </c>
      <c r="K542" s="135" t="e">
        <f t="shared" ref="K542:AB542" si="556">NA()</f>
        <v>#N/A</v>
      </c>
      <c r="L542" s="135" t="e">
        <f t="shared" si="556"/>
        <v>#N/A</v>
      </c>
      <c r="M542" s="164" t="e">
        <f t="shared" si="556"/>
        <v>#N/A</v>
      </c>
      <c r="N542" s="164" t="e">
        <f t="shared" si="556"/>
        <v>#N/A</v>
      </c>
      <c r="O542" s="165" t="e">
        <f t="shared" si="556"/>
        <v>#N/A</v>
      </c>
      <c r="P542" s="135" t="e">
        <f t="shared" si="556"/>
        <v>#N/A</v>
      </c>
      <c r="Q542" s="164" t="e">
        <f t="shared" si="556"/>
        <v>#N/A</v>
      </c>
      <c r="R542" s="164" t="e">
        <f t="shared" si="556"/>
        <v>#N/A</v>
      </c>
      <c r="S542" s="164" t="e">
        <f t="shared" si="556"/>
        <v>#N/A</v>
      </c>
      <c r="T542" s="164" t="e">
        <f t="shared" si="556"/>
        <v>#N/A</v>
      </c>
      <c r="U542" s="164" t="e">
        <f t="shared" si="556"/>
        <v>#N/A</v>
      </c>
      <c r="V542" s="135" t="e">
        <f t="shared" si="556"/>
        <v>#N/A</v>
      </c>
      <c r="W542" s="135" t="e">
        <f t="shared" si="556"/>
        <v>#N/A</v>
      </c>
      <c r="X542" s="135" t="e">
        <f t="shared" si="556"/>
        <v>#N/A</v>
      </c>
      <c r="Y542" s="135" t="e">
        <f t="shared" si="556"/>
        <v>#N/A</v>
      </c>
      <c r="Z542" s="135" t="e">
        <f t="shared" si="556"/>
        <v>#N/A</v>
      </c>
      <c r="AA542" s="135" t="e">
        <f t="shared" si="556"/>
        <v>#N/A</v>
      </c>
      <c r="AB542" s="135" t="e">
        <f t="shared" si="556"/>
        <v>#N/A</v>
      </c>
    </row>
    <row r="543" spans="1:28" ht="15.5">
      <c r="A543" s="29" t="s">
        <v>193</v>
      </c>
      <c r="B543" s="30" t="str">
        <f t="shared" si="0"/>
        <v>PhilippinesCompostela</v>
      </c>
      <c r="C543" s="29" t="s">
        <v>30</v>
      </c>
      <c r="D543" s="30" t="s">
        <v>955</v>
      </c>
      <c r="E543" s="120">
        <v>0.25445400000000001</v>
      </c>
      <c r="F543" s="181">
        <v>5.5454599E-2</v>
      </c>
      <c r="G543" s="181">
        <v>0.105487102</v>
      </c>
      <c r="H543" s="181">
        <v>0.19605974600000001</v>
      </c>
      <c r="I543" s="120">
        <v>0.30752299999999999</v>
      </c>
      <c r="J543" s="28" t="s">
        <v>1649</v>
      </c>
      <c r="K543" s="135" t="e">
        <f t="shared" ref="K543:AB543" si="557">NA()</f>
        <v>#N/A</v>
      </c>
      <c r="L543" s="135" t="e">
        <f t="shared" si="557"/>
        <v>#N/A</v>
      </c>
      <c r="M543" s="164" t="e">
        <f t="shared" si="557"/>
        <v>#N/A</v>
      </c>
      <c r="N543" s="164" t="e">
        <f t="shared" si="557"/>
        <v>#N/A</v>
      </c>
      <c r="O543" s="165" t="e">
        <f t="shared" si="557"/>
        <v>#N/A</v>
      </c>
      <c r="P543" s="135" t="e">
        <f t="shared" si="557"/>
        <v>#N/A</v>
      </c>
      <c r="Q543" s="164" t="e">
        <f t="shared" si="557"/>
        <v>#N/A</v>
      </c>
      <c r="R543" s="164" t="e">
        <f t="shared" si="557"/>
        <v>#N/A</v>
      </c>
      <c r="S543" s="164" t="e">
        <f t="shared" si="557"/>
        <v>#N/A</v>
      </c>
      <c r="T543" s="164" t="e">
        <f t="shared" si="557"/>
        <v>#N/A</v>
      </c>
      <c r="U543" s="164" t="e">
        <f t="shared" si="557"/>
        <v>#N/A</v>
      </c>
      <c r="V543" s="135" t="e">
        <f t="shared" si="557"/>
        <v>#N/A</v>
      </c>
      <c r="W543" s="135" t="e">
        <f t="shared" si="557"/>
        <v>#N/A</v>
      </c>
      <c r="X543" s="135" t="e">
        <f t="shared" si="557"/>
        <v>#N/A</v>
      </c>
      <c r="Y543" s="135" t="e">
        <f t="shared" si="557"/>
        <v>#N/A</v>
      </c>
      <c r="Z543" s="135" t="e">
        <f t="shared" si="557"/>
        <v>#N/A</v>
      </c>
      <c r="AA543" s="135" t="e">
        <f t="shared" si="557"/>
        <v>#N/A</v>
      </c>
      <c r="AB543" s="135" t="e">
        <f t="shared" si="557"/>
        <v>#N/A</v>
      </c>
    </row>
    <row r="544" spans="1:28" ht="15.5">
      <c r="A544" s="29" t="s">
        <v>193</v>
      </c>
      <c r="B544" s="30" t="str">
        <f t="shared" si="0"/>
        <v>PhilippinesConcepcion</v>
      </c>
      <c r="C544" s="29" t="s">
        <v>30</v>
      </c>
      <c r="D544" s="30" t="s">
        <v>508</v>
      </c>
      <c r="E544" s="120">
        <v>0.25051699999999999</v>
      </c>
      <c r="F544" s="181">
        <v>5.0687402999999999E-2</v>
      </c>
      <c r="G544" s="181">
        <v>9.9749906999999999E-2</v>
      </c>
      <c r="H544" s="181">
        <v>0.194097616</v>
      </c>
      <c r="I544" s="120">
        <v>0.31325700000000001</v>
      </c>
      <c r="J544" s="28" t="s">
        <v>1649</v>
      </c>
      <c r="K544" s="135" t="e">
        <f t="shared" ref="K544:AB544" si="558">NA()</f>
        <v>#N/A</v>
      </c>
      <c r="L544" s="135" t="e">
        <f t="shared" si="558"/>
        <v>#N/A</v>
      </c>
      <c r="M544" s="164" t="e">
        <f t="shared" si="558"/>
        <v>#N/A</v>
      </c>
      <c r="N544" s="164" t="e">
        <f t="shared" si="558"/>
        <v>#N/A</v>
      </c>
      <c r="O544" s="165" t="e">
        <f t="shared" si="558"/>
        <v>#N/A</v>
      </c>
      <c r="P544" s="135" t="e">
        <f t="shared" si="558"/>
        <v>#N/A</v>
      </c>
      <c r="Q544" s="164" t="e">
        <f t="shared" si="558"/>
        <v>#N/A</v>
      </c>
      <c r="R544" s="164" t="e">
        <f t="shared" si="558"/>
        <v>#N/A</v>
      </c>
      <c r="S544" s="164" t="e">
        <f t="shared" si="558"/>
        <v>#N/A</v>
      </c>
      <c r="T544" s="164" t="e">
        <f t="shared" si="558"/>
        <v>#N/A</v>
      </c>
      <c r="U544" s="164" t="e">
        <f t="shared" si="558"/>
        <v>#N/A</v>
      </c>
      <c r="V544" s="135" t="e">
        <f t="shared" si="558"/>
        <v>#N/A</v>
      </c>
      <c r="W544" s="135" t="e">
        <f t="shared" si="558"/>
        <v>#N/A</v>
      </c>
      <c r="X544" s="135" t="e">
        <f t="shared" si="558"/>
        <v>#N/A</v>
      </c>
      <c r="Y544" s="135" t="e">
        <f t="shared" si="558"/>
        <v>#N/A</v>
      </c>
      <c r="Z544" s="135" t="e">
        <f t="shared" si="558"/>
        <v>#N/A</v>
      </c>
      <c r="AA544" s="135" t="e">
        <f t="shared" si="558"/>
        <v>#N/A</v>
      </c>
      <c r="AB544" s="135" t="e">
        <f t="shared" si="558"/>
        <v>#N/A</v>
      </c>
    </row>
    <row r="545" spans="1:28" ht="15.5">
      <c r="A545" s="29" t="s">
        <v>193</v>
      </c>
      <c r="B545" s="30" t="str">
        <f t="shared" si="0"/>
        <v>PhilippinesConner</v>
      </c>
      <c r="C545" s="29" t="s">
        <v>30</v>
      </c>
      <c r="D545" s="30" t="s">
        <v>1540</v>
      </c>
      <c r="E545" s="120">
        <v>0.239952</v>
      </c>
      <c r="F545" s="181">
        <v>5.0631453999999999E-2</v>
      </c>
      <c r="G545" s="181">
        <v>0.10064872699999999</v>
      </c>
      <c r="H545" s="181">
        <v>0.20267936</v>
      </c>
      <c r="I545" s="120">
        <v>0.31883600000000001</v>
      </c>
      <c r="J545" s="28" t="s">
        <v>1649</v>
      </c>
      <c r="K545" s="135" t="e">
        <f t="shared" ref="K545:AB545" si="559">NA()</f>
        <v>#N/A</v>
      </c>
      <c r="L545" s="135" t="e">
        <f t="shared" si="559"/>
        <v>#N/A</v>
      </c>
      <c r="M545" s="164" t="e">
        <f t="shared" si="559"/>
        <v>#N/A</v>
      </c>
      <c r="N545" s="164" t="e">
        <f t="shared" si="559"/>
        <v>#N/A</v>
      </c>
      <c r="O545" s="165" t="e">
        <f t="shared" si="559"/>
        <v>#N/A</v>
      </c>
      <c r="P545" s="135" t="e">
        <f t="shared" si="559"/>
        <v>#N/A</v>
      </c>
      <c r="Q545" s="164" t="e">
        <f t="shared" si="559"/>
        <v>#N/A</v>
      </c>
      <c r="R545" s="164" t="e">
        <f t="shared" si="559"/>
        <v>#N/A</v>
      </c>
      <c r="S545" s="164" t="e">
        <f t="shared" si="559"/>
        <v>#N/A</v>
      </c>
      <c r="T545" s="164" t="e">
        <f t="shared" si="559"/>
        <v>#N/A</v>
      </c>
      <c r="U545" s="164" t="e">
        <f t="shared" si="559"/>
        <v>#N/A</v>
      </c>
      <c r="V545" s="135" t="e">
        <f t="shared" si="559"/>
        <v>#N/A</v>
      </c>
      <c r="W545" s="135" t="e">
        <f t="shared" si="559"/>
        <v>#N/A</v>
      </c>
      <c r="X545" s="135" t="e">
        <f t="shared" si="559"/>
        <v>#N/A</v>
      </c>
      <c r="Y545" s="135" t="e">
        <f t="shared" si="559"/>
        <v>#N/A</v>
      </c>
      <c r="Z545" s="135" t="e">
        <f t="shared" si="559"/>
        <v>#N/A</v>
      </c>
      <c r="AA545" s="135" t="e">
        <f t="shared" si="559"/>
        <v>#N/A</v>
      </c>
      <c r="AB545" s="135" t="e">
        <f t="shared" si="559"/>
        <v>#N/A</v>
      </c>
    </row>
    <row r="546" spans="1:28" ht="15.5">
      <c r="A546" s="29" t="s">
        <v>193</v>
      </c>
      <c r="B546" s="30" t="str">
        <f t="shared" si="0"/>
        <v>PhilippinesConsolacion</v>
      </c>
      <c r="C546" s="29" t="s">
        <v>30</v>
      </c>
      <c r="D546" s="30" t="s">
        <v>956</v>
      </c>
      <c r="E546" s="120">
        <v>0.28128599999999998</v>
      </c>
      <c r="F546" s="181">
        <v>4.6066237000000003E-2</v>
      </c>
      <c r="G546" s="181">
        <v>9.3812724E-2</v>
      </c>
      <c r="H546" s="181">
        <v>0.19591265699999999</v>
      </c>
      <c r="I546" s="120">
        <v>0.31334000000000001</v>
      </c>
      <c r="J546" s="28" t="s">
        <v>1649</v>
      </c>
      <c r="K546" s="135" t="e">
        <f t="shared" ref="K546:AB546" si="560">NA()</f>
        <v>#N/A</v>
      </c>
      <c r="L546" s="135" t="e">
        <f t="shared" si="560"/>
        <v>#N/A</v>
      </c>
      <c r="M546" s="164" t="e">
        <f t="shared" si="560"/>
        <v>#N/A</v>
      </c>
      <c r="N546" s="164" t="e">
        <f t="shared" si="560"/>
        <v>#N/A</v>
      </c>
      <c r="O546" s="165" t="e">
        <f t="shared" si="560"/>
        <v>#N/A</v>
      </c>
      <c r="P546" s="135" t="e">
        <f t="shared" si="560"/>
        <v>#N/A</v>
      </c>
      <c r="Q546" s="164" t="e">
        <f t="shared" si="560"/>
        <v>#N/A</v>
      </c>
      <c r="R546" s="164" t="e">
        <f t="shared" si="560"/>
        <v>#N/A</v>
      </c>
      <c r="S546" s="164" t="e">
        <f t="shared" si="560"/>
        <v>#N/A</v>
      </c>
      <c r="T546" s="164" t="e">
        <f t="shared" si="560"/>
        <v>#N/A</v>
      </c>
      <c r="U546" s="164" t="e">
        <f t="shared" si="560"/>
        <v>#N/A</v>
      </c>
      <c r="V546" s="135" t="e">
        <f t="shared" si="560"/>
        <v>#N/A</v>
      </c>
      <c r="W546" s="135" t="e">
        <f t="shared" si="560"/>
        <v>#N/A</v>
      </c>
      <c r="X546" s="135" t="e">
        <f t="shared" si="560"/>
        <v>#N/A</v>
      </c>
      <c r="Y546" s="135" t="e">
        <f t="shared" si="560"/>
        <v>#N/A</v>
      </c>
      <c r="Z546" s="135" t="e">
        <f t="shared" si="560"/>
        <v>#N/A</v>
      </c>
      <c r="AA546" s="135" t="e">
        <f t="shared" si="560"/>
        <v>#N/A</v>
      </c>
      <c r="AB546" s="135" t="e">
        <f t="shared" si="560"/>
        <v>#N/A</v>
      </c>
    </row>
    <row r="547" spans="1:28" ht="15.5">
      <c r="A547" s="29" t="s">
        <v>193</v>
      </c>
      <c r="B547" s="30" t="str">
        <f t="shared" si="0"/>
        <v>PhilippinesCorcuera</v>
      </c>
      <c r="C547" s="29" t="s">
        <v>30</v>
      </c>
      <c r="D547" s="30" t="s">
        <v>1820</v>
      </c>
      <c r="E547" s="120">
        <v>0.22026599999999999</v>
      </c>
      <c r="F547" s="181">
        <v>5.8640474999999997E-2</v>
      </c>
      <c r="G547" s="181">
        <v>0.110181854</v>
      </c>
      <c r="H547" s="181">
        <v>0.19439852199999999</v>
      </c>
      <c r="I547" s="120">
        <v>0.30788700000000002</v>
      </c>
      <c r="J547" s="28" t="s">
        <v>1649</v>
      </c>
      <c r="K547" s="135" t="e">
        <f t="shared" ref="K547:AB547" si="561">NA()</f>
        <v>#N/A</v>
      </c>
      <c r="L547" s="135" t="e">
        <f t="shared" si="561"/>
        <v>#N/A</v>
      </c>
      <c r="M547" s="164" t="e">
        <f t="shared" si="561"/>
        <v>#N/A</v>
      </c>
      <c r="N547" s="164" t="e">
        <f t="shared" si="561"/>
        <v>#N/A</v>
      </c>
      <c r="O547" s="165" t="e">
        <f t="shared" si="561"/>
        <v>#N/A</v>
      </c>
      <c r="P547" s="135" t="e">
        <f t="shared" si="561"/>
        <v>#N/A</v>
      </c>
      <c r="Q547" s="164" t="e">
        <f t="shared" si="561"/>
        <v>#N/A</v>
      </c>
      <c r="R547" s="164" t="e">
        <f t="shared" si="561"/>
        <v>#N/A</v>
      </c>
      <c r="S547" s="164" t="e">
        <f t="shared" si="561"/>
        <v>#N/A</v>
      </c>
      <c r="T547" s="164" t="e">
        <f t="shared" si="561"/>
        <v>#N/A</v>
      </c>
      <c r="U547" s="164" t="e">
        <f t="shared" si="561"/>
        <v>#N/A</v>
      </c>
      <c r="V547" s="135" t="e">
        <f t="shared" si="561"/>
        <v>#N/A</v>
      </c>
      <c r="W547" s="135" t="e">
        <f t="shared" si="561"/>
        <v>#N/A</v>
      </c>
      <c r="X547" s="135" t="e">
        <f t="shared" si="561"/>
        <v>#N/A</v>
      </c>
      <c r="Y547" s="135" t="e">
        <f t="shared" si="561"/>
        <v>#N/A</v>
      </c>
      <c r="Z547" s="135" t="e">
        <f t="shared" si="561"/>
        <v>#N/A</v>
      </c>
      <c r="AA547" s="135" t="e">
        <f t="shared" si="561"/>
        <v>#N/A</v>
      </c>
      <c r="AB547" s="135" t="e">
        <f t="shared" si="561"/>
        <v>#N/A</v>
      </c>
    </row>
    <row r="548" spans="1:28" ht="15.5">
      <c r="A548" s="29" t="s">
        <v>193</v>
      </c>
      <c r="B548" s="30" t="str">
        <f t="shared" si="0"/>
        <v>PhilippinesCordon</v>
      </c>
      <c r="C548" s="29" t="s">
        <v>30</v>
      </c>
      <c r="D548" s="30" t="s">
        <v>370</v>
      </c>
      <c r="E548" s="120">
        <v>0.25012800000000002</v>
      </c>
      <c r="F548" s="181">
        <v>4.8688440999999999E-2</v>
      </c>
      <c r="G548" s="181">
        <v>9.2601220999999997E-2</v>
      </c>
      <c r="H548" s="181">
        <v>0.18408423800000001</v>
      </c>
      <c r="I548" s="120">
        <v>0.322625</v>
      </c>
      <c r="J548" s="28" t="s">
        <v>1649</v>
      </c>
      <c r="K548" s="135" t="e">
        <f t="shared" ref="K548:AB548" si="562">NA()</f>
        <v>#N/A</v>
      </c>
      <c r="L548" s="135" t="e">
        <f t="shared" si="562"/>
        <v>#N/A</v>
      </c>
      <c r="M548" s="164" t="e">
        <f t="shared" si="562"/>
        <v>#N/A</v>
      </c>
      <c r="N548" s="164" t="e">
        <f t="shared" si="562"/>
        <v>#N/A</v>
      </c>
      <c r="O548" s="165" t="e">
        <f t="shared" si="562"/>
        <v>#N/A</v>
      </c>
      <c r="P548" s="135" t="e">
        <f t="shared" si="562"/>
        <v>#N/A</v>
      </c>
      <c r="Q548" s="164" t="e">
        <f t="shared" si="562"/>
        <v>#N/A</v>
      </c>
      <c r="R548" s="164" t="e">
        <f t="shared" si="562"/>
        <v>#N/A</v>
      </c>
      <c r="S548" s="164" t="e">
        <f t="shared" si="562"/>
        <v>#N/A</v>
      </c>
      <c r="T548" s="164" t="e">
        <f t="shared" si="562"/>
        <v>#N/A</v>
      </c>
      <c r="U548" s="164" t="e">
        <f t="shared" si="562"/>
        <v>#N/A</v>
      </c>
      <c r="V548" s="135" t="e">
        <f t="shared" si="562"/>
        <v>#N/A</v>
      </c>
      <c r="W548" s="135" t="e">
        <f t="shared" si="562"/>
        <v>#N/A</v>
      </c>
      <c r="X548" s="135" t="e">
        <f t="shared" si="562"/>
        <v>#N/A</v>
      </c>
      <c r="Y548" s="135" t="e">
        <f t="shared" si="562"/>
        <v>#N/A</v>
      </c>
      <c r="Z548" s="135" t="e">
        <f t="shared" si="562"/>
        <v>#N/A</v>
      </c>
      <c r="AA548" s="135" t="e">
        <f t="shared" si="562"/>
        <v>#N/A</v>
      </c>
      <c r="AB548" s="135" t="e">
        <f t="shared" si="562"/>
        <v>#N/A</v>
      </c>
    </row>
    <row r="549" spans="1:28" ht="15.5">
      <c r="A549" s="29" t="s">
        <v>193</v>
      </c>
      <c r="B549" s="30" t="str">
        <f t="shared" si="0"/>
        <v>PhilippinesCordova</v>
      </c>
      <c r="C549" s="29" t="s">
        <v>30</v>
      </c>
      <c r="D549" s="30" t="s">
        <v>957</v>
      </c>
      <c r="E549" s="120">
        <v>0.270733</v>
      </c>
      <c r="F549" s="181">
        <v>5.0023445999999999E-2</v>
      </c>
      <c r="G549" s="181">
        <v>9.8238210000000006E-2</v>
      </c>
      <c r="H549" s="181">
        <v>0.197230038</v>
      </c>
      <c r="I549" s="120">
        <v>0.30712400000000001</v>
      </c>
      <c r="J549" s="28" t="s">
        <v>1649</v>
      </c>
      <c r="K549" s="135" t="e">
        <f t="shared" ref="K549:AB549" si="563">NA()</f>
        <v>#N/A</v>
      </c>
      <c r="L549" s="135" t="e">
        <f t="shared" si="563"/>
        <v>#N/A</v>
      </c>
      <c r="M549" s="164" t="e">
        <f t="shared" si="563"/>
        <v>#N/A</v>
      </c>
      <c r="N549" s="164" t="e">
        <f t="shared" si="563"/>
        <v>#N/A</v>
      </c>
      <c r="O549" s="165" t="e">
        <f t="shared" si="563"/>
        <v>#N/A</v>
      </c>
      <c r="P549" s="135" t="e">
        <f t="shared" si="563"/>
        <v>#N/A</v>
      </c>
      <c r="Q549" s="164" t="e">
        <f t="shared" si="563"/>
        <v>#N/A</v>
      </c>
      <c r="R549" s="164" t="e">
        <f t="shared" si="563"/>
        <v>#N/A</v>
      </c>
      <c r="S549" s="164" t="e">
        <f t="shared" si="563"/>
        <v>#N/A</v>
      </c>
      <c r="T549" s="164" t="e">
        <f t="shared" si="563"/>
        <v>#N/A</v>
      </c>
      <c r="U549" s="164" t="e">
        <f t="shared" si="563"/>
        <v>#N/A</v>
      </c>
      <c r="V549" s="135" t="e">
        <f t="shared" si="563"/>
        <v>#N/A</v>
      </c>
      <c r="W549" s="135" t="e">
        <f t="shared" si="563"/>
        <v>#N/A</v>
      </c>
      <c r="X549" s="135" t="e">
        <f t="shared" si="563"/>
        <v>#N/A</v>
      </c>
      <c r="Y549" s="135" t="e">
        <f t="shared" si="563"/>
        <v>#N/A</v>
      </c>
      <c r="Z549" s="135" t="e">
        <f t="shared" si="563"/>
        <v>#N/A</v>
      </c>
      <c r="AA549" s="135" t="e">
        <f t="shared" si="563"/>
        <v>#N/A</v>
      </c>
      <c r="AB549" s="135" t="e">
        <f t="shared" si="563"/>
        <v>#N/A</v>
      </c>
    </row>
    <row r="550" spans="1:28" ht="15.5">
      <c r="A550" s="29" t="s">
        <v>193</v>
      </c>
      <c r="B550" s="30" t="str">
        <f t="shared" si="0"/>
        <v>PhilippinesCorella</v>
      </c>
      <c r="C550" s="29" t="s">
        <v>30</v>
      </c>
      <c r="D550" s="30" t="s">
        <v>906</v>
      </c>
      <c r="E550" s="120">
        <v>0.23835400000000001</v>
      </c>
      <c r="F550" s="181">
        <v>4.7293312999999997E-2</v>
      </c>
      <c r="G550" s="181">
        <v>9.0812595999999995E-2</v>
      </c>
      <c r="H550" s="181">
        <v>0.164288242</v>
      </c>
      <c r="I550" s="120">
        <v>0.322326</v>
      </c>
      <c r="J550" s="28" t="s">
        <v>1649</v>
      </c>
      <c r="K550" s="135" t="e">
        <f t="shared" ref="K550:AB550" si="564">NA()</f>
        <v>#N/A</v>
      </c>
      <c r="L550" s="135" t="e">
        <f t="shared" si="564"/>
        <v>#N/A</v>
      </c>
      <c r="M550" s="164" t="e">
        <f t="shared" si="564"/>
        <v>#N/A</v>
      </c>
      <c r="N550" s="164" t="e">
        <f t="shared" si="564"/>
        <v>#N/A</v>
      </c>
      <c r="O550" s="165" t="e">
        <f t="shared" si="564"/>
        <v>#N/A</v>
      </c>
      <c r="P550" s="135" t="e">
        <f t="shared" si="564"/>
        <v>#N/A</v>
      </c>
      <c r="Q550" s="164" t="e">
        <f t="shared" si="564"/>
        <v>#N/A</v>
      </c>
      <c r="R550" s="164" t="e">
        <f t="shared" si="564"/>
        <v>#N/A</v>
      </c>
      <c r="S550" s="164" t="e">
        <f t="shared" si="564"/>
        <v>#N/A</v>
      </c>
      <c r="T550" s="164" t="e">
        <f t="shared" si="564"/>
        <v>#N/A</v>
      </c>
      <c r="U550" s="164" t="e">
        <f t="shared" si="564"/>
        <v>#N/A</v>
      </c>
      <c r="V550" s="135" t="e">
        <f t="shared" si="564"/>
        <v>#N/A</v>
      </c>
      <c r="W550" s="135" t="e">
        <f t="shared" si="564"/>
        <v>#N/A</v>
      </c>
      <c r="X550" s="135" t="e">
        <f t="shared" si="564"/>
        <v>#N/A</v>
      </c>
      <c r="Y550" s="135" t="e">
        <f t="shared" si="564"/>
        <v>#N/A</v>
      </c>
      <c r="Z550" s="135" t="e">
        <f t="shared" si="564"/>
        <v>#N/A</v>
      </c>
      <c r="AA550" s="135" t="e">
        <f t="shared" si="564"/>
        <v>#N/A</v>
      </c>
      <c r="AB550" s="135" t="e">
        <f t="shared" si="564"/>
        <v>#N/A</v>
      </c>
    </row>
    <row r="551" spans="1:28" ht="15.5">
      <c r="A551" s="29" t="s">
        <v>193</v>
      </c>
      <c r="B551" s="30" t="str">
        <f t="shared" si="0"/>
        <v>PhilippinesCoron</v>
      </c>
      <c r="C551" s="29" t="s">
        <v>30</v>
      </c>
      <c r="D551" s="30" t="s">
        <v>1804</v>
      </c>
      <c r="E551" s="120">
        <v>0.25183899999999998</v>
      </c>
      <c r="F551" s="181">
        <v>5.4147443000000003E-2</v>
      </c>
      <c r="G551" s="181">
        <v>0.10817906300000001</v>
      </c>
      <c r="H551" s="181">
        <v>0.21141632699999999</v>
      </c>
      <c r="I551" s="120">
        <v>0.296238</v>
      </c>
      <c r="J551" s="28" t="s">
        <v>1649</v>
      </c>
      <c r="K551" s="135" t="e">
        <f t="shared" ref="K551:AB551" si="565">NA()</f>
        <v>#N/A</v>
      </c>
      <c r="L551" s="135" t="e">
        <f t="shared" si="565"/>
        <v>#N/A</v>
      </c>
      <c r="M551" s="164" t="e">
        <f t="shared" si="565"/>
        <v>#N/A</v>
      </c>
      <c r="N551" s="164" t="e">
        <f t="shared" si="565"/>
        <v>#N/A</v>
      </c>
      <c r="O551" s="165" t="e">
        <f t="shared" si="565"/>
        <v>#N/A</v>
      </c>
      <c r="P551" s="135" t="e">
        <f t="shared" si="565"/>
        <v>#N/A</v>
      </c>
      <c r="Q551" s="164" t="e">
        <f t="shared" si="565"/>
        <v>#N/A</v>
      </c>
      <c r="R551" s="164" t="e">
        <f t="shared" si="565"/>
        <v>#N/A</v>
      </c>
      <c r="S551" s="164" t="e">
        <f t="shared" si="565"/>
        <v>#N/A</v>
      </c>
      <c r="T551" s="164" t="e">
        <f t="shared" si="565"/>
        <v>#N/A</v>
      </c>
      <c r="U551" s="164" t="e">
        <f t="shared" si="565"/>
        <v>#N/A</v>
      </c>
      <c r="V551" s="135" t="e">
        <f t="shared" si="565"/>
        <v>#N/A</v>
      </c>
      <c r="W551" s="135" t="e">
        <f t="shared" si="565"/>
        <v>#N/A</v>
      </c>
      <c r="X551" s="135" t="e">
        <f t="shared" si="565"/>
        <v>#N/A</v>
      </c>
      <c r="Y551" s="135" t="e">
        <f t="shared" si="565"/>
        <v>#N/A</v>
      </c>
      <c r="Z551" s="135" t="e">
        <f t="shared" si="565"/>
        <v>#N/A</v>
      </c>
      <c r="AA551" s="135" t="e">
        <f t="shared" si="565"/>
        <v>#N/A</v>
      </c>
      <c r="AB551" s="135" t="e">
        <f t="shared" si="565"/>
        <v>#N/A</v>
      </c>
    </row>
    <row r="552" spans="1:28" ht="15.5">
      <c r="A552" s="29" t="s">
        <v>193</v>
      </c>
      <c r="B552" s="30" t="str">
        <f t="shared" si="0"/>
        <v>PhilippinesCortes</v>
      </c>
      <c r="C552" s="29" t="s">
        <v>30</v>
      </c>
      <c r="D552" s="30" t="s">
        <v>907</v>
      </c>
      <c r="E552" s="120">
        <v>0.239122</v>
      </c>
      <c r="F552" s="181">
        <v>5.0355991000000003E-2</v>
      </c>
      <c r="G552" s="181">
        <v>9.5813303000000002E-2</v>
      </c>
      <c r="H552" s="181">
        <v>0.17732611200000001</v>
      </c>
      <c r="I552" s="120">
        <v>0.31375900000000001</v>
      </c>
      <c r="J552" s="28" t="s">
        <v>1649</v>
      </c>
      <c r="K552" s="135" t="e">
        <f t="shared" ref="K552:AB552" si="566">NA()</f>
        <v>#N/A</v>
      </c>
      <c r="L552" s="135" t="e">
        <f t="shared" si="566"/>
        <v>#N/A</v>
      </c>
      <c r="M552" s="164" t="e">
        <f t="shared" si="566"/>
        <v>#N/A</v>
      </c>
      <c r="N552" s="164" t="e">
        <f t="shared" si="566"/>
        <v>#N/A</v>
      </c>
      <c r="O552" s="165" t="e">
        <f t="shared" si="566"/>
        <v>#N/A</v>
      </c>
      <c r="P552" s="135" t="e">
        <f t="shared" si="566"/>
        <v>#N/A</v>
      </c>
      <c r="Q552" s="164" t="e">
        <f t="shared" si="566"/>
        <v>#N/A</v>
      </c>
      <c r="R552" s="164" t="e">
        <f t="shared" si="566"/>
        <v>#N/A</v>
      </c>
      <c r="S552" s="164" t="e">
        <f t="shared" si="566"/>
        <v>#N/A</v>
      </c>
      <c r="T552" s="164" t="e">
        <f t="shared" si="566"/>
        <v>#N/A</v>
      </c>
      <c r="U552" s="164" t="e">
        <f t="shared" si="566"/>
        <v>#N/A</v>
      </c>
      <c r="V552" s="135" t="e">
        <f t="shared" si="566"/>
        <v>#N/A</v>
      </c>
      <c r="W552" s="135" t="e">
        <f t="shared" si="566"/>
        <v>#N/A</v>
      </c>
      <c r="X552" s="135" t="e">
        <f t="shared" si="566"/>
        <v>#N/A</v>
      </c>
      <c r="Y552" s="135" t="e">
        <f t="shared" si="566"/>
        <v>#N/A</v>
      </c>
      <c r="Z552" s="135" t="e">
        <f t="shared" si="566"/>
        <v>#N/A</v>
      </c>
      <c r="AA552" s="135" t="e">
        <f t="shared" si="566"/>
        <v>#N/A</v>
      </c>
      <c r="AB552" s="135" t="e">
        <f t="shared" si="566"/>
        <v>#N/A</v>
      </c>
    </row>
    <row r="553" spans="1:28" ht="15.5">
      <c r="A553" s="29" t="s">
        <v>193</v>
      </c>
      <c r="B553" s="30" t="str">
        <f t="shared" si="0"/>
        <v>PhilippinesCotabato City</v>
      </c>
      <c r="C553" s="29" t="s">
        <v>30</v>
      </c>
      <c r="D553" s="30" t="s">
        <v>1430</v>
      </c>
      <c r="E553" s="120">
        <v>0.28353099999999998</v>
      </c>
      <c r="F553" s="181">
        <v>5.7424241000000001E-2</v>
      </c>
      <c r="G553" s="181">
        <v>0.11835839099999999</v>
      </c>
      <c r="H553" s="181">
        <v>0.21320941199999999</v>
      </c>
      <c r="I553" s="120">
        <v>0.27939999999999998</v>
      </c>
      <c r="J553" s="28" t="s">
        <v>1649</v>
      </c>
      <c r="K553" s="135" t="e">
        <f t="shared" ref="K553:AB553" si="567">NA()</f>
        <v>#N/A</v>
      </c>
      <c r="L553" s="135" t="e">
        <f t="shared" si="567"/>
        <v>#N/A</v>
      </c>
      <c r="M553" s="164" t="e">
        <f t="shared" si="567"/>
        <v>#N/A</v>
      </c>
      <c r="N553" s="164" t="e">
        <f t="shared" si="567"/>
        <v>#N/A</v>
      </c>
      <c r="O553" s="165" t="e">
        <f t="shared" si="567"/>
        <v>#N/A</v>
      </c>
      <c r="P553" s="135" t="e">
        <f t="shared" si="567"/>
        <v>#N/A</v>
      </c>
      <c r="Q553" s="164" t="e">
        <f t="shared" si="567"/>
        <v>#N/A</v>
      </c>
      <c r="R553" s="164" t="e">
        <f t="shared" si="567"/>
        <v>#N/A</v>
      </c>
      <c r="S553" s="164" t="e">
        <f t="shared" si="567"/>
        <v>#N/A</v>
      </c>
      <c r="T553" s="164" t="e">
        <f t="shared" si="567"/>
        <v>#N/A</v>
      </c>
      <c r="U553" s="164" t="e">
        <f t="shared" si="567"/>
        <v>#N/A</v>
      </c>
      <c r="V553" s="135" t="e">
        <f t="shared" si="567"/>
        <v>#N/A</v>
      </c>
      <c r="W553" s="135" t="e">
        <f t="shared" si="567"/>
        <v>#N/A</v>
      </c>
      <c r="X553" s="135" t="e">
        <f t="shared" si="567"/>
        <v>#N/A</v>
      </c>
      <c r="Y553" s="135" t="e">
        <f t="shared" si="567"/>
        <v>#N/A</v>
      </c>
      <c r="Z553" s="135" t="e">
        <f t="shared" si="567"/>
        <v>#N/A</v>
      </c>
      <c r="AA553" s="135" t="e">
        <f t="shared" si="567"/>
        <v>#N/A</v>
      </c>
      <c r="AB553" s="135" t="e">
        <f t="shared" si="567"/>
        <v>#N/A</v>
      </c>
    </row>
    <row r="554" spans="1:28" ht="15.5">
      <c r="A554" s="29" t="s">
        <v>193</v>
      </c>
      <c r="B554" s="30" t="str">
        <f t="shared" si="0"/>
        <v>PhilippinesCuartero</v>
      </c>
      <c r="C554" s="29" t="s">
        <v>30</v>
      </c>
      <c r="D554" s="30" t="s">
        <v>829</v>
      </c>
      <c r="E554" s="120">
        <v>0.245147</v>
      </c>
      <c r="F554" s="181">
        <v>4.5935493000000001E-2</v>
      </c>
      <c r="G554" s="181">
        <v>9.3950670999999999E-2</v>
      </c>
      <c r="H554" s="181">
        <v>0.195526853</v>
      </c>
      <c r="I554" s="120">
        <v>0.32953900000000003</v>
      </c>
      <c r="J554" s="28" t="s">
        <v>1649</v>
      </c>
      <c r="K554" s="135" t="e">
        <f t="shared" ref="K554:AB554" si="568">NA()</f>
        <v>#N/A</v>
      </c>
      <c r="L554" s="135" t="e">
        <f t="shared" si="568"/>
        <v>#N/A</v>
      </c>
      <c r="M554" s="164" t="e">
        <f t="shared" si="568"/>
        <v>#N/A</v>
      </c>
      <c r="N554" s="164" t="e">
        <f t="shared" si="568"/>
        <v>#N/A</v>
      </c>
      <c r="O554" s="165" t="e">
        <f t="shared" si="568"/>
        <v>#N/A</v>
      </c>
      <c r="P554" s="135" t="e">
        <f t="shared" si="568"/>
        <v>#N/A</v>
      </c>
      <c r="Q554" s="164" t="e">
        <f t="shared" si="568"/>
        <v>#N/A</v>
      </c>
      <c r="R554" s="164" t="e">
        <f t="shared" si="568"/>
        <v>#N/A</v>
      </c>
      <c r="S554" s="164" t="e">
        <f t="shared" si="568"/>
        <v>#N/A</v>
      </c>
      <c r="T554" s="164" t="e">
        <f t="shared" si="568"/>
        <v>#N/A</v>
      </c>
      <c r="U554" s="164" t="e">
        <f t="shared" si="568"/>
        <v>#N/A</v>
      </c>
      <c r="V554" s="135" t="e">
        <f t="shared" si="568"/>
        <v>#N/A</v>
      </c>
      <c r="W554" s="135" t="e">
        <f t="shared" si="568"/>
        <v>#N/A</v>
      </c>
      <c r="X554" s="135" t="e">
        <f t="shared" si="568"/>
        <v>#N/A</v>
      </c>
      <c r="Y554" s="135" t="e">
        <f t="shared" si="568"/>
        <v>#N/A</v>
      </c>
      <c r="Z554" s="135" t="e">
        <f t="shared" si="568"/>
        <v>#N/A</v>
      </c>
      <c r="AA554" s="135" t="e">
        <f t="shared" si="568"/>
        <v>#N/A</v>
      </c>
      <c r="AB554" s="135" t="e">
        <f t="shared" si="568"/>
        <v>#N/A</v>
      </c>
    </row>
    <row r="555" spans="1:28" ht="15.5">
      <c r="A555" s="29" t="s">
        <v>193</v>
      </c>
      <c r="B555" s="30" t="str">
        <f t="shared" si="0"/>
        <v>PhilippinesCuenca</v>
      </c>
      <c r="C555" s="29" t="s">
        <v>30</v>
      </c>
      <c r="D555" s="30" t="s">
        <v>551</v>
      </c>
      <c r="E555" s="120">
        <v>0.25284400000000001</v>
      </c>
      <c r="F555" s="181">
        <v>4.7890675000000001E-2</v>
      </c>
      <c r="G555" s="181">
        <v>9.3798615000000002E-2</v>
      </c>
      <c r="H555" s="181">
        <v>0.188451331</v>
      </c>
      <c r="I555" s="120">
        <v>0.30769000000000002</v>
      </c>
      <c r="J555" s="28" t="s">
        <v>1649</v>
      </c>
      <c r="K555" s="135" t="e">
        <f t="shared" ref="K555:AB555" si="569">NA()</f>
        <v>#N/A</v>
      </c>
      <c r="L555" s="135" t="e">
        <f t="shared" si="569"/>
        <v>#N/A</v>
      </c>
      <c r="M555" s="164" t="e">
        <f t="shared" si="569"/>
        <v>#N/A</v>
      </c>
      <c r="N555" s="164" t="e">
        <f t="shared" si="569"/>
        <v>#N/A</v>
      </c>
      <c r="O555" s="165" t="e">
        <f t="shared" si="569"/>
        <v>#N/A</v>
      </c>
      <c r="P555" s="135" t="e">
        <f t="shared" si="569"/>
        <v>#N/A</v>
      </c>
      <c r="Q555" s="164" t="e">
        <f t="shared" si="569"/>
        <v>#N/A</v>
      </c>
      <c r="R555" s="164" t="e">
        <f t="shared" si="569"/>
        <v>#N/A</v>
      </c>
      <c r="S555" s="164" t="e">
        <f t="shared" si="569"/>
        <v>#N/A</v>
      </c>
      <c r="T555" s="164" t="e">
        <f t="shared" si="569"/>
        <v>#N/A</v>
      </c>
      <c r="U555" s="164" t="e">
        <f t="shared" si="569"/>
        <v>#N/A</v>
      </c>
      <c r="V555" s="135" t="e">
        <f t="shared" si="569"/>
        <v>#N/A</v>
      </c>
      <c r="W555" s="135" t="e">
        <f t="shared" si="569"/>
        <v>#N/A</v>
      </c>
      <c r="X555" s="135" t="e">
        <f t="shared" si="569"/>
        <v>#N/A</v>
      </c>
      <c r="Y555" s="135" t="e">
        <f t="shared" si="569"/>
        <v>#N/A</v>
      </c>
      <c r="Z555" s="135" t="e">
        <f t="shared" si="569"/>
        <v>#N/A</v>
      </c>
      <c r="AA555" s="135" t="e">
        <f t="shared" si="569"/>
        <v>#N/A</v>
      </c>
      <c r="AB555" s="135" t="e">
        <f t="shared" si="569"/>
        <v>#N/A</v>
      </c>
    </row>
    <row r="556" spans="1:28" ht="15.5">
      <c r="A556" s="29" t="s">
        <v>193</v>
      </c>
      <c r="B556" s="30" t="str">
        <f t="shared" si="0"/>
        <v>PhilippinesCulaba</v>
      </c>
      <c r="C556" s="29" t="s">
        <v>30</v>
      </c>
      <c r="D556" s="30" t="s">
        <v>1126</v>
      </c>
      <c r="E556" s="120">
        <v>0.22020300000000001</v>
      </c>
      <c r="F556" s="181">
        <v>5.5334686000000001E-2</v>
      </c>
      <c r="G556" s="181">
        <v>0.10620689699999999</v>
      </c>
      <c r="H556" s="181">
        <v>0.18166328600000001</v>
      </c>
      <c r="I556" s="120">
        <v>0.29314400000000002</v>
      </c>
      <c r="J556" s="28" t="s">
        <v>1649</v>
      </c>
      <c r="K556" s="135" t="e">
        <f t="shared" ref="K556:AB556" si="570">NA()</f>
        <v>#N/A</v>
      </c>
      <c r="L556" s="135" t="e">
        <f t="shared" si="570"/>
        <v>#N/A</v>
      </c>
      <c r="M556" s="164" t="e">
        <f t="shared" si="570"/>
        <v>#N/A</v>
      </c>
      <c r="N556" s="164" t="e">
        <f t="shared" si="570"/>
        <v>#N/A</v>
      </c>
      <c r="O556" s="165" t="e">
        <f t="shared" si="570"/>
        <v>#N/A</v>
      </c>
      <c r="P556" s="135" t="e">
        <f t="shared" si="570"/>
        <v>#N/A</v>
      </c>
      <c r="Q556" s="164" t="e">
        <f t="shared" si="570"/>
        <v>#N/A</v>
      </c>
      <c r="R556" s="164" t="e">
        <f t="shared" si="570"/>
        <v>#N/A</v>
      </c>
      <c r="S556" s="164" t="e">
        <f t="shared" si="570"/>
        <v>#N/A</v>
      </c>
      <c r="T556" s="164" t="e">
        <f t="shared" si="570"/>
        <v>#N/A</v>
      </c>
      <c r="U556" s="164" t="e">
        <f t="shared" si="570"/>
        <v>#N/A</v>
      </c>
      <c r="V556" s="135" t="e">
        <f t="shared" si="570"/>
        <v>#N/A</v>
      </c>
      <c r="W556" s="135" t="e">
        <f t="shared" si="570"/>
        <v>#N/A</v>
      </c>
      <c r="X556" s="135" t="e">
        <f t="shared" si="570"/>
        <v>#N/A</v>
      </c>
      <c r="Y556" s="135" t="e">
        <f t="shared" si="570"/>
        <v>#N/A</v>
      </c>
      <c r="Z556" s="135" t="e">
        <f t="shared" si="570"/>
        <v>#N/A</v>
      </c>
      <c r="AA556" s="135" t="e">
        <f t="shared" si="570"/>
        <v>#N/A</v>
      </c>
      <c r="AB556" s="135" t="e">
        <f t="shared" si="570"/>
        <v>#N/A</v>
      </c>
    </row>
    <row r="557" spans="1:28" ht="15.5">
      <c r="A557" s="29" t="s">
        <v>193</v>
      </c>
      <c r="B557" s="30" t="str">
        <f t="shared" si="0"/>
        <v>PhilippinesCulasi</v>
      </c>
      <c r="C557" s="29" t="s">
        <v>30</v>
      </c>
      <c r="D557" s="30" t="s">
        <v>815</v>
      </c>
      <c r="E557" s="120">
        <v>0.22314899999999999</v>
      </c>
      <c r="F557" s="181">
        <v>5.5666052000000001E-2</v>
      </c>
      <c r="G557" s="181">
        <v>0.102891239</v>
      </c>
      <c r="H557" s="181">
        <v>0.18783351100000001</v>
      </c>
      <c r="I557" s="120">
        <v>0.30365300000000001</v>
      </c>
      <c r="J557" s="28" t="s">
        <v>1649</v>
      </c>
      <c r="K557" s="135" t="e">
        <f t="shared" ref="K557:AB557" si="571">NA()</f>
        <v>#N/A</v>
      </c>
      <c r="L557" s="135" t="e">
        <f t="shared" si="571"/>
        <v>#N/A</v>
      </c>
      <c r="M557" s="164" t="e">
        <f t="shared" si="571"/>
        <v>#N/A</v>
      </c>
      <c r="N557" s="164" t="e">
        <f t="shared" si="571"/>
        <v>#N/A</v>
      </c>
      <c r="O557" s="165" t="e">
        <f t="shared" si="571"/>
        <v>#N/A</v>
      </c>
      <c r="P557" s="135" t="e">
        <f t="shared" si="571"/>
        <v>#N/A</v>
      </c>
      <c r="Q557" s="164" t="e">
        <f t="shared" si="571"/>
        <v>#N/A</v>
      </c>
      <c r="R557" s="164" t="e">
        <f t="shared" si="571"/>
        <v>#N/A</v>
      </c>
      <c r="S557" s="164" t="e">
        <f t="shared" si="571"/>
        <v>#N/A</v>
      </c>
      <c r="T557" s="164" t="e">
        <f t="shared" si="571"/>
        <v>#N/A</v>
      </c>
      <c r="U557" s="164" t="e">
        <f t="shared" si="571"/>
        <v>#N/A</v>
      </c>
      <c r="V557" s="135" t="e">
        <f t="shared" si="571"/>
        <v>#N/A</v>
      </c>
      <c r="W557" s="135" t="e">
        <f t="shared" si="571"/>
        <v>#N/A</v>
      </c>
      <c r="X557" s="135" t="e">
        <f t="shared" si="571"/>
        <v>#N/A</v>
      </c>
      <c r="Y557" s="135" t="e">
        <f t="shared" si="571"/>
        <v>#N/A</v>
      </c>
      <c r="Z557" s="135" t="e">
        <f t="shared" si="571"/>
        <v>#N/A</v>
      </c>
      <c r="AA557" s="135" t="e">
        <f t="shared" si="571"/>
        <v>#N/A</v>
      </c>
      <c r="AB557" s="135" t="e">
        <f t="shared" si="571"/>
        <v>#N/A</v>
      </c>
    </row>
    <row r="558" spans="1:28" ht="15.5">
      <c r="A558" s="29" t="s">
        <v>193</v>
      </c>
      <c r="B558" s="30" t="str">
        <f t="shared" si="0"/>
        <v>PhilippinesCulion</v>
      </c>
      <c r="C558" s="29" t="s">
        <v>30</v>
      </c>
      <c r="D558" s="30" t="s">
        <v>1811</v>
      </c>
      <c r="E558" s="120">
        <v>0.23749899999999999</v>
      </c>
      <c r="F558" s="181">
        <v>5.6308654999999999E-2</v>
      </c>
      <c r="G558" s="181">
        <v>0.10606286299999999</v>
      </c>
      <c r="H558" s="181">
        <v>0.19673270800000001</v>
      </c>
      <c r="I558" s="120">
        <v>0.31352099999999999</v>
      </c>
      <c r="J558" s="28" t="s">
        <v>1649</v>
      </c>
      <c r="K558" s="135" t="e">
        <f t="shared" ref="K558:AB558" si="572">NA()</f>
        <v>#N/A</v>
      </c>
      <c r="L558" s="135" t="e">
        <f t="shared" si="572"/>
        <v>#N/A</v>
      </c>
      <c r="M558" s="164" t="e">
        <f t="shared" si="572"/>
        <v>#N/A</v>
      </c>
      <c r="N558" s="164" t="e">
        <f t="shared" si="572"/>
        <v>#N/A</v>
      </c>
      <c r="O558" s="165" t="e">
        <f t="shared" si="572"/>
        <v>#N/A</v>
      </c>
      <c r="P558" s="135" t="e">
        <f t="shared" si="572"/>
        <v>#N/A</v>
      </c>
      <c r="Q558" s="164" t="e">
        <f t="shared" si="572"/>
        <v>#N/A</v>
      </c>
      <c r="R558" s="164" t="e">
        <f t="shared" si="572"/>
        <v>#N/A</v>
      </c>
      <c r="S558" s="164" t="e">
        <f t="shared" si="572"/>
        <v>#N/A</v>
      </c>
      <c r="T558" s="164" t="e">
        <f t="shared" si="572"/>
        <v>#N/A</v>
      </c>
      <c r="U558" s="164" t="e">
        <f t="shared" si="572"/>
        <v>#N/A</v>
      </c>
      <c r="V558" s="135" t="e">
        <f t="shared" si="572"/>
        <v>#N/A</v>
      </c>
      <c r="W558" s="135" t="e">
        <f t="shared" si="572"/>
        <v>#N/A</v>
      </c>
      <c r="X558" s="135" t="e">
        <f t="shared" si="572"/>
        <v>#N/A</v>
      </c>
      <c r="Y558" s="135" t="e">
        <f t="shared" si="572"/>
        <v>#N/A</v>
      </c>
      <c r="Z558" s="135" t="e">
        <f t="shared" si="572"/>
        <v>#N/A</v>
      </c>
      <c r="AA558" s="135" t="e">
        <f t="shared" si="572"/>
        <v>#N/A</v>
      </c>
      <c r="AB558" s="135" t="e">
        <f t="shared" si="572"/>
        <v>#N/A</v>
      </c>
    </row>
    <row r="559" spans="1:28" ht="15.5">
      <c r="A559" s="29" t="s">
        <v>193</v>
      </c>
      <c r="B559" s="30" t="str">
        <f t="shared" si="0"/>
        <v>PhilippinesCurrimao</v>
      </c>
      <c r="C559" s="29" t="s">
        <v>30</v>
      </c>
      <c r="D559" s="30" t="s">
        <v>204</v>
      </c>
      <c r="E559" s="120">
        <v>0.24606</v>
      </c>
      <c r="F559" s="181">
        <v>4.2760998000000001E-2</v>
      </c>
      <c r="G559" s="181">
        <v>8.5932369999999994E-2</v>
      </c>
      <c r="H559" s="181">
        <v>0.17399868700000001</v>
      </c>
      <c r="I559" s="120">
        <v>0.33913300000000002</v>
      </c>
      <c r="J559" s="28" t="s">
        <v>1649</v>
      </c>
      <c r="K559" s="135" t="e">
        <f t="shared" ref="K559:AB559" si="573">NA()</f>
        <v>#N/A</v>
      </c>
      <c r="L559" s="135" t="e">
        <f t="shared" si="573"/>
        <v>#N/A</v>
      </c>
      <c r="M559" s="164" t="e">
        <f t="shared" si="573"/>
        <v>#N/A</v>
      </c>
      <c r="N559" s="164" t="e">
        <f t="shared" si="573"/>
        <v>#N/A</v>
      </c>
      <c r="O559" s="165" t="e">
        <f t="shared" si="573"/>
        <v>#N/A</v>
      </c>
      <c r="P559" s="135" t="e">
        <f t="shared" si="573"/>
        <v>#N/A</v>
      </c>
      <c r="Q559" s="164" t="e">
        <f t="shared" si="573"/>
        <v>#N/A</v>
      </c>
      <c r="R559" s="164" t="e">
        <f t="shared" si="573"/>
        <v>#N/A</v>
      </c>
      <c r="S559" s="164" t="e">
        <f t="shared" si="573"/>
        <v>#N/A</v>
      </c>
      <c r="T559" s="164" t="e">
        <f t="shared" si="573"/>
        <v>#N/A</v>
      </c>
      <c r="U559" s="164" t="e">
        <f t="shared" si="573"/>
        <v>#N/A</v>
      </c>
      <c r="V559" s="135" t="e">
        <f t="shared" si="573"/>
        <v>#N/A</v>
      </c>
      <c r="W559" s="135" t="e">
        <f t="shared" si="573"/>
        <v>#N/A</v>
      </c>
      <c r="X559" s="135" t="e">
        <f t="shared" si="573"/>
        <v>#N/A</v>
      </c>
      <c r="Y559" s="135" t="e">
        <f t="shared" si="573"/>
        <v>#N/A</v>
      </c>
      <c r="Z559" s="135" t="e">
        <f t="shared" si="573"/>
        <v>#N/A</v>
      </c>
      <c r="AA559" s="135" t="e">
        <f t="shared" si="573"/>
        <v>#N/A</v>
      </c>
      <c r="AB559" s="135" t="e">
        <f t="shared" si="573"/>
        <v>#N/A</v>
      </c>
    </row>
    <row r="560" spans="1:28" ht="15.5">
      <c r="A560" s="29" t="s">
        <v>193</v>
      </c>
      <c r="B560" s="30" t="str">
        <f t="shared" si="0"/>
        <v>PhilippinesCuyapo</v>
      </c>
      <c r="C560" s="29" t="s">
        <v>30</v>
      </c>
      <c r="D560" s="30" t="s">
        <v>460</v>
      </c>
      <c r="E560" s="120">
        <v>0.25084899999999999</v>
      </c>
      <c r="F560" s="181">
        <v>4.7417702999999999E-2</v>
      </c>
      <c r="G560" s="181">
        <v>9.1575824E-2</v>
      </c>
      <c r="H560" s="181">
        <v>0.180414828</v>
      </c>
      <c r="I560" s="120">
        <v>0.32294499999999998</v>
      </c>
      <c r="J560" s="28" t="s">
        <v>1649</v>
      </c>
      <c r="K560" s="135" t="e">
        <f t="shared" ref="K560:AB560" si="574">NA()</f>
        <v>#N/A</v>
      </c>
      <c r="L560" s="135" t="e">
        <f t="shared" si="574"/>
        <v>#N/A</v>
      </c>
      <c r="M560" s="164" t="e">
        <f t="shared" si="574"/>
        <v>#N/A</v>
      </c>
      <c r="N560" s="164" t="e">
        <f t="shared" si="574"/>
        <v>#N/A</v>
      </c>
      <c r="O560" s="165" t="e">
        <f t="shared" si="574"/>
        <v>#N/A</v>
      </c>
      <c r="P560" s="135" t="e">
        <f t="shared" si="574"/>
        <v>#N/A</v>
      </c>
      <c r="Q560" s="164" t="e">
        <f t="shared" si="574"/>
        <v>#N/A</v>
      </c>
      <c r="R560" s="164" t="e">
        <f t="shared" si="574"/>
        <v>#N/A</v>
      </c>
      <c r="S560" s="164" t="e">
        <f t="shared" si="574"/>
        <v>#N/A</v>
      </c>
      <c r="T560" s="164" t="e">
        <f t="shared" si="574"/>
        <v>#N/A</v>
      </c>
      <c r="U560" s="164" t="e">
        <f t="shared" si="574"/>
        <v>#N/A</v>
      </c>
      <c r="V560" s="135" t="e">
        <f t="shared" si="574"/>
        <v>#N/A</v>
      </c>
      <c r="W560" s="135" t="e">
        <f t="shared" si="574"/>
        <v>#N/A</v>
      </c>
      <c r="X560" s="135" t="e">
        <f t="shared" si="574"/>
        <v>#N/A</v>
      </c>
      <c r="Y560" s="135" t="e">
        <f t="shared" si="574"/>
        <v>#N/A</v>
      </c>
      <c r="Z560" s="135" t="e">
        <f t="shared" si="574"/>
        <v>#N/A</v>
      </c>
      <c r="AA560" s="135" t="e">
        <f t="shared" si="574"/>
        <v>#N/A</v>
      </c>
      <c r="AB560" s="135" t="e">
        <f t="shared" si="574"/>
        <v>#N/A</v>
      </c>
    </row>
    <row r="561" spans="1:28" ht="15.5">
      <c r="A561" s="29" t="s">
        <v>193</v>
      </c>
      <c r="B561" s="30" t="str">
        <f t="shared" si="0"/>
        <v>PhilippinesCuyo</v>
      </c>
      <c r="C561" s="29" t="s">
        <v>30</v>
      </c>
      <c r="D561" s="30" t="s">
        <v>1805</v>
      </c>
      <c r="E561" s="120">
        <v>0.235376</v>
      </c>
      <c r="F561" s="181">
        <v>5.8452593999999997E-2</v>
      </c>
      <c r="G561" s="181">
        <v>0.108094812</v>
      </c>
      <c r="H561" s="181">
        <v>0.182647585</v>
      </c>
      <c r="I561" s="120">
        <v>0.31131500000000001</v>
      </c>
      <c r="J561" s="28" t="s">
        <v>1649</v>
      </c>
      <c r="K561" s="135" t="e">
        <f t="shared" ref="K561:AB561" si="575">NA()</f>
        <v>#N/A</v>
      </c>
      <c r="L561" s="135" t="e">
        <f t="shared" si="575"/>
        <v>#N/A</v>
      </c>
      <c r="M561" s="164" t="e">
        <f t="shared" si="575"/>
        <v>#N/A</v>
      </c>
      <c r="N561" s="164" t="e">
        <f t="shared" si="575"/>
        <v>#N/A</v>
      </c>
      <c r="O561" s="165" t="e">
        <f t="shared" si="575"/>
        <v>#N/A</v>
      </c>
      <c r="P561" s="135" t="e">
        <f t="shared" si="575"/>
        <v>#N/A</v>
      </c>
      <c r="Q561" s="164" t="e">
        <f t="shared" si="575"/>
        <v>#N/A</v>
      </c>
      <c r="R561" s="164" t="e">
        <f t="shared" si="575"/>
        <v>#N/A</v>
      </c>
      <c r="S561" s="164" t="e">
        <f t="shared" si="575"/>
        <v>#N/A</v>
      </c>
      <c r="T561" s="164" t="e">
        <f t="shared" si="575"/>
        <v>#N/A</v>
      </c>
      <c r="U561" s="164" t="e">
        <f t="shared" si="575"/>
        <v>#N/A</v>
      </c>
      <c r="V561" s="135" t="e">
        <f t="shared" si="575"/>
        <v>#N/A</v>
      </c>
      <c r="W561" s="135" t="e">
        <f t="shared" si="575"/>
        <v>#N/A</v>
      </c>
      <c r="X561" s="135" t="e">
        <f t="shared" si="575"/>
        <v>#N/A</v>
      </c>
      <c r="Y561" s="135" t="e">
        <f t="shared" si="575"/>
        <v>#N/A</v>
      </c>
      <c r="Z561" s="135" t="e">
        <f t="shared" si="575"/>
        <v>#N/A</v>
      </c>
      <c r="AA561" s="135" t="e">
        <f t="shared" si="575"/>
        <v>#N/A</v>
      </c>
      <c r="AB561" s="135" t="e">
        <f t="shared" si="575"/>
        <v>#N/A</v>
      </c>
    </row>
    <row r="562" spans="1:28" ht="15.5">
      <c r="A562" s="29" t="s">
        <v>193</v>
      </c>
      <c r="B562" s="30" t="str">
        <f t="shared" si="0"/>
        <v>PhilippinesDaanbantayan</v>
      </c>
      <c r="C562" s="29" t="s">
        <v>30</v>
      </c>
      <c r="D562" s="30" t="s">
        <v>958</v>
      </c>
      <c r="E562" s="120">
        <v>0.22880500000000001</v>
      </c>
      <c r="F562" s="181">
        <v>5.5797701999999998E-2</v>
      </c>
      <c r="G562" s="181">
        <v>0.102629397</v>
      </c>
      <c r="H562" s="181">
        <v>0.17843183700000001</v>
      </c>
      <c r="I562" s="120">
        <v>0.28558600000000001</v>
      </c>
      <c r="J562" s="28" t="s">
        <v>1649</v>
      </c>
      <c r="K562" s="135" t="e">
        <f t="shared" ref="K562:AB562" si="576">NA()</f>
        <v>#N/A</v>
      </c>
      <c r="L562" s="135" t="e">
        <f t="shared" si="576"/>
        <v>#N/A</v>
      </c>
      <c r="M562" s="164" t="e">
        <f t="shared" si="576"/>
        <v>#N/A</v>
      </c>
      <c r="N562" s="164" t="e">
        <f t="shared" si="576"/>
        <v>#N/A</v>
      </c>
      <c r="O562" s="165" t="e">
        <f t="shared" si="576"/>
        <v>#N/A</v>
      </c>
      <c r="P562" s="135" t="e">
        <f t="shared" si="576"/>
        <v>#N/A</v>
      </c>
      <c r="Q562" s="164" t="e">
        <f t="shared" si="576"/>
        <v>#N/A</v>
      </c>
      <c r="R562" s="164" t="e">
        <f t="shared" si="576"/>
        <v>#N/A</v>
      </c>
      <c r="S562" s="164" t="e">
        <f t="shared" si="576"/>
        <v>#N/A</v>
      </c>
      <c r="T562" s="164" t="e">
        <f t="shared" si="576"/>
        <v>#N/A</v>
      </c>
      <c r="U562" s="164" t="e">
        <f t="shared" si="576"/>
        <v>#N/A</v>
      </c>
      <c r="V562" s="135" t="e">
        <f t="shared" si="576"/>
        <v>#N/A</v>
      </c>
      <c r="W562" s="135" t="e">
        <f t="shared" si="576"/>
        <v>#N/A</v>
      </c>
      <c r="X562" s="135" t="e">
        <f t="shared" si="576"/>
        <v>#N/A</v>
      </c>
      <c r="Y562" s="135" t="e">
        <f t="shared" si="576"/>
        <v>#N/A</v>
      </c>
      <c r="Z562" s="135" t="e">
        <f t="shared" si="576"/>
        <v>#N/A</v>
      </c>
      <c r="AA562" s="135" t="e">
        <f t="shared" si="576"/>
        <v>#N/A</v>
      </c>
      <c r="AB562" s="135" t="e">
        <f t="shared" si="576"/>
        <v>#N/A</v>
      </c>
    </row>
    <row r="563" spans="1:28" ht="15.5">
      <c r="A563" s="29" t="s">
        <v>193</v>
      </c>
      <c r="B563" s="30" t="str">
        <f t="shared" si="0"/>
        <v>PhilippinesDaet (Capital)</v>
      </c>
      <c r="C563" s="29" t="s">
        <v>30</v>
      </c>
      <c r="D563" s="30" t="s">
        <v>699</v>
      </c>
      <c r="E563" s="120">
        <v>0.256081</v>
      </c>
      <c r="F563" s="181">
        <v>5.2004313000000003E-2</v>
      </c>
      <c r="G563" s="181">
        <v>0.107930419</v>
      </c>
      <c r="H563" s="181">
        <v>0.19614691000000001</v>
      </c>
      <c r="I563" s="120">
        <v>0.29517500000000002</v>
      </c>
      <c r="J563" s="28" t="s">
        <v>1649</v>
      </c>
      <c r="K563" s="135" t="e">
        <f t="shared" ref="K563:AB563" si="577">NA()</f>
        <v>#N/A</v>
      </c>
      <c r="L563" s="135" t="e">
        <f t="shared" si="577"/>
        <v>#N/A</v>
      </c>
      <c r="M563" s="164" t="e">
        <f t="shared" si="577"/>
        <v>#N/A</v>
      </c>
      <c r="N563" s="164" t="e">
        <f t="shared" si="577"/>
        <v>#N/A</v>
      </c>
      <c r="O563" s="165" t="e">
        <f t="shared" si="577"/>
        <v>#N/A</v>
      </c>
      <c r="P563" s="135" t="e">
        <f t="shared" si="577"/>
        <v>#N/A</v>
      </c>
      <c r="Q563" s="164" t="e">
        <f t="shared" si="577"/>
        <v>#N/A</v>
      </c>
      <c r="R563" s="164" t="e">
        <f t="shared" si="577"/>
        <v>#N/A</v>
      </c>
      <c r="S563" s="164" t="e">
        <f t="shared" si="577"/>
        <v>#N/A</v>
      </c>
      <c r="T563" s="164" t="e">
        <f t="shared" si="577"/>
        <v>#N/A</v>
      </c>
      <c r="U563" s="164" t="e">
        <f t="shared" si="577"/>
        <v>#N/A</v>
      </c>
      <c r="V563" s="135" t="e">
        <f t="shared" si="577"/>
        <v>#N/A</v>
      </c>
      <c r="W563" s="135" t="e">
        <f t="shared" si="577"/>
        <v>#N/A</v>
      </c>
      <c r="X563" s="135" t="e">
        <f t="shared" si="577"/>
        <v>#N/A</v>
      </c>
      <c r="Y563" s="135" t="e">
        <f t="shared" si="577"/>
        <v>#N/A</v>
      </c>
      <c r="Z563" s="135" t="e">
        <f t="shared" si="577"/>
        <v>#N/A</v>
      </c>
      <c r="AA563" s="135" t="e">
        <f t="shared" si="577"/>
        <v>#N/A</v>
      </c>
      <c r="AB563" s="135" t="e">
        <f t="shared" si="577"/>
        <v>#N/A</v>
      </c>
    </row>
    <row r="564" spans="1:28" ht="15.5">
      <c r="A564" s="29" t="s">
        <v>193</v>
      </c>
      <c r="B564" s="30" t="str">
        <f t="shared" si="0"/>
        <v>PhilippinesDagami</v>
      </c>
      <c r="C564" s="29" t="s">
        <v>30</v>
      </c>
      <c r="D564" s="30" t="s">
        <v>1030</v>
      </c>
      <c r="E564" s="120">
        <v>0.22408700000000001</v>
      </c>
      <c r="F564" s="181">
        <v>5.4741513999999998E-2</v>
      </c>
      <c r="G564" s="181">
        <v>0.105954989</v>
      </c>
      <c r="H564" s="181">
        <v>0.20109824500000001</v>
      </c>
      <c r="I564" s="120">
        <v>0.29237200000000002</v>
      </c>
      <c r="J564" s="28" t="s">
        <v>1649</v>
      </c>
      <c r="K564" s="135" t="e">
        <f t="shared" ref="K564:AB564" si="578">NA()</f>
        <v>#N/A</v>
      </c>
      <c r="L564" s="135" t="e">
        <f t="shared" si="578"/>
        <v>#N/A</v>
      </c>
      <c r="M564" s="164" t="e">
        <f t="shared" si="578"/>
        <v>#N/A</v>
      </c>
      <c r="N564" s="164" t="e">
        <f t="shared" si="578"/>
        <v>#N/A</v>
      </c>
      <c r="O564" s="165" t="e">
        <f t="shared" si="578"/>
        <v>#N/A</v>
      </c>
      <c r="P564" s="135" t="e">
        <f t="shared" si="578"/>
        <v>#N/A</v>
      </c>
      <c r="Q564" s="164" t="e">
        <f t="shared" si="578"/>
        <v>#N/A</v>
      </c>
      <c r="R564" s="164" t="e">
        <f t="shared" si="578"/>
        <v>#N/A</v>
      </c>
      <c r="S564" s="164" t="e">
        <f t="shared" si="578"/>
        <v>#N/A</v>
      </c>
      <c r="T564" s="164" t="e">
        <f t="shared" si="578"/>
        <v>#N/A</v>
      </c>
      <c r="U564" s="164" t="e">
        <f t="shared" si="578"/>
        <v>#N/A</v>
      </c>
      <c r="V564" s="135" t="e">
        <f t="shared" si="578"/>
        <v>#N/A</v>
      </c>
      <c r="W564" s="135" t="e">
        <f t="shared" si="578"/>
        <v>#N/A</v>
      </c>
      <c r="X564" s="135" t="e">
        <f t="shared" si="578"/>
        <v>#N/A</v>
      </c>
      <c r="Y564" s="135" t="e">
        <f t="shared" si="578"/>
        <v>#N/A</v>
      </c>
      <c r="Z564" s="135" t="e">
        <f t="shared" si="578"/>
        <v>#N/A</v>
      </c>
      <c r="AA564" s="135" t="e">
        <f t="shared" si="578"/>
        <v>#N/A</v>
      </c>
      <c r="AB564" s="135" t="e">
        <f t="shared" si="578"/>
        <v>#N/A</v>
      </c>
    </row>
    <row r="565" spans="1:28" ht="15.5">
      <c r="A565" s="29" t="s">
        <v>193</v>
      </c>
      <c r="B565" s="30" t="str">
        <f t="shared" si="0"/>
        <v>PhilippinesDagohoy</v>
      </c>
      <c r="C565" s="29" t="s">
        <v>30</v>
      </c>
      <c r="D565" s="30" t="s">
        <v>908</v>
      </c>
      <c r="E565" s="120">
        <v>0.225023</v>
      </c>
      <c r="F565" s="181">
        <v>5.6999687E-2</v>
      </c>
      <c r="G565" s="181">
        <v>0.1029335</v>
      </c>
      <c r="H565" s="181">
        <v>0.17762814499999999</v>
      </c>
      <c r="I565" s="120">
        <v>0.29757800000000001</v>
      </c>
      <c r="J565" s="28" t="s">
        <v>1649</v>
      </c>
      <c r="K565" s="135" t="e">
        <f t="shared" ref="K565:AB565" si="579">NA()</f>
        <v>#N/A</v>
      </c>
      <c r="L565" s="135" t="e">
        <f t="shared" si="579"/>
        <v>#N/A</v>
      </c>
      <c r="M565" s="164" t="e">
        <f t="shared" si="579"/>
        <v>#N/A</v>
      </c>
      <c r="N565" s="164" t="e">
        <f t="shared" si="579"/>
        <v>#N/A</v>
      </c>
      <c r="O565" s="165" t="e">
        <f t="shared" si="579"/>
        <v>#N/A</v>
      </c>
      <c r="P565" s="135" t="e">
        <f t="shared" si="579"/>
        <v>#N/A</v>
      </c>
      <c r="Q565" s="164" t="e">
        <f t="shared" si="579"/>
        <v>#N/A</v>
      </c>
      <c r="R565" s="164" t="e">
        <f t="shared" si="579"/>
        <v>#N/A</v>
      </c>
      <c r="S565" s="164" t="e">
        <f t="shared" si="579"/>
        <v>#N/A</v>
      </c>
      <c r="T565" s="164" t="e">
        <f t="shared" si="579"/>
        <v>#N/A</v>
      </c>
      <c r="U565" s="164" t="e">
        <f t="shared" si="579"/>
        <v>#N/A</v>
      </c>
      <c r="V565" s="135" t="e">
        <f t="shared" si="579"/>
        <v>#N/A</v>
      </c>
      <c r="W565" s="135" t="e">
        <f t="shared" si="579"/>
        <v>#N/A</v>
      </c>
      <c r="X565" s="135" t="e">
        <f t="shared" si="579"/>
        <v>#N/A</v>
      </c>
      <c r="Y565" s="135" t="e">
        <f t="shared" si="579"/>
        <v>#N/A</v>
      </c>
      <c r="Z565" s="135" t="e">
        <f t="shared" si="579"/>
        <v>#N/A</v>
      </c>
      <c r="AA565" s="135" t="e">
        <f t="shared" si="579"/>
        <v>#N/A</v>
      </c>
      <c r="AB565" s="135" t="e">
        <f t="shared" si="579"/>
        <v>#N/A</v>
      </c>
    </row>
    <row r="566" spans="1:28" ht="15.5">
      <c r="A566" s="29" t="s">
        <v>193</v>
      </c>
      <c r="B566" s="30" t="str">
        <f t="shared" si="0"/>
        <v>PhilippinesDaguioman</v>
      </c>
      <c r="C566" s="29" t="s">
        <v>30</v>
      </c>
      <c r="D566" s="30" t="s">
        <v>1467</v>
      </c>
      <c r="E566" s="120">
        <v>0.23371600000000001</v>
      </c>
      <c r="F566" s="181">
        <v>3.4003830999999998E-2</v>
      </c>
      <c r="G566" s="181">
        <v>7.1360152999999996E-2</v>
      </c>
      <c r="H566" s="181">
        <v>0.17385057500000001</v>
      </c>
      <c r="I566" s="120">
        <v>0.36877399999999999</v>
      </c>
      <c r="J566" s="28" t="s">
        <v>1649</v>
      </c>
      <c r="K566" s="135" t="e">
        <f t="shared" ref="K566:AB566" si="580">NA()</f>
        <v>#N/A</v>
      </c>
      <c r="L566" s="135" t="e">
        <f t="shared" si="580"/>
        <v>#N/A</v>
      </c>
      <c r="M566" s="164" t="e">
        <f t="shared" si="580"/>
        <v>#N/A</v>
      </c>
      <c r="N566" s="164" t="e">
        <f t="shared" si="580"/>
        <v>#N/A</v>
      </c>
      <c r="O566" s="165" t="e">
        <f t="shared" si="580"/>
        <v>#N/A</v>
      </c>
      <c r="P566" s="135" t="e">
        <f t="shared" si="580"/>
        <v>#N/A</v>
      </c>
      <c r="Q566" s="164" t="e">
        <f t="shared" si="580"/>
        <v>#N/A</v>
      </c>
      <c r="R566" s="164" t="e">
        <f t="shared" si="580"/>
        <v>#N/A</v>
      </c>
      <c r="S566" s="164" t="e">
        <f t="shared" si="580"/>
        <v>#N/A</v>
      </c>
      <c r="T566" s="164" t="e">
        <f t="shared" si="580"/>
        <v>#N/A</v>
      </c>
      <c r="U566" s="164" t="e">
        <f t="shared" si="580"/>
        <v>#N/A</v>
      </c>
      <c r="V566" s="135" t="e">
        <f t="shared" si="580"/>
        <v>#N/A</v>
      </c>
      <c r="W566" s="135" t="e">
        <f t="shared" si="580"/>
        <v>#N/A</v>
      </c>
      <c r="X566" s="135" t="e">
        <f t="shared" si="580"/>
        <v>#N/A</v>
      </c>
      <c r="Y566" s="135" t="e">
        <f t="shared" si="580"/>
        <v>#N/A</v>
      </c>
      <c r="Z566" s="135" t="e">
        <f t="shared" si="580"/>
        <v>#N/A</v>
      </c>
      <c r="AA566" s="135" t="e">
        <f t="shared" si="580"/>
        <v>#N/A</v>
      </c>
      <c r="AB566" s="135" t="e">
        <f t="shared" si="580"/>
        <v>#N/A</v>
      </c>
    </row>
    <row r="567" spans="1:28" ht="15.5">
      <c r="A567" s="29" t="s">
        <v>193</v>
      </c>
      <c r="B567" s="30" t="str">
        <f t="shared" si="0"/>
        <v>PhilippinesDagupan City</v>
      </c>
      <c r="C567" s="29" t="s">
        <v>30</v>
      </c>
      <c r="D567" s="30" t="s">
        <v>294</v>
      </c>
      <c r="E567" s="120">
        <v>0.25923800000000002</v>
      </c>
      <c r="F567" s="181">
        <v>4.9500499000000003E-2</v>
      </c>
      <c r="G567" s="181">
        <v>9.9695803999999999E-2</v>
      </c>
      <c r="H567" s="181">
        <v>0.19684009599999999</v>
      </c>
      <c r="I567" s="120">
        <v>0.31476399999999999</v>
      </c>
      <c r="J567" s="28" t="s">
        <v>1649</v>
      </c>
      <c r="K567" s="135" t="e">
        <f t="shared" ref="K567:AB567" si="581">NA()</f>
        <v>#N/A</v>
      </c>
      <c r="L567" s="135" t="e">
        <f t="shared" si="581"/>
        <v>#N/A</v>
      </c>
      <c r="M567" s="164" t="e">
        <f t="shared" si="581"/>
        <v>#N/A</v>
      </c>
      <c r="N567" s="164" t="e">
        <f t="shared" si="581"/>
        <v>#N/A</v>
      </c>
      <c r="O567" s="165" t="e">
        <f t="shared" si="581"/>
        <v>#N/A</v>
      </c>
      <c r="P567" s="135" t="e">
        <f t="shared" si="581"/>
        <v>#N/A</v>
      </c>
      <c r="Q567" s="164" t="e">
        <f t="shared" si="581"/>
        <v>#N/A</v>
      </c>
      <c r="R567" s="164" t="e">
        <f t="shared" si="581"/>
        <v>#N/A</v>
      </c>
      <c r="S567" s="164" t="e">
        <f t="shared" si="581"/>
        <v>#N/A</v>
      </c>
      <c r="T567" s="164" t="e">
        <f t="shared" si="581"/>
        <v>#N/A</v>
      </c>
      <c r="U567" s="164" t="e">
        <f t="shared" si="581"/>
        <v>#N/A</v>
      </c>
      <c r="V567" s="135" t="e">
        <f t="shared" si="581"/>
        <v>#N/A</v>
      </c>
      <c r="W567" s="135" t="e">
        <f t="shared" si="581"/>
        <v>#N/A</v>
      </c>
      <c r="X567" s="135" t="e">
        <f t="shared" si="581"/>
        <v>#N/A</v>
      </c>
      <c r="Y567" s="135" t="e">
        <f t="shared" si="581"/>
        <v>#N/A</v>
      </c>
      <c r="Z567" s="135" t="e">
        <f t="shared" si="581"/>
        <v>#N/A</v>
      </c>
      <c r="AA567" s="135" t="e">
        <f t="shared" si="581"/>
        <v>#N/A</v>
      </c>
      <c r="AB567" s="135" t="e">
        <f t="shared" si="581"/>
        <v>#N/A</v>
      </c>
    </row>
    <row r="568" spans="1:28" ht="15.5">
      <c r="A568" s="29" t="s">
        <v>193</v>
      </c>
      <c r="B568" s="30" t="str">
        <f t="shared" si="0"/>
        <v>PhilippinesDalaguete</v>
      </c>
      <c r="C568" s="29" t="s">
        <v>30</v>
      </c>
      <c r="D568" s="30" t="s">
        <v>959</v>
      </c>
      <c r="E568" s="120">
        <v>0.22412799999999999</v>
      </c>
      <c r="F568" s="181">
        <v>6.0002667000000003E-2</v>
      </c>
      <c r="G568" s="181">
        <v>0.107115872</v>
      </c>
      <c r="H568" s="181">
        <v>0.180393203</v>
      </c>
      <c r="I568" s="120">
        <v>0.30057600000000001</v>
      </c>
      <c r="J568" s="28" t="s">
        <v>1649</v>
      </c>
      <c r="K568" s="135" t="e">
        <f t="shared" ref="K568:AB568" si="582">NA()</f>
        <v>#N/A</v>
      </c>
      <c r="L568" s="135" t="e">
        <f t="shared" si="582"/>
        <v>#N/A</v>
      </c>
      <c r="M568" s="164" t="e">
        <f t="shared" si="582"/>
        <v>#N/A</v>
      </c>
      <c r="N568" s="164" t="e">
        <f t="shared" si="582"/>
        <v>#N/A</v>
      </c>
      <c r="O568" s="165" t="e">
        <f t="shared" si="582"/>
        <v>#N/A</v>
      </c>
      <c r="P568" s="135" t="e">
        <f t="shared" si="582"/>
        <v>#N/A</v>
      </c>
      <c r="Q568" s="164" t="e">
        <f t="shared" si="582"/>
        <v>#N/A</v>
      </c>
      <c r="R568" s="164" t="e">
        <f t="shared" si="582"/>
        <v>#N/A</v>
      </c>
      <c r="S568" s="164" t="e">
        <f t="shared" si="582"/>
        <v>#N/A</v>
      </c>
      <c r="T568" s="164" t="e">
        <f t="shared" si="582"/>
        <v>#N/A</v>
      </c>
      <c r="U568" s="164" t="e">
        <f t="shared" si="582"/>
        <v>#N/A</v>
      </c>
      <c r="V568" s="135" t="e">
        <f t="shared" si="582"/>
        <v>#N/A</v>
      </c>
      <c r="W568" s="135" t="e">
        <f t="shared" si="582"/>
        <v>#N/A</v>
      </c>
      <c r="X568" s="135" t="e">
        <f t="shared" si="582"/>
        <v>#N/A</v>
      </c>
      <c r="Y568" s="135" t="e">
        <f t="shared" si="582"/>
        <v>#N/A</v>
      </c>
      <c r="Z568" s="135" t="e">
        <f t="shared" si="582"/>
        <v>#N/A</v>
      </c>
      <c r="AA568" s="135" t="e">
        <f t="shared" si="582"/>
        <v>#N/A</v>
      </c>
      <c r="AB568" s="135" t="e">
        <f t="shared" si="582"/>
        <v>#N/A</v>
      </c>
    </row>
    <row r="569" spans="1:28" ht="15.5">
      <c r="A569" s="29" t="s">
        <v>193</v>
      </c>
      <c r="B569" s="30" t="str">
        <f t="shared" si="0"/>
        <v>PhilippinesDamulog</v>
      </c>
      <c r="C569" s="29" t="s">
        <v>30</v>
      </c>
      <c r="D569" s="30" t="s">
        <v>1208</v>
      </c>
      <c r="E569" s="120">
        <v>0.230744</v>
      </c>
      <c r="F569" s="181">
        <v>6.0260049000000003E-2</v>
      </c>
      <c r="G569" s="181">
        <v>0.112236816</v>
      </c>
      <c r="H569" s="181">
        <v>0.20008580300000001</v>
      </c>
      <c r="I569" s="120">
        <v>0.29017900000000002</v>
      </c>
      <c r="J569" s="28" t="s">
        <v>1649</v>
      </c>
      <c r="K569" s="135" t="e">
        <f t="shared" ref="K569:AB569" si="583">NA()</f>
        <v>#N/A</v>
      </c>
      <c r="L569" s="135" t="e">
        <f t="shared" si="583"/>
        <v>#N/A</v>
      </c>
      <c r="M569" s="164" t="e">
        <f t="shared" si="583"/>
        <v>#N/A</v>
      </c>
      <c r="N569" s="164" t="e">
        <f t="shared" si="583"/>
        <v>#N/A</v>
      </c>
      <c r="O569" s="165" t="e">
        <f t="shared" si="583"/>
        <v>#N/A</v>
      </c>
      <c r="P569" s="135" t="e">
        <f t="shared" si="583"/>
        <v>#N/A</v>
      </c>
      <c r="Q569" s="164" t="e">
        <f t="shared" si="583"/>
        <v>#N/A</v>
      </c>
      <c r="R569" s="164" t="e">
        <f t="shared" si="583"/>
        <v>#N/A</v>
      </c>
      <c r="S569" s="164" t="e">
        <f t="shared" si="583"/>
        <v>#N/A</v>
      </c>
      <c r="T569" s="164" t="e">
        <f t="shared" si="583"/>
        <v>#N/A</v>
      </c>
      <c r="U569" s="164" t="e">
        <f t="shared" si="583"/>
        <v>#N/A</v>
      </c>
      <c r="V569" s="135" t="e">
        <f t="shared" si="583"/>
        <v>#N/A</v>
      </c>
      <c r="W569" s="135" t="e">
        <f t="shared" si="583"/>
        <v>#N/A</v>
      </c>
      <c r="X569" s="135" t="e">
        <f t="shared" si="583"/>
        <v>#N/A</v>
      </c>
      <c r="Y569" s="135" t="e">
        <f t="shared" si="583"/>
        <v>#N/A</v>
      </c>
      <c r="Z569" s="135" t="e">
        <f t="shared" si="583"/>
        <v>#N/A</v>
      </c>
      <c r="AA569" s="135" t="e">
        <f t="shared" si="583"/>
        <v>#N/A</v>
      </c>
      <c r="AB569" s="135" t="e">
        <f t="shared" si="583"/>
        <v>#N/A</v>
      </c>
    </row>
    <row r="570" spans="1:28" ht="15.5">
      <c r="A570" s="29" t="s">
        <v>193</v>
      </c>
      <c r="B570" s="30" t="str">
        <f t="shared" si="0"/>
        <v>PhilippinesDanao</v>
      </c>
      <c r="C570" s="29" t="s">
        <v>30</v>
      </c>
      <c r="D570" s="30" t="s">
        <v>909</v>
      </c>
      <c r="E570" s="120">
        <v>0.221465</v>
      </c>
      <c r="F570" s="181">
        <v>6.2101732999999999E-2</v>
      </c>
      <c r="G570" s="181">
        <v>0.10961431000000001</v>
      </c>
      <c r="H570" s="181">
        <v>0.17350475100000001</v>
      </c>
      <c r="I570" s="120">
        <v>0.27898299999999998</v>
      </c>
      <c r="J570" s="28" t="s">
        <v>1649</v>
      </c>
      <c r="K570" s="135" t="e">
        <f t="shared" ref="K570:AB570" si="584">NA()</f>
        <v>#N/A</v>
      </c>
      <c r="L570" s="135" t="e">
        <f t="shared" si="584"/>
        <v>#N/A</v>
      </c>
      <c r="M570" s="164" t="e">
        <f t="shared" si="584"/>
        <v>#N/A</v>
      </c>
      <c r="N570" s="164" t="e">
        <f t="shared" si="584"/>
        <v>#N/A</v>
      </c>
      <c r="O570" s="165" t="e">
        <f t="shared" si="584"/>
        <v>#N/A</v>
      </c>
      <c r="P570" s="135" t="e">
        <f t="shared" si="584"/>
        <v>#N/A</v>
      </c>
      <c r="Q570" s="164" t="e">
        <f t="shared" si="584"/>
        <v>#N/A</v>
      </c>
      <c r="R570" s="164" t="e">
        <f t="shared" si="584"/>
        <v>#N/A</v>
      </c>
      <c r="S570" s="164" t="e">
        <f t="shared" si="584"/>
        <v>#N/A</v>
      </c>
      <c r="T570" s="164" t="e">
        <f t="shared" si="584"/>
        <v>#N/A</v>
      </c>
      <c r="U570" s="164" t="e">
        <f t="shared" si="584"/>
        <v>#N/A</v>
      </c>
      <c r="V570" s="135" t="e">
        <f t="shared" si="584"/>
        <v>#N/A</v>
      </c>
      <c r="W570" s="135" t="e">
        <f t="shared" si="584"/>
        <v>#N/A</v>
      </c>
      <c r="X570" s="135" t="e">
        <f t="shared" si="584"/>
        <v>#N/A</v>
      </c>
      <c r="Y570" s="135" t="e">
        <f t="shared" si="584"/>
        <v>#N/A</v>
      </c>
      <c r="Z570" s="135" t="e">
        <f t="shared" si="584"/>
        <v>#N/A</v>
      </c>
      <c r="AA570" s="135" t="e">
        <f t="shared" si="584"/>
        <v>#N/A</v>
      </c>
      <c r="AB570" s="135" t="e">
        <f t="shared" si="584"/>
        <v>#N/A</v>
      </c>
    </row>
    <row r="571" spans="1:28" ht="15.5">
      <c r="A571" s="29" t="s">
        <v>193</v>
      </c>
      <c r="B571" s="30" t="str">
        <f t="shared" si="0"/>
        <v>PhilippinesDanao City</v>
      </c>
      <c r="C571" s="29" t="s">
        <v>30</v>
      </c>
      <c r="D571" s="30" t="s">
        <v>960</v>
      </c>
      <c r="E571" s="120">
        <v>0.26769799999999999</v>
      </c>
      <c r="F571" s="181">
        <v>5.0113210999999998E-2</v>
      </c>
      <c r="G571" s="181">
        <v>0.101713917</v>
      </c>
      <c r="H571" s="181">
        <v>0.20491533000000001</v>
      </c>
      <c r="I571" s="120">
        <v>0.30514200000000002</v>
      </c>
      <c r="J571" s="28" t="s">
        <v>1649</v>
      </c>
      <c r="K571" s="135" t="e">
        <f t="shared" ref="K571:AB571" si="585">NA()</f>
        <v>#N/A</v>
      </c>
      <c r="L571" s="135" t="e">
        <f t="shared" si="585"/>
        <v>#N/A</v>
      </c>
      <c r="M571" s="164" t="e">
        <f t="shared" si="585"/>
        <v>#N/A</v>
      </c>
      <c r="N571" s="164" t="e">
        <f t="shared" si="585"/>
        <v>#N/A</v>
      </c>
      <c r="O571" s="165" t="e">
        <f t="shared" si="585"/>
        <v>#N/A</v>
      </c>
      <c r="P571" s="135" t="e">
        <f t="shared" si="585"/>
        <v>#N/A</v>
      </c>
      <c r="Q571" s="164" t="e">
        <f t="shared" si="585"/>
        <v>#N/A</v>
      </c>
      <c r="R571" s="164" t="e">
        <f t="shared" si="585"/>
        <v>#N/A</v>
      </c>
      <c r="S571" s="164" t="e">
        <f t="shared" si="585"/>
        <v>#N/A</v>
      </c>
      <c r="T571" s="164" t="e">
        <f t="shared" si="585"/>
        <v>#N/A</v>
      </c>
      <c r="U571" s="164" t="e">
        <f t="shared" si="585"/>
        <v>#N/A</v>
      </c>
      <c r="V571" s="135" t="e">
        <f t="shared" si="585"/>
        <v>#N/A</v>
      </c>
      <c r="W571" s="135" t="e">
        <f t="shared" si="585"/>
        <v>#N/A</v>
      </c>
      <c r="X571" s="135" t="e">
        <f t="shared" si="585"/>
        <v>#N/A</v>
      </c>
      <c r="Y571" s="135" t="e">
        <f t="shared" si="585"/>
        <v>#N/A</v>
      </c>
      <c r="Z571" s="135" t="e">
        <f t="shared" si="585"/>
        <v>#N/A</v>
      </c>
      <c r="AA571" s="135" t="e">
        <f t="shared" si="585"/>
        <v>#N/A</v>
      </c>
      <c r="AB571" s="135" t="e">
        <f t="shared" si="585"/>
        <v>#N/A</v>
      </c>
    </row>
    <row r="572" spans="1:28" ht="15.5">
      <c r="A572" s="29" t="s">
        <v>193</v>
      </c>
      <c r="B572" s="30" t="str">
        <f t="shared" si="0"/>
        <v>PhilippinesDangcagan</v>
      </c>
      <c r="C572" s="29" t="s">
        <v>30</v>
      </c>
      <c r="D572" s="30" t="s">
        <v>1209</v>
      </c>
      <c r="E572" s="120">
        <v>0.22619400000000001</v>
      </c>
      <c r="F572" s="181">
        <v>5.7918476000000003E-2</v>
      </c>
      <c r="G572" s="181">
        <v>0.10340176199999999</v>
      </c>
      <c r="H572" s="181">
        <v>0.179951945</v>
      </c>
      <c r="I572" s="120">
        <v>0.294271</v>
      </c>
      <c r="J572" s="28" t="s">
        <v>1649</v>
      </c>
      <c r="K572" s="135" t="e">
        <f t="shared" ref="K572:AB572" si="586">NA()</f>
        <v>#N/A</v>
      </c>
      <c r="L572" s="135" t="e">
        <f t="shared" si="586"/>
        <v>#N/A</v>
      </c>
      <c r="M572" s="164" t="e">
        <f t="shared" si="586"/>
        <v>#N/A</v>
      </c>
      <c r="N572" s="164" t="e">
        <f t="shared" si="586"/>
        <v>#N/A</v>
      </c>
      <c r="O572" s="165" t="e">
        <f t="shared" si="586"/>
        <v>#N/A</v>
      </c>
      <c r="P572" s="135" t="e">
        <f t="shared" si="586"/>
        <v>#N/A</v>
      </c>
      <c r="Q572" s="164" t="e">
        <f t="shared" si="586"/>
        <v>#N/A</v>
      </c>
      <c r="R572" s="164" t="e">
        <f t="shared" si="586"/>
        <v>#N/A</v>
      </c>
      <c r="S572" s="164" t="e">
        <f t="shared" si="586"/>
        <v>#N/A</v>
      </c>
      <c r="T572" s="164" t="e">
        <f t="shared" si="586"/>
        <v>#N/A</v>
      </c>
      <c r="U572" s="164" t="e">
        <f t="shared" si="586"/>
        <v>#N/A</v>
      </c>
      <c r="V572" s="135" t="e">
        <f t="shared" si="586"/>
        <v>#N/A</v>
      </c>
      <c r="W572" s="135" t="e">
        <f t="shared" si="586"/>
        <v>#N/A</v>
      </c>
      <c r="X572" s="135" t="e">
        <f t="shared" si="586"/>
        <v>#N/A</v>
      </c>
      <c r="Y572" s="135" t="e">
        <f t="shared" si="586"/>
        <v>#N/A</v>
      </c>
      <c r="Z572" s="135" t="e">
        <f t="shared" si="586"/>
        <v>#N/A</v>
      </c>
      <c r="AA572" s="135" t="e">
        <f t="shared" si="586"/>
        <v>#N/A</v>
      </c>
      <c r="AB572" s="135" t="e">
        <f t="shared" si="586"/>
        <v>#N/A</v>
      </c>
    </row>
    <row r="573" spans="1:28" ht="15.5">
      <c r="A573" s="29" t="s">
        <v>193</v>
      </c>
      <c r="B573" s="30" t="str">
        <f t="shared" si="0"/>
        <v>PhilippinesDanglas</v>
      </c>
      <c r="C573" s="29" t="s">
        <v>30</v>
      </c>
      <c r="D573" s="30" t="s">
        <v>1469</v>
      </c>
      <c r="E573" s="120">
        <v>0.23521</v>
      </c>
      <c r="F573" s="181">
        <v>5.0333968999999999E-2</v>
      </c>
      <c r="G573" s="181">
        <v>9.8282442999999997E-2</v>
      </c>
      <c r="H573" s="181">
        <v>0.179627863</v>
      </c>
      <c r="I573" s="120">
        <v>0.29794799999999999</v>
      </c>
      <c r="J573" s="28" t="s">
        <v>1649</v>
      </c>
      <c r="K573" s="135" t="e">
        <f t="shared" ref="K573:AB573" si="587">NA()</f>
        <v>#N/A</v>
      </c>
      <c r="L573" s="135" t="e">
        <f t="shared" si="587"/>
        <v>#N/A</v>
      </c>
      <c r="M573" s="164" t="e">
        <f t="shared" si="587"/>
        <v>#N/A</v>
      </c>
      <c r="N573" s="164" t="e">
        <f t="shared" si="587"/>
        <v>#N/A</v>
      </c>
      <c r="O573" s="165" t="e">
        <f t="shared" si="587"/>
        <v>#N/A</v>
      </c>
      <c r="P573" s="135" t="e">
        <f t="shared" si="587"/>
        <v>#N/A</v>
      </c>
      <c r="Q573" s="164" t="e">
        <f t="shared" si="587"/>
        <v>#N/A</v>
      </c>
      <c r="R573" s="164" t="e">
        <f t="shared" si="587"/>
        <v>#N/A</v>
      </c>
      <c r="S573" s="164" t="e">
        <f t="shared" si="587"/>
        <v>#N/A</v>
      </c>
      <c r="T573" s="164" t="e">
        <f t="shared" si="587"/>
        <v>#N/A</v>
      </c>
      <c r="U573" s="164" t="e">
        <f t="shared" si="587"/>
        <v>#N/A</v>
      </c>
      <c r="V573" s="135" t="e">
        <f t="shared" si="587"/>
        <v>#N/A</v>
      </c>
      <c r="W573" s="135" t="e">
        <f t="shared" si="587"/>
        <v>#N/A</v>
      </c>
      <c r="X573" s="135" t="e">
        <f t="shared" si="587"/>
        <v>#N/A</v>
      </c>
      <c r="Y573" s="135" t="e">
        <f t="shared" si="587"/>
        <v>#N/A</v>
      </c>
      <c r="Z573" s="135" t="e">
        <f t="shared" si="587"/>
        <v>#N/A</v>
      </c>
      <c r="AA573" s="135" t="e">
        <f t="shared" si="587"/>
        <v>#N/A</v>
      </c>
      <c r="AB573" s="135" t="e">
        <f t="shared" si="587"/>
        <v>#N/A</v>
      </c>
    </row>
    <row r="574" spans="1:28" ht="15.5">
      <c r="A574" s="29" t="s">
        <v>193</v>
      </c>
      <c r="B574" s="30" t="str">
        <f t="shared" si="0"/>
        <v>PhilippinesDao</v>
      </c>
      <c r="C574" s="29" t="s">
        <v>30</v>
      </c>
      <c r="D574" s="30" t="s">
        <v>830</v>
      </c>
      <c r="E574" s="120">
        <v>0.246338</v>
      </c>
      <c r="F574" s="181">
        <v>4.7451993999999997E-2</v>
      </c>
      <c r="G574" s="181">
        <v>9.6781142000000001E-2</v>
      </c>
      <c r="H574" s="181">
        <v>0.19913220100000001</v>
      </c>
      <c r="I574" s="120">
        <v>0.33579500000000001</v>
      </c>
      <c r="J574" s="28" t="s">
        <v>1649</v>
      </c>
      <c r="K574" s="135" t="e">
        <f t="shared" ref="K574:AB574" si="588">NA()</f>
        <v>#N/A</v>
      </c>
      <c r="L574" s="135" t="e">
        <f t="shared" si="588"/>
        <v>#N/A</v>
      </c>
      <c r="M574" s="164" t="e">
        <f t="shared" si="588"/>
        <v>#N/A</v>
      </c>
      <c r="N574" s="164" t="e">
        <f t="shared" si="588"/>
        <v>#N/A</v>
      </c>
      <c r="O574" s="165" t="e">
        <f t="shared" si="588"/>
        <v>#N/A</v>
      </c>
      <c r="P574" s="135" t="e">
        <f t="shared" si="588"/>
        <v>#N/A</v>
      </c>
      <c r="Q574" s="164" t="e">
        <f t="shared" si="588"/>
        <v>#N/A</v>
      </c>
      <c r="R574" s="164" t="e">
        <f t="shared" si="588"/>
        <v>#N/A</v>
      </c>
      <c r="S574" s="164" t="e">
        <f t="shared" si="588"/>
        <v>#N/A</v>
      </c>
      <c r="T574" s="164" t="e">
        <f t="shared" si="588"/>
        <v>#N/A</v>
      </c>
      <c r="U574" s="164" t="e">
        <f t="shared" si="588"/>
        <v>#N/A</v>
      </c>
      <c r="V574" s="135" t="e">
        <f t="shared" si="588"/>
        <v>#N/A</v>
      </c>
      <c r="W574" s="135" t="e">
        <f t="shared" si="588"/>
        <v>#N/A</v>
      </c>
      <c r="X574" s="135" t="e">
        <f t="shared" si="588"/>
        <v>#N/A</v>
      </c>
      <c r="Y574" s="135" t="e">
        <f t="shared" si="588"/>
        <v>#N/A</v>
      </c>
      <c r="Z574" s="135" t="e">
        <f t="shared" si="588"/>
        <v>#N/A</v>
      </c>
      <c r="AA574" s="135" t="e">
        <f t="shared" si="588"/>
        <v>#N/A</v>
      </c>
      <c r="AB574" s="135" t="e">
        <f t="shared" si="588"/>
        <v>#N/A</v>
      </c>
    </row>
    <row r="575" spans="1:28" ht="15.5">
      <c r="A575" s="29" t="s">
        <v>193</v>
      </c>
      <c r="B575" s="30" t="str">
        <f t="shared" si="0"/>
        <v>PhilippinesDapa</v>
      </c>
      <c r="C575" s="29" t="s">
        <v>30</v>
      </c>
      <c r="D575" s="30" t="s">
        <v>1721</v>
      </c>
      <c r="E575" s="120">
        <v>0.227099</v>
      </c>
      <c r="F575" s="181">
        <v>6.5329802000000006E-2</v>
      </c>
      <c r="G575" s="181">
        <v>0.112414344</v>
      </c>
      <c r="H575" s="181">
        <v>0.17913145799999999</v>
      </c>
      <c r="I575" s="120">
        <v>0.28662700000000002</v>
      </c>
      <c r="J575" s="28" t="s">
        <v>1649</v>
      </c>
      <c r="K575" s="135" t="e">
        <f t="shared" ref="K575:AB575" si="589">NA()</f>
        <v>#N/A</v>
      </c>
      <c r="L575" s="135" t="e">
        <f t="shared" si="589"/>
        <v>#N/A</v>
      </c>
      <c r="M575" s="164" t="e">
        <f t="shared" si="589"/>
        <v>#N/A</v>
      </c>
      <c r="N575" s="164" t="e">
        <f t="shared" si="589"/>
        <v>#N/A</v>
      </c>
      <c r="O575" s="165" t="e">
        <f t="shared" si="589"/>
        <v>#N/A</v>
      </c>
      <c r="P575" s="135" t="e">
        <f t="shared" si="589"/>
        <v>#N/A</v>
      </c>
      <c r="Q575" s="164" t="e">
        <f t="shared" si="589"/>
        <v>#N/A</v>
      </c>
      <c r="R575" s="164" t="e">
        <f t="shared" si="589"/>
        <v>#N/A</v>
      </c>
      <c r="S575" s="164" t="e">
        <f t="shared" si="589"/>
        <v>#N/A</v>
      </c>
      <c r="T575" s="164" t="e">
        <f t="shared" si="589"/>
        <v>#N/A</v>
      </c>
      <c r="U575" s="164" t="e">
        <f t="shared" si="589"/>
        <v>#N/A</v>
      </c>
      <c r="V575" s="135" t="e">
        <f t="shared" si="589"/>
        <v>#N/A</v>
      </c>
      <c r="W575" s="135" t="e">
        <f t="shared" si="589"/>
        <v>#N/A</v>
      </c>
      <c r="X575" s="135" t="e">
        <f t="shared" si="589"/>
        <v>#N/A</v>
      </c>
      <c r="Y575" s="135" t="e">
        <f t="shared" si="589"/>
        <v>#N/A</v>
      </c>
      <c r="Z575" s="135" t="e">
        <f t="shared" si="589"/>
        <v>#N/A</v>
      </c>
      <c r="AA575" s="135" t="e">
        <f t="shared" si="589"/>
        <v>#N/A</v>
      </c>
      <c r="AB575" s="135" t="e">
        <f t="shared" si="589"/>
        <v>#N/A</v>
      </c>
    </row>
    <row r="576" spans="1:28" ht="15.5">
      <c r="A576" s="29" t="s">
        <v>193</v>
      </c>
      <c r="B576" s="30" t="str">
        <f t="shared" si="0"/>
        <v>PhilippinesDapitan City</v>
      </c>
      <c r="C576" s="29" t="s">
        <v>30</v>
      </c>
      <c r="D576" s="30" t="s">
        <v>1132</v>
      </c>
      <c r="E576" s="120">
        <v>0.235373</v>
      </c>
      <c r="F576" s="181">
        <v>5.2828265999999999E-2</v>
      </c>
      <c r="G576" s="181">
        <v>0.103606008</v>
      </c>
      <c r="H576" s="181">
        <v>0.188660244</v>
      </c>
      <c r="I576" s="120">
        <v>0.30609799999999998</v>
      </c>
      <c r="J576" s="28" t="s">
        <v>1649</v>
      </c>
      <c r="K576" s="135" t="e">
        <f t="shared" ref="K576:AB576" si="590">NA()</f>
        <v>#N/A</v>
      </c>
      <c r="L576" s="135" t="e">
        <f t="shared" si="590"/>
        <v>#N/A</v>
      </c>
      <c r="M576" s="164" t="e">
        <f t="shared" si="590"/>
        <v>#N/A</v>
      </c>
      <c r="N576" s="164" t="e">
        <f t="shared" si="590"/>
        <v>#N/A</v>
      </c>
      <c r="O576" s="165" t="e">
        <f t="shared" si="590"/>
        <v>#N/A</v>
      </c>
      <c r="P576" s="135" t="e">
        <f t="shared" si="590"/>
        <v>#N/A</v>
      </c>
      <c r="Q576" s="164" t="e">
        <f t="shared" si="590"/>
        <v>#N/A</v>
      </c>
      <c r="R576" s="164" t="e">
        <f t="shared" si="590"/>
        <v>#N/A</v>
      </c>
      <c r="S576" s="164" t="e">
        <f t="shared" si="590"/>
        <v>#N/A</v>
      </c>
      <c r="T576" s="164" t="e">
        <f t="shared" si="590"/>
        <v>#N/A</v>
      </c>
      <c r="U576" s="164" t="e">
        <f t="shared" si="590"/>
        <v>#N/A</v>
      </c>
      <c r="V576" s="135" t="e">
        <f t="shared" si="590"/>
        <v>#N/A</v>
      </c>
      <c r="W576" s="135" t="e">
        <f t="shared" si="590"/>
        <v>#N/A</v>
      </c>
      <c r="X576" s="135" t="e">
        <f t="shared" si="590"/>
        <v>#N/A</v>
      </c>
      <c r="Y576" s="135" t="e">
        <f t="shared" si="590"/>
        <v>#N/A</v>
      </c>
      <c r="Z576" s="135" t="e">
        <f t="shared" si="590"/>
        <v>#N/A</v>
      </c>
      <c r="AA576" s="135" t="e">
        <f t="shared" si="590"/>
        <v>#N/A</v>
      </c>
      <c r="AB576" s="135" t="e">
        <f t="shared" si="590"/>
        <v>#N/A</v>
      </c>
    </row>
    <row r="577" spans="1:28" ht="15.5">
      <c r="A577" s="29" t="s">
        <v>193</v>
      </c>
      <c r="B577" s="30" t="str">
        <f t="shared" si="0"/>
        <v>PhilippinesDaraga (Locsin)</v>
      </c>
      <c r="C577" s="29" t="s">
        <v>30</v>
      </c>
      <c r="D577" s="30" t="s">
        <v>679</v>
      </c>
      <c r="E577" s="120">
        <v>0.25958399999999998</v>
      </c>
      <c r="F577" s="181">
        <v>4.8864488999999997E-2</v>
      </c>
      <c r="G577" s="181">
        <v>0.10209723900000001</v>
      </c>
      <c r="H577" s="181">
        <v>0.19890991</v>
      </c>
      <c r="I577" s="120">
        <v>0.31087300000000001</v>
      </c>
      <c r="J577" s="28" t="s">
        <v>1649</v>
      </c>
      <c r="K577" s="135" t="e">
        <f t="shared" ref="K577:AB577" si="591">NA()</f>
        <v>#N/A</v>
      </c>
      <c r="L577" s="135" t="e">
        <f t="shared" si="591"/>
        <v>#N/A</v>
      </c>
      <c r="M577" s="164" t="e">
        <f t="shared" si="591"/>
        <v>#N/A</v>
      </c>
      <c r="N577" s="164" t="e">
        <f t="shared" si="591"/>
        <v>#N/A</v>
      </c>
      <c r="O577" s="165" t="e">
        <f t="shared" si="591"/>
        <v>#N/A</v>
      </c>
      <c r="P577" s="135" t="e">
        <f t="shared" si="591"/>
        <v>#N/A</v>
      </c>
      <c r="Q577" s="164" t="e">
        <f t="shared" si="591"/>
        <v>#N/A</v>
      </c>
      <c r="R577" s="164" t="e">
        <f t="shared" si="591"/>
        <v>#N/A</v>
      </c>
      <c r="S577" s="164" t="e">
        <f t="shared" si="591"/>
        <v>#N/A</v>
      </c>
      <c r="T577" s="164" t="e">
        <f t="shared" si="591"/>
        <v>#N/A</v>
      </c>
      <c r="U577" s="164" t="e">
        <f t="shared" si="591"/>
        <v>#N/A</v>
      </c>
      <c r="V577" s="135" t="e">
        <f t="shared" si="591"/>
        <v>#N/A</v>
      </c>
      <c r="W577" s="135" t="e">
        <f t="shared" si="591"/>
        <v>#N/A</v>
      </c>
      <c r="X577" s="135" t="e">
        <f t="shared" si="591"/>
        <v>#N/A</v>
      </c>
      <c r="Y577" s="135" t="e">
        <f t="shared" si="591"/>
        <v>#N/A</v>
      </c>
      <c r="Z577" s="135" t="e">
        <f t="shared" si="591"/>
        <v>#N/A</v>
      </c>
      <c r="AA577" s="135" t="e">
        <f t="shared" si="591"/>
        <v>#N/A</v>
      </c>
      <c r="AB577" s="135" t="e">
        <f t="shared" si="591"/>
        <v>#N/A</v>
      </c>
    </row>
    <row r="578" spans="1:28" ht="15.5">
      <c r="A578" s="29" t="s">
        <v>193</v>
      </c>
      <c r="B578" s="30" t="str">
        <f t="shared" si="0"/>
        <v>PhilippinesDaram</v>
      </c>
      <c r="C578" s="29" t="s">
        <v>30</v>
      </c>
      <c r="D578" s="30" t="s">
        <v>1084</v>
      </c>
      <c r="E578" s="120">
        <v>0.216306</v>
      </c>
      <c r="F578" s="181">
        <v>6.5673173000000001E-2</v>
      </c>
      <c r="G578" s="181">
        <v>0.119592341</v>
      </c>
      <c r="H578" s="181">
        <v>0.201217379</v>
      </c>
      <c r="I578" s="120">
        <v>0.280254</v>
      </c>
      <c r="J578" s="28" t="s">
        <v>1649</v>
      </c>
      <c r="K578" s="135" t="e">
        <f t="shared" ref="K578:AB578" si="592">NA()</f>
        <v>#N/A</v>
      </c>
      <c r="L578" s="135" t="e">
        <f t="shared" si="592"/>
        <v>#N/A</v>
      </c>
      <c r="M578" s="164" t="e">
        <f t="shared" si="592"/>
        <v>#N/A</v>
      </c>
      <c r="N578" s="164" t="e">
        <f t="shared" si="592"/>
        <v>#N/A</v>
      </c>
      <c r="O578" s="165" t="e">
        <f t="shared" si="592"/>
        <v>#N/A</v>
      </c>
      <c r="P578" s="135" t="e">
        <f t="shared" si="592"/>
        <v>#N/A</v>
      </c>
      <c r="Q578" s="164" t="e">
        <f t="shared" si="592"/>
        <v>#N/A</v>
      </c>
      <c r="R578" s="164" t="e">
        <f t="shared" si="592"/>
        <v>#N/A</v>
      </c>
      <c r="S578" s="164" t="e">
        <f t="shared" si="592"/>
        <v>#N/A</v>
      </c>
      <c r="T578" s="164" t="e">
        <f t="shared" si="592"/>
        <v>#N/A</v>
      </c>
      <c r="U578" s="164" t="e">
        <f t="shared" si="592"/>
        <v>#N/A</v>
      </c>
      <c r="V578" s="135" t="e">
        <f t="shared" si="592"/>
        <v>#N/A</v>
      </c>
      <c r="W578" s="135" t="e">
        <f t="shared" si="592"/>
        <v>#N/A</v>
      </c>
      <c r="X578" s="135" t="e">
        <f t="shared" si="592"/>
        <v>#N/A</v>
      </c>
      <c r="Y578" s="135" t="e">
        <f t="shared" si="592"/>
        <v>#N/A</v>
      </c>
      <c r="Z578" s="135" t="e">
        <f t="shared" si="592"/>
        <v>#N/A</v>
      </c>
      <c r="AA578" s="135" t="e">
        <f t="shared" si="592"/>
        <v>#N/A</v>
      </c>
      <c r="AB578" s="135" t="e">
        <f t="shared" si="592"/>
        <v>#N/A</v>
      </c>
    </row>
    <row r="579" spans="1:28" ht="15.5">
      <c r="A579" s="29" t="s">
        <v>193</v>
      </c>
      <c r="B579" s="30" t="str">
        <f t="shared" si="0"/>
        <v>PhilippinesDasol</v>
      </c>
      <c r="C579" s="29" t="s">
        <v>30</v>
      </c>
      <c r="D579" s="30" t="s">
        <v>296</v>
      </c>
      <c r="E579" s="120">
        <v>0.23552000000000001</v>
      </c>
      <c r="F579" s="181">
        <v>5.0669872999999997E-2</v>
      </c>
      <c r="G579" s="181">
        <v>9.3816557999999994E-2</v>
      </c>
      <c r="H579" s="181">
        <v>0.17265544499999999</v>
      </c>
      <c r="I579" s="120">
        <v>0.31054599999999999</v>
      </c>
      <c r="J579" s="28" t="s">
        <v>1649</v>
      </c>
      <c r="K579" s="135" t="e">
        <f t="shared" ref="K579:AB579" si="593">NA()</f>
        <v>#N/A</v>
      </c>
      <c r="L579" s="135" t="e">
        <f t="shared" si="593"/>
        <v>#N/A</v>
      </c>
      <c r="M579" s="164" t="e">
        <f t="shared" si="593"/>
        <v>#N/A</v>
      </c>
      <c r="N579" s="164" t="e">
        <f t="shared" si="593"/>
        <v>#N/A</v>
      </c>
      <c r="O579" s="165" t="e">
        <f t="shared" si="593"/>
        <v>#N/A</v>
      </c>
      <c r="P579" s="135" t="e">
        <f t="shared" si="593"/>
        <v>#N/A</v>
      </c>
      <c r="Q579" s="164" t="e">
        <f t="shared" si="593"/>
        <v>#N/A</v>
      </c>
      <c r="R579" s="164" t="e">
        <f t="shared" si="593"/>
        <v>#N/A</v>
      </c>
      <c r="S579" s="164" t="e">
        <f t="shared" si="593"/>
        <v>#N/A</v>
      </c>
      <c r="T579" s="164" t="e">
        <f t="shared" si="593"/>
        <v>#N/A</v>
      </c>
      <c r="U579" s="164" t="e">
        <f t="shared" si="593"/>
        <v>#N/A</v>
      </c>
      <c r="V579" s="135" t="e">
        <f t="shared" si="593"/>
        <v>#N/A</v>
      </c>
      <c r="W579" s="135" t="e">
        <f t="shared" si="593"/>
        <v>#N/A</v>
      </c>
      <c r="X579" s="135" t="e">
        <f t="shared" si="593"/>
        <v>#N/A</v>
      </c>
      <c r="Y579" s="135" t="e">
        <f t="shared" si="593"/>
        <v>#N/A</v>
      </c>
      <c r="Z579" s="135" t="e">
        <f t="shared" si="593"/>
        <v>#N/A</v>
      </c>
      <c r="AA579" s="135" t="e">
        <f t="shared" si="593"/>
        <v>#N/A</v>
      </c>
      <c r="AB579" s="135" t="e">
        <f t="shared" si="593"/>
        <v>#N/A</v>
      </c>
    </row>
    <row r="580" spans="1:28" ht="15.5">
      <c r="A580" s="29" t="s">
        <v>193</v>
      </c>
      <c r="B580" s="30" t="str">
        <f t="shared" si="0"/>
        <v>PhilippinesDatu Abdullah Sangki</v>
      </c>
      <c r="C580" s="29" t="s">
        <v>30</v>
      </c>
      <c r="D580" s="30" t="s">
        <v>1641</v>
      </c>
      <c r="E580" s="120">
        <v>0.23808499999999999</v>
      </c>
      <c r="F580" s="181">
        <v>6.3531283999999993E-2</v>
      </c>
      <c r="G580" s="181">
        <v>0.11575508800000001</v>
      </c>
      <c r="H580" s="181">
        <v>0.193944216</v>
      </c>
      <c r="I580" s="120">
        <v>0.244618</v>
      </c>
      <c r="J580" s="28" t="s">
        <v>1649</v>
      </c>
      <c r="K580" s="135" t="e">
        <f t="shared" ref="K580:AB580" si="594">NA()</f>
        <v>#N/A</v>
      </c>
      <c r="L580" s="135" t="e">
        <f t="shared" si="594"/>
        <v>#N/A</v>
      </c>
      <c r="M580" s="164" t="e">
        <f t="shared" si="594"/>
        <v>#N/A</v>
      </c>
      <c r="N580" s="164" t="e">
        <f t="shared" si="594"/>
        <v>#N/A</v>
      </c>
      <c r="O580" s="165" t="e">
        <f t="shared" si="594"/>
        <v>#N/A</v>
      </c>
      <c r="P580" s="135" t="e">
        <f t="shared" si="594"/>
        <v>#N/A</v>
      </c>
      <c r="Q580" s="164" t="e">
        <f t="shared" si="594"/>
        <v>#N/A</v>
      </c>
      <c r="R580" s="164" t="e">
        <f t="shared" si="594"/>
        <v>#N/A</v>
      </c>
      <c r="S580" s="164" t="e">
        <f t="shared" si="594"/>
        <v>#N/A</v>
      </c>
      <c r="T580" s="164" t="e">
        <f t="shared" si="594"/>
        <v>#N/A</v>
      </c>
      <c r="U580" s="164" t="e">
        <f t="shared" si="594"/>
        <v>#N/A</v>
      </c>
      <c r="V580" s="135" t="e">
        <f t="shared" si="594"/>
        <v>#N/A</v>
      </c>
      <c r="W580" s="135" t="e">
        <f t="shared" si="594"/>
        <v>#N/A</v>
      </c>
      <c r="X580" s="135" t="e">
        <f t="shared" si="594"/>
        <v>#N/A</v>
      </c>
      <c r="Y580" s="135" t="e">
        <f t="shared" si="594"/>
        <v>#N/A</v>
      </c>
      <c r="Z580" s="135" t="e">
        <f t="shared" si="594"/>
        <v>#N/A</v>
      </c>
      <c r="AA580" s="135" t="e">
        <f t="shared" si="594"/>
        <v>#N/A</v>
      </c>
      <c r="AB580" s="135" t="e">
        <f t="shared" si="594"/>
        <v>#N/A</v>
      </c>
    </row>
    <row r="581" spans="1:28" ht="15.5">
      <c r="A581" s="29" t="s">
        <v>193</v>
      </c>
      <c r="B581" s="30" t="str">
        <f t="shared" si="0"/>
        <v>PhilippinesDatu Anggal Midtimbang</v>
      </c>
      <c r="C581" s="29" t="s">
        <v>30</v>
      </c>
      <c r="D581" s="30" t="s">
        <v>1644</v>
      </c>
      <c r="E581" s="120">
        <v>0.24152499999999999</v>
      </c>
      <c r="F581" s="181">
        <v>6.8516149999999998E-2</v>
      </c>
      <c r="G581" s="181">
        <v>0.12456028099999999</v>
      </c>
      <c r="H581" s="181">
        <v>0.18787975700000001</v>
      </c>
      <c r="I581" s="120">
        <v>0.22845399999999999</v>
      </c>
      <c r="J581" s="28" t="s">
        <v>1649</v>
      </c>
      <c r="K581" s="135" t="e">
        <f t="shared" ref="K581:AB581" si="595">NA()</f>
        <v>#N/A</v>
      </c>
      <c r="L581" s="135" t="e">
        <f t="shared" si="595"/>
        <v>#N/A</v>
      </c>
      <c r="M581" s="164" t="e">
        <f t="shared" si="595"/>
        <v>#N/A</v>
      </c>
      <c r="N581" s="164" t="e">
        <f t="shared" si="595"/>
        <v>#N/A</v>
      </c>
      <c r="O581" s="165" t="e">
        <f t="shared" si="595"/>
        <v>#N/A</v>
      </c>
      <c r="P581" s="135" t="e">
        <f t="shared" si="595"/>
        <v>#N/A</v>
      </c>
      <c r="Q581" s="164" t="e">
        <f t="shared" si="595"/>
        <v>#N/A</v>
      </c>
      <c r="R581" s="164" t="e">
        <f t="shared" si="595"/>
        <v>#N/A</v>
      </c>
      <c r="S581" s="164" t="e">
        <f t="shared" si="595"/>
        <v>#N/A</v>
      </c>
      <c r="T581" s="164" t="e">
        <f t="shared" si="595"/>
        <v>#N/A</v>
      </c>
      <c r="U581" s="164" t="e">
        <f t="shared" si="595"/>
        <v>#N/A</v>
      </c>
      <c r="V581" s="135" t="e">
        <f t="shared" si="595"/>
        <v>#N/A</v>
      </c>
      <c r="W581" s="135" t="e">
        <f t="shared" si="595"/>
        <v>#N/A</v>
      </c>
      <c r="X581" s="135" t="e">
        <f t="shared" si="595"/>
        <v>#N/A</v>
      </c>
      <c r="Y581" s="135" t="e">
        <f t="shared" si="595"/>
        <v>#N/A</v>
      </c>
      <c r="Z581" s="135" t="e">
        <f t="shared" si="595"/>
        <v>#N/A</v>
      </c>
      <c r="AA581" s="135" t="e">
        <f t="shared" si="595"/>
        <v>#N/A</v>
      </c>
      <c r="AB581" s="135" t="e">
        <f t="shared" si="595"/>
        <v>#N/A</v>
      </c>
    </row>
    <row r="582" spans="1:28" ht="15.5">
      <c r="A582" s="29" t="s">
        <v>193</v>
      </c>
      <c r="B582" s="30" t="str">
        <f t="shared" si="0"/>
        <v>PhilippinesDatu Blah T. Sinsuat</v>
      </c>
      <c r="C582" s="29" t="s">
        <v>30</v>
      </c>
      <c r="D582" s="30" t="s">
        <v>1643</v>
      </c>
      <c r="E582" s="120">
        <v>0.23669299999999999</v>
      </c>
      <c r="F582" s="181">
        <v>6.7415280999999994E-2</v>
      </c>
      <c r="G582" s="181">
        <v>0.122882033</v>
      </c>
      <c r="H582" s="181">
        <v>0.19761029399999999</v>
      </c>
      <c r="I582" s="120">
        <v>0.238731</v>
      </c>
      <c r="J582" s="28" t="s">
        <v>1649</v>
      </c>
      <c r="K582" s="135" t="e">
        <f t="shared" ref="K582:AB582" si="596">NA()</f>
        <v>#N/A</v>
      </c>
      <c r="L582" s="135" t="e">
        <f t="shared" si="596"/>
        <v>#N/A</v>
      </c>
      <c r="M582" s="164" t="e">
        <f t="shared" si="596"/>
        <v>#N/A</v>
      </c>
      <c r="N582" s="164" t="e">
        <f t="shared" si="596"/>
        <v>#N/A</v>
      </c>
      <c r="O582" s="165" t="e">
        <f t="shared" si="596"/>
        <v>#N/A</v>
      </c>
      <c r="P582" s="135" t="e">
        <f t="shared" si="596"/>
        <v>#N/A</v>
      </c>
      <c r="Q582" s="164" t="e">
        <f t="shared" si="596"/>
        <v>#N/A</v>
      </c>
      <c r="R582" s="164" t="e">
        <f t="shared" si="596"/>
        <v>#N/A</v>
      </c>
      <c r="S582" s="164" t="e">
        <f t="shared" si="596"/>
        <v>#N/A</v>
      </c>
      <c r="T582" s="164" t="e">
        <f t="shared" si="596"/>
        <v>#N/A</v>
      </c>
      <c r="U582" s="164" t="e">
        <f t="shared" si="596"/>
        <v>#N/A</v>
      </c>
      <c r="V582" s="135" t="e">
        <f t="shared" si="596"/>
        <v>#N/A</v>
      </c>
      <c r="W582" s="135" t="e">
        <f t="shared" si="596"/>
        <v>#N/A</v>
      </c>
      <c r="X582" s="135" t="e">
        <f t="shared" si="596"/>
        <v>#N/A</v>
      </c>
      <c r="Y582" s="135" t="e">
        <f t="shared" si="596"/>
        <v>#N/A</v>
      </c>
      <c r="Z582" s="135" t="e">
        <f t="shared" si="596"/>
        <v>#N/A</v>
      </c>
      <c r="AA582" s="135" t="e">
        <f t="shared" si="596"/>
        <v>#N/A</v>
      </c>
      <c r="AB582" s="135" t="e">
        <f t="shared" si="596"/>
        <v>#N/A</v>
      </c>
    </row>
    <row r="583" spans="1:28" ht="15.5">
      <c r="A583" s="29" t="s">
        <v>193</v>
      </c>
      <c r="B583" s="30" t="str">
        <f t="shared" si="0"/>
        <v>PhilippinesDatu Hoffer Ampatuan</v>
      </c>
      <c r="C583" s="29" t="s">
        <v>30</v>
      </c>
      <c r="D583" s="30" t="s">
        <v>1648</v>
      </c>
      <c r="E583" s="120">
        <v>0.22497200000000001</v>
      </c>
      <c r="F583" s="181">
        <v>6.0850792000000001E-2</v>
      </c>
      <c r="G583" s="181">
        <v>0.10279066000000001</v>
      </c>
      <c r="H583" s="181">
        <v>0.13993283200000001</v>
      </c>
      <c r="I583" s="120">
        <v>0.24440300000000001</v>
      </c>
      <c r="J583" s="28" t="s">
        <v>1649</v>
      </c>
      <c r="K583" s="135" t="e">
        <f t="shared" ref="K583:AB583" si="597">NA()</f>
        <v>#N/A</v>
      </c>
      <c r="L583" s="135" t="e">
        <f t="shared" si="597"/>
        <v>#N/A</v>
      </c>
      <c r="M583" s="164" t="e">
        <f t="shared" si="597"/>
        <v>#N/A</v>
      </c>
      <c r="N583" s="164" t="e">
        <f t="shared" si="597"/>
        <v>#N/A</v>
      </c>
      <c r="O583" s="165" t="e">
        <f t="shared" si="597"/>
        <v>#N/A</v>
      </c>
      <c r="P583" s="135" t="e">
        <f t="shared" si="597"/>
        <v>#N/A</v>
      </c>
      <c r="Q583" s="164" t="e">
        <f t="shared" si="597"/>
        <v>#N/A</v>
      </c>
      <c r="R583" s="164" t="e">
        <f t="shared" si="597"/>
        <v>#N/A</v>
      </c>
      <c r="S583" s="164" t="e">
        <f t="shared" si="597"/>
        <v>#N/A</v>
      </c>
      <c r="T583" s="164" t="e">
        <f t="shared" si="597"/>
        <v>#N/A</v>
      </c>
      <c r="U583" s="164" t="e">
        <f t="shared" si="597"/>
        <v>#N/A</v>
      </c>
      <c r="V583" s="135" t="e">
        <f t="shared" si="597"/>
        <v>#N/A</v>
      </c>
      <c r="W583" s="135" t="e">
        <f t="shared" si="597"/>
        <v>#N/A</v>
      </c>
      <c r="X583" s="135" t="e">
        <f t="shared" si="597"/>
        <v>#N/A</v>
      </c>
      <c r="Y583" s="135" t="e">
        <f t="shared" si="597"/>
        <v>#N/A</v>
      </c>
      <c r="Z583" s="135" t="e">
        <f t="shared" si="597"/>
        <v>#N/A</v>
      </c>
      <c r="AA583" s="135" t="e">
        <f t="shared" si="597"/>
        <v>#N/A</v>
      </c>
      <c r="AB583" s="135" t="e">
        <f t="shared" si="597"/>
        <v>#N/A</v>
      </c>
    </row>
    <row r="584" spans="1:28" ht="15.5">
      <c r="A584" s="29" t="s">
        <v>193</v>
      </c>
      <c r="B584" s="30" t="str">
        <f t="shared" si="0"/>
        <v>PhilippinesDatu Odin Sinsuat (Dinaig)</v>
      </c>
      <c r="C584" s="29" t="s">
        <v>30</v>
      </c>
      <c r="D584" s="30" t="s">
        <v>1618</v>
      </c>
      <c r="E584" s="120">
        <v>0.27831899999999998</v>
      </c>
      <c r="F584" s="181">
        <v>5.6778550999999997E-2</v>
      </c>
      <c r="G584" s="181">
        <v>0.111551255</v>
      </c>
      <c r="H584" s="181">
        <v>0.20684406799999999</v>
      </c>
      <c r="I584" s="120">
        <v>0.28095999999999999</v>
      </c>
      <c r="J584" s="28" t="s">
        <v>1649</v>
      </c>
      <c r="K584" s="135" t="e">
        <f t="shared" ref="K584:AB584" si="598">NA()</f>
        <v>#N/A</v>
      </c>
      <c r="L584" s="135" t="e">
        <f t="shared" si="598"/>
        <v>#N/A</v>
      </c>
      <c r="M584" s="164" t="e">
        <f t="shared" si="598"/>
        <v>#N/A</v>
      </c>
      <c r="N584" s="164" t="e">
        <f t="shared" si="598"/>
        <v>#N/A</v>
      </c>
      <c r="O584" s="165" t="e">
        <f t="shared" si="598"/>
        <v>#N/A</v>
      </c>
      <c r="P584" s="135" t="e">
        <f t="shared" si="598"/>
        <v>#N/A</v>
      </c>
      <c r="Q584" s="164" t="e">
        <f t="shared" si="598"/>
        <v>#N/A</v>
      </c>
      <c r="R584" s="164" t="e">
        <f t="shared" si="598"/>
        <v>#N/A</v>
      </c>
      <c r="S584" s="164" t="e">
        <f t="shared" si="598"/>
        <v>#N/A</v>
      </c>
      <c r="T584" s="164" t="e">
        <f t="shared" si="598"/>
        <v>#N/A</v>
      </c>
      <c r="U584" s="164" t="e">
        <f t="shared" si="598"/>
        <v>#N/A</v>
      </c>
      <c r="V584" s="135" t="e">
        <f t="shared" si="598"/>
        <v>#N/A</v>
      </c>
      <c r="W584" s="135" t="e">
        <f t="shared" si="598"/>
        <v>#N/A</v>
      </c>
      <c r="X584" s="135" t="e">
        <f t="shared" si="598"/>
        <v>#N/A</v>
      </c>
      <c r="Y584" s="135" t="e">
        <f t="shared" si="598"/>
        <v>#N/A</v>
      </c>
      <c r="Z584" s="135" t="e">
        <f t="shared" si="598"/>
        <v>#N/A</v>
      </c>
      <c r="AA584" s="135" t="e">
        <f t="shared" si="598"/>
        <v>#N/A</v>
      </c>
      <c r="AB584" s="135" t="e">
        <f t="shared" si="598"/>
        <v>#N/A</v>
      </c>
    </row>
    <row r="585" spans="1:28" ht="15.5">
      <c r="A585" s="29" t="s">
        <v>193</v>
      </c>
      <c r="B585" s="30" t="str">
        <f t="shared" si="0"/>
        <v>PhilippinesDatu Paglas</v>
      </c>
      <c r="C585" s="29" t="s">
        <v>30</v>
      </c>
      <c r="D585" s="30" t="s">
        <v>1616</v>
      </c>
      <c r="E585" s="120">
        <v>0.25987199999999999</v>
      </c>
      <c r="F585" s="181">
        <v>6.0274069E-2</v>
      </c>
      <c r="G585" s="181">
        <v>0.115299257</v>
      </c>
      <c r="H585" s="181">
        <v>0.19868249599999999</v>
      </c>
      <c r="I585" s="120">
        <v>0.257442</v>
      </c>
      <c r="J585" s="28" t="s">
        <v>1649</v>
      </c>
      <c r="K585" s="135" t="e">
        <f t="shared" ref="K585:AB585" si="599">NA()</f>
        <v>#N/A</v>
      </c>
      <c r="L585" s="135" t="e">
        <f t="shared" si="599"/>
        <v>#N/A</v>
      </c>
      <c r="M585" s="164" t="e">
        <f t="shared" si="599"/>
        <v>#N/A</v>
      </c>
      <c r="N585" s="164" t="e">
        <f t="shared" si="599"/>
        <v>#N/A</v>
      </c>
      <c r="O585" s="165" t="e">
        <f t="shared" si="599"/>
        <v>#N/A</v>
      </c>
      <c r="P585" s="135" t="e">
        <f t="shared" si="599"/>
        <v>#N/A</v>
      </c>
      <c r="Q585" s="164" t="e">
        <f t="shared" si="599"/>
        <v>#N/A</v>
      </c>
      <c r="R585" s="164" t="e">
        <f t="shared" si="599"/>
        <v>#N/A</v>
      </c>
      <c r="S585" s="164" t="e">
        <f t="shared" si="599"/>
        <v>#N/A</v>
      </c>
      <c r="T585" s="164" t="e">
        <f t="shared" si="599"/>
        <v>#N/A</v>
      </c>
      <c r="U585" s="164" t="e">
        <f t="shared" si="599"/>
        <v>#N/A</v>
      </c>
      <c r="V585" s="135" t="e">
        <f t="shared" si="599"/>
        <v>#N/A</v>
      </c>
      <c r="W585" s="135" t="e">
        <f t="shared" si="599"/>
        <v>#N/A</v>
      </c>
      <c r="X585" s="135" t="e">
        <f t="shared" si="599"/>
        <v>#N/A</v>
      </c>
      <c r="Y585" s="135" t="e">
        <f t="shared" si="599"/>
        <v>#N/A</v>
      </c>
      <c r="Z585" s="135" t="e">
        <f t="shared" si="599"/>
        <v>#N/A</v>
      </c>
      <c r="AA585" s="135" t="e">
        <f t="shared" si="599"/>
        <v>#N/A</v>
      </c>
      <c r="AB585" s="135" t="e">
        <f t="shared" si="599"/>
        <v>#N/A</v>
      </c>
    </row>
    <row r="586" spans="1:28" ht="15.5">
      <c r="A586" s="29" t="s">
        <v>193</v>
      </c>
      <c r="B586" s="30" t="str">
        <f t="shared" si="0"/>
        <v>PhilippinesDatu Piang</v>
      </c>
      <c r="C586" s="29" t="s">
        <v>30</v>
      </c>
      <c r="D586" s="30" t="s">
        <v>1617</v>
      </c>
      <c r="E586" s="120">
        <v>0.276445</v>
      </c>
      <c r="F586" s="181">
        <v>6.2617188000000004E-2</v>
      </c>
      <c r="G586" s="181">
        <v>0.127695313</v>
      </c>
      <c r="H586" s="181">
        <v>0.22894531300000001</v>
      </c>
      <c r="I586" s="120">
        <v>0.26980500000000002</v>
      </c>
      <c r="J586" s="28" t="s">
        <v>1649</v>
      </c>
      <c r="K586" s="135" t="e">
        <f t="shared" ref="K586:AB586" si="600">NA()</f>
        <v>#N/A</v>
      </c>
      <c r="L586" s="135" t="e">
        <f t="shared" si="600"/>
        <v>#N/A</v>
      </c>
      <c r="M586" s="164" t="e">
        <f t="shared" si="600"/>
        <v>#N/A</v>
      </c>
      <c r="N586" s="164" t="e">
        <f t="shared" si="600"/>
        <v>#N/A</v>
      </c>
      <c r="O586" s="165" t="e">
        <f t="shared" si="600"/>
        <v>#N/A</v>
      </c>
      <c r="P586" s="135" t="e">
        <f t="shared" si="600"/>
        <v>#N/A</v>
      </c>
      <c r="Q586" s="164" t="e">
        <f t="shared" si="600"/>
        <v>#N/A</v>
      </c>
      <c r="R586" s="164" t="e">
        <f t="shared" si="600"/>
        <v>#N/A</v>
      </c>
      <c r="S586" s="164" t="e">
        <f t="shared" si="600"/>
        <v>#N/A</v>
      </c>
      <c r="T586" s="164" t="e">
        <f t="shared" si="600"/>
        <v>#N/A</v>
      </c>
      <c r="U586" s="164" t="e">
        <f t="shared" si="600"/>
        <v>#N/A</v>
      </c>
      <c r="V586" s="135" t="e">
        <f t="shared" si="600"/>
        <v>#N/A</v>
      </c>
      <c r="W586" s="135" t="e">
        <f t="shared" si="600"/>
        <v>#N/A</v>
      </c>
      <c r="X586" s="135" t="e">
        <f t="shared" si="600"/>
        <v>#N/A</v>
      </c>
      <c r="Y586" s="135" t="e">
        <f t="shared" si="600"/>
        <v>#N/A</v>
      </c>
      <c r="Z586" s="135" t="e">
        <f t="shared" si="600"/>
        <v>#N/A</v>
      </c>
      <c r="AA586" s="135" t="e">
        <f t="shared" si="600"/>
        <v>#N/A</v>
      </c>
      <c r="AB586" s="135" t="e">
        <f t="shared" si="600"/>
        <v>#N/A</v>
      </c>
    </row>
    <row r="587" spans="1:28" ht="15.5">
      <c r="A587" s="29" t="s">
        <v>193</v>
      </c>
      <c r="B587" s="30" t="str">
        <f t="shared" si="0"/>
        <v>PhilippinesDatu Salibo</v>
      </c>
      <c r="C587" s="29" t="s">
        <v>30</v>
      </c>
      <c r="D587" s="30" t="s">
        <v>1650</v>
      </c>
      <c r="E587" s="120">
        <v>0.25195699999999999</v>
      </c>
      <c r="F587" s="181">
        <v>6.6836153999999995E-2</v>
      </c>
      <c r="G587" s="181">
        <v>0.12430588099999999</v>
      </c>
      <c r="H587" s="181">
        <v>0.192011775</v>
      </c>
      <c r="I587" s="120">
        <v>0.238041</v>
      </c>
      <c r="J587" s="28" t="s">
        <v>1649</v>
      </c>
      <c r="K587" s="135" t="e">
        <f t="shared" ref="K587:AB587" si="601">NA()</f>
        <v>#N/A</v>
      </c>
      <c r="L587" s="135" t="e">
        <f t="shared" si="601"/>
        <v>#N/A</v>
      </c>
      <c r="M587" s="164" t="e">
        <f t="shared" si="601"/>
        <v>#N/A</v>
      </c>
      <c r="N587" s="164" t="e">
        <f t="shared" si="601"/>
        <v>#N/A</v>
      </c>
      <c r="O587" s="165" t="e">
        <f t="shared" si="601"/>
        <v>#N/A</v>
      </c>
      <c r="P587" s="135" t="e">
        <f t="shared" si="601"/>
        <v>#N/A</v>
      </c>
      <c r="Q587" s="164" t="e">
        <f t="shared" si="601"/>
        <v>#N/A</v>
      </c>
      <c r="R587" s="164" t="e">
        <f t="shared" si="601"/>
        <v>#N/A</v>
      </c>
      <c r="S587" s="164" t="e">
        <f t="shared" si="601"/>
        <v>#N/A</v>
      </c>
      <c r="T587" s="164" t="e">
        <f t="shared" si="601"/>
        <v>#N/A</v>
      </c>
      <c r="U587" s="164" t="e">
        <f t="shared" si="601"/>
        <v>#N/A</v>
      </c>
      <c r="V587" s="135" t="e">
        <f t="shared" si="601"/>
        <v>#N/A</v>
      </c>
      <c r="W587" s="135" t="e">
        <f t="shared" si="601"/>
        <v>#N/A</v>
      </c>
      <c r="X587" s="135" t="e">
        <f t="shared" si="601"/>
        <v>#N/A</v>
      </c>
      <c r="Y587" s="135" t="e">
        <f t="shared" si="601"/>
        <v>#N/A</v>
      </c>
      <c r="Z587" s="135" t="e">
        <f t="shared" si="601"/>
        <v>#N/A</v>
      </c>
      <c r="AA587" s="135" t="e">
        <f t="shared" si="601"/>
        <v>#N/A</v>
      </c>
      <c r="AB587" s="135" t="e">
        <f t="shared" si="601"/>
        <v>#N/A</v>
      </c>
    </row>
    <row r="588" spans="1:28" ht="15.5">
      <c r="A588" s="29" t="s">
        <v>193</v>
      </c>
      <c r="B588" s="30" t="str">
        <f t="shared" si="0"/>
        <v>PhilippinesDatu Saudi-Ampatuan</v>
      </c>
      <c r="C588" s="29" t="s">
        <v>30</v>
      </c>
      <c r="D588" s="30" t="s">
        <v>1639</v>
      </c>
      <c r="E588" s="120">
        <v>0.229273</v>
      </c>
      <c r="F588" s="181">
        <v>6.7317515999999994E-2</v>
      </c>
      <c r="G588" s="181">
        <v>0.11855299499999999</v>
      </c>
      <c r="H588" s="181">
        <v>0.17637264899999999</v>
      </c>
      <c r="I588" s="120">
        <v>0.22442999999999999</v>
      </c>
      <c r="J588" s="28" t="s">
        <v>1649</v>
      </c>
      <c r="K588" s="135" t="e">
        <f t="shared" ref="K588:AB588" si="602">NA()</f>
        <v>#N/A</v>
      </c>
      <c r="L588" s="135" t="e">
        <f t="shared" si="602"/>
        <v>#N/A</v>
      </c>
      <c r="M588" s="164" t="e">
        <f t="shared" si="602"/>
        <v>#N/A</v>
      </c>
      <c r="N588" s="164" t="e">
        <f t="shared" si="602"/>
        <v>#N/A</v>
      </c>
      <c r="O588" s="165" t="e">
        <f t="shared" si="602"/>
        <v>#N/A</v>
      </c>
      <c r="P588" s="135" t="e">
        <f t="shared" si="602"/>
        <v>#N/A</v>
      </c>
      <c r="Q588" s="164" t="e">
        <f t="shared" si="602"/>
        <v>#N/A</v>
      </c>
      <c r="R588" s="164" t="e">
        <f t="shared" si="602"/>
        <v>#N/A</v>
      </c>
      <c r="S588" s="164" t="e">
        <f t="shared" si="602"/>
        <v>#N/A</v>
      </c>
      <c r="T588" s="164" t="e">
        <f t="shared" si="602"/>
        <v>#N/A</v>
      </c>
      <c r="U588" s="164" t="e">
        <f t="shared" si="602"/>
        <v>#N/A</v>
      </c>
      <c r="V588" s="135" t="e">
        <f t="shared" si="602"/>
        <v>#N/A</v>
      </c>
      <c r="W588" s="135" t="e">
        <f t="shared" si="602"/>
        <v>#N/A</v>
      </c>
      <c r="X588" s="135" t="e">
        <f t="shared" si="602"/>
        <v>#N/A</v>
      </c>
      <c r="Y588" s="135" t="e">
        <f t="shared" si="602"/>
        <v>#N/A</v>
      </c>
      <c r="Z588" s="135" t="e">
        <f t="shared" si="602"/>
        <v>#N/A</v>
      </c>
      <c r="AA588" s="135" t="e">
        <f t="shared" si="602"/>
        <v>#N/A</v>
      </c>
      <c r="AB588" s="135" t="e">
        <f t="shared" si="602"/>
        <v>#N/A</v>
      </c>
    </row>
    <row r="589" spans="1:28" ht="15.5">
      <c r="A589" s="29" t="s">
        <v>193</v>
      </c>
      <c r="B589" s="30" t="str">
        <f t="shared" si="0"/>
        <v>PhilippinesDatu Unsay</v>
      </c>
      <c r="C589" s="29" t="s">
        <v>30</v>
      </c>
      <c r="D589" s="30" t="s">
        <v>1640</v>
      </c>
      <c r="E589" s="120">
        <v>0.24235999999999999</v>
      </c>
      <c r="F589" s="181">
        <v>6.0695843999999999E-2</v>
      </c>
      <c r="G589" s="181">
        <v>0.113011089</v>
      </c>
      <c r="H589" s="181">
        <v>0.202996699</v>
      </c>
      <c r="I589" s="120">
        <v>0.24896299999999999</v>
      </c>
      <c r="J589" s="28" t="s">
        <v>1649</v>
      </c>
      <c r="K589" s="135" t="e">
        <f t="shared" ref="K589:AB589" si="603">NA()</f>
        <v>#N/A</v>
      </c>
      <c r="L589" s="135" t="e">
        <f t="shared" si="603"/>
        <v>#N/A</v>
      </c>
      <c r="M589" s="164" t="e">
        <f t="shared" si="603"/>
        <v>#N/A</v>
      </c>
      <c r="N589" s="164" t="e">
        <f t="shared" si="603"/>
        <v>#N/A</v>
      </c>
      <c r="O589" s="165" t="e">
        <f t="shared" si="603"/>
        <v>#N/A</v>
      </c>
      <c r="P589" s="135" t="e">
        <f t="shared" si="603"/>
        <v>#N/A</v>
      </c>
      <c r="Q589" s="164" t="e">
        <f t="shared" si="603"/>
        <v>#N/A</v>
      </c>
      <c r="R589" s="164" t="e">
        <f t="shared" si="603"/>
        <v>#N/A</v>
      </c>
      <c r="S589" s="164" t="e">
        <f t="shared" si="603"/>
        <v>#N/A</v>
      </c>
      <c r="T589" s="164" t="e">
        <f t="shared" si="603"/>
        <v>#N/A</v>
      </c>
      <c r="U589" s="164" t="e">
        <f t="shared" si="603"/>
        <v>#N/A</v>
      </c>
      <c r="V589" s="135" t="e">
        <f t="shared" si="603"/>
        <v>#N/A</v>
      </c>
      <c r="W589" s="135" t="e">
        <f t="shared" si="603"/>
        <v>#N/A</v>
      </c>
      <c r="X589" s="135" t="e">
        <f t="shared" si="603"/>
        <v>#N/A</v>
      </c>
      <c r="Y589" s="135" t="e">
        <f t="shared" si="603"/>
        <v>#N/A</v>
      </c>
      <c r="Z589" s="135" t="e">
        <f t="shared" si="603"/>
        <v>#N/A</v>
      </c>
      <c r="AA589" s="135" t="e">
        <f t="shared" si="603"/>
        <v>#N/A</v>
      </c>
      <c r="AB589" s="135" t="e">
        <f t="shared" si="603"/>
        <v>#N/A</v>
      </c>
    </row>
    <row r="590" spans="1:28" ht="15.5">
      <c r="A590" s="29" t="s">
        <v>193</v>
      </c>
      <c r="B590" s="30" t="str">
        <f t="shared" si="0"/>
        <v>PhilippinesDauin</v>
      </c>
      <c r="C590" s="29" t="s">
        <v>30</v>
      </c>
      <c r="D590" s="30" t="s">
        <v>1864</v>
      </c>
      <c r="E590" s="120">
        <v>0.24382799999999999</v>
      </c>
      <c r="F590" s="181">
        <v>4.2431440000000001E-2</v>
      </c>
      <c r="G590" s="181">
        <v>8.4682934000000001E-2</v>
      </c>
      <c r="H590" s="181">
        <v>0.18077449100000001</v>
      </c>
      <c r="I590" s="120">
        <v>0.33639200000000002</v>
      </c>
      <c r="J590" s="28" t="s">
        <v>1649</v>
      </c>
      <c r="K590" s="135" t="e">
        <f t="shared" ref="K590:AB590" si="604">NA()</f>
        <v>#N/A</v>
      </c>
      <c r="L590" s="135" t="e">
        <f t="shared" si="604"/>
        <v>#N/A</v>
      </c>
      <c r="M590" s="164" t="e">
        <f t="shared" si="604"/>
        <v>#N/A</v>
      </c>
      <c r="N590" s="164" t="e">
        <f t="shared" si="604"/>
        <v>#N/A</v>
      </c>
      <c r="O590" s="165" t="e">
        <f t="shared" si="604"/>
        <v>#N/A</v>
      </c>
      <c r="P590" s="135" t="e">
        <f t="shared" si="604"/>
        <v>#N/A</v>
      </c>
      <c r="Q590" s="164" t="e">
        <f t="shared" si="604"/>
        <v>#N/A</v>
      </c>
      <c r="R590" s="164" t="e">
        <f t="shared" si="604"/>
        <v>#N/A</v>
      </c>
      <c r="S590" s="164" t="e">
        <f t="shared" si="604"/>
        <v>#N/A</v>
      </c>
      <c r="T590" s="164" t="e">
        <f t="shared" si="604"/>
        <v>#N/A</v>
      </c>
      <c r="U590" s="164" t="e">
        <f t="shared" si="604"/>
        <v>#N/A</v>
      </c>
      <c r="V590" s="135" t="e">
        <f t="shared" si="604"/>
        <v>#N/A</v>
      </c>
      <c r="W590" s="135" t="e">
        <f t="shared" si="604"/>
        <v>#N/A</v>
      </c>
      <c r="X590" s="135" t="e">
        <f t="shared" si="604"/>
        <v>#N/A</v>
      </c>
      <c r="Y590" s="135" t="e">
        <f t="shared" si="604"/>
        <v>#N/A</v>
      </c>
      <c r="Z590" s="135" t="e">
        <f t="shared" si="604"/>
        <v>#N/A</v>
      </c>
      <c r="AA590" s="135" t="e">
        <f t="shared" si="604"/>
        <v>#N/A</v>
      </c>
      <c r="AB590" s="135" t="e">
        <f t="shared" si="604"/>
        <v>#N/A</v>
      </c>
    </row>
    <row r="591" spans="1:28" ht="15.5">
      <c r="A591" s="29" t="s">
        <v>193</v>
      </c>
      <c r="B591" s="30" t="str">
        <f t="shared" si="0"/>
        <v>PhilippinesDauis</v>
      </c>
      <c r="C591" s="29" t="s">
        <v>30</v>
      </c>
      <c r="D591" s="30" t="s">
        <v>910</v>
      </c>
      <c r="E591" s="120">
        <v>0.25894</v>
      </c>
      <c r="F591" s="181">
        <v>5.1507785E-2</v>
      </c>
      <c r="G591" s="181">
        <v>0.100628518</v>
      </c>
      <c r="H591" s="181">
        <v>0.18546744600000001</v>
      </c>
      <c r="I591" s="120">
        <v>0.31583600000000001</v>
      </c>
      <c r="J591" s="28" t="s">
        <v>1649</v>
      </c>
      <c r="K591" s="135" t="e">
        <f t="shared" ref="K591:AB591" si="605">NA()</f>
        <v>#N/A</v>
      </c>
      <c r="L591" s="135" t="e">
        <f t="shared" si="605"/>
        <v>#N/A</v>
      </c>
      <c r="M591" s="164" t="e">
        <f t="shared" si="605"/>
        <v>#N/A</v>
      </c>
      <c r="N591" s="164" t="e">
        <f t="shared" si="605"/>
        <v>#N/A</v>
      </c>
      <c r="O591" s="165" t="e">
        <f t="shared" si="605"/>
        <v>#N/A</v>
      </c>
      <c r="P591" s="135" t="e">
        <f t="shared" si="605"/>
        <v>#N/A</v>
      </c>
      <c r="Q591" s="164" t="e">
        <f t="shared" si="605"/>
        <v>#N/A</v>
      </c>
      <c r="R591" s="164" t="e">
        <f t="shared" si="605"/>
        <v>#N/A</v>
      </c>
      <c r="S591" s="164" t="e">
        <f t="shared" si="605"/>
        <v>#N/A</v>
      </c>
      <c r="T591" s="164" t="e">
        <f t="shared" si="605"/>
        <v>#N/A</v>
      </c>
      <c r="U591" s="164" t="e">
        <f t="shared" si="605"/>
        <v>#N/A</v>
      </c>
      <c r="V591" s="135" t="e">
        <f t="shared" si="605"/>
        <v>#N/A</v>
      </c>
      <c r="W591" s="135" t="e">
        <f t="shared" si="605"/>
        <v>#N/A</v>
      </c>
      <c r="X591" s="135" t="e">
        <f t="shared" si="605"/>
        <v>#N/A</v>
      </c>
      <c r="Y591" s="135" t="e">
        <f t="shared" si="605"/>
        <v>#N/A</v>
      </c>
      <c r="Z591" s="135" t="e">
        <f t="shared" si="605"/>
        <v>#N/A</v>
      </c>
      <c r="AA591" s="135" t="e">
        <f t="shared" si="605"/>
        <v>#N/A</v>
      </c>
      <c r="AB591" s="135" t="e">
        <f t="shared" si="605"/>
        <v>#N/A</v>
      </c>
    </row>
    <row r="592" spans="1:28" ht="15.5">
      <c r="A592" s="29" t="s">
        <v>193</v>
      </c>
      <c r="B592" s="30" t="str">
        <f t="shared" si="0"/>
        <v>PhilippinesDavao City</v>
      </c>
      <c r="C592" s="29" t="s">
        <v>30</v>
      </c>
      <c r="D592" s="30" t="s">
        <v>1340</v>
      </c>
      <c r="E592" s="120">
        <v>0.272559</v>
      </c>
      <c r="F592" s="181">
        <v>4.8476078999999998E-2</v>
      </c>
      <c r="G592" s="181">
        <v>0.10057557</v>
      </c>
      <c r="H592" s="181">
        <v>0.207290793</v>
      </c>
      <c r="I592" s="120">
        <v>0.31852599999999998</v>
      </c>
      <c r="J592" s="28" t="s">
        <v>1649</v>
      </c>
      <c r="K592" s="135" t="e">
        <f t="shared" ref="K592:AB592" si="606">NA()</f>
        <v>#N/A</v>
      </c>
      <c r="L592" s="135" t="e">
        <f t="shared" si="606"/>
        <v>#N/A</v>
      </c>
      <c r="M592" s="164" t="e">
        <f t="shared" si="606"/>
        <v>#N/A</v>
      </c>
      <c r="N592" s="164" t="e">
        <f t="shared" si="606"/>
        <v>#N/A</v>
      </c>
      <c r="O592" s="165" t="e">
        <f t="shared" si="606"/>
        <v>#N/A</v>
      </c>
      <c r="P592" s="135" t="e">
        <f t="shared" si="606"/>
        <v>#N/A</v>
      </c>
      <c r="Q592" s="164" t="e">
        <f t="shared" si="606"/>
        <v>#N/A</v>
      </c>
      <c r="R592" s="164" t="e">
        <f t="shared" si="606"/>
        <v>#N/A</v>
      </c>
      <c r="S592" s="164" t="e">
        <f t="shared" si="606"/>
        <v>#N/A</v>
      </c>
      <c r="T592" s="164" t="e">
        <f t="shared" si="606"/>
        <v>#N/A</v>
      </c>
      <c r="U592" s="164" t="e">
        <f t="shared" si="606"/>
        <v>#N/A</v>
      </c>
      <c r="V592" s="135" t="e">
        <f t="shared" si="606"/>
        <v>#N/A</v>
      </c>
      <c r="W592" s="135" t="e">
        <f t="shared" si="606"/>
        <v>#N/A</v>
      </c>
      <c r="X592" s="135" t="e">
        <f t="shared" si="606"/>
        <v>#N/A</v>
      </c>
      <c r="Y592" s="135" t="e">
        <f t="shared" si="606"/>
        <v>#N/A</v>
      </c>
      <c r="Z592" s="135" t="e">
        <f t="shared" si="606"/>
        <v>#N/A</v>
      </c>
      <c r="AA592" s="135" t="e">
        <f t="shared" si="606"/>
        <v>#N/A</v>
      </c>
      <c r="AB592" s="135" t="e">
        <f t="shared" si="606"/>
        <v>#N/A</v>
      </c>
    </row>
    <row r="593" spans="1:28" ht="15.5">
      <c r="A593" s="29" t="s">
        <v>193</v>
      </c>
      <c r="B593" s="30" t="str">
        <f t="shared" si="0"/>
        <v>PhilippinesDel Carmen</v>
      </c>
      <c r="C593" s="29" t="s">
        <v>30</v>
      </c>
      <c r="D593" s="30" t="s">
        <v>1722</v>
      </c>
      <c r="E593" s="120">
        <v>0.25190299999999999</v>
      </c>
      <c r="F593" s="181">
        <v>5.6818182000000002E-2</v>
      </c>
      <c r="G593" s="181">
        <v>0.113418878</v>
      </c>
      <c r="H593" s="181">
        <v>0.21161374499999999</v>
      </c>
      <c r="I593" s="120">
        <v>0.29801</v>
      </c>
      <c r="J593" s="28" t="s">
        <v>1649</v>
      </c>
      <c r="K593" s="135" t="e">
        <f t="shared" ref="K593:AB593" si="607">NA()</f>
        <v>#N/A</v>
      </c>
      <c r="L593" s="135" t="e">
        <f t="shared" si="607"/>
        <v>#N/A</v>
      </c>
      <c r="M593" s="164" t="e">
        <f t="shared" si="607"/>
        <v>#N/A</v>
      </c>
      <c r="N593" s="164" t="e">
        <f t="shared" si="607"/>
        <v>#N/A</v>
      </c>
      <c r="O593" s="165" t="e">
        <f t="shared" si="607"/>
        <v>#N/A</v>
      </c>
      <c r="P593" s="135" t="e">
        <f t="shared" si="607"/>
        <v>#N/A</v>
      </c>
      <c r="Q593" s="164" t="e">
        <f t="shared" si="607"/>
        <v>#N/A</v>
      </c>
      <c r="R593" s="164" t="e">
        <f t="shared" si="607"/>
        <v>#N/A</v>
      </c>
      <c r="S593" s="164" t="e">
        <f t="shared" si="607"/>
        <v>#N/A</v>
      </c>
      <c r="T593" s="164" t="e">
        <f t="shared" si="607"/>
        <v>#N/A</v>
      </c>
      <c r="U593" s="164" t="e">
        <f t="shared" si="607"/>
        <v>#N/A</v>
      </c>
      <c r="V593" s="135" t="e">
        <f t="shared" si="607"/>
        <v>#N/A</v>
      </c>
      <c r="W593" s="135" t="e">
        <f t="shared" si="607"/>
        <v>#N/A</v>
      </c>
      <c r="X593" s="135" t="e">
        <f t="shared" si="607"/>
        <v>#N/A</v>
      </c>
      <c r="Y593" s="135" t="e">
        <f t="shared" si="607"/>
        <v>#N/A</v>
      </c>
      <c r="Z593" s="135" t="e">
        <f t="shared" si="607"/>
        <v>#N/A</v>
      </c>
      <c r="AA593" s="135" t="e">
        <f t="shared" si="607"/>
        <v>#N/A</v>
      </c>
      <c r="AB593" s="135" t="e">
        <f t="shared" si="607"/>
        <v>#N/A</v>
      </c>
    </row>
    <row r="594" spans="1:28" ht="15.5">
      <c r="A594" s="29" t="s">
        <v>193</v>
      </c>
      <c r="B594" s="30" t="str">
        <f t="shared" si="0"/>
        <v>PhilippinesDel Gallego</v>
      </c>
      <c r="C594" s="29" t="s">
        <v>30</v>
      </c>
      <c r="D594" s="30" t="s">
        <v>720</v>
      </c>
      <c r="E594" s="120">
        <v>0.23172000000000001</v>
      </c>
      <c r="F594" s="181">
        <v>6.3787061000000006E-2</v>
      </c>
      <c r="G594" s="181">
        <v>0.118517935</v>
      </c>
      <c r="H594" s="181">
        <v>0.205772335</v>
      </c>
      <c r="I594" s="120">
        <v>0.28400999999999998</v>
      </c>
      <c r="J594" s="28" t="s">
        <v>1649</v>
      </c>
      <c r="K594" s="135" t="e">
        <f t="shared" ref="K594:AB594" si="608">NA()</f>
        <v>#N/A</v>
      </c>
      <c r="L594" s="135" t="e">
        <f t="shared" si="608"/>
        <v>#N/A</v>
      </c>
      <c r="M594" s="164" t="e">
        <f t="shared" si="608"/>
        <v>#N/A</v>
      </c>
      <c r="N594" s="164" t="e">
        <f t="shared" si="608"/>
        <v>#N/A</v>
      </c>
      <c r="O594" s="165" t="e">
        <f t="shared" si="608"/>
        <v>#N/A</v>
      </c>
      <c r="P594" s="135" t="e">
        <f t="shared" si="608"/>
        <v>#N/A</v>
      </c>
      <c r="Q594" s="164" t="e">
        <f t="shared" si="608"/>
        <v>#N/A</v>
      </c>
      <c r="R594" s="164" t="e">
        <f t="shared" si="608"/>
        <v>#N/A</v>
      </c>
      <c r="S594" s="164" t="e">
        <f t="shared" si="608"/>
        <v>#N/A</v>
      </c>
      <c r="T594" s="164" t="e">
        <f t="shared" si="608"/>
        <v>#N/A</v>
      </c>
      <c r="U594" s="164" t="e">
        <f t="shared" si="608"/>
        <v>#N/A</v>
      </c>
      <c r="V594" s="135" t="e">
        <f t="shared" si="608"/>
        <v>#N/A</v>
      </c>
      <c r="W594" s="135" t="e">
        <f t="shared" si="608"/>
        <v>#N/A</v>
      </c>
      <c r="X594" s="135" t="e">
        <f t="shared" si="608"/>
        <v>#N/A</v>
      </c>
      <c r="Y594" s="135" t="e">
        <f t="shared" si="608"/>
        <v>#N/A</v>
      </c>
      <c r="Z594" s="135" t="e">
        <f t="shared" si="608"/>
        <v>#N/A</v>
      </c>
      <c r="AA594" s="135" t="e">
        <f t="shared" si="608"/>
        <v>#N/A</v>
      </c>
      <c r="AB594" s="135" t="e">
        <f t="shared" si="608"/>
        <v>#N/A</v>
      </c>
    </row>
    <row r="595" spans="1:28" ht="15.5">
      <c r="A595" s="29" t="s">
        <v>193</v>
      </c>
      <c r="B595" s="30" t="str">
        <f t="shared" si="0"/>
        <v>PhilippinesDelfin Albano (Magsaysay)</v>
      </c>
      <c r="C595" s="29" t="s">
        <v>30</v>
      </c>
      <c r="D595" s="30" t="s">
        <v>378</v>
      </c>
      <c r="E595" s="120">
        <v>0.25317499999999998</v>
      </c>
      <c r="F595" s="181">
        <v>4.4149696000000002E-2</v>
      </c>
      <c r="G595" s="181">
        <v>8.908845E-2</v>
      </c>
      <c r="H595" s="181">
        <v>0.18227248800000001</v>
      </c>
      <c r="I595" s="120">
        <v>0.32749699999999998</v>
      </c>
      <c r="J595" s="28" t="s">
        <v>1649</v>
      </c>
      <c r="K595" s="135" t="e">
        <f t="shared" ref="K595:AB595" si="609">NA()</f>
        <v>#N/A</v>
      </c>
      <c r="L595" s="135" t="e">
        <f t="shared" si="609"/>
        <v>#N/A</v>
      </c>
      <c r="M595" s="164" t="e">
        <f t="shared" si="609"/>
        <v>#N/A</v>
      </c>
      <c r="N595" s="164" t="e">
        <f t="shared" si="609"/>
        <v>#N/A</v>
      </c>
      <c r="O595" s="165" t="e">
        <f t="shared" si="609"/>
        <v>#N/A</v>
      </c>
      <c r="P595" s="135" t="e">
        <f t="shared" si="609"/>
        <v>#N/A</v>
      </c>
      <c r="Q595" s="164" t="e">
        <f t="shared" si="609"/>
        <v>#N/A</v>
      </c>
      <c r="R595" s="164" t="e">
        <f t="shared" si="609"/>
        <v>#N/A</v>
      </c>
      <c r="S595" s="164" t="e">
        <f t="shared" si="609"/>
        <v>#N/A</v>
      </c>
      <c r="T595" s="164" t="e">
        <f t="shared" si="609"/>
        <v>#N/A</v>
      </c>
      <c r="U595" s="164" t="e">
        <f t="shared" si="609"/>
        <v>#N/A</v>
      </c>
      <c r="V595" s="135" t="e">
        <f t="shared" si="609"/>
        <v>#N/A</v>
      </c>
      <c r="W595" s="135" t="e">
        <f t="shared" si="609"/>
        <v>#N/A</v>
      </c>
      <c r="X595" s="135" t="e">
        <f t="shared" si="609"/>
        <v>#N/A</v>
      </c>
      <c r="Y595" s="135" t="e">
        <f t="shared" si="609"/>
        <v>#N/A</v>
      </c>
      <c r="Z595" s="135" t="e">
        <f t="shared" si="609"/>
        <v>#N/A</v>
      </c>
      <c r="AA595" s="135" t="e">
        <f t="shared" si="609"/>
        <v>#N/A</v>
      </c>
      <c r="AB595" s="135" t="e">
        <f t="shared" si="609"/>
        <v>#N/A</v>
      </c>
    </row>
    <row r="596" spans="1:28" ht="15.5">
      <c r="A596" s="29" t="s">
        <v>193</v>
      </c>
      <c r="B596" s="30" t="str">
        <f t="shared" si="0"/>
        <v>PhilippinesDiadi</v>
      </c>
      <c r="C596" s="29" t="s">
        <v>30</v>
      </c>
      <c r="D596" s="30" t="s">
        <v>401</v>
      </c>
      <c r="E596" s="120">
        <v>0.245337</v>
      </c>
      <c r="F596" s="181">
        <v>4.8725306000000003E-2</v>
      </c>
      <c r="G596" s="181">
        <v>9.4525991000000004E-2</v>
      </c>
      <c r="H596" s="181">
        <v>0.184196005</v>
      </c>
      <c r="I596" s="120">
        <v>0.31442399999999998</v>
      </c>
      <c r="J596" s="28" t="s">
        <v>1649</v>
      </c>
      <c r="K596" s="135" t="e">
        <f t="shared" ref="K596:AB596" si="610">NA()</f>
        <v>#N/A</v>
      </c>
      <c r="L596" s="135" t="e">
        <f t="shared" si="610"/>
        <v>#N/A</v>
      </c>
      <c r="M596" s="164" t="e">
        <f t="shared" si="610"/>
        <v>#N/A</v>
      </c>
      <c r="N596" s="164" t="e">
        <f t="shared" si="610"/>
        <v>#N/A</v>
      </c>
      <c r="O596" s="165" t="e">
        <f t="shared" si="610"/>
        <v>#N/A</v>
      </c>
      <c r="P596" s="135" t="e">
        <f t="shared" si="610"/>
        <v>#N/A</v>
      </c>
      <c r="Q596" s="164" t="e">
        <f t="shared" si="610"/>
        <v>#N/A</v>
      </c>
      <c r="R596" s="164" t="e">
        <f t="shared" si="610"/>
        <v>#N/A</v>
      </c>
      <c r="S596" s="164" t="e">
        <f t="shared" si="610"/>
        <v>#N/A</v>
      </c>
      <c r="T596" s="164" t="e">
        <f t="shared" si="610"/>
        <v>#N/A</v>
      </c>
      <c r="U596" s="164" t="e">
        <f t="shared" si="610"/>
        <v>#N/A</v>
      </c>
      <c r="V596" s="135" t="e">
        <f t="shared" si="610"/>
        <v>#N/A</v>
      </c>
      <c r="W596" s="135" t="e">
        <f t="shared" si="610"/>
        <v>#N/A</v>
      </c>
      <c r="X596" s="135" t="e">
        <f t="shared" si="610"/>
        <v>#N/A</v>
      </c>
      <c r="Y596" s="135" t="e">
        <f t="shared" si="610"/>
        <v>#N/A</v>
      </c>
      <c r="Z596" s="135" t="e">
        <f t="shared" si="610"/>
        <v>#N/A</v>
      </c>
      <c r="AA596" s="135" t="e">
        <f t="shared" si="610"/>
        <v>#N/A</v>
      </c>
      <c r="AB596" s="135" t="e">
        <f t="shared" si="610"/>
        <v>#N/A</v>
      </c>
    </row>
    <row r="597" spans="1:28" ht="15.5">
      <c r="A597" s="29" t="s">
        <v>193</v>
      </c>
      <c r="B597" s="30" t="str">
        <f t="shared" si="0"/>
        <v>PhilippinesDiffun</v>
      </c>
      <c r="C597" s="29" t="s">
        <v>30</v>
      </c>
      <c r="D597" s="30" t="s">
        <v>412</v>
      </c>
      <c r="E597" s="120">
        <v>0.25300099999999998</v>
      </c>
      <c r="F597" s="181">
        <v>4.7898952000000002E-2</v>
      </c>
      <c r="G597" s="181">
        <v>9.4314140000000005E-2</v>
      </c>
      <c r="H597" s="181">
        <v>0.192014305</v>
      </c>
      <c r="I597" s="120">
        <v>0.31843900000000003</v>
      </c>
      <c r="J597" s="28" t="s">
        <v>1649</v>
      </c>
      <c r="K597" s="135" t="e">
        <f t="shared" ref="K597:AB597" si="611">NA()</f>
        <v>#N/A</v>
      </c>
      <c r="L597" s="135" t="e">
        <f t="shared" si="611"/>
        <v>#N/A</v>
      </c>
      <c r="M597" s="164" t="e">
        <f t="shared" si="611"/>
        <v>#N/A</v>
      </c>
      <c r="N597" s="164" t="e">
        <f t="shared" si="611"/>
        <v>#N/A</v>
      </c>
      <c r="O597" s="165" t="e">
        <f t="shared" si="611"/>
        <v>#N/A</v>
      </c>
      <c r="P597" s="135" t="e">
        <f t="shared" si="611"/>
        <v>#N/A</v>
      </c>
      <c r="Q597" s="164" t="e">
        <f t="shared" si="611"/>
        <v>#N/A</v>
      </c>
      <c r="R597" s="164" t="e">
        <f t="shared" si="611"/>
        <v>#N/A</v>
      </c>
      <c r="S597" s="164" t="e">
        <f t="shared" si="611"/>
        <v>#N/A</v>
      </c>
      <c r="T597" s="164" t="e">
        <f t="shared" si="611"/>
        <v>#N/A</v>
      </c>
      <c r="U597" s="164" t="e">
        <f t="shared" si="611"/>
        <v>#N/A</v>
      </c>
      <c r="V597" s="135" t="e">
        <f t="shared" si="611"/>
        <v>#N/A</v>
      </c>
      <c r="W597" s="135" t="e">
        <f t="shared" si="611"/>
        <v>#N/A</v>
      </c>
      <c r="X597" s="135" t="e">
        <f t="shared" si="611"/>
        <v>#N/A</v>
      </c>
      <c r="Y597" s="135" t="e">
        <f t="shared" si="611"/>
        <v>#N/A</v>
      </c>
      <c r="Z597" s="135" t="e">
        <f t="shared" si="611"/>
        <v>#N/A</v>
      </c>
      <c r="AA597" s="135" t="e">
        <f t="shared" si="611"/>
        <v>#N/A</v>
      </c>
      <c r="AB597" s="135" t="e">
        <f t="shared" si="611"/>
        <v>#N/A</v>
      </c>
    </row>
    <row r="598" spans="1:28" ht="15.5">
      <c r="A598" s="29" t="s">
        <v>193</v>
      </c>
      <c r="B598" s="30" t="str">
        <f t="shared" si="0"/>
        <v>PhilippinesDilasag</v>
      </c>
      <c r="C598" s="29" t="s">
        <v>30</v>
      </c>
      <c r="D598" s="30" t="s">
        <v>536</v>
      </c>
      <c r="E598" s="120">
        <v>0.22576599999999999</v>
      </c>
      <c r="F598" s="181">
        <v>5.4815282999999999E-2</v>
      </c>
      <c r="G598" s="181">
        <v>9.6621408000000006E-2</v>
      </c>
      <c r="H598" s="181">
        <v>0.171013578</v>
      </c>
      <c r="I598" s="120">
        <v>0.29750599999999999</v>
      </c>
      <c r="J598" s="28" t="s">
        <v>1649</v>
      </c>
      <c r="K598" s="135" t="e">
        <f t="shared" ref="K598:AB598" si="612">NA()</f>
        <v>#N/A</v>
      </c>
      <c r="L598" s="135" t="e">
        <f t="shared" si="612"/>
        <v>#N/A</v>
      </c>
      <c r="M598" s="164" t="e">
        <f t="shared" si="612"/>
        <v>#N/A</v>
      </c>
      <c r="N598" s="164" t="e">
        <f t="shared" si="612"/>
        <v>#N/A</v>
      </c>
      <c r="O598" s="165" t="e">
        <f t="shared" si="612"/>
        <v>#N/A</v>
      </c>
      <c r="P598" s="135" t="e">
        <f t="shared" si="612"/>
        <v>#N/A</v>
      </c>
      <c r="Q598" s="164" t="e">
        <f t="shared" si="612"/>
        <v>#N/A</v>
      </c>
      <c r="R598" s="164" t="e">
        <f t="shared" si="612"/>
        <v>#N/A</v>
      </c>
      <c r="S598" s="164" t="e">
        <f t="shared" si="612"/>
        <v>#N/A</v>
      </c>
      <c r="T598" s="164" t="e">
        <f t="shared" si="612"/>
        <v>#N/A</v>
      </c>
      <c r="U598" s="164" t="e">
        <f t="shared" si="612"/>
        <v>#N/A</v>
      </c>
      <c r="V598" s="135" t="e">
        <f t="shared" si="612"/>
        <v>#N/A</v>
      </c>
      <c r="W598" s="135" t="e">
        <f t="shared" si="612"/>
        <v>#N/A</v>
      </c>
      <c r="X598" s="135" t="e">
        <f t="shared" si="612"/>
        <v>#N/A</v>
      </c>
      <c r="Y598" s="135" t="e">
        <f t="shared" si="612"/>
        <v>#N/A</v>
      </c>
      <c r="Z598" s="135" t="e">
        <f t="shared" si="612"/>
        <v>#N/A</v>
      </c>
      <c r="AA598" s="135" t="e">
        <f t="shared" si="612"/>
        <v>#N/A</v>
      </c>
      <c r="AB598" s="135" t="e">
        <f t="shared" si="612"/>
        <v>#N/A</v>
      </c>
    </row>
    <row r="599" spans="1:28" ht="15.5">
      <c r="A599" s="29" t="s">
        <v>193</v>
      </c>
      <c r="B599" s="30" t="str">
        <f t="shared" si="0"/>
        <v>PhilippinesDimasalang</v>
      </c>
      <c r="C599" s="29" t="s">
        <v>30</v>
      </c>
      <c r="D599" s="30" t="s">
        <v>764</v>
      </c>
      <c r="E599" s="120">
        <v>0.21640200000000001</v>
      </c>
      <c r="F599" s="181">
        <v>6.7425167999999994E-2</v>
      </c>
      <c r="G599" s="181">
        <v>0.118891265</v>
      </c>
      <c r="H599" s="181">
        <v>0.18490378699999999</v>
      </c>
      <c r="I599" s="120">
        <v>0.26221699999999998</v>
      </c>
      <c r="J599" s="28" t="s">
        <v>1649</v>
      </c>
      <c r="K599" s="135" t="e">
        <f t="shared" ref="K599:AB599" si="613">NA()</f>
        <v>#N/A</v>
      </c>
      <c r="L599" s="135" t="e">
        <f t="shared" si="613"/>
        <v>#N/A</v>
      </c>
      <c r="M599" s="164" t="e">
        <f t="shared" si="613"/>
        <v>#N/A</v>
      </c>
      <c r="N599" s="164" t="e">
        <f t="shared" si="613"/>
        <v>#N/A</v>
      </c>
      <c r="O599" s="165" t="e">
        <f t="shared" si="613"/>
        <v>#N/A</v>
      </c>
      <c r="P599" s="135" t="e">
        <f t="shared" si="613"/>
        <v>#N/A</v>
      </c>
      <c r="Q599" s="164" t="e">
        <f t="shared" si="613"/>
        <v>#N/A</v>
      </c>
      <c r="R599" s="164" t="e">
        <f t="shared" si="613"/>
        <v>#N/A</v>
      </c>
      <c r="S599" s="164" t="e">
        <f t="shared" si="613"/>
        <v>#N/A</v>
      </c>
      <c r="T599" s="164" t="e">
        <f t="shared" si="613"/>
        <v>#N/A</v>
      </c>
      <c r="U599" s="164" t="e">
        <f t="shared" si="613"/>
        <v>#N/A</v>
      </c>
      <c r="V599" s="135" t="e">
        <f t="shared" si="613"/>
        <v>#N/A</v>
      </c>
      <c r="W599" s="135" t="e">
        <f t="shared" si="613"/>
        <v>#N/A</v>
      </c>
      <c r="X599" s="135" t="e">
        <f t="shared" si="613"/>
        <v>#N/A</v>
      </c>
      <c r="Y599" s="135" t="e">
        <f t="shared" si="613"/>
        <v>#N/A</v>
      </c>
      <c r="Z599" s="135" t="e">
        <f t="shared" si="613"/>
        <v>#N/A</v>
      </c>
      <c r="AA599" s="135" t="e">
        <f t="shared" si="613"/>
        <v>#N/A</v>
      </c>
      <c r="AB599" s="135" t="e">
        <f t="shared" si="613"/>
        <v>#N/A</v>
      </c>
    </row>
    <row r="600" spans="1:28" ht="15.5">
      <c r="A600" s="29" t="s">
        <v>193</v>
      </c>
      <c r="B600" s="30" t="str">
        <f t="shared" si="0"/>
        <v>PhilippinesDimataling</v>
      </c>
      <c r="C600" s="29" t="s">
        <v>30</v>
      </c>
      <c r="D600" s="30" t="s">
        <v>1160</v>
      </c>
      <c r="E600" s="120">
        <v>0.23958599999999999</v>
      </c>
      <c r="F600" s="181">
        <v>5.5018117999999998E-2</v>
      </c>
      <c r="G600" s="181">
        <v>0.108008377</v>
      </c>
      <c r="H600" s="181">
        <v>0.208005053</v>
      </c>
      <c r="I600" s="120">
        <v>0.29536899999999999</v>
      </c>
      <c r="J600" s="28" t="s">
        <v>1649</v>
      </c>
      <c r="K600" s="135" t="e">
        <f t="shared" ref="K600:AB600" si="614">NA()</f>
        <v>#N/A</v>
      </c>
      <c r="L600" s="135" t="e">
        <f t="shared" si="614"/>
        <v>#N/A</v>
      </c>
      <c r="M600" s="164" t="e">
        <f t="shared" si="614"/>
        <v>#N/A</v>
      </c>
      <c r="N600" s="164" t="e">
        <f t="shared" si="614"/>
        <v>#N/A</v>
      </c>
      <c r="O600" s="165" t="e">
        <f t="shared" si="614"/>
        <v>#N/A</v>
      </c>
      <c r="P600" s="135" t="e">
        <f t="shared" si="614"/>
        <v>#N/A</v>
      </c>
      <c r="Q600" s="164" t="e">
        <f t="shared" si="614"/>
        <v>#N/A</v>
      </c>
      <c r="R600" s="164" t="e">
        <f t="shared" si="614"/>
        <v>#N/A</v>
      </c>
      <c r="S600" s="164" t="e">
        <f t="shared" si="614"/>
        <v>#N/A</v>
      </c>
      <c r="T600" s="164" t="e">
        <f t="shared" si="614"/>
        <v>#N/A</v>
      </c>
      <c r="U600" s="164" t="e">
        <f t="shared" si="614"/>
        <v>#N/A</v>
      </c>
      <c r="V600" s="135" t="e">
        <f t="shared" si="614"/>
        <v>#N/A</v>
      </c>
      <c r="W600" s="135" t="e">
        <f t="shared" si="614"/>
        <v>#N/A</v>
      </c>
      <c r="X600" s="135" t="e">
        <f t="shared" si="614"/>
        <v>#N/A</v>
      </c>
      <c r="Y600" s="135" t="e">
        <f t="shared" si="614"/>
        <v>#N/A</v>
      </c>
      <c r="Z600" s="135" t="e">
        <f t="shared" si="614"/>
        <v>#N/A</v>
      </c>
      <c r="AA600" s="135" t="e">
        <f t="shared" si="614"/>
        <v>#N/A</v>
      </c>
      <c r="AB600" s="135" t="e">
        <f t="shared" si="614"/>
        <v>#N/A</v>
      </c>
    </row>
    <row r="601" spans="1:28" ht="15.5">
      <c r="A601" s="29" t="s">
        <v>193</v>
      </c>
      <c r="B601" s="30" t="str">
        <f t="shared" si="0"/>
        <v>PhilippinesDimiao</v>
      </c>
      <c r="C601" s="29" t="s">
        <v>30</v>
      </c>
      <c r="D601" s="30" t="s">
        <v>911</v>
      </c>
      <c r="E601" s="120">
        <v>0.218393</v>
      </c>
      <c r="F601" s="181">
        <v>5.0543023999999999E-2</v>
      </c>
      <c r="G601" s="181">
        <v>9.2035644999999999E-2</v>
      </c>
      <c r="H601" s="181">
        <v>0.163116124</v>
      </c>
      <c r="I601" s="120">
        <v>0.32296000000000002</v>
      </c>
      <c r="J601" s="28" t="s">
        <v>1649</v>
      </c>
      <c r="K601" s="135" t="e">
        <f t="shared" ref="K601:AB601" si="615">NA()</f>
        <v>#N/A</v>
      </c>
      <c r="L601" s="135" t="e">
        <f t="shared" si="615"/>
        <v>#N/A</v>
      </c>
      <c r="M601" s="164" t="e">
        <f t="shared" si="615"/>
        <v>#N/A</v>
      </c>
      <c r="N601" s="164" t="e">
        <f t="shared" si="615"/>
        <v>#N/A</v>
      </c>
      <c r="O601" s="165" t="e">
        <f t="shared" si="615"/>
        <v>#N/A</v>
      </c>
      <c r="P601" s="135" t="e">
        <f t="shared" si="615"/>
        <v>#N/A</v>
      </c>
      <c r="Q601" s="164" t="e">
        <f t="shared" si="615"/>
        <v>#N/A</v>
      </c>
      <c r="R601" s="164" t="e">
        <f t="shared" si="615"/>
        <v>#N/A</v>
      </c>
      <c r="S601" s="164" t="e">
        <f t="shared" si="615"/>
        <v>#N/A</v>
      </c>
      <c r="T601" s="164" t="e">
        <f t="shared" si="615"/>
        <v>#N/A</v>
      </c>
      <c r="U601" s="164" t="e">
        <f t="shared" si="615"/>
        <v>#N/A</v>
      </c>
      <c r="V601" s="135" t="e">
        <f t="shared" si="615"/>
        <v>#N/A</v>
      </c>
      <c r="W601" s="135" t="e">
        <f t="shared" si="615"/>
        <v>#N/A</v>
      </c>
      <c r="X601" s="135" t="e">
        <f t="shared" si="615"/>
        <v>#N/A</v>
      </c>
      <c r="Y601" s="135" t="e">
        <f t="shared" si="615"/>
        <v>#N/A</v>
      </c>
      <c r="Z601" s="135" t="e">
        <f t="shared" si="615"/>
        <v>#N/A</v>
      </c>
      <c r="AA601" s="135" t="e">
        <f t="shared" si="615"/>
        <v>#N/A</v>
      </c>
      <c r="AB601" s="135" t="e">
        <f t="shared" si="615"/>
        <v>#N/A</v>
      </c>
    </row>
    <row r="602" spans="1:28" ht="15.5">
      <c r="A602" s="29" t="s">
        <v>193</v>
      </c>
      <c r="B602" s="30" t="str">
        <f t="shared" si="0"/>
        <v>PhilippinesDinagat</v>
      </c>
      <c r="C602" s="29" t="s">
        <v>30</v>
      </c>
      <c r="D602" s="30" t="s">
        <v>1761</v>
      </c>
      <c r="E602" s="120">
        <v>0.22356999999999999</v>
      </c>
      <c r="F602" s="181">
        <v>5.6433408999999997E-2</v>
      </c>
      <c r="G602" s="181">
        <v>0.105154251</v>
      </c>
      <c r="H602" s="181">
        <v>0.19196764499999999</v>
      </c>
      <c r="I602" s="120">
        <v>0.31198300000000001</v>
      </c>
      <c r="J602" s="28" t="s">
        <v>1649</v>
      </c>
      <c r="K602" s="135" t="e">
        <f t="shared" ref="K602:AB602" si="616">NA()</f>
        <v>#N/A</v>
      </c>
      <c r="L602" s="135" t="e">
        <f t="shared" si="616"/>
        <v>#N/A</v>
      </c>
      <c r="M602" s="164" t="e">
        <f t="shared" si="616"/>
        <v>#N/A</v>
      </c>
      <c r="N602" s="164" t="e">
        <f t="shared" si="616"/>
        <v>#N/A</v>
      </c>
      <c r="O602" s="165" t="e">
        <f t="shared" si="616"/>
        <v>#N/A</v>
      </c>
      <c r="P602" s="135" t="e">
        <f t="shared" si="616"/>
        <v>#N/A</v>
      </c>
      <c r="Q602" s="164" t="e">
        <f t="shared" si="616"/>
        <v>#N/A</v>
      </c>
      <c r="R602" s="164" t="e">
        <f t="shared" si="616"/>
        <v>#N/A</v>
      </c>
      <c r="S602" s="164" t="e">
        <f t="shared" si="616"/>
        <v>#N/A</v>
      </c>
      <c r="T602" s="164" t="e">
        <f t="shared" si="616"/>
        <v>#N/A</v>
      </c>
      <c r="U602" s="164" t="e">
        <f t="shared" si="616"/>
        <v>#N/A</v>
      </c>
      <c r="V602" s="135" t="e">
        <f t="shared" si="616"/>
        <v>#N/A</v>
      </c>
      <c r="W602" s="135" t="e">
        <f t="shared" si="616"/>
        <v>#N/A</v>
      </c>
      <c r="X602" s="135" t="e">
        <f t="shared" si="616"/>
        <v>#N/A</v>
      </c>
      <c r="Y602" s="135" t="e">
        <f t="shared" si="616"/>
        <v>#N/A</v>
      </c>
      <c r="Z602" s="135" t="e">
        <f t="shared" si="616"/>
        <v>#N/A</v>
      </c>
      <c r="AA602" s="135" t="e">
        <f t="shared" si="616"/>
        <v>#N/A</v>
      </c>
      <c r="AB602" s="135" t="e">
        <f t="shared" si="616"/>
        <v>#N/A</v>
      </c>
    </row>
    <row r="603" spans="1:28" ht="15.5">
      <c r="A603" s="29" t="s">
        <v>193</v>
      </c>
      <c r="B603" s="30" t="str">
        <f t="shared" si="0"/>
        <v>PhilippinesDinalungan</v>
      </c>
      <c r="C603" s="29" t="s">
        <v>30</v>
      </c>
      <c r="D603" s="30" t="s">
        <v>537</v>
      </c>
      <c r="E603" s="120">
        <v>0.22204599999999999</v>
      </c>
      <c r="F603" s="181">
        <v>5.6615438999999997E-2</v>
      </c>
      <c r="G603" s="181">
        <v>9.3093093000000002E-2</v>
      </c>
      <c r="H603" s="181">
        <v>0.154654655</v>
      </c>
      <c r="I603" s="120">
        <v>0.29491299999999998</v>
      </c>
      <c r="J603" s="28" t="s">
        <v>1649</v>
      </c>
      <c r="K603" s="135" t="e">
        <f t="shared" ref="K603:AB603" si="617">NA()</f>
        <v>#N/A</v>
      </c>
      <c r="L603" s="135" t="e">
        <f t="shared" si="617"/>
        <v>#N/A</v>
      </c>
      <c r="M603" s="164" t="e">
        <f t="shared" si="617"/>
        <v>#N/A</v>
      </c>
      <c r="N603" s="164" t="e">
        <f t="shared" si="617"/>
        <v>#N/A</v>
      </c>
      <c r="O603" s="165" t="e">
        <f t="shared" si="617"/>
        <v>#N/A</v>
      </c>
      <c r="P603" s="135" t="e">
        <f t="shared" si="617"/>
        <v>#N/A</v>
      </c>
      <c r="Q603" s="164" t="e">
        <f t="shared" si="617"/>
        <v>#N/A</v>
      </c>
      <c r="R603" s="164" t="e">
        <f t="shared" si="617"/>
        <v>#N/A</v>
      </c>
      <c r="S603" s="164" t="e">
        <f t="shared" si="617"/>
        <v>#N/A</v>
      </c>
      <c r="T603" s="164" t="e">
        <f t="shared" si="617"/>
        <v>#N/A</v>
      </c>
      <c r="U603" s="164" t="e">
        <f t="shared" si="617"/>
        <v>#N/A</v>
      </c>
      <c r="V603" s="135" t="e">
        <f t="shared" si="617"/>
        <v>#N/A</v>
      </c>
      <c r="W603" s="135" t="e">
        <f t="shared" si="617"/>
        <v>#N/A</v>
      </c>
      <c r="X603" s="135" t="e">
        <f t="shared" si="617"/>
        <v>#N/A</v>
      </c>
      <c r="Y603" s="135" t="e">
        <f t="shared" si="617"/>
        <v>#N/A</v>
      </c>
      <c r="Z603" s="135" t="e">
        <f t="shared" si="617"/>
        <v>#N/A</v>
      </c>
      <c r="AA603" s="135" t="e">
        <f t="shared" si="617"/>
        <v>#N/A</v>
      </c>
      <c r="AB603" s="135" t="e">
        <f t="shared" si="617"/>
        <v>#N/A</v>
      </c>
    </row>
    <row r="604" spans="1:28" ht="15.5">
      <c r="A604" s="29" t="s">
        <v>193</v>
      </c>
      <c r="B604" s="30" t="str">
        <f t="shared" si="0"/>
        <v>PhilippinesDinalupihan</v>
      </c>
      <c r="C604" s="29" t="s">
        <v>30</v>
      </c>
      <c r="D604" s="30" t="s">
        <v>421</v>
      </c>
      <c r="E604" s="120">
        <v>0.261876</v>
      </c>
      <c r="F604" s="181">
        <v>4.8979515000000001E-2</v>
      </c>
      <c r="G604" s="181">
        <v>9.6990721000000002E-2</v>
      </c>
      <c r="H604" s="181">
        <v>0.192411466</v>
      </c>
      <c r="I604" s="120">
        <v>0.31221900000000002</v>
      </c>
      <c r="J604" s="28" t="s">
        <v>1649</v>
      </c>
      <c r="K604" s="135" t="e">
        <f t="shared" ref="K604:AB604" si="618">NA()</f>
        <v>#N/A</v>
      </c>
      <c r="L604" s="135" t="e">
        <f t="shared" si="618"/>
        <v>#N/A</v>
      </c>
      <c r="M604" s="164" t="e">
        <f t="shared" si="618"/>
        <v>#N/A</v>
      </c>
      <c r="N604" s="164" t="e">
        <f t="shared" si="618"/>
        <v>#N/A</v>
      </c>
      <c r="O604" s="165" t="e">
        <f t="shared" si="618"/>
        <v>#N/A</v>
      </c>
      <c r="P604" s="135" t="e">
        <f t="shared" si="618"/>
        <v>#N/A</v>
      </c>
      <c r="Q604" s="164" t="e">
        <f t="shared" si="618"/>
        <v>#N/A</v>
      </c>
      <c r="R604" s="164" t="e">
        <f t="shared" si="618"/>
        <v>#N/A</v>
      </c>
      <c r="S604" s="164" t="e">
        <f t="shared" si="618"/>
        <v>#N/A</v>
      </c>
      <c r="T604" s="164" t="e">
        <f t="shared" si="618"/>
        <v>#N/A</v>
      </c>
      <c r="U604" s="164" t="e">
        <f t="shared" si="618"/>
        <v>#N/A</v>
      </c>
      <c r="V604" s="135" t="e">
        <f t="shared" si="618"/>
        <v>#N/A</v>
      </c>
      <c r="W604" s="135" t="e">
        <f t="shared" si="618"/>
        <v>#N/A</v>
      </c>
      <c r="X604" s="135" t="e">
        <f t="shared" si="618"/>
        <v>#N/A</v>
      </c>
      <c r="Y604" s="135" t="e">
        <f t="shared" si="618"/>
        <v>#N/A</v>
      </c>
      <c r="Z604" s="135" t="e">
        <f t="shared" si="618"/>
        <v>#N/A</v>
      </c>
      <c r="AA604" s="135" t="e">
        <f t="shared" si="618"/>
        <v>#N/A</v>
      </c>
      <c r="AB604" s="135" t="e">
        <f t="shared" si="618"/>
        <v>#N/A</v>
      </c>
    </row>
    <row r="605" spans="1:28" ht="15.5">
      <c r="A605" s="29" t="s">
        <v>193</v>
      </c>
      <c r="B605" s="30" t="str">
        <f t="shared" si="0"/>
        <v>PhilippinesDinapigue</v>
      </c>
      <c r="C605" s="29" t="s">
        <v>30</v>
      </c>
      <c r="D605" s="30" t="s">
        <v>371</v>
      </c>
      <c r="E605" s="120">
        <v>0.221778</v>
      </c>
      <c r="F605" s="181">
        <v>5.4345654E-2</v>
      </c>
      <c r="G605" s="181">
        <v>8.8511488999999999E-2</v>
      </c>
      <c r="H605" s="181">
        <v>0.15364635400000001</v>
      </c>
      <c r="I605" s="120">
        <v>0.30469499999999999</v>
      </c>
      <c r="J605" s="28" t="s">
        <v>1649</v>
      </c>
      <c r="K605" s="135" t="e">
        <f t="shared" ref="K605:AB605" si="619">NA()</f>
        <v>#N/A</v>
      </c>
      <c r="L605" s="135" t="e">
        <f t="shared" si="619"/>
        <v>#N/A</v>
      </c>
      <c r="M605" s="164" t="e">
        <f t="shared" si="619"/>
        <v>#N/A</v>
      </c>
      <c r="N605" s="164" t="e">
        <f t="shared" si="619"/>
        <v>#N/A</v>
      </c>
      <c r="O605" s="165" t="e">
        <f t="shared" si="619"/>
        <v>#N/A</v>
      </c>
      <c r="P605" s="135" t="e">
        <f t="shared" si="619"/>
        <v>#N/A</v>
      </c>
      <c r="Q605" s="164" t="e">
        <f t="shared" si="619"/>
        <v>#N/A</v>
      </c>
      <c r="R605" s="164" t="e">
        <f t="shared" si="619"/>
        <v>#N/A</v>
      </c>
      <c r="S605" s="164" t="e">
        <f t="shared" si="619"/>
        <v>#N/A</v>
      </c>
      <c r="T605" s="164" t="e">
        <f t="shared" si="619"/>
        <v>#N/A</v>
      </c>
      <c r="U605" s="164" t="e">
        <f t="shared" si="619"/>
        <v>#N/A</v>
      </c>
      <c r="V605" s="135" t="e">
        <f t="shared" si="619"/>
        <v>#N/A</v>
      </c>
      <c r="W605" s="135" t="e">
        <f t="shared" si="619"/>
        <v>#N/A</v>
      </c>
      <c r="X605" s="135" t="e">
        <f t="shared" si="619"/>
        <v>#N/A</v>
      </c>
      <c r="Y605" s="135" t="e">
        <f t="shared" si="619"/>
        <v>#N/A</v>
      </c>
      <c r="Z605" s="135" t="e">
        <f t="shared" si="619"/>
        <v>#N/A</v>
      </c>
      <c r="AA605" s="135" t="e">
        <f t="shared" si="619"/>
        <v>#N/A</v>
      </c>
      <c r="AB605" s="135" t="e">
        <f t="shared" si="619"/>
        <v>#N/A</v>
      </c>
    </row>
    <row r="606" spans="1:28" ht="15.5">
      <c r="A606" s="29" t="s">
        <v>193</v>
      </c>
      <c r="B606" s="30" t="str">
        <f t="shared" si="0"/>
        <v>PhilippinesDinas</v>
      </c>
      <c r="C606" s="29" t="s">
        <v>30</v>
      </c>
      <c r="D606" s="30" t="s">
        <v>1162</v>
      </c>
      <c r="E606" s="120">
        <v>0.23957899999999999</v>
      </c>
      <c r="F606" s="181">
        <v>5.6894998000000002E-2</v>
      </c>
      <c r="G606" s="181">
        <v>0.108889139</v>
      </c>
      <c r="H606" s="181">
        <v>0.20454033299999999</v>
      </c>
      <c r="I606" s="120">
        <v>0.29247400000000001</v>
      </c>
      <c r="J606" s="28" t="s">
        <v>1649</v>
      </c>
      <c r="K606" s="135" t="e">
        <f t="shared" ref="K606:AB606" si="620">NA()</f>
        <v>#N/A</v>
      </c>
      <c r="L606" s="135" t="e">
        <f t="shared" si="620"/>
        <v>#N/A</v>
      </c>
      <c r="M606" s="164" t="e">
        <f t="shared" si="620"/>
        <v>#N/A</v>
      </c>
      <c r="N606" s="164" t="e">
        <f t="shared" si="620"/>
        <v>#N/A</v>
      </c>
      <c r="O606" s="165" t="e">
        <f t="shared" si="620"/>
        <v>#N/A</v>
      </c>
      <c r="P606" s="135" t="e">
        <f t="shared" si="620"/>
        <v>#N/A</v>
      </c>
      <c r="Q606" s="164" t="e">
        <f t="shared" si="620"/>
        <v>#N/A</v>
      </c>
      <c r="R606" s="164" t="e">
        <f t="shared" si="620"/>
        <v>#N/A</v>
      </c>
      <c r="S606" s="164" t="e">
        <f t="shared" si="620"/>
        <v>#N/A</v>
      </c>
      <c r="T606" s="164" t="e">
        <f t="shared" si="620"/>
        <v>#N/A</v>
      </c>
      <c r="U606" s="164" t="e">
        <f t="shared" si="620"/>
        <v>#N/A</v>
      </c>
      <c r="V606" s="135" t="e">
        <f t="shared" si="620"/>
        <v>#N/A</v>
      </c>
      <c r="W606" s="135" t="e">
        <f t="shared" si="620"/>
        <v>#N/A</v>
      </c>
      <c r="X606" s="135" t="e">
        <f t="shared" si="620"/>
        <v>#N/A</v>
      </c>
      <c r="Y606" s="135" t="e">
        <f t="shared" si="620"/>
        <v>#N/A</v>
      </c>
      <c r="Z606" s="135" t="e">
        <f t="shared" si="620"/>
        <v>#N/A</v>
      </c>
      <c r="AA606" s="135" t="e">
        <f t="shared" si="620"/>
        <v>#N/A</v>
      </c>
      <c r="AB606" s="135" t="e">
        <f t="shared" si="620"/>
        <v>#N/A</v>
      </c>
    </row>
    <row r="607" spans="1:28" ht="15.5">
      <c r="A607" s="29" t="s">
        <v>193</v>
      </c>
      <c r="B607" s="30" t="str">
        <f t="shared" si="0"/>
        <v>PhilippinesDingalan</v>
      </c>
      <c r="C607" s="29" t="s">
        <v>30</v>
      </c>
      <c r="D607" s="30" t="s">
        <v>538</v>
      </c>
      <c r="E607" s="120">
        <v>0.24566399999999999</v>
      </c>
      <c r="F607" s="181">
        <v>5.4509065000000002E-2</v>
      </c>
      <c r="G607" s="181">
        <v>0.109214347</v>
      </c>
      <c r="H607" s="181">
        <v>0.204497292</v>
      </c>
      <c r="I607" s="120">
        <v>0.30205599999999999</v>
      </c>
      <c r="J607" s="28" t="s">
        <v>1649</v>
      </c>
      <c r="K607" s="135" t="e">
        <f t="shared" ref="K607:AB607" si="621">NA()</f>
        <v>#N/A</v>
      </c>
      <c r="L607" s="135" t="e">
        <f t="shared" si="621"/>
        <v>#N/A</v>
      </c>
      <c r="M607" s="164" t="e">
        <f t="shared" si="621"/>
        <v>#N/A</v>
      </c>
      <c r="N607" s="164" t="e">
        <f t="shared" si="621"/>
        <v>#N/A</v>
      </c>
      <c r="O607" s="165" t="e">
        <f t="shared" si="621"/>
        <v>#N/A</v>
      </c>
      <c r="P607" s="135" t="e">
        <f t="shared" si="621"/>
        <v>#N/A</v>
      </c>
      <c r="Q607" s="164" t="e">
        <f t="shared" si="621"/>
        <v>#N/A</v>
      </c>
      <c r="R607" s="164" t="e">
        <f t="shared" si="621"/>
        <v>#N/A</v>
      </c>
      <c r="S607" s="164" t="e">
        <f t="shared" si="621"/>
        <v>#N/A</v>
      </c>
      <c r="T607" s="164" t="e">
        <f t="shared" si="621"/>
        <v>#N/A</v>
      </c>
      <c r="U607" s="164" t="e">
        <f t="shared" si="621"/>
        <v>#N/A</v>
      </c>
      <c r="V607" s="135" t="e">
        <f t="shared" si="621"/>
        <v>#N/A</v>
      </c>
      <c r="W607" s="135" t="e">
        <f t="shared" si="621"/>
        <v>#N/A</v>
      </c>
      <c r="X607" s="135" t="e">
        <f t="shared" si="621"/>
        <v>#N/A</v>
      </c>
      <c r="Y607" s="135" t="e">
        <f t="shared" si="621"/>
        <v>#N/A</v>
      </c>
      <c r="Z607" s="135" t="e">
        <f t="shared" si="621"/>
        <v>#N/A</v>
      </c>
      <c r="AA607" s="135" t="e">
        <f t="shared" si="621"/>
        <v>#N/A</v>
      </c>
      <c r="AB607" s="135" t="e">
        <f t="shared" si="621"/>
        <v>#N/A</v>
      </c>
    </row>
    <row r="608" spans="1:28" ht="15.5">
      <c r="A608" s="29" t="s">
        <v>193</v>
      </c>
      <c r="B608" s="30" t="str">
        <f t="shared" si="0"/>
        <v>PhilippinesDingle</v>
      </c>
      <c r="C608" s="29" t="s">
        <v>30</v>
      </c>
      <c r="D608" s="30" t="s">
        <v>859</v>
      </c>
      <c r="E608" s="120">
        <v>0.237565</v>
      </c>
      <c r="F608" s="181">
        <v>4.4932171999999999E-2</v>
      </c>
      <c r="G608" s="181">
        <v>8.7460019999999999E-2</v>
      </c>
      <c r="H608" s="181">
        <v>0.169383479</v>
      </c>
      <c r="I608" s="120">
        <v>0.32577499999999998</v>
      </c>
      <c r="J608" s="28" t="s">
        <v>1649</v>
      </c>
      <c r="K608" s="135" t="e">
        <f t="shared" ref="K608:AB608" si="622">NA()</f>
        <v>#N/A</v>
      </c>
      <c r="L608" s="135" t="e">
        <f t="shared" si="622"/>
        <v>#N/A</v>
      </c>
      <c r="M608" s="164" t="e">
        <f t="shared" si="622"/>
        <v>#N/A</v>
      </c>
      <c r="N608" s="164" t="e">
        <f t="shared" si="622"/>
        <v>#N/A</v>
      </c>
      <c r="O608" s="165" t="e">
        <f t="shared" si="622"/>
        <v>#N/A</v>
      </c>
      <c r="P608" s="135" t="e">
        <f t="shared" si="622"/>
        <v>#N/A</v>
      </c>
      <c r="Q608" s="164" t="e">
        <f t="shared" si="622"/>
        <v>#N/A</v>
      </c>
      <c r="R608" s="164" t="e">
        <f t="shared" si="622"/>
        <v>#N/A</v>
      </c>
      <c r="S608" s="164" t="e">
        <f t="shared" si="622"/>
        <v>#N/A</v>
      </c>
      <c r="T608" s="164" t="e">
        <f t="shared" si="622"/>
        <v>#N/A</v>
      </c>
      <c r="U608" s="164" t="e">
        <f t="shared" si="622"/>
        <v>#N/A</v>
      </c>
      <c r="V608" s="135" t="e">
        <f t="shared" si="622"/>
        <v>#N/A</v>
      </c>
      <c r="W608" s="135" t="e">
        <f t="shared" si="622"/>
        <v>#N/A</v>
      </c>
      <c r="X608" s="135" t="e">
        <f t="shared" si="622"/>
        <v>#N/A</v>
      </c>
      <c r="Y608" s="135" t="e">
        <f t="shared" si="622"/>
        <v>#N/A</v>
      </c>
      <c r="Z608" s="135" t="e">
        <f t="shared" si="622"/>
        <v>#N/A</v>
      </c>
      <c r="AA608" s="135" t="e">
        <f t="shared" si="622"/>
        <v>#N/A</v>
      </c>
      <c r="AB608" s="135" t="e">
        <f t="shared" si="622"/>
        <v>#N/A</v>
      </c>
    </row>
    <row r="609" spans="1:28" ht="15.5">
      <c r="A609" s="29" t="s">
        <v>193</v>
      </c>
      <c r="B609" s="30" t="str">
        <f t="shared" si="0"/>
        <v>PhilippinesDingras</v>
      </c>
      <c r="C609" s="29" t="s">
        <v>30</v>
      </c>
      <c r="D609" s="30" t="s">
        <v>206</v>
      </c>
      <c r="E609" s="120">
        <v>0.24135200000000001</v>
      </c>
      <c r="F609" s="181">
        <v>4.5070275999999999E-2</v>
      </c>
      <c r="G609" s="181">
        <v>8.3994605999999999E-2</v>
      </c>
      <c r="H609" s="181">
        <v>0.16627768300000001</v>
      </c>
      <c r="I609" s="120">
        <v>0.32788800000000001</v>
      </c>
      <c r="J609" s="28" t="s">
        <v>1649</v>
      </c>
      <c r="K609" s="135" t="e">
        <f t="shared" ref="K609:AB609" si="623">NA()</f>
        <v>#N/A</v>
      </c>
      <c r="L609" s="135" t="e">
        <f t="shared" si="623"/>
        <v>#N/A</v>
      </c>
      <c r="M609" s="164" t="e">
        <f t="shared" si="623"/>
        <v>#N/A</v>
      </c>
      <c r="N609" s="164" t="e">
        <f t="shared" si="623"/>
        <v>#N/A</v>
      </c>
      <c r="O609" s="165" t="e">
        <f t="shared" si="623"/>
        <v>#N/A</v>
      </c>
      <c r="P609" s="135" t="e">
        <f t="shared" si="623"/>
        <v>#N/A</v>
      </c>
      <c r="Q609" s="164" t="e">
        <f t="shared" si="623"/>
        <v>#N/A</v>
      </c>
      <c r="R609" s="164" t="e">
        <f t="shared" si="623"/>
        <v>#N/A</v>
      </c>
      <c r="S609" s="164" t="e">
        <f t="shared" si="623"/>
        <v>#N/A</v>
      </c>
      <c r="T609" s="164" t="e">
        <f t="shared" si="623"/>
        <v>#N/A</v>
      </c>
      <c r="U609" s="164" t="e">
        <f t="shared" si="623"/>
        <v>#N/A</v>
      </c>
      <c r="V609" s="135" t="e">
        <f t="shared" si="623"/>
        <v>#N/A</v>
      </c>
      <c r="W609" s="135" t="e">
        <f t="shared" si="623"/>
        <v>#N/A</v>
      </c>
      <c r="X609" s="135" t="e">
        <f t="shared" si="623"/>
        <v>#N/A</v>
      </c>
      <c r="Y609" s="135" t="e">
        <f t="shared" si="623"/>
        <v>#N/A</v>
      </c>
      <c r="Z609" s="135" t="e">
        <f t="shared" si="623"/>
        <v>#N/A</v>
      </c>
      <c r="AA609" s="135" t="e">
        <f t="shared" si="623"/>
        <v>#N/A</v>
      </c>
      <c r="AB609" s="135" t="e">
        <f t="shared" si="623"/>
        <v>#N/A</v>
      </c>
    </row>
    <row r="610" spans="1:28" ht="15.5">
      <c r="A610" s="29" t="s">
        <v>193</v>
      </c>
      <c r="B610" s="30" t="str">
        <f t="shared" si="0"/>
        <v>PhilippinesDipaculao</v>
      </c>
      <c r="C610" s="29" t="s">
        <v>30</v>
      </c>
      <c r="D610" s="30" t="s">
        <v>539</v>
      </c>
      <c r="E610" s="120">
        <v>0.23752400000000001</v>
      </c>
      <c r="F610" s="181">
        <v>5.3874091999999998E-2</v>
      </c>
      <c r="G610" s="181">
        <v>9.9441753999999993E-2</v>
      </c>
      <c r="H610" s="181">
        <v>0.18008474599999999</v>
      </c>
      <c r="I610" s="120">
        <v>0.29933399999999999</v>
      </c>
      <c r="J610" s="28" t="s">
        <v>1649</v>
      </c>
      <c r="K610" s="135" t="e">
        <f t="shared" ref="K610:AB610" si="624">NA()</f>
        <v>#N/A</v>
      </c>
      <c r="L610" s="135" t="e">
        <f t="shared" si="624"/>
        <v>#N/A</v>
      </c>
      <c r="M610" s="164" t="e">
        <f t="shared" si="624"/>
        <v>#N/A</v>
      </c>
      <c r="N610" s="164" t="e">
        <f t="shared" si="624"/>
        <v>#N/A</v>
      </c>
      <c r="O610" s="165" t="e">
        <f t="shared" si="624"/>
        <v>#N/A</v>
      </c>
      <c r="P610" s="135" t="e">
        <f t="shared" si="624"/>
        <v>#N/A</v>
      </c>
      <c r="Q610" s="164" t="e">
        <f t="shared" si="624"/>
        <v>#N/A</v>
      </c>
      <c r="R610" s="164" t="e">
        <f t="shared" si="624"/>
        <v>#N/A</v>
      </c>
      <c r="S610" s="164" t="e">
        <f t="shared" si="624"/>
        <v>#N/A</v>
      </c>
      <c r="T610" s="164" t="e">
        <f t="shared" si="624"/>
        <v>#N/A</v>
      </c>
      <c r="U610" s="164" t="e">
        <f t="shared" si="624"/>
        <v>#N/A</v>
      </c>
      <c r="V610" s="135" t="e">
        <f t="shared" si="624"/>
        <v>#N/A</v>
      </c>
      <c r="W610" s="135" t="e">
        <f t="shared" si="624"/>
        <v>#N/A</v>
      </c>
      <c r="X610" s="135" t="e">
        <f t="shared" si="624"/>
        <v>#N/A</v>
      </c>
      <c r="Y610" s="135" t="e">
        <f t="shared" si="624"/>
        <v>#N/A</v>
      </c>
      <c r="Z610" s="135" t="e">
        <f t="shared" si="624"/>
        <v>#N/A</v>
      </c>
      <c r="AA610" s="135" t="e">
        <f t="shared" si="624"/>
        <v>#N/A</v>
      </c>
      <c r="AB610" s="135" t="e">
        <f t="shared" si="624"/>
        <v>#N/A</v>
      </c>
    </row>
    <row r="611" spans="1:28" ht="15.5">
      <c r="A611" s="29" t="s">
        <v>193</v>
      </c>
      <c r="B611" s="30" t="str">
        <f t="shared" si="0"/>
        <v>PhilippinesDiplahan</v>
      </c>
      <c r="C611" s="29" t="s">
        <v>30</v>
      </c>
      <c r="D611" s="30" t="s">
        <v>1187</v>
      </c>
      <c r="E611" s="120">
        <v>0.23411899999999999</v>
      </c>
      <c r="F611" s="181">
        <v>5.4212409000000003E-2</v>
      </c>
      <c r="G611" s="181">
        <v>0.10031454300000001</v>
      </c>
      <c r="H611" s="181">
        <v>0.18474774899999999</v>
      </c>
      <c r="I611" s="120">
        <v>0.30115900000000001</v>
      </c>
      <c r="J611" s="28" t="s">
        <v>1649</v>
      </c>
      <c r="K611" s="135" t="e">
        <f t="shared" ref="K611:AB611" si="625">NA()</f>
        <v>#N/A</v>
      </c>
      <c r="L611" s="135" t="e">
        <f t="shared" si="625"/>
        <v>#N/A</v>
      </c>
      <c r="M611" s="164" t="e">
        <f t="shared" si="625"/>
        <v>#N/A</v>
      </c>
      <c r="N611" s="164" t="e">
        <f t="shared" si="625"/>
        <v>#N/A</v>
      </c>
      <c r="O611" s="165" t="e">
        <f t="shared" si="625"/>
        <v>#N/A</v>
      </c>
      <c r="P611" s="135" t="e">
        <f t="shared" si="625"/>
        <v>#N/A</v>
      </c>
      <c r="Q611" s="164" t="e">
        <f t="shared" si="625"/>
        <v>#N/A</v>
      </c>
      <c r="R611" s="164" t="e">
        <f t="shared" si="625"/>
        <v>#N/A</v>
      </c>
      <c r="S611" s="164" t="e">
        <f t="shared" si="625"/>
        <v>#N/A</v>
      </c>
      <c r="T611" s="164" t="e">
        <f t="shared" si="625"/>
        <v>#N/A</v>
      </c>
      <c r="U611" s="164" t="e">
        <f t="shared" si="625"/>
        <v>#N/A</v>
      </c>
      <c r="V611" s="135" t="e">
        <f t="shared" si="625"/>
        <v>#N/A</v>
      </c>
      <c r="W611" s="135" t="e">
        <f t="shared" si="625"/>
        <v>#N/A</v>
      </c>
      <c r="X611" s="135" t="e">
        <f t="shared" si="625"/>
        <v>#N/A</v>
      </c>
      <c r="Y611" s="135" t="e">
        <f t="shared" si="625"/>
        <v>#N/A</v>
      </c>
      <c r="Z611" s="135" t="e">
        <f t="shared" si="625"/>
        <v>#N/A</v>
      </c>
      <c r="AA611" s="135" t="e">
        <f t="shared" si="625"/>
        <v>#N/A</v>
      </c>
      <c r="AB611" s="135" t="e">
        <f t="shared" si="625"/>
        <v>#N/A</v>
      </c>
    </row>
    <row r="612" spans="1:28" ht="15.5">
      <c r="A612" s="29" t="s">
        <v>193</v>
      </c>
      <c r="B612" s="30" t="str">
        <f t="shared" si="0"/>
        <v>PhilippinesDipolog City (Capital)</v>
      </c>
      <c r="C612" s="29" t="s">
        <v>30</v>
      </c>
      <c r="D612" s="30" t="s">
        <v>1133</v>
      </c>
      <c r="E612" s="120">
        <v>0.26568700000000001</v>
      </c>
      <c r="F612" s="181">
        <v>4.7338998E-2</v>
      </c>
      <c r="G612" s="181">
        <v>0.101996803</v>
      </c>
      <c r="H612" s="181">
        <v>0.20361887100000001</v>
      </c>
      <c r="I612" s="120">
        <v>0.312384</v>
      </c>
      <c r="J612" s="28" t="s">
        <v>1649</v>
      </c>
      <c r="K612" s="135" t="e">
        <f t="shared" ref="K612:AB612" si="626">NA()</f>
        <v>#N/A</v>
      </c>
      <c r="L612" s="135" t="e">
        <f t="shared" si="626"/>
        <v>#N/A</v>
      </c>
      <c r="M612" s="164" t="e">
        <f t="shared" si="626"/>
        <v>#N/A</v>
      </c>
      <c r="N612" s="164" t="e">
        <f t="shared" si="626"/>
        <v>#N/A</v>
      </c>
      <c r="O612" s="165" t="e">
        <f t="shared" si="626"/>
        <v>#N/A</v>
      </c>
      <c r="P612" s="135" t="e">
        <f t="shared" si="626"/>
        <v>#N/A</v>
      </c>
      <c r="Q612" s="164" t="e">
        <f t="shared" si="626"/>
        <v>#N/A</v>
      </c>
      <c r="R612" s="164" t="e">
        <f t="shared" si="626"/>
        <v>#N/A</v>
      </c>
      <c r="S612" s="164" t="e">
        <f t="shared" si="626"/>
        <v>#N/A</v>
      </c>
      <c r="T612" s="164" t="e">
        <f t="shared" si="626"/>
        <v>#N/A</v>
      </c>
      <c r="U612" s="164" t="e">
        <f t="shared" si="626"/>
        <v>#N/A</v>
      </c>
      <c r="V612" s="135" t="e">
        <f t="shared" si="626"/>
        <v>#N/A</v>
      </c>
      <c r="W612" s="135" t="e">
        <f t="shared" si="626"/>
        <v>#N/A</v>
      </c>
      <c r="X612" s="135" t="e">
        <f t="shared" si="626"/>
        <v>#N/A</v>
      </c>
      <c r="Y612" s="135" t="e">
        <f t="shared" si="626"/>
        <v>#N/A</v>
      </c>
      <c r="Z612" s="135" t="e">
        <f t="shared" si="626"/>
        <v>#N/A</v>
      </c>
      <c r="AA612" s="135" t="e">
        <f t="shared" si="626"/>
        <v>#N/A</v>
      </c>
      <c r="AB612" s="135" t="e">
        <f t="shared" si="626"/>
        <v>#N/A</v>
      </c>
    </row>
    <row r="613" spans="1:28" ht="15.5">
      <c r="A613" s="29" t="s">
        <v>193</v>
      </c>
      <c r="B613" s="30" t="str">
        <f t="shared" si="0"/>
        <v>PhilippinesDitsaan-Ramain</v>
      </c>
      <c r="C613" s="29" t="s">
        <v>30</v>
      </c>
      <c r="D613" s="30" t="s">
        <v>1589</v>
      </c>
      <c r="E613" s="120">
        <v>0.25561699999999998</v>
      </c>
      <c r="F613" s="181">
        <v>5.6729001000000001E-2</v>
      </c>
      <c r="G613" s="181">
        <v>0.105027131</v>
      </c>
      <c r="H613" s="181">
        <v>0.17615139699999999</v>
      </c>
      <c r="I613" s="120">
        <v>0.246782</v>
      </c>
      <c r="J613" s="28" t="s">
        <v>1649</v>
      </c>
      <c r="K613" s="135" t="e">
        <f t="shared" ref="K613:AB613" si="627">NA()</f>
        <v>#N/A</v>
      </c>
      <c r="L613" s="135" t="e">
        <f t="shared" si="627"/>
        <v>#N/A</v>
      </c>
      <c r="M613" s="164" t="e">
        <f t="shared" si="627"/>
        <v>#N/A</v>
      </c>
      <c r="N613" s="164" t="e">
        <f t="shared" si="627"/>
        <v>#N/A</v>
      </c>
      <c r="O613" s="165" t="e">
        <f t="shared" si="627"/>
        <v>#N/A</v>
      </c>
      <c r="P613" s="135" t="e">
        <f t="shared" si="627"/>
        <v>#N/A</v>
      </c>
      <c r="Q613" s="164" t="e">
        <f t="shared" si="627"/>
        <v>#N/A</v>
      </c>
      <c r="R613" s="164" t="e">
        <f t="shared" si="627"/>
        <v>#N/A</v>
      </c>
      <c r="S613" s="164" t="e">
        <f t="shared" si="627"/>
        <v>#N/A</v>
      </c>
      <c r="T613" s="164" t="e">
        <f t="shared" si="627"/>
        <v>#N/A</v>
      </c>
      <c r="U613" s="164" t="e">
        <f t="shared" si="627"/>
        <v>#N/A</v>
      </c>
      <c r="V613" s="135" t="e">
        <f t="shared" si="627"/>
        <v>#N/A</v>
      </c>
      <c r="W613" s="135" t="e">
        <f t="shared" si="627"/>
        <v>#N/A</v>
      </c>
      <c r="X613" s="135" t="e">
        <f t="shared" si="627"/>
        <v>#N/A</v>
      </c>
      <c r="Y613" s="135" t="e">
        <f t="shared" si="627"/>
        <v>#N/A</v>
      </c>
      <c r="Z613" s="135" t="e">
        <f t="shared" si="627"/>
        <v>#N/A</v>
      </c>
      <c r="AA613" s="135" t="e">
        <f t="shared" si="627"/>
        <v>#N/A</v>
      </c>
      <c r="AB613" s="135" t="e">
        <f t="shared" si="627"/>
        <v>#N/A</v>
      </c>
    </row>
    <row r="614" spans="1:28" ht="15.5">
      <c r="A614" s="29" t="s">
        <v>193</v>
      </c>
      <c r="B614" s="30" t="str">
        <f t="shared" si="0"/>
        <v>PhilippinesDivilacan</v>
      </c>
      <c r="C614" s="29" t="s">
        <v>30</v>
      </c>
      <c r="D614" s="30" t="s">
        <v>372</v>
      </c>
      <c r="E614" s="120">
        <v>0.249692</v>
      </c>
      <c r="F614" s="181">
        <v>5.4686126000000002E-2</v>
      </c>
      <c r="G614" s="181">
        <v>0.109020573</v>
      </c>
      <c r="H614" s="181">
        <v>0.220502901</v>
      </c>
      <c r="I614" s="120">
        <v>0.30174099999999998</v>
      </c>
      <c r="J614" s="28" t="s">
        <v>1649</v>
      </c>
      <c r="K614" s="135" t="e">
        <f t="shared" ref="K614:AB614" si="628">NA()</f>
        <v>#N/A</v>
      </c>
      <c r="L614" s="135" t="e">
        <f t="shared" si="628"/>
        <v>#N/A</v>
      </c>
      <c r="M614" s="164" t="e">
        <f t="shared" si="628"/>
        <v>#N/A</v>
      </c>
      <c r="N614" s="164" t="e">
        <f t="shared" si="628"/>
        <v>#N/A</v>
      </c>
      <c r="O614" s="165" t="e">
        <f t="shared" si="628"/>
        <v>#N/A</v>
      </c>
      <c r="P614" s="135" t="e">
        <f t="shared" si="628"/>
        <v>#N/A</v>
      </c>
      <c r="Q614" s="164" t="e">
        <f t="shared" si="628"/>
        <v>#N/A</v>
      </c>
      <c r="R614" s="164" t="e">
        <f t="shared" si="628"/>
        <v>#N/A</v>
      </c>
      <c r="S614" s="164" t="e">
        <f t="shared" si="628"/>
        <v>#N/A</v>
      </c>
      <c r="T614" s="164" t="e">
        <f t="shared" si="628"/>
        <v>#N/A</v>
      </c>
      <c r="U614" s="164" t="e">
        <f t="shared" si="628"/>
        <v>#N/A</v>
      </c>
      <c r="V614" s="135" t="e">
        <f t="shared" si="628"/>
        <v>#N/A</v>
      </c>
      <c r="W614" s="135" t="e">
        <f t="shared" si="628"/>
        <v>#N/A</v>
      </c>
      <c r="X614" s="135" t="e">
        <f t="shared" si="628"/>
        <v>#N/A</v>
      </c>
      <c r="Y614" s="135" t="e">
        <f t="shared" si="628"/>
        <v>#N/A</v>
      </c>
      <c r="Z614" s="135" t="e">
        <f t="shared" si="628"/>
        <v>#N/A</v>
      </c>
      <c r="AA614" s="135" t="e">
        <f t="shared" si="628"/>
        <v>#N/A</v>
      </c>
      <c r="AB614" s="135" t="e">
        <f t="shared" si="628"/>
        <v>#N/A</v>
      </c>
    </row>
    <row r="615" spans="1:28" ht="15.5">
      <c r="A615" s="29" t="s">
        <v>193</v>
      </c>
      <c r="B615" s="30" t="str">
        <f t="shared" si="0"/>
        <v>PhilippinesDolores</v>
      </c>
      <c r="C615" s="29" t="s">
        <v>30</v>
      </c>
      <c r="D615" s="30" t="s">
        <v>633</v>
      </c>
      <c r="E615" s="120">
        <v>0.241092</v>
      </c>
      <c r="F615" s="181">
        <v>5.5650520000000002E-2</v>
      </c>
      <c r="G615" s="181">
        <v>0.107256356</v>
      </c>
      <c r="H615" s="181">
        <v>0.19864695700000001</v>
      </c>
      <c r="I615" s="120">
        <v>0.30326700000000001</v>
      </c>
      <c r="J615" s="28" t="s">
        <v>1649</v>
      </c>
      <c r="K615" s="135" t="e">
        <f t="shared" ref="K615:AB615" si="629">NA()</f>
        <v>#N/A</v>
      </c>
      <c r="L615" s="135" t="e">
        <f t="shared" si="629"/>
        <v>#N/A</v>
      </c>
      <c r="M615" s="164" t="e">
        <f t="shared" si="629"/>
        <v>#N/A</v>
      </c>
      <c r="N615" s="164" t="e">
        <f t="shared" si="629"/>
        <v>#N/A</v>
      </c>
      <c r="O615" s="165" t="e">
        <f t="shared" si="629"/>
        <v>#N/A</v>
      </c>
      <c r="P615" s="135" t="e">
        <f t="shared" si="629"/>
        <v>#N/A</v>
      </c>
      <c r="Q615" s="164" t="e">
        <f t="shared" si="629"/>
        <v>#N/A</v>
      </c>
      <c r="R615" s="164" t="e">
        <f t="shared" si="629"/>
        <v>#N/A</v>
      </c>
      <c r="S615" s="164" t="e">
        <f t="shared" si="629"/>
        <v>#N/A</v>
      </c>
      <c r="T615" s="164" t="e">
        <f t="shared" si="629"/>
        <v>#N/A</v>
      </c>
      <c r="U615" s="164" t="e">
        <f t="shared" si="629"/>
        <v>#N/A</v>
      </c>
      <c r="V615" s="135" t="e">
        <f t="shared" si="629"/>
        <v>#N/A</v>
      </c>
      <c r="W615" s="135" t="e">
        <f t="shared" si="629"/>
        <v>#N/A</v>
      </c>
      <c r="X615" s="135" t="e">
        <f t="shared" si="629"/>
        <v>#N/A</v>
      </c>
      <c r="Y615" s="135" t="e">
        <f t="shared" si="629"/>
        <v>#N/A</v>
      </c>
      <c r="Z615" s="135" t="e">
        <f t="shared" si="629"/>
        <v>#N/A</v>
      </c>
      <c r="AA615" s="135" t="e">
        <f t="shared" si="629"/>
        <v>#N/A</v>
      </c>
      <c r="AB615" s="135" t="e">
        <f t="shared" si="629"/>
        <v>#N/A</v>
      </c>
    </row>
    <row r="616" spans="1:28" ht="15.5">
      <c r="A616" s="29" t="s">
        <v>193</v>
      </c>
      <c r="B616" s="30" t="str">
        <f t="shared" si="0"/>
        <v>PhilippinesDon Carlos</v>
      </c>
      <c r="C616" s="29" t="s">
        <v>30</v>
      </c>
      <c r="D616" s="30" t="s">
        <v>1210</v>
      </c>
      <c r="E616" s="120">
        <v>0.23242599999999999</v>
      </c>
      <c r="F616" s="181">
        <v>5.6407652000000003E-2</v>
      </c>
      <c r="G616" s="181">
        <v>0.104377306</v>
      </c>
      <c r="H616" s="181">
        <v>0.187711883</v>
      </c>
      <c r="I616" s="120">
        <v>0.29754000000000003</v>
      </c>
      <c r="J616" s="28" t="s">
        <v>1649</v>
      </c>
      <c r="K616" s="135" t="e">
        <f t="shared" ref="K616:AB616" si="630">NA()</f>
        <v>#N/A</v>
      </c>
      <c r="L616" s="135" t="e">
        <f t="shared" si="630"/>
        <v>#N/A</v>
      </c>
      <c r="M616" s="164" t="e">
        <f t="shared" si="630"/>
        <v>#N/A</v>
      </c>
      <c r="N616" s="164" t="e">
        <f t="shared" si="630"/>
        <v>#N/A</v>
      </c>
      <c r="O616" s="165" t="e">
        <f t="shared" si="630"/>
        <v>#N/A</v>
      </c>
      <c r="P616" s="135" t="e">
        <f t="shared" si="630"/>
        <v>#N/A</v>
      </c>
      <c r="Q616" s="164" t="e">
        <f t="shared" si="630"/>
        <v>#N/A</v>
      </c>
      <c r="R616" s="164" t="e">
        <f t="shared" si="630"/>
        <v>#N/A</v>
      </c>
      <c r="S616" s="164" t="e">
        <f t="shared" si="630"/>
        <v>#N/A</v>
      </c>
      <c r="T616" s="164" t="e">
        <f t="shared" si="630"/>
        <v>#N/A</v>
      </c>
      <c r="U616" s="164" t="e">
        <f t="shared" si="630"/>
        <v>#N/A</v>
      </c>
      <c r="V616" s="135" t="e">
        <f t="shared" si="630"/>
        <v>#N/A</v>
      </c>
      <c r="W616" s="135" t="e">
        <f t="shared" si="630"/>
        <v>#N/A</v>
      </c>
      <c r="X616" s="135" t="e">
        <f t="shared" si="630"/>
        <v>#N/A</v>
      </c>
      <c r="Y616" s="135" t="e">
        <f t="shared" si="630"/>
        <v>#N/A</v>
      </c>
      <c r="Z616" s="135" t="e">
        <f t="shared" si="630"/>
        <v>#N/A</v>
      </c>
      <c r="AA616" s="135" t="e">
        <f t="shared" si="630"/>
        <v>#N/A</v>
      </c>
      <c r="AB616" s="135" t="e">
        <f t="shared" si="630"/>
        <v>#N/A</v>
      </c>
    </row>
    <row r="617" spans="1:28" ht="15.5">
      <c r="A617" s="29" t="s">
        <v>193</v>
      </c>
      <c r="B617" s="30" t="str">
        <f t="shared" si="0"/>
        <v>PhilippinesDon Marcelino</v>
      </c>
      <c r="C617" s="29" t="s">
        <v>30</v>
      </c>
      <c r="D617" s="30" t="s">
        <v>1373</v>
      </c>
      <c r="E617" s="120">
        <v>0.239148</v>
      </c>
      <c r="F617" s="181">
        <v>5.9994613000000002E-2</v>
      </c>
      <c r="G617" s="181">
        <v>0.111415361</v>
      </c>
      <c r="H617" s="181">
        <v>0.190936841</v>
      </c>
      <c r="I617" s="120">
        <v>0.29440699999999997</v>
      </c>
      <c r="J617" s="28" t="s">
        <v>1649</v>
      </c>
      <c r="K617" s="135" t="e">
        <f t="shared" ref="K617:AB617" si="631">NA()</f>
        <v>#N/A</v>
      </c>
      <c r="L617" s="135" t="e">
        <f t="shared" si="631"/>
        <v>#N/A</v>
      </c>
      <c r="M617" s="164" t="e">
        <f t="shared" si="631"/>
        <v>#N/A</v>
      </c>
      <c r="N617" s="164" t="e">
        <f t="shared" si="631"/>
        <v>#N/A</v>
      </c>
      <c r="O617" s="165" t="e">
        <f t="shared" si="631"/>
        <v>#N/A</v>
      </c>
      <c r="P617" s="135" t="e">
        <f t="shared" si="631"/>
        <v>#N/A</v>
      </c>
      <c r="Q617" s="164" t="e">
        <f t="shared" si="631"/>
        <v>#N/A</v>
      </c>
      <c r="R617" s="164" t="e">
        <f t="shared" si="631"/>
        <v>#N/A</v>
      </c>
      <c r="S617" s="164" t="e">
        <f t="shared" si="631"/>
        <v>#N/A</v>
      </c>
      <c r="T617" s="164" t="e">
        <f t="shared" si="631"/>
        <v>#N/A</v>
      </c>
      <c r="U617" s="164" t="e">
        <f t="shared" si="631"/>
        <v>#N/A</v>
      </c>
      <c r="V617" s="135" t="e">
        <f t="shared" si="631"/>
        <v>#N/A</v>
      </c>
      <c r="W617" s="135" t="e">
        <f t="shared" si="631"/>
        <v>#N/A</v>
      </c>
      <c r="X617" s="135" t="e">
        <f t="shared" si="631"/>
        <v>#N/A</v>
      </c>
      <c r="Y617" s="135" t="e">
        <f t="shared" si="631"/>
        <v>#N/A</v>
      </c>
      <c r="Z617" s="135" t="e">
        <f t="shared" si="631"/>
        <v>#N/A</v>
      </c>
      <c r="AA617" s="135" t="e">
        <f t="shared" si="631"/>
        <v>#N/A</v>
      </c>
      <c r="AB617" s="135" t="e">
        <f t="shared" si="631"/>
        <v>#N/A</v>
      </c>
    </row>
    <row r="618" spans="1:28" ht="15.5">
      <c r="A618" s="29" t="s">
        <v>193</v>
      </c>
      <c r="B618" s="30" t="str">
        <f t="shared" si="0"/>
        <v>PhilippinesDon Victoriano Chiongbian (Don Mariano Marcos)</v>
      </c>
      <c r="C618" s="29" t="s">
        <v>30</v>
      </c>
      <c r="D618" s="30" t="s">
        <v>1271</v>
      </c>
      <c r="E618" s="120">
        <v>0.24207000000000001</v>
      </c>
      <c r="F618" s="181">
        <v>5.7252283000000001E-2</v>
      </c>
      <c r="G618" s="181">
        <v>0.113718943</v>
      </c>
      <c r="H618" s="181">
        <v>0.218796033</v>
      </c>
      <c r="I618" s="120">
        <v>0.30904399999999999</v>
      </c>
      <c r="J618" s="28" t="s">
        <v>1649</v>
      </c>
      <c r="K618" s="135" t="e">
        <f t="shared" ref="K618:AB618" si="632">NA()</f>
        <v>#N/A</v>
      </c>
      <c r="L618" s="135" t="e">
        <f t="shared" si="632"/>
        <v>#N/A</v>
      </c>
      <c r="M618" s="164" t="e">
        <f t="shared" si="632"/>
        <v>#N/A</v>
      </c>
      <c r="N618" s="164" t="e">
        <f t="shared" si="632"/>
        <v>#N/A</v>
      </c>
      <c r="O618" s="165" t="e">
        <f t="shared" si="632"/>
        <v>#N/A</v>
      </c>
      <c r="P618" s="135" t="e">
        <f t="shared" si="632"/>
        <v>#N/A</v>
      </c>
      <c r="Q618" s="164" t="e">
        <f t="shared" si="632"/>
        <v>#N/A</v>
      </c>
      <c r="R618" s="164" t="e">
        <f t="shared" si="632"/>
        <v>#N/A</v>
      </c>
      <c r="S618" s="164" t="e">
        <f t="shared" si="632"/>
        <v>#N/A</v>
      </c>
      <c r="T618" s="164" t="e">
        <f t="shared" si="632"/>
        <v>#N/A</v>
      </c>
      <c r="U618" s="164" t="e">
        <f t="shared" si="632"/>
        <v>#N/A</v>
      </c>
      <c r="V618" s="135" t="e">
        <f t="shared" si="632"/>
        <v>#N/A</v>
      </c>
      <c r="W618" s="135" t="e">
        <f t="shared" si="632"/>
        <v>#N/A</v>
      </c>
      <c r="X618" s="135" t="e">
        <f t="shared" si="632"/>
        <v>#N/A</v>
      </c>
      <c r="Y618" s="135" t="e">
        <f t="shared" si="632"/>
        <v>#N/A</v>
      </c>
      <c r="Z618" s="135" t="e">
        <f t="shared" si="632"/>
        <v>#N/A</v>
      </c>
      <c r="AA618" s="135" t="e">
        <f t="shared" si="632"/>
        <v>#N/A</v>
      </c>
      <c r="AB618" s="135" t="e">
        <f t="shared" si="632"/>
        <v>#N/A</v>
      </c>
    </row>
    <row r="619" spans="1:28" ht="15.5">
      <c r="A619" s="29" t="s">
        <v>193</v>
      </c>
      <c r="B619" s="30" t="str">
        <f t="shared" si="0"/>
        <v>PhilippinesDoña Remedios Trinidad</v>
      </c>
      <c r="C619" s="29" t="s">
        <v>30</v>
      </c>
      <c r="D619" s="30" t="s">
        <v>452</v>
      </c>
      <c r="E619" s="120">
        <v>0.242642</v>
      </c>
      <c r="F619" s="181">
        <v>5.5906101999999999E-2</v>
      </c>
      <c r="G619" s="181">
        <v>0.10823809700000001</v>
      </c>
      <c r="H619" s="181">
        <v>0.20703349099999999</v>
      </c>
      <c r="I619" s="120">
        <v>0.29868099999999997</v>
      </c>
      <c r="J619" s="28" t="s">
        <v>1649</v>
      </c>
      <c r="K619" s="135" t="e">
        <f t="shared" ref="K619:AB619" si="633">NA()</f>
        <v>#N/A</v>
      </c>
      <c r="L619" s="135" t="e">
        <f t="shared" si="633"/>
        <v>#N/A</v>
      </c>
      <c r="M619" s="164" t="e">
        <f t="shared" si="633"/>
        <v>#N/A</v>
      </c>
      <c r="N619" s="164" t="e">
        <f t="shared" si="633"/>
        <v>#N/A</v>
      </c>
      <c r="O619" s="165" t="e">
        <f t="shared" si="633"/>
        <v>#N/A</v>
      </c>
      <c r="P619" s="135" t="e">
        <f t="shared" si="633"/>
        <v>#N/A</v>
      </c>
      <c r="Q619" s="164" t="e">
        <f t="shared" si="633"/>
        <v>#N/A</v>
      </c>
      <c r="R619" s="164" t="e">
        <f t="shared" si="633"/>
        <v>#N/A</v>
      </c>
      <c r="S619" s="164" t="e">
        <f t="shared" si="633"/>
        <v>#N/A</v>
      </c>
      <c r="T619" s="164" t="e">
        <f t="shared" si="633"/>
        <v>#N/A</v>
      </c>
      <c r="U619" s="164" t="e">
        <f t="shared" si="633"/>
        <v>#N/A</v>
      </c>
      <c r="V619" s="135" t="e">
        <f t="shared" si="633"/>
        <v>#N/A</v>
      </c>
      <c r="W619" s="135" t="e">
        <f t="shared" si="633"/>
        <v>#N/A</v>
      </c>
      <c r="X619" s="135" t="e">
        <f t="shared" si="633"/>
        <v>#N/A</v>
      </c>
      <c r="Y619" s="135" t="e">
        <f t="shared" si="633"/>
        <v>#N/A</v>
      </c>
      <c r="Z619" s="135" t="e">
        <f t="shared" si="633"/>
        <v>#N/A</v>
      </c>
      <c r="AA619" s="135" t="e">
        <f t="shared" si="633"/>
        <v>#N/A</v>
      </c>
      <c r="AB619" s="135" t="e">
        <f t="shared" si="633"/>
        <v>#N/A</v>
      </c>
    </row>
    <row r="620" spans="1:28" ht="15.5">
      <c r="A620" s="29" t="s">
        <v>193</v>
      </c>
      <c r="B620" s="30" t="str">
        <f t="shared" si="0"/>
        <v>PhilippinesDonsol</v>
      </c>
      <c r="C620" s="29" t="s">
        <v>30</v>
      </c>
      <c r="D620" s="30" t="s">
        <v>782</v>
      </c>
      <c r="E620" s="120">
        <v>0.23117599999999999</v>
      </c>
      <c r="F620" s="181">
        <v>6.2461025000000003E-2</v>
      </c>
      <c r="G620" s="181">
        <v>0.11757961</v>
      </c>
      <c r="H620" s="181">
        <v>0.19997586000000001</v>
      </c>
      <c r="I620" s="120">
        <v>0.27953600000000001</v>
      </c>
      <c r="J620" s="28" t="s">
        <v>1649</v>
      </c>
      <c r="K620" s="135" t="e">
        <f t="shared" ref="K620:AB620" si="634">NA()</f>
        <v>#N/A</v>
      </c>
      <c r="L620" s="135" t="e">
        <f t="shared" si="634"/>
        <v>#N/A</v>
      </c>
      <c r="M620" s="164" t="e">
        <f t="shared" si="634"/>
        <v>#N/A</v>
      </c>
      <c r="N620" s="164" t="e">
        <f t="shared" si="634"/>
        <v>#N/A</v>
      </c>
      <c r="O620" s="165" t="e">
        <f t="shared" si="634"/>
        <v>#N/A</v>
      </c>
      <c r="P620" s="135" t="e">
        <f t="shared" si="634"/>
        <v>#N/A</v>
      </c>
      <c r="Q620" s="164" t="e">
        <f t="shared" si="634"/>
        <v>#N/A</v>
      </c>
      <c r="R620" s="164" t="e">
        <f t="shared" si="634"/>
        <v>#N/A</v>
      </c>
      <c r="S620" s="164" t="e">
        <f t="shared" si="634"/>
        <v>#N/A</v>
      </c>
      <c r="T620" s="164" t="e">
        <f t="shared" si="634"/>
        <v>#N/A</v>
      </c>
      <c r="U620" s="164" t="e">
        <f t="shared" si="634"/>
        <v>#N/A</v>
      </c>
      <c r="V620" s="135" t="e">
        <f t="shared" si="634"/>
        <v>#N/A</v>
      </c>
      <c r="W620" s="135" t="e">
        <f t="shared" si="634"/>
        <v>#N/A</v>
      </c>
      <c r="X620" s="135" t="e">
        <f t="shared" si="634"/>
        <v>#N/A</v>
      </c>
      <c r="Y620" s="135" t="e">
        <f t="shared" si="634"/>
        <v>#N/A</v>
      </c>
      <c r="Z620" s="135" t="e">
        <f t="shared" si="634"/>
        <v>#N/A</v>
      </c>
      <c r="AA620" s="135" t="e">
        <f t="shared" si="634"/>
        <v>#N/A</v>
      </c>
      <c r="AB620" s="135" t="e">
        <f t="shared" si="634"/>
        <v>#N/A</v>
      </c>
    </row>
    <row r="621" spans="1:28" ht="15.5">
      <c r="A621" s="29" t="s">
        <v>193</v>
      </c>
      <c r="B621" s="30" t="str">
        <f t="shared" si="0"/>
        <v>PhilippinesDueñas</v>
      </c>
      <c r="C621" s="29" t="s">
        <v>30</v>
      </c>
      <c r="D621" s="30" t="s">
        <v>860</v>
      </c>
      <c r="E621" s="120">
        <v>0.22817000000000001</v>
      </c>
      <c r="F621" s="181">
        <v>4.7923603000000002E-2</v>
      </c>
      <c r="G621" s="181">
        <v>8.9276327000000003E-2</v>
      </c>
      <c r="H621" s="181">
        <v>0.17020033900000001</v>
      </c>
      <c r="I621" s="120">
        <v>0.31811800000000001</v>
      </c>
      <c r="J621" s="28" t="s">
        <v>1649</v>
      </c>
      <c r="K621" s="135" t="e">
        <f t="shared" ref="K621:AB621" si="635">NA()</f>
        <v>#N/A</v>
      </c>
      <c r="L621" s="135" t="e">
        <f t="shared" si="635"/>
        <v>#N/A</v>
      </c>
      <c r="M621" s="164" t="e">
        <f t="shared" si="635"/>
        <v>#N/A</v>
      </c>
      <c r="N621" s="164" t="e">
        <f t="shared" si="635"/>
        <v>#N/A</v>
      </c>
      <c r="O621" s="165" t="e">
        <f t="shared" si="635"/>
        <v>#N/A</v>
      </c>
      <c r="P621" s="135" t="e">
        <f t="shared" si="635"/>
        <v>#N/A</v>
      </c>
      <c r="Q621" s="164" t="e">
        <f t="shared" si="635"/>
        <v>#N/A</v>
      </c>
      <c r="R621" s="164" t="e">
        <f t="shared" si="635"/>
        <v>#N/A</v>
      </c>
      <c r="S621" s="164" t="e">
        <f t="shared" si="635"/>
        <v>#N/A</v>
      </c>
      <c r="T621" s="164" t="e">
        <f t="shared" si="635"/>
        <v>#N/A</v>
      </c>
      <c r="U621" s="164" t="e">
        <f t="shared" si="635"/>
        <v>#N/A</v>
      </c>
      <c r="V621" s="135" t="e">
        <f t="shared" si="635"/>
        <v>#N/A</v>
      </c>
      <c r="W621" s="135" t="e">
        <f t="shared" si="635"/>
        <v>#N/A</v>
      </c>
      <c r="X621" s="135" t="e">
        <f t="shared" si="635"/>
        <v>#N/A</v>
      </c>
      <c r="Y621" s="135" t="e">
        <f t="shared" si="635"/>
        <v>#N/A</v>
      </c>
      <c r="Z621" s="135" t="e">
        <f t="shared" si="635"/>
        <v>#N/A</v>
      </c>
      <c r="AA621" s="135" t="e">
        <f t="shared" si="635"/>
        <v>#N/A</v>
      </c>
      <c r="AB621" s="135" t="e">
        <f t="shared" si="635"/>
        <v>#N/A</v>
      </c>
    </row>
    <row r="622" spans="1:28" ht="15.5">
      <c r="A622" s="29" t="s">
        <v>193</v>
      </c>
      <c r="B622" s="30" t="str">
        <f t="shared" si="0"/>
        <v>PhilippinesDuero</v>
      </c>
      <c r="C622" s="29" t="s">
        <v>30</v>
      </c>
      <c r="D622" s="30" t="s">
        <v>912</v>
      </c>
      <c r="E622" s="120">
        <v>0.224771</v>
      </c>
      <c r="F622" s="181">
        <v>5.2808235000000002E-2</v>
      </c>
      <c r="G622" s="181">
        <v>9.4372342999999997E-2</v>
      </c>
      <c r="H622" s="181">
        <v>0.16150145399999999</v>
      </c>
      <c r="I622" s="120">
        <v>0.31606600000000001</v>
      </c>
      <c r="J622" s="28" t="s">
        <v>1649</v>
      </c>
      <c r="K622" s="135" t="e">
        <f t="shared" ref="K622:AB622" si="636">NA()</f>
        <v>#N/A</v>
      </c>
      <c r="L622" s="135" t="e">
        <f t="shared" si="636"/>
        <v>#N/A</v>
      </c>
      <c r="M622" s="164" t="e">
        <f t="shared" si="636"/>
        <v>#N/A</v>
      </c>
      <c r="N622" s="164" t="e">
        <f t="shared" si="636"/>
        <v>#N/A</v>
      </c>
      <c r="O622" s="165" t="e">
        <f t="shared" si="636"/>
        <v>#N/A</v>
      </c>
      <c r="P622" s="135" t="e">
        <f t="shared" si="636"/>
        <v>#N/A</v>
      </c>
      <c r="Q622" s="164" t="e">
        <f t="shared" si="636"/>
        <v>#N/A</v>
      </c>
      <c r="R622" s="164" t="e">
        <f t="shared" si="636"/>
        <v>#N/A</v>
      </c>
      <c r="S622" s="164" t="e">
        <f t="shared" si="636"/>
        <v>#N/A</v>
      </c>
      <c r="T622" s="164" t="e">
        <f t="shared" si="636"/>
        <v>#N/A</v>
      </c>
      <c r="U622" s="164" t="e">
        <f t="shared" si="636"/>
        <v>#N/A</v>
      </c>
      <c r="V622" s="135" t="e">
        <f t="shared" si="636"/>
        <v>#N/A</v>
      </c>
      <c r="W622" s="135" t="e">
        <f t="shared" si="636"/>
        <v>#N/A</v>
      </c>
      <c r="X622" s="135" t="e">
        <f t="shared" si="636"/>
        <v>#N/A</v>
      </c>
      <c r="Y622" s="135" t="e">
        <f t="shared" si="636"/>
        <v>#N/A</v>
      </c>
      <c r="Z622" s="135" t="e">
        <f t="shared" si="636"/>
        <v>#N/A</v>
      </c>
      <c r="AA622" s="135" t="e">
        <f t="shared" si="636"/>
        <v>#N/A</v>
      </c>
      <c r="AB622" s="135" t="e">
        <f t="shared" si="636"/>
        <v>#N/A</v>
      </c>
    </row>
    <row r="623" spans="1:28" ht="15.5">
      <c r="A623" s="29" t="s">
        <v>193</v>
      </c>
      <c r="B623" s="30" t="str">
        <f t="shared" si="0"/>
        <v>PhilippinesDulag</v>
      </c>
      <c r="C623" s="29" t="s">
        <v>30</v>
      </c>
      <c r="D623" s="30" t="s">
        <v>1031</v>
      </c>
      <c r="E623" s="120">
        <v>0.23342499999999999</v>
      </c>
      <c r="F623" s="181">
        <v>5.2346722999999998E-2</v>
      </c>
      <c r="G623" s="181">
        <v>0.103276956</v>
      </c>
      <c r="H623" s="181">
        <v>0.19961945</v>
      </c>
      <c r="I623" s="120">
        <v>0.30636400000000003</v>
      </c>
      <c r="J623" s="28" t="s">
        <v>1649</v>
      </c>
      <c r="K623" s="135" t="e">
        <f t="shared" ref="K623:AB623" si="637">NA()</f>
        <v>#N/A</v>
      </c>
      <c r="L623" s="135" t="e">
        <f t="shared" si="637"/>
        <v>#N/A</v>
      </c>
      <c r="M623" s="164" t="e">
        <f t="shared" si="637"/>
        <v>#N/A</v>
      </c>
      <c r="N623" s="164" t="e">
        <f t="shared" si="637"/>
        <v>#N/A</v>
      </c>
      <c r="O623" s="165" t="e">
        <f t="shared" si="637"/>
        <v>#N/A</v>
      </c>
      <c r="P623" s="135" t="e">
        <f t="shared" si="637"/>
        <v>#N/A</v>
      </c>
      <c r="Q623" s="164" t="e">
        <f t="shared" si="637"/>
        <v>#N/A</v>
      </c>
      <c r="R623" s="164" t="e">
        <f t="shared" si="637"/>
        <v>#N/A</v>
      </c>
      <c r="S623" s="164" t="e">
        <f t="shared" si="637"/>
        <v>#N/A</v>
      </c>
      <c r="T623" s="164" t="e">
        <f t="shared" si="637"/>
        <v>#N/A</v>
      </c>
      <c r="U623" s="164" t="e">
        <f t="shared" si="637"/>
        <v>#N/A</v>
      </c>
      <c r="V623" s="135" t="e">
        <f t="shared" si="637"/>
        <v>#N/A</v>
      </c>
      <c r="W623" s="135" t="e">
        <f t="shared" si="637"/>
        <v>#N/A</v>
      </c>
      <c r="X623" s="135" t="e">
        <f t="shared" si="637"/>
        <v>#N/A</v>
      </c>
      <c r="Y623" s="135" t="e">
        <f t="shared" si="637"/>
        <v>#N/A</v>
      </c>
      <c r="Z623" s="135" t="e">
        <f t="shared" si="637"/>
        <v>#N/A</v>
      </c>
      <c r="AA623" s="135" t="e">
        <f t="shared" si="637"/>
        <v>#N/A</v>
      </c>
      <c r="AB623" s="135" t="e">
        <f t="shared" si="637"/>
        <v>#N/A</v>
      </c>
    </row>
    <row r="624" spans="1:28" ht="15.5">
      <c r="A624" s="29" t="s">
        <v>193</v>
      </c>
      <c r="B624" s="30" t="str">
        <f t="shared" si="0"/>
        <v>PhilippinesDumaguete City (Capital)</v>
      </c>
      <c r="C624" s="29" t="s">
        <v>30</v>
      </c>
      <c r="D624" s="30" t="s">
        <v>1865</v>
      </c>
      <c r="E624" s="120">
        <v>0.28853600000000001</v>
      </c>
      <c r="F624" s="181">
        <v>3.9755816999999999E-2</v>
      </c>
      <c r="G624" s="181">
        <v>9.4643659000000005E-2</v>
      </c>
      <c r="H624" s="181">
        <v>0.21174939300000001</v>
      </c>
      <c r="I624" s="120">
        <v>0.33189999999999997</v>
      </c>
      <c r="J624" s="28" t="s">
        <v>1649</v>
      </c>
      <c r="K624" s="135" t="e">
        <f t="shared" ref="K624:AB624" si="638">NA()</f>
        <v>#N/A</v>
      </c>
      <c r="L624" s="135" t="e">
        <f t="shared" si="638"/>
        <v>#N/A</v>
      </c>
      <c r="M624" s="164" t="e">
        <f t="shared" si="638"/>
        <v>#N/A</v>
      </c>
      <c r="N624" s="164" t="e">
        <f t="shared" si="638"/>
        <v>#N/A</v>
      </c>
      <c r="O624" s="165" t="e">
        <f t="shared" si="638"/>
        <v>#N/A</v>
      </c>
      <c r="P624" s="135" t="e">
        <f t="shared" si="638"/>
        <v>#N/A</v>
      </c>
      <c r="Q624" s="164" t="e">
        <f t="shared" si="638"/>
        <v>#N/A</v>
      </c>
      <c r="R624" s="164" t="e">
        <f t="shared" si="638"/>
        <v>#N/A</v>
      </c>
      <c r="S624" s="164" t="e">
        <f t="shared" si="638"/>
        <v>#N/A</v>
      </c>
      <c r="T624" s="164" t="e">
        <f t="shared" si="638"/>
        <v>#N/A</v>
      </c>
      <c r="U624" s="164" t="e">
        <f t="shared" si="638"/>
        <v>#N/A</v>
      </c>
      <c r="V624" s="135" t="e">
        <f t="shared" si="638"/>
        <v>#N/A</v>
      </c>
      <c r="W624" s="135" t="e">
        <f t="shared" si="638"/>
        <v>#N/A</v>
      </c>
      <c r="X624" s="135" t="e">
        <f t="shared" si="638"/>
        <v>#N/A</v>
      </c>
      <c r="Y624" s="135" t="e">
        <f t="shared" si="638"/>
        <v>#N/A</v>
      </c>
      <c r="Z624" s="135" t="e">
        <f t="shared" si="638"/>
        <v>#N/A</v>
      </c>
      <c r="AA624" s="135" t="e">
        <f t="shared" si="638"/>
        <v>#N/A</v>
      </c>
      <c r="AB624" s="135" t="e">
        <f t="shared" si="638"/>
        <v>#N/A</v>
      </c>
    </row>
    <row r="625" spans="1:28" ht="15.5">
      <c r="A625" s="29" t="s">
        <v>193</v>
      </c>
      <c r="B625" s="30" t="str">
        <f t="shared" si="0"/>
        <v>PhilippinesDumalag</v>
      </c>
      <c r="C625" s="29" t="s">
        <v>30</v>
      </c>
      <c r="D625" s="30" t="s">
        <v>831</v>
      </c>
      <c r="E625" s="120">
        <v>0.25585400000000003</v>
      </c>
      <c r="F625" s="181">
        <v>4.2286024999999998E-2</v>
      </c>
      <c r="G625" s="181">
        <v>8.8882101000000005E-2</v>
      </c>
      <c r="H625" s="181">
        <v>0.194800787</v>
      </c>
      <c r="I625" s="120">
        <v>0.344634</v>
      </c>
      <c r="J625" s="28" t="s">
        <v>1649</v>
      </c>
      <c r="K625" s="135" t="e">
        <f t="shared" ref="K625:AB625" si="639">NA()</f>
        <v>#N/A</v>
      </c>
      <c r="L625" s="135" t="e">
        <f t="shared" si="639"/>
        <v>#N/A</v>
      </c>
      <c r="M625" s="164" t="e">
        <f t="shared" si="639"/>
        <v>#N/A</v>
      </c>
      <c r="N625" s="164" t="e">
        <f t="shared" si="639"/>
        <v>#N/A</v>
      </c>
      <c r="O625" s="165" t="e">
        <f t="shared" si="639"/>
        <v>#N/A</v>
      </c>
      <c r="P625" s="135" t="e">
        <f t="shared" si="639"/>
        <v>#N/A</v>
      </c>
      <c r="Q625" s="164" t="e">
        <f t="shared" si="639"/>
        <v>#N/A</v>
      </c>
      <c r="R625" s="164" t="e">
        <f t="shared" si="639"/>
        <v>#N/A</v>
      </c>
      <c r="S625" s="164" t="e">
        <f t="shared" si="639"/>
        <v>#N/A</v>
      </c>
      <c r="T625" s="164" t="e">
        <f t="shared" si="639"/>
        <v>#N/A</v>
      </c>
      <c r="U625" s="164" t="e">
        <f t="shared" si="639"/>
        <v>#N/A</v>
      </c>
      <c r="V625" s="135" t="e">
        <f t="shared" si="639"/>
        <v>#N/A</v>
      </c>
      <c r="W625" s="135" t="e">
        <f t="shared" si="639"/>
        <v>#N/A</v>
      </c>
      <c r="X625" s="135" t="e">
        <f t="shared" si="639"/>
        <v>#N/A</v>
      </c>
      <c r="Y625" s="135" t="e">
        <f t="shared" si="639"/>
        <v>#N/A</v>
      </c>
      <c r="Z625" s="135" t="e">
        <f t="shared" si="639"/>
        <v>#N/A</v>
      </c>
      <c r="AA625" s="135" t="e">
        <f t="shared" si="639"/>
        <v>#N/A</v>
      </c>
      <c r="AB625" s="135" t="e">
        <f t="shared" si="639"/>
        <v>#N/A</v>
      </c>
    </row>
    <row r="626" spans="1:28" ht="15.5">
      <c r="A626" s="29" t="s">
        <v>193</v>
      </c>
      <c r="B626" s="30" t="str">
        <f t="shared" si="0"/>
        <v>PhilippinesDumalinao</v>
      </c>
      <c r="C626" s="29" t="s">
        <v>30</v>
      </c>
      <c r="D626" s="30" t="s">
        <v>1163</v>
      </c>
      <c r="E626" s="120">
        <v>0.23078099999999999</v>
      </c>
      <c r="F626" s="181">
        <v>5.5852310000000002E-2</v>
      </c>
      <c r="G626" s="181">
        <v>0.10370786899999999</v>
      </c>
      <c r="H626" s="181">
        <v>0.19098491200000001</v>
      </c>
      <c r="I626" s="120">
        <v>0.30269000000000001</v>
      </c>
      <c r="J626" s="28" t="s">
        <v>1649</v>
      </c>
      <c r="K626" s="135" t="e">
        <f t="shared" ref="K626:AB626" si="640">NA()</f>
        <v>#N/A</v>
      </c>
      <c r="L626" s="135" t="e">
        <f t="shared" si="640"/>
        <v>#N/A</v>
      </c>
      <c r="M626" s="164" t="e">
        <f t="shared" si="640"/>
        <v>#N/A</v>
      </c>
      <c r="N626" s="164" t="e">
        <f t="shared" si="640"/>
        <v>#N/A</v>
      </c>
      <c r="O626" s="165" t="e">
        <f t="shared" si="640"/>
        <v>#N/A</v>
      </c>
      <c r="P626" s="135" t="e">
        <f t="shared" si="640"/>
        <v>#N/A</v>
      </c>
      <c r="Q626" s="164" t="e">
        <f t="shared" si="640"/>
        <v>#N/A</v>
      </c>
      <c r="R626" s="164" t="e">
        <f t="shared" si="640"/>
        <v>#N/A</v>
      </c>
      <c r="S626" s="164" t="e">
        <f t="shared" si="640"/>
        <v>#N/A</v>
      </c>
      <c r="T626" s="164" t="e">
        <f t="shared" si="640"/>
        <v>#N/A</v>
      </c>
      <c r="U626" s="164" t="e">
        <f t="shared" si="640"/>
        <v>#N/A</v>
      </c>
      <c r="V626" s="135" t="e">
        <f t="shared" si="640"/>
        <v>#N/A</v>
      </c>
      <c r="W626" s="135" t="e">
        <f t="shared" si="640"/>
        <v>#N/A</v>
      </c>
      <c r="X626" s="135" t="e">
        <f t="shared" si="640"/>
        <v>#N/A</v>
      </c>
      <c r="Y626" s="135" t="e">
        <f t="shared" si="640"/>
        <v>#N/A</v>
      </c>
      <c r="Z626" s="135" t="e">
        <f t="shared" si="640"/>
        <v>#N/A</v>
      </c>
      <c r="AA626" s="135" t="e">
        <f t="shared" si="640"/>
        <v>#N/A</v>
      </c>
      <c r="AB626" s="135" t="e">
        <f t="shared" si="640"/>
        <v>#N/A</v>
      </c>
    </row>
    <row r="627" spans="1:28" ht="15.5">
      <c r="A627" s="29" t="s">
        <v>193</v>
      </c>
      <c r="B627" s="30" t="str">
        <f t="shared" si="0"/>
        <v>PhilippinesDumalneg</v>
      </c>
      <c r="C627" s="29" t="s">
        <v>30</v>
      </c>
      <c r="D627" s="30" t="s">
        <v>207</v>
      </c>
      <c r="E627" s="120">
        <v>0.25483499999999998</v>
      </c>
      <c r="F627" s="181">
        <v>5.5649812999999999E-2</v>
      </c>
      <c r="G627" s="181">
        <v>0.102477095</v>
      </c>
      <c r="H627" s="181">
        <v>0.20393620600000001</v>
      </c>
      <c r="I627" s="120">
        <v>0.34611500000000001</v>
      </c>
      <c r="J627" s="28" t="s">
        <v>1649</v>
      </c>
      <c r="K627" s="135" t="e">
        <f t="shared" ref="K627:AB627" si="641">NA()</f>
        <v>#N/A</v>
      </c>
      <c r="L627" s="135" t="e">
        <f t="shared" si="641"/>
        <v>#N/A</v>
      </c>
      <c r="M627" s="164" t="e">
        <f t="shared" si="641"/>
        <v>#N/A</v>
      </c>
      <c r="N627" s="164" t="e">
        <f t="shared" si="641"/>
        <v>#N/A</v>
      </c>
      <c r="O627" s="165" t="e">
        <f t="shared" si="641"/>
        <v>#N/A</v>
      </c>
      <c r="P627" s="135" t="e">
        <f t="shared" si="641"/>
        <v>#N/A</v>
      </c>
      <c r="Q627" s="164" t="e">
        <f t="shared" si="641"/>
        <v>#N/A</v>
      </c>
      <c r="R627" s="164" t="e">
        <f t="shared" si="641"/>
        <v>#N/A</v>
      </c>
      <c r="S627" s="164" t="e">
        <f t="shared" si="641"/>
        <v>#N/A</v>
      </c>
      <c r="T627" s="164" t="e">
        <f t="shared" si="641"/>
        <v>#N/A</v>
      </c>
      <c r="U627" s="164" t="e">
        <f t="shared" si="641"/>
        <v>#N/A</v>
      </c>
      <c r="V627" s="135" t="e">
        <f t="shared" si="641"/>
        <v>#N/A</v>
      </c>
      <c r="W627" s="135" t="e">
        <f t="shared" si="641"/>
        <v>#N/A</v>
      </c>
      <c r="X627" s="135" t="e">
        <f t="shared" si="641"/>
        <v>#N/A</v>
      </c>
      <c r="Y627" s="135" t="e">
        <f t="shared" si="641"/>
        <v>#N/A</v>
      </c>
      <c r="Z627" s="135" t="e">
        <f t="shared" si="641"/>
        <v>#N/A</v>
      </c>
      <c r="AA627" s="135" t="e">
        <f t="shared" si="641"/>
        <v>#N/A</v>
      </c>
      <c r="AB627" s="135" t="e">
        <f t="shared" si="641"/>
        <v>#N/A</v>
      </c>
    </row>
    <row r="628" spans="1:28" ht="15.5">
      <c r="A628" s="29" t="s">
        <v>193</v>
      </c>
      <c r="B628" s="30" t="str">
        <f t="shared" si="0"/>
        <v>PhilippinesDumangas</v>
      </c>
      <c r="C628" s="29" t="s">
        <v>30</v>
      </c>
      <c r="D628" s="30" t="s">
        <v>861</v>
      </c>
      <c r="E628" s="120">
        <v>0.24382100000000001</v>
      </c>
      <c r="F628" s="181">
        <v>4.7534293999999998E-2</v>
      </c>
      <c r="G628" s="181">
        <v>9.4345082999999996E-2</v>
      </c>
      <c r="H628" s="181">
        <v>0.17709961199999999</v>
      </c>
      <c r="I628" s="120">
        <v>0.32303100000000001</v>
      </c>
      <c r="J628" s="28" t="s">
        <v>1649</v>
      </c>
      <c r="K628" s="135" t="e">
        <f t="shared" ref="K628:AB628" si="642">NA()</f>
        <v>#N/A</v>
      </c>
      <c r="L628" s="135" t="e">
        <f t="shared" si="642"/>
        <v>#N/A</v>
      </c>
      <c r="M628" s="164" t="e">
        <f t="shared" si="642"/>
        <v>#N/A</v>
      </c>
      <c r="N628" s="164" t="e">
        <f t="shared" si="642"/>
        <v>#N/A</v>
      </c>
      <c r="O628" s="165" t="e">
        <f t="shared" si="642"/>
        <v>#N/A</v>
      </c>
      <c r="P628" s="135" t="e">
        <f t="shared" si="642"/>
        <v>#N/A</v>
      </c>
      <c r="Q628" s="164" t="e">
        <f t="shared" si="642"/>
        <v>#N/A</v>
      </c>
      <c r="R628" s="164" t="e">
        <f t="shared" si="642"/>
        <v>#N/A</v>
      </c>
      <c r="S628" s="164" t="e">
        <f t="shared" si="642"/>
        <v>#N/A</v>
      </c>
      <c r="T628" s="164" t="e">
        <f t="shared" si="642"/>
        <v>#N/A</v>
      </c>
      <c r="U628" s="164" t="e">
        <f t="shared" si="642"/>
        <v>#N/A</v>
      </c>
      <c r="V628" s="135" t="e">
        <f t="shared" si="642"/>
        <v>#N/A</v>
      </c>
      <c r="W628" s="135" t="e">
        <f t="shared" si="642"/>
        <v>#N/A</v>
      </c>
      <c r="X628" s="135" t="e">
        <f t="shared" si="642"/>
        <v>#N/A</v>
      </c>
      <c r="Y628" s="135" t="e">
        <f t="shared" si="642"/>
        <v>#N/A</v>
      </c>
      <c r="Z628" s="135" t="e">
        <f t="shared" si="642"/>
        <v>#N/A</v>
      </c>
      <c r="AA628" s="135" t="e">
        <f t="shared" si="642"/>
        <v>#N/A</v>
      </c>
      <c r="AB628" s="135" t="e">
        <f t="shared" si="642"/>
        <v>#N/A</v>
      </c>
    </row>
    <row r="629" spans="1:28" ht="15.5">
      <c r="A629" s="29" t="s">
        <v>193</v>
      </c>
      <c r="B629" s="30" t="str">
        <f t="shared" si="0"/>
        <v>PhilippinesDumanjug</v>
      </c>
      <c r="C629" s="29" t="s">
        <v>30</v>
      </c>
      <c r="D629" s="30" t="s">
        <v>961</v>
      </c>
      <c r="E629" s="120">
        <v>0.23263</v>
      </c>
      <c r="F629" s="181">
        <v>5.2450693E-2</v>
      </c>
      <c r="G629" s="181">
        <v>9.7520016000000001E-2</v>
      </c>
      <c r="H629" s="181">
        <v>0.186740871</v>
      </c>
      <c r="I629" s="120">
        <v>0.30105399999999999</v>
      </c>
      <c r="J629" s="28" t="s">
        <v>1649</v>
      </c>
      <c r="K629" s="135" t="e">
        <f t="shared" ref="K629:AB629" si="643">NA()</f>
        <v>#N/A</v>
      </c>
      <c r="L629" s="135" t="e">
        <f t="shared" si="643"/>
        <v>#N/A</v>
      </c>
      <c r="M629" s="164" t="e">
        <f t="shared" si="643"/>
        <v>#N/A</v>
      </c>
      <c r="N629" s="164" t="e">
        <f t="shared" si="643"/>
        <v>#N/A</v>
      </c>
      <c r="O629" s="165" t="e">
        <f t="shared" si="643"/>
        <v>#N/A</v>
      </c>
      <c r="P629" s="135" t="e">
        <f t="shared" si="643"/>
        <v>#N/A</v>
      </c>
      <c r="Q629" s="164" t="e">
        <f t="shared" si="643"/>
        <v>#N/A</v>
      </c>
      <c r="R629" s="164" t="e">
        <f t="shared" si="643"/>
        <v>#N/A</v>
      </c>
      <c r="S629" s="164" t="e">
        <f t="shared" si="643"/>
        <v>#N/A</v>
      </c>
      <c r="T629" s="164" t="e">
        <f t="shared" si="643"/>
        <v>#N/A</v>
      </c>
      <c r="U629" s="164" t="e">
        <f t="shared" si="643"/>
        <v>#N/A</v>
      </c>
      <c r="V629" s="135" t="e">
        <f t="shared" si="643"/>
        <v>#N/A</v>
      </c>
      <c r="W629" s="135" t="e">
        <f t="shared" si="643"/>
        <v>#N/A</v>
      </c>
      <c r="X629" s="135" t="e">
        <f t="shared" si="643"/>
        <v>#N/A</v>
      </c>
      <c r="Y629" s="135" t="e">
        <f t="shared" si="643"/>
        <v>#N/A</v>
      </c>
      <c r="Z629" s="135" t="e">
        <f t="shared" si="643"/>
        <v>#N/A</v>
      </c>
      <c r="AA629" s="135" t="e">
        <f t="shared" si="643"/>
        <v>#N/A</v>
      </c>
      <c r="AB629" s="135" t="e">
        <f t="shared" si="643"/>
        <v>#N/A</v>
      </c>
    </row>
    <row r="630" spans="1:28" ht="15.5">
      <c r="A630" s="29" t="s">
        <v>193</v>
      </c>
      <c r="B630" s="30" t="str">
        <f t="shared" si="0"/>
        <v>PhilippinesDumaran</v>
      </c>
      <c r="C630" s="29" t="s">
        <v>30</v>
      </c>
      <c r="D630" s="30" t="s">
        <v>1806</v>
      </c>
      <c r="E630" s="120">
        <v>0.23813899999999999</v>
      </c>
      <c r="F630" s="181">
        <v>5.7133227000000002E-2</v>
      </c>
      <c r="G630" s="181">
        <v>0.112244038</v>
      </c>
      <c r="H630" s="181">
        <v>0.213111991</v>
      </c>
      <c r="I630" s="120">
        <v>0.30268800000000001</v>
      </c>
      <c r="J630" s="28" t="s">
        <v>1649</v>
      </c>
      <c r="K630" s="135" t="e">
        <f t="shared" ref="K630:AB630" si="644">NA()</f>
        <v>#N/A</v>
      </c>
      <c r="L630" s="135" t="e">
        <f t="shared" si="644"/>
        <v>#N/A</v>
      </c>
      <c r="M630" s="164" t="e">
        <f t="shared" si="644"/>
        <v>#N/A</v>
      </c>
      <c r="N630" s="164" t="e">
        <f t="shared" si="644"/>
        <v>#N/A</v>
      </c>
      <c r="O630" s="165" t="e">
        <f t="shared" si="644"/>
        <v>#N/A</v>
      </c>
      <c r="P630" s="135" t="e">
        <f t="shared" si="644"/>
        <v>#N/A</v>
      </c>
      <c r="Q630" s="164" t="e">
        <f t="shared" si="644"/>
        <v>#N/A</v>
      </c>
      <c r="R630" s="164" t="e">
        <f t="shared" si="644"/>
        <v>#N/A</v>
      </c>
      <c r="S630" s="164" t="e">
        <f t="shared" si="644"/>
        <v>#N/A</v>
      </c>
      <c r="T630" s="164" t="e">
        <f t="shared" si="644"/>
        <v>#N/A</v>
      </c>
      <c r="U630" s="164" t="e">
        <f t="shared" si="644"/>
        <v>#N/A</v>
      </c>
      <c r="V630" s="135" t="e">
        <f t="shared" si="644"/>
        <v>#N/A</v>
      </c>
      <c r="W630" s="135" t="e">
        <f t="shared" si="644"/>
        <v>#N/A</v>
      </c>
      <c r="X630" s="135" t="e">
        <f t="shared" si="644"/>
        <v>#N/A</v>
      </c>
      <c r="Y630" s="135" t="e">
        <f t="shared" si="644"/>
        <v>#N/A</v>
      </c>
      <c r="Z630" s="135" t="e">
        <f t="shared" si="644"/>
        <v>#N/A</v>
      </c>
      <c r="AA630" s="135" t="e">
        <f t="shared" si="644"/>
        <v>#N/A</v>
      </c>
      <c r="AB630" s="135" t="e">
        <f t="shared" si="644"/>
        <v>#N/A</v>
      </c>
    </row>
    <row r="631" spans="1:28" ht="15.5">
      <c r="A631" s="29" t="s">
        <v>193</v>
      </c>
      <c r="B631" s="30" t="str">
        <f t="shared" si="0"/>
        <v>PhilippinesDumarao</v>
      </c>
      <c r="C631" s="29" t="s">
        <v>30</v>
      </c>
      <c r="D631" s="30" t="s">
        <v>833</v>
      </c>
      <c r="E631" s="120">
        <v>0.24442700000000001</v>
      </c>
      <c r="F631" s="181">
        <v>4.8010052999999997E-2</v>
      </c>
      <c r="G631" s="181">
        <v>9.65834E-2</v>
      </c>
      <c r="H631" s="181">
        <v>0.19656823500000001</v>
      </c>
      <c r="I631" s="120">
        <v>0.32614799999999999</v>
      </c>
      <c r="J631" s="28" t="s">
        <v>1649</v>
      </c>
      <c r="K631" s="135" t="e">
        <f t="shared" ref="K631:AB631" si="645">NA()</f>
        <v>#N/A</v>
      </c>
      <c r="L631" s="135" t="e">
        <f t="shared" si="645"/>
        <v>#N/A</v>
      </c>
      <c r="M631" s="164" t="e">
        <f t="shared" si="645"/>
        <v>#N/A</v>
      </c>
      <c r="N631" s="164" t="e">
        <f t="shared" si="645"/>
        <v>#N/A</v>
      </c>
      <c r="O631" s="165" t="e">
        <f t="shared" si="645"/>
        <v>#N/A</v>
      </c>
      <c r="P631" s="135" t="e">
        <f t="shared" si="645"/>
        <v>#N/A</v>
      </c>
      <c r="Q631" s="164" t="e">
        <f t="shared" si="645"/>
        <v>#N/A</v>
      </c>
      <c r="R631" s="164" t="e">
        <f t="shared" si="645"/>
        <v>#N/A</v>
      </c>
      <c r="S631" s="164" t="e">
        <f t="shared" si="645"/>
        <v>#N/A</v>
      </c>
      <c r="T631" s="164" t="e">
        <f t="shared" si="645"/>
        <v>#N/A</v>
      </c>
      <c r="U631" s="164" t="e">
        <f t="shared" si="645"/>
        <v>#N/A</v>
      </c>
      <c r="V631" s="135" t="e">
        <f t="shared" si="645"/>
        <v>#N/A</v>
      </c>
      <c r="W631" s="135" t="e">
        <f t="shared" si="645"/>
        <v>#N/A</v>
      </c>
      <c r="X631" s="135" t="e">
        <f t="shared" si="645"/>
        <v>#N/A</v>
      </c>
      <c r="Y631" s="135" t="e">
        <f t="shared" si="645"/>
        <v>#N/A</v>
      </c>
      <c r="Z631" s="135" t="e">
        <f t="shared" si="645"/>
        <v>#N/A</v>
      </c>
      <c r="AA631" s="135" t="e">
        <f t="shared" si="645"/>
        <v>#N/A</v>
      </c>
      <c r="AB631" s="135" t="e">
        <f t="shared" si="645"/>
        <v>#N/A</v>
      </c>
    </row>
    <row r="632" spans="1:28" ht="15.5">
      <c r="A632" s="29" t="s">
        <v>193</v>
      </c>
      <c r="B632" s="30" t="str">
        <f t="shared" si="0"/>
        <v>PhilippinesDumingag</v>
      </c>
      <c r="C632" s="29" t="s">
        <v>30</v>
      </c>
      <c r="D632" s="30" t="s">
        <v>1164</v>
      </c>
      <c r="E632" s="120">
        <v>0.22878799999999999</v>
      </c>
      <c r="F632" s="181">
        <v>5.5849216E-2</v>
      </c>
      <c r="G632" s="181">
        <v>0.108813309</v>
      </c>
      <c r="H632" s="181">
        <v>0.20543329499999999</v>
      </c>
      <c r="I632" s="120">
        <v>0.28954400000000002</v>
      </c>
      <c r="J632" s="28" t="s">
        <v>1649</v>
      </c>
      <c r="K632" s="135" t="e">
        <f t="shared" ref="K632:AB632" si="646">NA()</f>
        <v>#N/A</v>
      </c>
      <c r="L632" s="135" t="e">
        <f t="shared" si="646"/>
        <v>#N/A</v>
      </c>
      <c r="M632" s="164" t="e">
        <f t="shared" si="646"/>
        <v>#N/A</v>
      </c>
      <c r="N632" s="164" t="e">
        <f t="shared" si="646"/>
        <v>#N/A</v>
      </c>
      <c r="O632" s="165" t="e">
        <f t="shared" si="646"/>
        <v>#N/A</v>
      </c>
      <c r="P632" s="135" t="e">
        <f t="shared" si="646"/>
        <v>#N/A</v>
      </c>
      <c r="Q632" s="164" t="e">
        <f t="shared" si="646"/>
        <v>#N/A</v>
      </c>
      <c r="R632" s="164" t="e">
        <f t="shared" si="646"/>
        <v>#N/A</v>
      </c>
      <c r="S632" s="164" t="e">
        <f t="shared" si="646"/>
        <v>#N/A</v>
      </c>
      <c r="T632" s="164" t="e">
        <f t="shared" si="646"/>
        <v>#N/A</v>
      </c>
      <c r="U632" s="164" t="e">
        <f t="shared" si="646"/>
        <v>#N/A</v>
      </c>
      <c r="V632" s="135" t="e">
        <f t="shared" si="646"/>
        <v>#N/A</v>
      </c>
      <c r="W632" s="135" t="e">
        <f t="shared" si="646"/>
        <v>#N/A</v>
      </c>
      <c r="X632" s="135" t="e">
        <f t="shared" si="646"/>
        <v>#N/A</v>
      </c>
      <c r="Y632" s="135" t="e">
        <f t="shared" si="646"/>
        <v>#N/A</v>
      </c>
      <c r="Z632" s="135" t="e">
        <f t="shared" si="646"/>
        <v>#N/A</v>
      </c>
      <c r="AA632" s="135" t="e">
        <f t="shared" si="646"/>
        <v>#N/A</v>
      </c>
      <c r="AB632" s="135" t="e">
        <f t="shared" si="646"/>
        <v>#N/A</v>
      </c>
    </row>
    <row r="633" spans="1:28" ht="15.5">
      <c r="A633" s="29" t="s">
        <v>193</v>
      </c>
      <c r="B633" s="30" t="str">
        <f t="shared" si="0"/>
        <v>PhilippinesDupax Del Norte</v>
      </c>
      <c r="C633" s="29" t="s">
        <v>30</v>
      </c>
      <c r="D633" s="30" t="s">
        <v>402</v>
      </c>
      <c r="E633" s="120">
        <v>0.24365800000000001</v>
      </c>
      <c r="F633" s="181">
        <v>4.9611107000000002E-2</v>
      </c>
      <c r="G633" s="181">
        <v>9.6605364999999999E-2</v>
      </c>
      <c r="H633" s="181">
        <v>0.18510576400000001</v>
      </c>
      <c r="I633" s="120">
        <v>0.32634299999999999</v>
      </c>
      <c r="J633" s="28" t="s">
        <v>1649</v>
      </c>
      <c r="K633" s="135" t="e">
        <f t="shared" ref="K633:AB633" si="647">NA()</f>
        <v>#N/A</v>
      </c>
      <c r="L633" s="135" t="e">
        <f t="shared" si="647"/>
        <v>#N/A</v>
      </c>
      <c r="M633" s="164" t="e">
        <f t="shared" si="647"/>
        <v>#N/A</v>
      </c>
      <c r="N633" s="164" t="e">
        <f t="shared" si="647"/>
        <v>#N/A</v>
      </c>
      <c r="O633" s="165" t="e">
        <f t="shared" si="647"/>
        <v>#N/A</v>
      </c>
      <c r="P633" s="135" t="e">
        <f t="shared" si="647"/>
        <v>#N/A</v>
      </c>
      <c r="Q633" s="164" t="e">
        <f t="shared" si="647"/>
        <v>#N/A</v>
      </c>
      <c r="R633" s="164" t="e">
        <f t="shared" si="647"/>
        <v>#N/A</v>
      </c>
      <c r="S633" s="164" t="e">
        <f t="shared" si="647"/>
        <v>#N/A</v>
      </c>
      <c r="T633" s="164" t="e">
        <f t="shared" si="647"/>
        <v>#N/A</v>
      </c>
      <c r="U633" s="164" t="e">
        <f t="shared" si="647"/>
        <v>#N/A</v>
      </c>
      <c r="V633" s="135" t="e">
        <f t="shared" si="647"/>
        <v>#N/A</v>
      </c>
      <c r="W633" s="135" t="e">
        <f t="shared" si="647"/>
        <v>#N/A</v>
      </c>
      <c r="X633" s="135" t="e">
        <f t="shared" si="647"/>
        <v>#N/A</v>
      </c>
      <c r="Y633" s="135" t="e">
        <f t="shared" si="647"/>
        <v>#N/A</v>
      </c>
      <c r="Z633" s="135" t="e">
        <f t="shared" si="647"/>
        <v>#N/A</v>
      </c>
      <c r="AA633" s="135" t="e">
        <f t="shared" si="647"/>
        <v>#N/A</v>
      </c>
      <c r="AB633" s="135" t="e">
        <f t="shared" si="647"/>
        <v>#N/A</v>
      </c>
    </row>
    <row r="634" spans="1:28" ht="15.5">
      <c r="A634" s="29" t="s">
        <v>193</v>
      </c>
      <c r="B634" s="30" t="str">
        <f t="shared" si="0"/>
        <v>PhilippinesDupax Del Sur</v>
      </c>
      <c r="C634" s="29" t="s">
        <v>30</v>
      </c>
      <c r="D634" s="30" t="s">
        <v>403</v>
      </c>
      <c r="E634" s="120">
        <v>0.24457100000000001</v>
      </c>
      <c r="F634" s="181">
        <v>4.8558421999999997E-2</v>
      </c>
      <c r="G634" s="181">
        <v>9.5285438E-2</v>
      </c>
      <c r="H634" s="181">
        <v>0.182565015</v>
      </c>
      <c r="I634" s="120">
        <v>0.33080399999999999</v>
      </c>
      <c r="J634" s="28" t="s">
        <v>1649</v>
      </c>
      <c r="K634" s="135" t="e">
        <f t="shared" ref="K634:AB634" si="648">NA()</f>
        <v>#N/A</v>
      </c>
      <c r="L634" s="135" t="e">
        <f t="shared" si="648"/>
        <v>#N/A</v>
      </c>
      <c r="M634" s="164" t="e">
        <f t="shared" si="648"/>
        <v>#N/A</v>
      </c>
      <c r="N634" s="164" t="e">
        <f t="shared" si="648"/>
        <v>#N/A</v>
      </c>
      <c r="O634" s="165" t="e">
        <f t="shared" si="648"/>
        <v>#N/A</v>
      </c>
      <c r="P634" s="135" t="e">
        <f t="shared" si="648"/>
        <v>#N/A</v>
      </c>
      <c r="Q634" s="164" t="e">
        <f t="shared" si="648"/>
        <v>#N/A</v>
      </c>
      <c r="R634" s="164" t="e">
        <f t="shared" si="648"/>
        <v>#N/A</v>
      </c>
      <c r="S634" s="164" t="e">
        <f t="shared" si="648"/>
        <v>#N/A</v>
      </c>
      <c r="T634" s="164" t="e">
        <f t="shared" si="648"/>
        <v>#N/A</v>
      </c>
      <c r="U634" s="164" t="e">
        <f t="shared" si="648"/>
        <v>#N/A</v>
      </c>
      <c r="V634" s="135" t="e">
        <f t="shared" si="648"/>
        <v>#N/A</v>
      </c>
      <c r="W634" s="135" t="e">
        <f t="shared" si="648"/>
        <v>#N/A</v>
      </c>
      <c r="X634" s="135" t="e">
        <f t="shared" si="648"/>
        <v>#N/A</v>
      </c>
      <c r="Y634" s="135" t="e">
        <f t="shared" si="648"/>
        <v>#N/A</v>
      </c>
      <c r="Z634" s="135" t="e">
        <f t="shared" si="648"/>
        <v>#N/A</v>
      </c>
      <c r="AA634" s="135" t="e">
        <f t="shared" si="648"/>
        <v>#N/A</v>
      </c>
      <c r="AB634" s="135" t="e">
        <f t="shared" si="648"/>
        <v>#N/A</v>
      </c>
    </row>
    <row r="635" spans="1:28" ht="15.5">
      <c r="A635" s="29" t="s">
        <v>193</v>
      </c>
      <c r="B635" s="30" t="str">
        <f t="shared" si="0"/>
        <v>PhilippinesEchague</v>
      </c>
      <c r="C635" s="29" t="s">
        <v>30</v>
      </c>
      <c r="D635" s="30" t="s">
        <v>373</v>
      </c>
      <c r="E635" s="120">
        <v>0.25267400000000001</v>
      </c>
      <c r="F635" s="181">
        <v>4.5755682999999998E-2</v>
      </c>
      <c r="G635" s="181">
        <v>9.1081497999999997E-2</v>
      </c>
      <c r="H635" s="181">
        <v>0.188623663</v>
      </c>
      <c r="I635" s="120">
        <v>0.32443699999999998</v>
      </c>
      <c r="J635" s="28" t="s">
        <v>1649</v>
      </c>
      <c r="K635" s="135" t="e">
        <f t="shared" ref="K635:AB635" si="649">NA()</f>
        <v>#N/A</v>
      </c>
      <c r="L635" s="135" t="e">
        <f t="shared" si="649"/>
        <v>#N/A</v>
      </c>
      <c r="M635" s="164" t="e">
        <f t="shared" si="649"/>
        <v>#N/A</v>
      </c>
      <c r="N635" s="164" t="e">
        <f t="shared" si="649"/>
        <v>#N/A</v>
      </c>
      <c r="O635" s="165" t="e">
        <f t="shared" si="649"/>
        <v>#N/A</v>
      </c>
      <c r="P635" s="135" t="e">
        <f t="shared" si="649"/>
        <v>#N/A</v>
      </c>
      <c r="Q635" s="164" t="e">
        <f t="shared" si="649"/>
        <v>#N/A</v>
      </c>
      <c r="R635" s="164" t="e">
        <f t="shared" si="649"/>
        <v>#N/A</v>
      </c>
      <c r="S635" s="164" t="e">
        <f t="shared" si="649"/>
        <v>#N/A</v>
      </c>
      <c r="T635" s="164" t="e">
        <f t="shared" si="649"/>
        <v>#N/A</v>
      </c>
      <c r="U635" s="164" t="e">
        <f t="shared" si="649"/>
        <v>#N/A</v>
      </c>
      <c r="V635" s="135" t="e">
        <f t="shared" si="649"/>
        <v>#N/A</v>
      </c>
      <c r="W635" s="135" t="e">
        <f t="shared" si="649"/>
        <v>#N/A</v>
      </c>
      <c r="X635" s="135" t="e">
        <f t="shared" si="649"/>
        <v>#N/A</v>
      </c>
      <c r="Y635" s="135" t="e">
        <f t="shared" si="649"/>
        <v>#N/A</v>
      </c>
      <c r="Z635" s="135" t="e">
        <f t="shared" si="649"/>
        <v>#N/A</v>
      </c>
      <c r="AA635" s="135" t="e">
        <f t="shared" si="649"/>
        <v>#N/A</v>
      </c>
      <c r="AB635" s="135" t="e">
        <f t="shared" si="649"/>
        <v>#N/A</v>
      </c>
    </row>
    <row r="636" spans="1:28" ht="15.5">
      <c r="A636" s="29" t="s">
        <v>193</v>
      </c>
      <c r="B636" s="30" t="str">
        <f t="shared" si="0"/>
        <v>PhilippinesEl Nido (Bacuit)</v>
      </c>
      <c r="C636" s="29" t="s">
        <v>30</v>
      </c>
      <c r="D636" s="30" t="s">
        <v>1807</v>
      </c>
      <c r="E636" s="120">
        <v>0.239509</v>
      </c>
      <c r="F636" s="181">
        <v>5.7443637999999998E-2</v>
      </c>
      <c r="G636" s="181">
        <v>0.107148007</v>
      </c>
      <c r="H636" s="181">
        <v>0.204465702</v>
      </c>
      <c r="I636" s="120">
        <v>0.31007499999999999</v>
      </c>
      <c r="J636" s="28" t="s">
        <v>1649</v>
      </c>
      <c r="K636" s="135" t="e">
        <f t="shared" ref="K636:AB636" si="650">NA()</f>
        <v>#N/A</v>
      </c>
      <c r="L636" s="135" t="e">
        <f t="shared" si="650"/>
        <v>#N/A</v>
      </c>
      <c r="M636" s="164" t="e">
        <f t="shared" si="650"/>
        <v>#N/A</v>
      </c>
      <c r="N636" s="164" t="e">
        <f t="shared" si="650"/>
        <v>#N/A</v>
      </c>
      <c r="O636" s="165" t="e">
        <f t="shared" si="650"/>
        <v>#N/A</v>
      </c>
      <c r="P636" s="135" t="e">
        <f t="shared" si="650"/>
        <v>#N/A</v>
      </c>
      <c r="Q636" s="164" t="e">
        <f t="shared" si="650"/>
        <v>#N/A</v>
      </c>
      <c r="R636" s="164" t="e">
        <f t="shared" si="650"/>
        <v>#N/A</v>
      </c>
      <c r="S636" s="164" t="e">
        <f t="shared" si="650"/>
        <v>#N/A</v>
      </c>
      <c r="T636" s="164" t="e">
        <f t="shared" si="650"/>
        <v>#N/A</v>
      </c>
      <c r="U636" s="164" t="e">
        <f t="shared" si="650"/>
        <v>#N/A</v>
      </c>
      <c r="V636" s="135" t="e">
        <f t="shared" si="650"/>
        <v>#N/A</v>
      </c>
      <c r="W636" s="135" t="e">
        <f t="shared" si="650"/>
        <v>#N/A</v>
      </c>
      <c r="X636" s="135" t="e">
        <f t="shared" si="650"/>
        <v>#N/A</v>
      </c>
      <c r="Y636" s="135" t="e">
        <f t="shared" si="650"/>
        <v>#N/A</v>
      </c>
      <c r="Z636" s="135" t="e">
        <f t="shared" si="650"/>
        <v>#N/A</v>
      </c>
      <c r="AA636" s="135" t="e">
        <f t="shared" si="650"/>
        <v>#N/A</v>
      </c>
      <c r="AB636" s="135" t="e">
        <f t="shared" si="650"/>
        <v>#N/A</v>
      </c>
    </row>
    <row r="637" spans="1:28" ht="15.5">
      <c r="A637" s="29" t="s">
        <v>193</v>
      </c>
      <c r="B637" s="30" t="str">
        <f t="shared" si="0"/>
        <v>PhilippinesEnrile</v>
      </c>
      <c r="C637" s="29" t="s">
        <v>30</v>
      </c>
      <c r="D637" s="30" t="s">
        <v>343</v>
      </c>
      <c r="E637" s="120">
        <v>0.25355800000000001</v>
      </c>
      <c r="F637" s="181">
        <v>4.5738684000000002E-2</v>
      </c>
      <c r="G637" s="181">
        <v>9.3542446000000001E-2</v>
      </c>
      <c r="H637" s="181">
        <v>0.19922419999999999</v>
      </c>
      <c r="I637" s="120">
        <v>0.32112000000000002</v>
      </c>
      <c r="J637" s="28" t="s">
        <v>1649</v>
      </c>
      <c r="K637" s="135" t="e">
        <f t="shared" ref="K637:AB637" si="651">NA()</f>
        <v>#N/A</v>
      </c>
      <c r="L637" s="135" t="e">
        <f t="shared" si="651"/>
        <v>#N/A</v>
      </c>
      <c r="M637" s="164" t="e">
        <f t="shared" si="651"/>
        <v>#N/A</v>
      </c>
      <c r="N637" s="164" t="e">
        <f t="shared" si="651"/>
        <v>#N/A</v>
      </c>
      <c r="O637" s="165" t="e">
        <f t="shared" si="651"/>
        <v>#N/A</v>
      </c>
      <c r="P637" s="135" t="e">
        <f t="shared" si="651"/>
        <v>#N/A</v>
      </c>
      <c r="Q637" s="164" t="e">
        <f t="shared" si="651"/>
        <v>#N/A</v>
      </c>
      <c r="R637" s="164" t="e">
        <f t="shared" si="651"/>
        <v>#N/A</v>
      </c>
      <c r="S637" s="164" t="e">
        <f t="shared" si="651"/>
        <v>#N/A</v>
      </c>
      <c r="T637" s="164" t="e">
        <f t="shared" si="651"/>
        <v>#N/A</v>
      </c>
      <c r="U637" s="164" t="e">
        <f t="shared" si="651"/>
        <v>#N/A</v>
      </c>
      <c r="V637" s="135" t="e">
        <f t="shared" si="651"/>
        <v>#N/A</v>
      </c>
      <c r="W637" s="135" t="e">
        <f t="shared" si="651"/>
        <v>#N/A</v>
      </c>
      <c r="X637" s="135" t="e">
        <f t="shared" si="651"/>
        <v>#N/A</v>
      </c>
      <c r="Y637" s="135" t="e">
        <f t="shared" si="651"/>
        <v>#N/A</v>
      </c>
      <c r="Z637" s="135" t="e">
        <f t="shared" si="651"/>
        <v>#N/A</v>
      </c>
      <c r="AA637" s="135" t="e">
        <f t="shared" si="651"/>
        <v>#N/A</v>
      </c>
      <c r="AB637" s="135" t="e">
        <f t="shared" si="651"/>
        <v>#N/A</v>
      </c>
    </row>
    <row r="638" spans="1:28" ht="15.5">
      <c r="A638" s="29" t="s">
        <v>193</v>
      </c>
      <c r="B638" s="30" t="str">
        <f t="shared" si="0"/>
        <v>PhilippinesEnrique B. Magalona (Saravia)</v>
      </c>
      <c r="C638" s="29" t="s">
        <v>30</v>
      </c>
      <c r="D638" s="30" t="s">
        <v>1833</v>
      </c>
      <c r="E638" s="120">
        <v>0.237568</v>
      </c>
      <c r="F638" s="181">
        <v>4.8505268999999997E-2</v>
      </c>
      <c r="G638" s="181">
        <v>9.2783013999999997E-2</v>
      </c>
      <c r="H638" s="181">
        <v>0.18466012900000001</v>
      </c>
      <c r="I638" s="120">
        <v>0.31830399999999998</v>
      </c>
      <c r="J638" s="28" t="s">
        <v>1649</v>
      </c>
      <c r="K638" s="135" t="e">
        <f t="shared" ref="K638:AB638" si="652">NA()</f>
        <v>#N/A</v>
      </c>
      <c r="L638" s="135" t="e">
        <f t="shared" si="652"/>
        <v>#N/A</v>
      </c>
      <c r="M638" s="164" t="e">
        <f t="shared" si="652"/>
        <v>#N/A</v>
      </c>
      <c r="N638" s="164" t="e">
        <f t="shared" si="652"/>
        <v>#N/A</v>
      </c>
      <c r="O638" s="165" t="e">
        <f t="shared" si="652"/>
        <v>#N/A</v>
      </c>
      <c r="P638" s="135" t="e">
        <f t="shared" si="652"/>
        <v>#N/A</v>
      </c>
      <c r="Q638" s="164" t="e">
        <f t="shared" si="652"/>
        <v>#N/A</v>
      </c>
      <c r="R638" s="164" t="e">
        <f t="shared" si="652"/>
        <v>#N/A</v>
      </c>
      <c r="S638" s="164" t="e">
        <f t="shared" si="652"/>
        <v>#N/A</v>
      </c>
      <c r="T638" s="164" t="e">
        <f t="shared" si="652"/>
        <v>#N/A</v>
      </c>
      <c r="U638" s="164" t="e">
        <f t="shared" si="652"/>
        <v>#N/A</v>
      </c>
      <c r="V638" s="135" t="e">
        <f t="shared" si="652"/>
        <v>#N/A</v>
      </c>
      <c r="W638" s="135" t="e">
        <f t="shared" si="652"/>
        <v>#N/A</v>
      </c>
      <c r="X638" s="135" t="e">
        <f t="shared" si="652"/>
        <v>#N/A</v>
      </c>
      <c r="Y638" s="135" t="e">
        <f t="shared" si="652"/>
        <v>#N/A</v>
      </c>
      <c r="Z638" s="135" t="e">
        <f t="shared" si="652"/>
        <v>#N/A</v>
      </c>
      <c r="AA638" s="135" t="e">
        <f t="shared" si="652"/>
        <v>#N/A</v>
      </c>
      <c r="AB638" s="135" t="e">
        <f t="shared" si="652"/>
        <v>#N/A</v>
      </c>
    </row>
    <row r="639" spans="1:28" ht="15.5">
      <c r="A639" s="29" t="s">
        <v>193</v>
      </c>
      <c r="B639" s="30" t="str">
        <f t="shared" si="0"/>
        <v>PhilippinesEnrique Villanueva</v>
      </c>
      <c r="C639" s="29" t="s">
        <v>30</v>
      </c>
      <c r="D639" s="30" t="s">
        <v>988</v>
      </c>
      <c r="E639" s="120">
        <v>0.23329</v>
      </c>
      <c r="F639" s="181">
        <v>4.3905635999999998E-2</v>
      </c>
      <c r="G639" s="181">
        <v>7.9456094000000005E-2</v>
      </c>
      <c r="H639" s="181">
        <v>0.16317169100000001</v>
      </c>
      <c r="I639" s="120">
        <v>0.339613</v>
      </c>
      <c r="J639" s="28" t="s">
        <v>1649</v>
      </c>
      <c r="K639" s="135" t="e">
        <f t="shared" ref="K639:AB639" si="653">NA()</f>
        <v>#N/A</v>
      </c>
      <c r="L639" s="135" t="e">
        <f t="shared" si="653"/>
        <v>#N/A</v>
      </c>
      <c r="M639" s="164" t="e">
        <f t="shared" si="653"/>
        <v>#N/A</v>
      </c>
      <c r="N639" s="164" t="e">
        <f t="shared" si="653"/>
        <v>#N/A</v>
      </c>
      <c r="O639" s="165" t="e">
        <f t="shared" si="653"/>
        <v>#N/A</v>
      </c>
      <c r="P639" s="135" t="e">
        <f t="shared" si="653"/>
        <v>#N/A</v>
      </c>
      <c r="Q639" s="164" t="e">
        <f t="shared" si="653"/>
        <v>#N/A</v>
      </c>
      <c r="R639" s="164" t="e">
        <f t="shared" si="653"/>
        <v>#N/A</v>
      </c>
      <c r="S639" s="164" t="e">
        <f t="shared" si="653"/>
        <v>#N/A</v>
      </c>
      <c r="T639" s="164" t="e">
        <f t="shared" si="653"/>
        <v>#N/A</v>
      </c>
      <c r="U639" s="164" t="e">
        <f t="shared" si="653"/>
        <v>#N/A</v>
      </c>
      <c r="V639" s="135" t="e">
        <f t="shared" si="653"/>
        <v>#N/A</v>
      </c>
      <c r="W639" s="135" t="e">
        <f t="shared" si="653"/>
        <v>#N/A</v>
      </c>
      <c r="X639" s="135" t="e">
        <f t="shared" si="653"/>
        <v>#N/A</v>
      </c>
      <c r="Y639" s="135" t="e">
        <f t="shared" si="653"/>
        <v>#N/A</v>
      </c>
      <c r="Z639" s="135" t="e">
        <f t="shared" si="653"/>
        <v>#N/A</v>
      </c>
      <c r="AA639" s="135" t="e">
        <f t="shared" si="653"/>
        <v>#N/A</v>
      </c>
      <c r="AB639" s="135" t="e">
        <f t="shared" si="653"/>
        <v>#N/A</v>
      </c>
    </row>
    <row r="640" spans="1:28" ht="15.5">
      <c r="A640" s="29" t="s">
        <v>193</v>
      </c>
      <c r="B640" s="30" t="str">
        <f t="shared" si="0"/>
        <v>PhilippinesErmita</v>
      </c>
      <c r="C640" s="29" t="s">
        <v>30</v>
      </c>
      <c r="D640" s="30" t="s">
        <v>1436</v>
      </c>
      <c r="E640" s="120">
        <v>0.33507599999999998</v>
      </c>
      <c r="F640" s="181">
        <v>3.3165447000000001E-2</v>
      </c>
      <c r="G640" s="181">
        <v>8.8662929000000001E-2</v>
      </c>
      <c r="H640" s="181">
        <v>0.239855554</v>
      </c>
      <c r="I640" s="120">
        <v>0.341443</v>
      </c>
      <c r="J640" s="28" t="s">
        <v>1649</v>
      </c>
      <c r="K640" s="135" t="e">
        <f t="shared" ref="K640:AB640" si="654">NA()</f>
        <v>#N/A</v>
      </c>
      <c r="L640" s="135" t="e">
        <f t="shared" si="654"/>
        <v>#N/A</v>
      </c>
      <c r="M640" s="164" t="e">
        <f t="shared" si="654"/>
        <v>#N/A</v>
      </c>
      <c r="N640" s="164" t="e">
        <f t="shared" si="654"/>
        <v>#N/A</v>
      </c>
      <c r="O640" s="165" t="e">
        <f t="shared" si="654"/>
        <v>#N/A</v>
      </c>
      <c r="P640" s="135" t="e">
        <f t="shared" si="654"/>
        <v>#N/A</v>
      </c>
      <c r="Q640" s="164" t="e">
        <f t="shared" si="654"/>
        <v>#N/A</v>
      </c>
      <c r="R640" s="164" t="e">
        <f t="shared" si="654"/>
        <v>#N/A</v>
      </c>
      <c r="S640" s="164" t="e">
        <f t="shared" si="654"/>
        <v>#N/A</v>
      </c>
      <c r="T640" s="164" t="e">
        <f t="shared" si="654"/>
        <v>#N/A</v>
      </c>
      <c r="U640" s="164" t="e">
        <f t="shared" si="654"/>
        <v>#N/A</v>
      </c>
      <c r="V640" s="135" t="e">
        <f t="shared" si="654"/>
        <v>#N/A</v>
      </c>
      <c r="W640" s="135" t="e">
        <f t="shared" si="654"/>
        <v>#N/A</v>
      </c>
      <c r="X640" s="135" t="e">
        <f t="shared" si="654"/>
        <v>#N/A</v>
      </c>
      <c r="Y640" s="135" t="e">
        <f t="shared" si="654"/>
        <v>#N/A</v>
      </c>
      <c r="Z640" s="135" t="e">
        <f t="shared" si="654"/>
        <v>#N/A</v>
      </c>
      <c r="AA640" s="135" t="e">
        <f t="shared" si="654"/>
        <v>#N/A</v>
      </c>
      <c r="AB640" s="135" t="e">
        <f t="shared" si="654"/>
        <v>#N/A</v>
      </c>
    </row>
    <row r="641" spans="1:28" ht="15.5">
      <c r="A641" s="29" t="s">
        <v>193</v>
      </c>
      <c r="B641" s="30" t="str">
        <f t="shared" si="0"/>
        <v>PhilippinesEsperanza</v>
      </c>
      <c r="C641" s="29" t="s">
        <v>30</v>
      </c>
      <c r="D641" s="30" t="s">
        <v>765</v>
      </c>
      <c r="E641" s="120">
        <v>0.23649800000000001</v>
      </c>
      <c r="F641" s="181">
        <v>5.6301268000000002E-2</v>
      </c>
      <c r="G641" s="181">
        <v>0.104277806</v>
      </c>
      <c r="H641" s="181">
        <v>0.190386049</v>
      </c>
      <c r="I641" s="120">
        <v>0.297288</v>
      </c>
      <c r="J641" s="28" t="s">
        <v>1649</v>
      </c>
      <c r="K641" s="135" t="e">
        <f t="shared" ref="K641:AB641" si="655">NA()</f>
        <v>#N/A</v>
      </c>
      <c r="L641" s="135" t="e">
        <f t="shared" si="655"/>
        <v>#N/A</v>
      </c>
      <c r="M641" s="164" t="e">
        <f t="shared" si="655"/>
        <v>#N/A</v>
      </c>
      <c r="N641" s="164" t="e">
        <f t="shared" si="655"/>
        <v>#N/A</v>
      </c>
      <c r="O641" s="165" t="e">
        <f t="shared" si="655"/>
        <v>#N/A</v>
      </c>
      <c r="P641" s="135" t="e">
        <f t="shared" si="655"/>
        <v>#N/A</v>
      </c>
      <c r="Q641" s="164" t="e">
        <f t="shared" si="655"/>
        <v>#N/A</v>
      </c>
      <c r="R641" s="164" t="e">
        <f t="shared" si="655"/>
        <v>#N/A</v>
      </c>
      <c r="S641" s="164" t="e">
        <f t="shared" si="655"/>
        <v>#N/A</v>
      </c>
      <c r="T641" s="164" t="e">
        <f t="shared" si="655"/>
        <v>#N/A</v>
      </c>
      <c r="U641" s="164" t="e">
        <f t="shared" si="655"/>
        <v>#N/A</v>
      </c>
      <c r="V641" s="135" t="e">
        <f t="shared" si="655"/>
        <v>#N/A</v>
      </c>
      <c r="W641" s="135" t="e">
        <f t="shared" si="655"/>
        <v>#N/A</v>
      </c>
      <c r="X641" s="135" t="e">
        <f t="shared" si="655"/>
        <v>#N/A</v>
      </c>
      <c r="Y641" s="135" t="e">
        <f t="shared" si="655"/>
        <v>#N/A</v>
      </c>
      <c r="Z641" s="135" t="e">
        <f t="shared" si="655"/>
        <v>#N/A</v>
      </c>
      <c r="AA641" s="135" t="e">
        <f t="shared" si="655"/>
        <v>#N/A</v>
      </c>
      <c r="AB641" s="135" t="e">
        <f t="shared" si="655"/>
        <v>#N/A</v>
      </c>
    </row>
    <row r="642" spans="1:28" ht="15.5">
      <c r="A642" s="29" t="s">
        <v>193</v>
      </c>
      <c r="B642" s="30" t="str">
        <f t="shared" si="0"/>
        <v>PhilippinesEstancia</v>
      </c>
      <c r="C642" s="29" t="s">
        <v>30</v>
      </c>
      <c r="D642" s="30" t="s">
        <v>862</v>
      </c>
      <c r="E642" s="120">
        <v>0.241482</v>
      </c>
      <c r="F642" s="181">
        <v>5.6935689999999997E-2</v>
      </c>
      <c r="G642" s="181">
        <v>0.108144852</v>
      </c>
      <c r="H642" s="181">
        <v>0.19731800799999999</v>
      </c>
      <c r="I642" s="120">
        <v>0.29983900000000002</v>
      </c>
      <c r="J642" s="28" t="s">
        <v>1649</v>
      </c>
      <c r="K642" s="135" t="e">
        <f t="shared" ref="K642:AB642" si="656">NA()</f>
        <v>#N/A</v>
      </c>
      <c r="L642" s="135" t="e">
        <f t="shared" si="656"/>
        <v>#N/A</v>
      </c>
      <c r="M642" s="164" t="e">
        <f t="shared" si="656"/>
        <v>#N/A</v>
      </c>
      <c r="N642" s="164" t="e">
        <f t="shared" si="656"/>
        <v>#N/A</v>
      </c>
      <c r="O642" s="165" t="e">
        <f t="shared" si="656"/>
        <v>#N/A</v>
      </c>
      <c r="P642" s="135" t="e">
        <f t="shared" si="656"/>
        <v>#N/A</v>
      </c>
      <c r="Q642" s="164" t="e">
        <f t="shared" si="656"/>
        <v>#N/A</v>
      </c>
      <c r="R642" s="164" t="e">
        <f t="shared" si="656"/>
        <v>#N/A</v>
      </c>
      <c r="S642" s="164" t="e">
        <f t="shared" si="656"/>
        <v>#N/A</v>
      </c>
      <c r="T642" s="164" t="e">
        <f t="shared" si="656"/>
        <v>#N/A</v>
      </c>
      <c r="U642" s="164" t="e">
        <f t="shared" si="656"/>
        <v>#N/A</v>
      </c>
      <c r="V642" s="135" t="e">
        <f t="shared" si="656"/>
        <v>#N/A</v>
      </c>
      <c r="W642" s="135" t="e">
        <f t="shared" si="656"/>
        <v>#N/A</v>
      </c>
      <c r="X642" s="135" t="e">
        <f t="shared" si="656"/>
        <v>#N/A</v>
      </c>
      <c r="Y642" s="135" t="e">
        <f t="shared" si="656"/>
        <v>#N/A</v>
      </c>
      <c r="Z642" s="135" t="e">
        <f t="shared" si="656"/>
        <v>#N/A</v>
      </c>
      <c r="AA642" s="135" t="e">
        <f t="shared" si="656"/>
        <v>#N/A</v>
      </c>
      <c r="AB642" s="135" t="e">
        <f t="shared" si="656"/>
        <v>#N/A</v>
      </c>
    </row>
    <row r="643" spans="1:28" ht="15.5">
      <c r="A643" s="29" t="s">
        <v>193</v>
      </c>
      <c r="B643" s="30" t="str">
        <f t="shared" si="0"/>
        <v>PhilippinesFamy</v>
      </c>
      <c r="C643" s="29" t="s">
        <v>30</v>
      </c>
      <c r="D643" s="30" t="s">
        <v>605</v>
      </c>
      <c r="E643" s="120">
        <v>0.25827499999999998</v>
      </c>
      <c r="F643" s="181">
        <v>4.9617170000000002E-2</v>
      </c>
      <c r="G643" s="181">
        <v>0.10080183299999999</v>
      </c>
      <c r="H643" s="181">
        <v>0.20461807400000001</v>
      </c>
      <c r="I643" s="120">
        <v>0.30391299999999999</v>
      </c>
      <c r="J643" s="28" t="s">
        <v>1649</v>
      </c>
      <c r="K643" s="135" t="e">
        <f t="shared" ref="K643:AB643" si="657">NA()</f>
        <v>#N/A</v>
      </c>
      <c r="L643" s="135" t="e">
        <f t="shared" si="657"/>
        <v>#N/A</v>
      </c>
      <c r="M643" s="164" t="e">
        <f t="shared" si="657"/>
        <v>#N/A</v>
      </c>
      <c r="N643" s="164" t="e">
        <f t="shared" si="657"/>
        <v>#N/A</v>
      </c>
      <c r="O643" s="165" t="e">
        <f t="shared" si="657"/>
        <v>#N/A</v>
      </c>
      <c r="P643" s="135" t="e">
        <f t="shared" si="657"/>
        <v>#N/A</v>
      </c>
      <c r="Q643" s="164" t="e">
        <f t="shared" si="657"/>
        <v>#N/A</v>
      </c>
      <c r="R643" s="164" t="e">
        <f t="shared" si="657"/>
        <v>#N/A</v>
      </c>
      <c r="S643" s="164" t="e">
        <f t="shared" si="657"/>
        <v>#N/A</v>
      </c>
      <c r="T643" s="164" t="e">
        <f t="shared" si="657"/>
        <v>#N/A</v>
      </c>
      <c r="U643" s="164" t="e">
        <f t="shared" si="657"/>
        <v>#N/A</v>
      </c>
      <c r="V643" s="135" t="e">
        <f t="shared" si="657"/>
        <v>#N/A</v>
      </c>
      <c r="W643" s="135" t="e">
        <f t="shared" si="657"/>
        <v>#N/A</v>
      </c>
      <c r="X643" s="135" t="e">
        <f t="shared" si="657"/>
        <v>#N/A</v>
      </c>
      <c r="Y643" s="135" t="e">
        <f t="shared" si="657"/>
        <v>#N/A</v>
      </c>
      <c r="Z643" s="135" t="e">
        <f t="shared" si="657"/>
        <v>#N/A</v>
      </c>
      <c r="AA643" s="135" t="e">
        <f t="shared" si="657"/>
        <v>#N/A</v>
      </c>
      <c r="AB643" s="135" t="e">
        <f t="shared" si="657"/>
        <v>#N/A</v>
      </c>
    </row>
    <row r="644" spans="1:28" ht="15.5">
      <c r="A644" s="29" t="s">
        <v>193</v>
      </c>
      <c r="B644" s="30" t="str">
        <f t="shared" si="0"/>
        <v>PhilippinesFerrol</v>
      </c>
      <c r="C644" s="29" t="s">
        <v>30</v>
      </c>
      <c r="D644" s="30" t="s">
        <v>1824</v>
      </c>
      <c r="E644" s="120">
        <v>0.231045</v>
      </c>
      <c r="F644" s="181">
        <v>5.0114877000000002E-2</v>
      </c>
      <c r="G644" s="181">
        <v>9.9655369999999993E-2</v>
      </c>
      <c r="H644" s="181">
        <v>0.17317633499999999</v>
      </c>
      <c r="I644" s="120">
        <v>0.29063800000000001</v>
      </c>
      <c r="J644" s="28" t="s">
        <v>1649</v>
      </c>
      <c r="K644" s="135" t="e">
        <f t="shared" ref="K644:AB644" si="658">NA()</f>
        <v>#N/A</v>
      </c>
      <c r="L644" s="135" t="e">
        <f t="shared" si="658"/>
        <v>#N/A</v>
      </c>
      <c r="M644" s="164" t="e">
        <f t="shared" si="658"/>
        <v>#N/A</v>
      </c>
      <c r="N644" s="164" t="e">
        <f t="shared" si="658"/>
        <v>#N/A</v>
      </c>
      <c r="O644" s="165" t="e">
        <f t="shared" si="658"/>
        <v>#N/A</v>
      </c>
      <c r="P644" s="135" t="e">
        <f t="shared" si="658"/>
        <v>#N/A</v>
      </c>
      <c r="Q644" s="164" t="e">
        <f t="shared" si="658"/>
        <v>#N/A</v>
      </c>
      <c r="R644" s="164" t="e">
        <f t="shared" si="658"/>
        <v>#N/A</v>
      </c>
      <c r="S644" s="164" t="e">
        <f t="shared" si="658"/>
        <v>#N/A</v>
      </c>
      <c r="T644" s="164" t="e">
        <f t="shared" si="658"/>
        <v>#N/A</v>
      </c>
      <c r="U644" s="164" t="e">
        <f t="shared" si="658"/>
        <v>#N/A</v>
      </c>
      <c r="V644" s="135" t="e">
        <f t="shared" si="658"/>
        <v>#N/A</v>
      </c>
      <c r="W644" s="135" t="e">
        <f t="shared" si="658"/>
        <v>#N/A</v>
      </c>
      <c r="X644" s="135" t="e">
        <f t="shared" si="658"/>
        <v>#N/A</v>
      </c>
      <c r="Y644" s="135" t="e">
        <f t="shared" si="658"/>
        <v>#N/A</v>
      </c>
      <c r="Z644" s="135" t="e">
        <f t="shared" si="658"/>
        <v>#N/A</v>
      </c>
      <c r="AA644" s="135" t="e">
        <f t="shared" si="658"/>
        <v>#N/A</v>
      </c>
      <c r="AB644" s="135" t="e">
        <f t="shared" si="658"/>
        <v>#N/A</v>
      </c>
    </row>
    <row r="645" spans="1:28" ht="15.5">
      <c r="A645" s="29" t="s">
        <v>193</v>
      </c>
      <c r="B645" s="30" t="str">
        <f t="shared" si="0"/>
        <v>PhilippinesFlora</v>
      </c>
      <c r="C645" s="29" t="s">
        <v>30</v>
      </c>
      <c r="D645" s="30" t="s">
        <v>1541</v>
      </c>
      <c r="E645" s="120">
        <v>0.23793900000000001</v>
      </c>
      <c r="F645" s="181">
        <v>5.1003393000000001E-2</v>
      </c>
      <c r="G645" s="181">
        <v>9.3036627999999996E-2</v>
      </c>
      <c r="H645" s="181">
        <v>0.17359553799999999</v>
      </c>
      <c r="I645" s="120">
        <v>0.31941799999999998</v>
      </c>
      <c r="J645" s="28" t="s">
        <v>1649</v>
      </c>
      <c r="K645" s="135" t="e">
        <f t="shared" ref="K645:AB645" si="659">NA()</f>
        <v>#N/A</v>
      </c>
      <c r="L645" s="135" t="e">
        <f t="shared" si="659"/>
        <v>#N/A</v>
      </c>
      <c r="M645" s="164" t="e">
        <f t="shared" si="659"/>
        <v>#N/A</v>
      </c>
      <c r="N645" s="164" t="e">
        <f t="shared" si="659"/>
        <v>#N/A</v>
      </c>
      <c r="O645" s="165" t="e">
        <f t="shared" si="659"/>
        <v>#N/A</v>
      </c>
      <c r="P645" s="135" t="e">
        <f t="shared" si="659"/>
        <v>#N/A</v>
      </c>
      <c r="Q645" s="164" t="e">
        <f t="shared" si="659"/>
        <v>#N/A</v>
      </c>
      <c r="R645" s="164" t="e">
        <f t="shared" si="659"/>
        <v>#N/A</v>
      </c>
      <c r="S645" s="164" t="e">
        <f t="shared" si="659"/>
        <v>#N/A</v>
      </c>
      <c r="T645" s="164" t="e">
        <f t="shared" si="659"/>
        <v>#N/A</v>
      </c>
      <c r="U645" s="164" t="e">
        <f t="shared" si="659"/>
        <v>#N/A</v>
      </c>
      <c r="V645" s="135" t="e">
        <f t="shared" si="659"/>
        <v>#N/A</v>
      </c>
      <c r="W645" s="135" t="e">
        <f t="shared" si="659"/>
        <v>#N/A</v>
      </c>
      <c r="X645" s="135" t="e">
        <f t="shared" si="659"/>
        <v>#N/A</v>
      </c>
      <c r="Y645" s="135" t="e">
        <f t="shared" si="659"/>
        <v>#N/A</v>
      </c>
      <c r="Z645" s="135" t="e">
        <f t="shared" si="659"/>
        <v>#N/A</v>
      </c>
      <c r="AA645" s="135" t="e">
        <f t="shared" si="659"/>
        <v>#N/A</v>
      </c>
      <c r="AB645" s="135" t="e">
        <f t="shared" si="659"/>
        <v>#N/A</v>
      </c>
    </row>
    <row r="646" spans="1:28" ht="15.5">
      <c r="A646" s="29" t="s">
        <v>193</v>
      </c>
      <c r="B646" s="30" t="str">
        <f t="shared" si="0"/>
        <v>PhilippinesFloridablanca</v>
      </c>
      <c r="C646" s="29" t="s">
        <v>30</v>
      </c>
      <c r="D646" s="30" t="s">
        <v>489</v>
      </c>
      <c r="E646" s="120">
        <v>0.27002399999999999</v>
      </c>
      <c r="F646" s="181">
        <v>4.8033364000000002E-2</v>
      </c>
      <c r="G646" s="181">
        <v>9.7337071999999997E-2</v>
      </c>
      <c r="H646" s="181">
        <v>0.197558384</v>
      </c>
      <c r="I646" s="120">
        <v>0.32202799999999998</v>
      </c>
      <c r="J646" s="28" t="s">
        <v>1649</v>
      </c>
      <c r="K646" s="135" t="e">
        <f t="shared" ref="K646:AB646" si="660">NA()</f>
        <v>#N/A</v>
      </c>
      <c r="L646" s="135" t="e">
        <f t="shared" si="660"/>
        <v>#N/A</v>
      </c>
      <c r="M646" s="164" t="e">
        <f t="shared" si="660"/>
        <v>#N/A</v>
      </c>
      <c r="N646" s="164" t="e">
        <f t="shared" si="660"/>
        <v>#N/A</v>
      </c>
      <c r="O646" s="165" t="e">
        <f t="shared" si="660"/>
        <v>#N/A</v>
      </c>
      <c r="P646" s="135" t="e">
        <f t="shared" si="660"/>
        <v>#N/A</v>
      </c>
      <c r="Q646" s="164" t="e">
        <f t="shared" si="660"/>
        <v>#N/A</v>
      </c>
      <c r="R646" s="164" t="e">
        <f t="shared" si="660"/>
        <v>#N/A</v>
      </c>
      <c r="S646" s="164" t="e">
        <f t="shared" si="660"/>
        <v>#N/A</v>
      </c>
      <c r="T646" s="164" t="e">
        <f t="shared" si="660"/>
        <v>#N/A</v>
      </c>
      <c r="U646" s="164" t="e">
        <f t="shared" si="660"/>
        <v>#N/A</v>
      </c>
      <c r="V646" s="135" t="e">
        <f t="shared" si="660"/>
        <v>#N/A</v>
      </c>
      <c r="W646" s="135" t="e">
        <f t="shared" si="660"/>
        <v>#N/A</v>
      </c>
      <c r="X646" s="135" t="e">
        <f t="shared" si="660"/>
        <v>#N/A</v>
      </c>
      <c r="Y646" s="135" t="e">
        <f t="shared" si="660"/>
        <v>#N/A</v>
      </c>
      <c r="Z646" s="135" t="e">
        <f t="shared" si="660"/>
        <v>#N/A</v>
      </c>
      <c r="AA646" s="135" t="e">
        <f t="shared" si="660"/>
        <v>#N/A</v>
      </c>
      <c r="AB646" s="135" t="e">
        <f t="shared" si="660"/>
        <v>#N/A</v>
      </c>
    </row>
    <row r="647" spans="1:28" ht="15.5">
      <c r="A647" s="29" t="s">
        <v>193</v>
      </c>
      <c r="B647" s="30" t="str">
        <f t="shared" si="0"/>
        <v>PhilippinesGabaldon (Bitulok &amp; Sabani)</v>
      </c>
      <c r="C647" s="29" t="s">
        <v>30</v>
      </c>
      <c r="D647" s="30" t="s">
        <v>461</v>
      </c>
      <c r="E647" s="120">
        <v>0.246474</v>
      </c>
      <c r="F647" s="181">
        <v>5.1097984999999999E-2</v>
      </c>
      <c r="G647" s="181">
        <v>9.6289178000000003E-2</v>
      </c>
      <c r="H647" s="181">
        <v>0.177232004</v>
      </c>
      <c r="I647" s="120">
        <v>0.30068099999999998</v>
      </c>
      <c r="J647" s="28" t="s">
        <v>1649</v>
      </c>
      <c r="K647" s="135" t="e">
        <f t="shared" ref="K647:AB647" si="661">NA()</f>
        <v>#N/A</v>
      </c>
      <c r="L647" s="135" t="e">
        <f t="shared" si="661"/>
        <v>#N/A</v>
      </c>
      <c r="M647" s="164" t="e">
        <f t="shared" si="661"/>
        <v>#N/A</v>
      </c>
      <c r="N647" s="164" t="e">
        <f t="shared" si="661"/>
        <v>#N/A</v>
      </c>
      <c r="O647" s="165" t="e">
        <f t="shared" si="661"/>
        <v>#N/A</v>
      </c>
      <c r="P647" s="135" t="e">
        <f t="shared" si="661"/>
        <v>#N/A</v>
      </c>
      <c r="Q647" s="164" t="e">
        <f t="shared" si="661"/>
        <v>#N/A</v>
      </c>
      <c r="R647" s="164" t="e">
        <f t="shared" si="661"/>
        <v>#N/A</v>
      </c>
      <c r="S647" s="164" t="e">
        <f t="shared" si="661"/>
        <v>#N/A</v>
      </c>
      <c r="T647" s="164" t="e">
        <f t="shared" si="661"/>
        <v>#N/A</v>
      </c>
      <c r="U647" s="164" t="e">
        <f t="shared" si="661"/>
        <v>#N/A</v>
      </c>
      <c r="V647" s="135" t="e">
        <f t="shared" si="661"/>
        <v>#N/A</v>
      </c>
      <c r="W647" s="135" t="e">
        <f t="shared" si="661"/>
        <v>#N/A</v>
      </c>
      <c r="X647" s="135" t="e">
        <f t="shared" si="661"/>
        <v>#N/A</v>
      </c>
      <c r="Y647" s="135" t="e">
        <f t="shared" si="661"/>
        <v>#N/A</v>
      </c>
      <c r="Z647" s="135" t="e">
        <f t="shared" si="661"/>
        <v>#N/A</v>
      </c>
      <c r="AA647" s="135" t="e">
        <f t="shared" si="661"/>
        <v>#N/A</v>
      </c>
      <c r="AB647" s="135" t="e">
        <f t="shared" si="661"/>
        <v>#N/A</v>
      </c>
    </row>
    <row r="648" spans="1:28" ht="15.5">
      <c r="A648" s="29" t="s">
        <v>193</v>
      </c>
      <c r="B648" s="30" t="str">
        <f t="shared" si="0"/>
        <v>PhilippinesGainza</v>
      </c>
      <c r="C648" s="29" t="s">
        <v>30</v>
      </c>
      <c r="D648" s="30" t="s">
        <v>721</v>
      </c>
      <c r="E648" s="120">
        <v>0.23521600000000001</v>
      </c>
      <c r="F648" s="181">
        <v>5.7538625000000003E-2</v>
      </c>
      <c r="G648" s="181">
        <v>0.110992719</v>
      </c>
      <c r="H648" s="181">
        <v>0.192772154</v>
      </c>
      <c r="I648" s="120">
        <v>0.29222199999999998</v>
      </c>
      <c r="J648" s="28" t="s">
        <v>1649</v>
      </c>
      <c r="K648" s="135" t="e">
        <f t="shared" ref="K648:AB648" si="662">NA()</f>
        <v>#N/A</v>
      </c>
      <c r="L648" s="135" t="e">
        <f t="shared" si="662"/>
        <v>#N/A</v>
      </c>
      <c r="M648" s="164" t="e">
        <f t="shared" si="662"/>
        <v>#N/A</v>
      </c>
      <c r="N648" s="164" t="e">
        <f t="shared" si="662"/>
        <v>#N/A</v>
      </c>
      <c r="O648" s="165" t="e">
        <f t="shared" si="662"/>
        <v>#N/A</v>
      </c>
      <c r="P648" s="135" t="e">
        <f t="shared" si="662"/>
        <v>#N/A</v>
      </c>
      <c r="Q648" s="164" t="e">
        <f t="shared" si="662"/>
        <v>#N/A</v>
      </c>
      <c r="R648" s="164" t="e">
        <f t="shared" si="662"/>
        <v>#N/A</v>
      </c>
      <c r="S648" s="164" t="e">
        <f t="shared" si="662"/>
        <v>#N/A</v>
      </c>
      <c r="T648" s="164" t="e">
        <f t="shared" si="662"/>
        <v>#N/A</v>
      </c>
      <c r="U648" s="164" t="e">
        <f t="shared" si="662"/>
        <v>#N/A</v>
      </c>
      <c r="V648" s="135" t="e">
        <f t="shared" si="662"/>
        <v>#N/A</v>
      </c>
      <c r="W648" s="135" t="e">
        <f t="shared" si="662"/>
        <v>#N/A</v>
      </c>
      <c r="X648" s="135" t="e">
        <f t="shared" si="662"/>
        <v>#N/A</v>
      </c>
      <c r="Y648" s="135" t="e">
        <f t="shared" si="662"/>
        <v>#N/A</v>
      </c>
      <c r="Z648" s="135" t="e">
        <f t="shared" si="662"/>
        <v>#N/A</v>
      </c>
      <c r="AA648" s="135" t="e">
        <f t="shared" si="662"/>
        <v>#N/A</v>
      </c>
      <c r="AB648" s="135" t="e">
        <f t="shared" si="662"/>
        <v>#N/A</v>
      </c>
    </row>
    <row r="649" spans="1:28" ht="15.5">
      <c r="A649" s="29" t="s">
        <v>193</v>
      </c>
      <c r="B649" s="30" t="str">
        <f t="shared" si="0"/>
        <v>PhilippinesGalimuyod</v>
      </c>
      <c r="C649" s="29" t="s">
        <v>30</v>
      </c>
      <c r="D649" s="30" t="s">
        <v>229</v>
      </c>
      <c r="E649" s="120">
        <v>0.26823599999999997</v>
      </c>
      <c r="F649" s="181">
        <v>3.8425753999999999E-2</v>
      </c>
      <c r="G649" s="181">
        <v>7.9177521000000001E-2</v>
      </c>
      <c r="H649" s="181">
        <v>0.168403424</v>
      </c>
      <c r="I649" s="120">
        <v>0.34676200000000001</v>
      </c>
      <c r="J649" s="28" t="s">
        <v>1649</v>
      </c>
      <c r="K649" s="135" t="e">
        <f t="shared" ref="K649:AB649" si="663">NA()</f>
        <v>#N/A</v>
      </c>
      <c r="L649" s="135" t="e">
        <f t="shared" si="663"/>
        <v>#N/A</v>
      </c>
      <c r="M649" s="164" t="e">
        <f t="shared" si="663"/>
        <v>#N/A</v>
      </c>
      <c r="N649" s="164" t="e">
        <f t="shared" si="663"/>
        <v>#N/A</v>
      </c>
      <c r="O649" s="165" t="e">
        <f t="shared" si="663"/>
        <v>#N/A</v>
      </c>
      <c r="P649" s="135" t="e">
        <f t="shared" si="663"/>
        <v>#N/A</v>
      </c>
      <c r="Q649" s="164" t="e">
        <f t="shared" si="663"/>
        <v>#N/A</v>
      </c>
      <c r="R649" s="164" t="e">
        <f t="shared" si="663"/>
        <v>#N/A</v>
      </c>
      <c r="S649" s="164" t="e">
        <f t="shared" si="663"/>
        <v>#N/A</v>
      </c>
      <c r="T649" s="164" t="e">
        <f t="shared" si="663"/>
        <v>#N/A</v>
      </c>
      <c r="U649" s="164" t="e">
        <f t="shared" si="663"/>
        <v>#N/A</v>
      </c>
      <c r="V649" s="135" t="e">
        <f t="shared" si="663"/>
        <v>#N/A</v>
      </c>
      <c r="W649" s="135" t="e">
        <f t="shared" si="663"/>
        <v>#N/A</v>
      </c>
      <c r="X649" s="135" t="e">
        <f t="shared" si="663"/>
        <v>#N/A</v>
      </c>
      <c r="Y649" s="135" t="e">
        <f t="shared" si="663"/>
        <v>#N/A</v>
      </c>
      <c r="Z649" s="135" t="e">
        <f t="shared" si="663"/>
        <v>#N/A</v>
      </c>
      <c r="AA649" s="135" t="e">
        <f t="shared" si="663"/>
        <v>#N/A</v>
      </c>
      <c r="AB649" s="135" t="e">
        <f t="shared" si="663"/>
        <v>#N/A</v>
      </c>
    </row>
    <row r="650" spans="1:28" ht="15.5">
      <c r="A650" s="29" t="s">
        <v>193</v>
      </c>
      <c r="B650" s="30" t="str">
        <f t="shared" si="0"/>
        <v>PhilippinesGamay</v>
      </c>
      <c r="C650" s="29" t="s">
        <v>30</v>
      </c>
      <c r="D650" s="30" t="s">
        <v>1064</v>
      </c>
      <c r="E650" s="120">
        <v>0.23338</v>
      </c>
      <c r="F650" s="181">
        <v>6.0780059999999997E-2</v>
      </c>
      <c r="G650" s="181">
        <v>0.11428692999999999</v>
      </c>
      <c r="H650" s="181">
        <v>0.204925354</v>
      </c>
      <c r="I650" s="120">
        <v>0.29917899999999997</v>
      </c>
      <c r="J650" s="28" t="s">
        <v>1649</v>
      </c>
      <c r="K650" s="135" t="e">
        <f t="shared" ref="K650:AB650" si="664">NA()</f>
        <v>#N/A</v>
      </c>
      <c r="L650" s="135" t="e">
        <f t="shared" si="664"/>
        <v>#N/A</v>
      </c>
      <c r="M650" s="164" t="e">
        <f t="shared" si="664"/>
        <v>#N/A</v>
      </c>
      <c r="N650" s="164" t="e">
        <f t="shared" si="664"/>
        <v>#N/A</v>
      </c>
      <c r="O650" s="165" t="e">
        <f t="shared" si="664"/>
        <v>#N/A</v>
      </c>
      <c r="P650" s="135" t="e">
        <f t="shared" si="664"/>
        <v>#N/A</v>
      </c>
      <c r="Q650" s="164" t="e">
        <f t="shared" si="664"/>
        <v>#N/A</v>
      </c>
      <c r="R650" s="164" t="e">
        <f t="shared" si="664"/>
        <v>#N/A</v>
      </c>
      <c r="S650" s="164" t="e">
        <f t="shared" si="664"/>
        <v>#N/A</v>
      </c>
      <c r="T650" s="164" t="e">
        <f t="shared" si="664"/>
        <v>#N/A</v>
      </c>
      <c r="U650" s="164" t="e">
        <f t="shared" si="664"/>
        <v>#N/A</v>
      </c>
      <c r="V650" s="135" t="e">
        <f t="shared" si="664"/>
        <v>#N/A</v>
      </c>
      <c r="W650" s="135" t="e">
        <f t="shared" si="664"/>
        <v>#N/A</v>
      </c>
      <c r="X650" s="135" t="e">
        <f t="shared" si="664"/>
        <v>#N/A</v>
      </c>
      <c r="Y650" s="135" t="e">
        <f t="shared" si="664"/>
        <v>#N/A</v>
      </c>
      <c r="Z650" s="135" t="e">
        <f t="shared" si="664"/>
        <v>#N/A</v>
      </c>
      <c r="AA650" s="135" t="e">
        <f t="shared" si="664"/>
        <v>#N/A</v>
      </c>
      <c r="AB650" s="135" t="e">
        <f t="shared" si="664"/>
        <v>#N/A</v>
      </c>
    </row>
    <row r="651" spans="1:28" ht="15.5">
      <c r="A651" s="29" t="s">
        <v>193</v>
      </c>
      <c r="B651" s="30" t="str">
        <f t="shared" si="0"/>
        <v>PhilippinesGamu</v>
      </c>
      <c r="C651" s="29" t="s">
        <v>30</v>
      </c>
      <c r="D651" s="30" t="s">
        <v>374</v>
      </c>
      <c r="E651" s="120">
        <v>0.255718</v>
      </c>
      <c r="F651" s="181">
        <v>4.7384965000000001E-2</v>
      </c>
      <c r="G651" s="181">
        <v>9.2395666000000001E-2</v>
      </c>
      <c r="H651" s="181">
        <v>0.18428972699999999</v>
      </c>
      <c r="I651" s="120">
        <v>0.31731500000000001</v>
      </c>
      <c r="J651" s="28" t="s">
        <v>1649</v>
      </c>
      <c r="K651" s="135" t="e">
        <f t="shared" ref="K651:AB651" si="665">NA()</f>
        <v>#N/A</v>
      </c>
      <c r="L651" s="135" t="e">
        <f t="shared" si="665"/>
        <v>#N/A</v>
      </c>
      <c r="M651" s="164" t="e">
        <f t="shared" si="665"/>
        <v>#N/A</v>
      </c>
      <c r="N651" s="164" t="e">
        <f t="shared" si="665"/>
        <v>#N/A</v>
      </c>
      <c r="O651" s="165" t="e">
        <f t="shared" si="665"/>
        <v>#N/A</v>
      </c>
      <c r="P651" s="135" t="e">
        <f t="shared" si="665"/>
        <v>#N/A</v>
      </c>
      <c r="Q651" s="164" t="e">
        <f t="shared" si="665"/>
        <v>#N/A</v>
      </c>
      <c r="R651" s="164" t="e">
        <f t="shared" si="665"/>
        <v>#N/A</v>
      </c>
      <c r="S651" s="164" t="e">
        <f t="shared" si="665"/>
        <v>#N/A</v>
      </c>
      <c r="T651" s="164" t="e">
        <f t="shared" si="665"/>
        <v>#N/A</v>
      </c>
      <c r="U651" s="164" t="e">
        <f t="shared" si="665"/>
        <v>#N/A</v>
      </c>
      <c r="V651" s="135" t="e">
        <f t="shared" si="665"/>
        <v>#N/A</v>
      </c>
      <c r="W651" s="135" t="e">
        <f t="shared" si="665"/>
        <v>#N/A</v>
      </c>
      <c r="X651" s="135" t="e">
        <f t="shared" si="665"/>
        <v>#N/A</v>
      </c>
      <c r="Y651" s="135" t="e">
        <f t="shared" si="665"/>
        <v>#N/A</v>
      </c>
      <c r="Z651" s="135" t="e">
        <f t="shared" si="665"/>
        <v>#N/A</v>
      </c>
      <c r="AA651" s="135" t="e">
        <f t="shared" si="665"/>
        <v>#N/A</v>
      </c>
      <c r="AB651" s="135" t="e">
        <f t="shared" si="665"/>
        <v>#N/A</v>
      </c>
    </row>
    <row r="652" spans="1:28" ht="15.5">
      <c r="A652" s="29" t="s">
        <v>193</v>
      </c>
      <c r="B652" s="30" t="str">
        <f t="shared" si="0"/>
        <v>PhilippinesGanassi</v>
      </c>
      <c r="C652" s="29" t="s">
        <v>30</v>
      </c>
      <c r="D652" s="30" t="s">
        <v>1571</v>
      </c>
      <c r="E652" s="120">
        <v>0.26716200000000001</v>
      </c>
      <c r="F652" s="181">
        <v>6.704032E-2</v>
      </c>
      <c r="G652" s="181">
        <v>0.123262079</v>
      </c>
      <c r="H652" s="181">
        <v>0.196558916</v>
      </c>
      <c r="I652" s="120">
        <v>0.24843599999999999</v>
      </c>
      <c r="J652" s="28" t="s">
        <v>1649</v>
      </c>
      <c r="K652" s="135" t="e">
        <f t="shared" ref="K652:AB652" si="666">NA()</f>
        <v>#N/A</v>
      </c>
      <c r="L652" s="135" t="e">
        <f t="shared" si="666"/>
        <v>#N/A</v>
      </c>
      <c r="M652" s="164" t="e">
        <f t="shared" si="666"/>
        <v>#N/A</v>
      </c>
      <c r="N652" s="164" t="e">
        <f t="shared" si="666"/>
        <v>#N/A</v>
      </c>
      <c r="O652" s="165" t="e">
        <f t="shared" si="666"/>
        <v>#N/A</v>
      </c>
      <c r="P652" s="135" t="e">
        <f t="shared" si="666"/>
        <v>#N/A</v>
      </c>
      <c r="Q652" s="164" t="e">
        <f t="shared" si="666"/>
        <v>#N/A</v>
      </c>
      <c r="R652" s="164" t="e">
        <f t="shared" si="666"/>
        <v>#N/A</v>
      </c>
      <c r="S652" s="164" t="e">
        <f t="shared" si="666"/>
        <v>#N/A</v>
      </c>
      <c r="T652" s="164" t="e">
        <f t="shared" si="666"/>
        <v>#N/A</v>
      </c>
      <c r="U652" s="164" t="e">
        <f t="shared" si="666"/>
        <v>#N/A</v>
      </c>
      <c r="V652" s="135" t="e">
        <f t="shared" si="666"/>
        <v>#N/A</v>
      </c>
      <c r="W652" s="135" t="e">
        <f t="shared" si="666"/>
        <v>#N/A</v>
      </c>
      <c r="X652" s="135" t="e">
        <f t="shared" si="666"/>
        <v>#N/A</v>
      </c>
      <c r="Y652" s="135" t="e">
        <f t="shared" si="666"/>
        <v>#N/A</v>
      </c>
      <c r="Z652" s="135" t="e">
        <f t="shared" si="666"/>
        <v>#N/A</v>
      </c>
      <c r="AA652" s="135" t="e">
        <f t="shared" si="666"/>
        <v>#N/A</v>
      </c>
      <c r="AB652" s="135" t="e">
        <f t="shared" si="666"/>
        <v>#N/A</v>
      </c>
    </row>
    <row r="653" spans="1:28" ht="15.5">
      <c r="A653" s="29" t="s">
        <v>193</v>
      </c>
      <c r="B653" s="30" t="str">
        <f t="shared" si="0"/>
        <v>PhilippinesGandara</v>
      </c>
      <c r="C653" s="29" t="s">
        <v>30</v>
      </c>
      <c r="D653" s="30" t="s">
        <v>1085</v>
      </c>
      <c r="E653" s="120">
        <v>0.23697499999999999</v>
      </c>
      <c r="F653" s="181">
        <v>6.3861299999999996E-2</v>
      </c>
      <c r="G653" s="181">
        <v>0.12368589200000001</v>
      </c>
      <c r="H653" s="181">
        <v>0.21269675299999999</v>
      </c>
      <c r="I653" s="120">
        <v>0.28829100000000002</v>
      </c>
      <c r="J653" s="28" t="s">
        <v>1649</v>
      </c>
      <c r="K653" s="135" t="e">
        <f t="shared" ref="K653:AB653" si="667">NA()</f>
        <v>#N/A</v>
      </c>
      <c r="L653" s="135" t="e">
        <f t="shared" si="667"/>
        <v>#N/A</v>
      </c>
      <c r="M653" s="164" t="e">
        <f t="shared" si="667"/>
        <v>#N/A</v>
      </c>
      <c r="N653" s="164" t="e">
        <f t="shared" si="667"/>
        <v>#N/A</v>
      </c>
      <c r="O653" s="165" t="e">
        <f t="shared" si="667"/>
        <v>#N/A</v>
      </c>
      <c r="P653" s="135" t="e">
        <f t="shared" si="667"/>
        <v>#N/A</v>
      </c>
      <c r="Q653" s="164" t="e">
        <f t="shared" si="667"/>
        <v>#N/A</v>
      </c>
      <c r="R653" s="164" t="e">
        <f t="shared" si="667"/>
        <v>#N/A</v>
      </c>
      <c r="S653" s="164" t="e">
        <f t="shared" si="667"/>
        <v>#N/A</v>
      </c>
      <c r="T653" s="164" t="e">
        <f t="shared" si="667"/>
        <v>#N/A</v>
      </c>
      <c r="U653" s="164" t="e">
        <f t="shared" si="667"/>
        <v>#N/A</v>
      </c>
      <c r="V653" s="135" t="e">
        <f t="shared" si="667"/>
        <v>#N/A</v>
      </c>
      <c r="W653" s="135" t="e">
        <f t="shared" si="667"/>
        <v>#N/A</v>
      </c>
      <c r="X653" s="135" t="e">
        <f t="shared" si="667"/>
        <v>#N/A</v>
      </c>
      <c r="Y653" s="135" t="e">
        <f t="shared" si="667"/>
        <v>#N/A</v>
      </c>
      <c r="Z653" s="135" t="e">
        <f t="shared" si="667"/>
        <v>#N/A</v>
      </c>
      <c r="AA653" s="135" t="e">
        <f t="shared" si="667"/>
        <v>#N/A</v>
      </c>
      <c r="AB653" s="135" t="e">
        <f t="shared" si="667"/>
        <v>#N/A</v>
      </c>
    </row>
    <row r="654" spans="1:28" ht="15.5">
      <c r="A654" s="29" t="s">
        <v>193</v>
      </c>
      <c r="B654" s="30" t="str">
        <f t="shared" si="0"/>
        <v>PhilippinesGarchitorena</v>
      </c>
      <c r="C654" s="29" t="s">
        <v>30</v>
      </c>
      <c r="D654" s="30" t="s">
        <v>722</v>
      </c>
      <c r="E654" s="120">
        <v>0.202295</v>
      </c>
      <c r="F654" s="181">
        <v>7.1084782999999999E-2</v>
      </c>
      <c r="G654" s="181">
        <v>0.117512033</v>
      </c>
      <c r="H654" s="181">
        <v>0.17856349499999999</v>
      </c>
      <c r="I654" s="120">
        <v>0.25220300000000001</v>
      </c>
      <c r="J654" s="28" t="s">
        <v>1649</v>
      </c>
      <c r="K654" s="135" t="e">
        <f t="shared" ref="K654:AB654" si="668">NA()</f>
        <v>#N/A</v>
      </c>
      <c r="L654" s="135" t="e">
        <f t="shared" si="668"/>
        <v>#N/A</v>
      </c>
      <c r="M654" s="164" t="e">
        <f t="shared" si="668"/>
        <v>#N/A</v>
      </c>
      <c r="N654" s="164" t="e">
        <f t="shared" si="668"/>
        <v>#N/A</v>
      </c>
      <c r="O654" s="165" t="e">
        <f t="shared" si="668"/>
        <v>#N/A</v>
      </c>
      <c r="P654" s="135" t="e">
        <f t="shared" si="668"/>
        <v>#N/A</v>
      </c>
      <c r="Q654" s="164" t="e">
        <f t="shared" si="668"/>
        <v>#N/A</v>
      </c>
      <c r="R654" s="164" t="e">
        <f t="shared" si="668"/>
        <v>#N/A</v>
      </c>
      <c r="S654" s="164" t="e">
        <f t="shared" si="668"/>
        <v>#N/A</v>
      </c>
      <c r="T654" s="164" t="e">
        <f t="shared" si="668"/>
        <v>#N/A</v>
      </c>
      <c r="U654" s="164" t="e">
        <f t="shared" si="668"/>
        <v>#N/A</v>
      </c>
      <c r="V654" s="135" t="e">
        <f t="shared" si="668"/>
        <v>#N/A</v>
      </c>
      <c r="W654" s="135" t="e">
        <f t="shared" si="668"/>
        <v>#N/A</v>
      </c>
      <c r="X654" s="135" t="e">
        <f t="shared" si="668"/>
        <v>#N/A</v>
      </c>
      <c r="Y654" s="135" t="e">
        <f t="shared" si="668"/>
        <v>#N/A</v>
      </c>
      <c r="Z654" s="135" t="e">
        <f t="shared" si="668"/>
        <v>#N/A</v>
      </c>
      <c r="AA654" s="135" t="e">
        <f t="shared" si="668"/>
        <v>#N/A</v>
      </c>
      <c r="AB654" s="135" t="e">
        <f t="shared" si="668"/>
        <v>#N/A</v>
      </c>
    </row>
    <row r="655" spans="1:28" ht="15.5">
      <c r="A655" s="29" t="s">
        <v>193</v>
      </c>
      <c r="B655" s="30" t="str">
        <f t="shared" si="0"/>
        <v>PhilippinesGarcia Hernandez</v>
      </c>
      <c r="C655" s="29" t="s">
        <v>30</v>
      </c>
      <c r="D655" s="30" t="s">
        <v>913</v>
      </c>
      <c r="E655" s="120">
        <v>0.24291099999999999</v>
      </c>
      <c r="F655" s="181">
        <v>4.9309746000000002E-2</v>
      </c>
      <c r="G655" s="181">
        <v>9.4196907999999996E-2</v>
      </c>
      <c r="H655" s="181">
        <v>0.17909399000000001</v>
      </c>
      <c r="I655" s="120">
        <v>0.32764300000000002</v>
      </c>
      <c r="J655" s="28" t="s">
        <v>1649</v>
      </c>
      <c r="K655" s="135" t="e">
        <f t="shared" ref="K655:AB655" si="669">NA()</f>
        <v>#N/A</v>
      </c>
      <c r="L655" s="135" t="e">
        <f t="shared" si="669"/>
        <v>#N/A</v>
      </c>
      <c r="M655" s="164" t="e">
        <f t="shared" si="669"/>
        <v>#N/A</v>
      </c>
      <c r="N655" s="164" t="e">
        <f t="shared" si="669"/>
        <v>#N/A</v>
      </c>
      <c r="O655" s="165" t="e">
        <f t="shared" si="669"/>
        <v>#N/A</v>
      </c>
      <c r="P655" s="135" t="e">
        <f t="shared" si="669"/>
        <v>#N/A</v>
      </c>
      <c r="Q655" s="164" t="e">
        <f t="shared" si="669"/>
        <v>#N/A</v>
      </c>
      <c r="R655" s="164" t="e">
        <f t="shared" si="669"/>
        <v>#N/A</v>
      </c>
      <c r="S655" s="164" t="e">
        <f t="shared" si="669"/>
        <v>#N/A</v>
      </c>
      <c r="T655" s="164" t="e">
        <f t="shared" si="669"/>
        <v>#N/A</v>
      </c>
      <c r="U655" s="164" t="e">
        <f t="shared" si="669"/>
        <v>#N/A</v>
      </c>
      <c r="V655" s="135" t="e">
        <f t="shared" si="669"/>
        <v>#N/A</v>
      </c>
      <c r="W655" s="135" t="e">
        <f t="shared" si="669"/>
        <v>#N/A</v>
      </c>
      <c r="X655" s="135" t="e">
        <f t="shared" si="669"/>
        <v>#N/A</v>
      </c>
      <c r="Y655" s="135" t="e">
        <f t="shared" si="669"/>
        <v>#N/A</v>
      </c>
      <c r="Z655" s="135" t="e">
        <f t="shared" si="669"/>
        <v>#N/A</v>
      </c>
      <c r="AA655" s="135" t="e">
        <f t="shared" si="669"/>
        <v>#N/A</v>
      </c>
      <c r="AB655" s="135" t="e">
        <f t="shared" si="669"/>
        <v>#N/A</v>
      </c>
    </row>
    <row r="656" spans="1:28" ht="15.5">
      <c r="A656" s="29" t="s">
        <v>193</v>
      </c>
      <c r="B656" s="30" t="str">
        <f t="shared" si="0"/>
        <v>PhilippinesGasan</v>
      </c>
      <c r="C656" s="29" t="s">
        <v>30</v>
      </c>
      <c r="D656" s="30" t="s">
        <v>1767</v>
      </c>
      <c r="E656" s="120">
        <v>0.22120100000000001</v>
      </c>
      <c r="F656" s="181">
        <v>6.0382450999999997E-2</v>
      </c>
      <c r="G656" s="181">
        <v>0.106724475</v>
      </c>
      <c r="H656" s="181">
        <v>0.17287814400000001</v>
      </c>
      <c r="I656" s="120">
        <v>0.28850399999999998</v>
      </c>
      <c r="J656" s="28" t="s">
        <v>1649</v>
      </c>
      <c r="K656" s="135" t="e">
        <f t="shared" ref="K656:AB656" si="670">NA()</f>
        <v>#N/A</v>
      </c>
      <c r="L656" s="135" t="e">
        <f t="shared" si="670"/>
        <v>#N/A</v>
      </c>
      <c r="M656" s="164" t="e">
        <f t="shared" si="670"/>
        <v>#N/A</v>
      </c>
      <c r="N656" s="164" t="e">
        <f t="shared" si="670"/>
        <v>#N/A</v>
      </c>
      <c r="O656" s="165" t="e">
        <f t="shared" si="670"/>
        <v>#N/A</v>
      </c>
      <c r="P656" s="135" t="e">
        <f t="shared" si="670"/>
        <v>#N/A</v>
      </c>
      <c r="Q656" s="164" t="e">
        <f t="shared" si="670"/>
        <v>#N/A</v>
      </c>
      <c r="R656" s="164" t="e">
        <f t="shared" si="670"/>
        <v>#N/A</v>
      </c>
      <c r="S656" s="164" t="e">
        <f t="shared" si="670"/>
        <v>#N/A</v>
      </c>
      <c r="T656" s="164" t="e">
        <f t="shared" si="670"/>
        <v>#N/A</v>
      </c>
      <c r="U656" s="164" t="e">
        <f t="shared" si="670"/>
        <v>#N/A</v>
      </c>
      <c r="V656" s="135" t="e">
        <f t="shared" si="670"/>
        <v>#N/A</v>
      </c>
      <c r="W656" s="135" t="e">
        <f t="shared" si="670"/>
        <v>#N/A</v>
      </c>
      <c r="X656" s="135" t="e">
        <f t="shared" si="670"/>
        <v>#N/A</v>
      </c>
      <c r="Y656" s="135" t="e">
        <f t="shared" si="670"/>
        <v>#N/A</v>
      </c>
      <c r="Z656" s="135" t="e">
        <f t="shared" si="670"/>
        <v>#N/A</v>
      </c>
      <c r="AA656" s="135" t="e">
        <f t="shared" si="670"/>
        <v>#N/A</v>
      </c>
      <c r="AB656" s="135" t="e">
        <f t="shared" si="670"/>
        <v>#N/A</v>
      </c>
    </row>
    <row r="657" spans="1:28" ht="15.5">
      <c r="A657" s="29" t="s">
        <v>193</v>
      </c>
      <c r="B657" s="30" t="str">
        <f t="shared" si="0"/>
        <v>PhilippinesGattaran</v>
      </c>
      <c r="C657" s="29" t="s">
        <v>30</v>
      </c>
      <c r="D657" s="30" t="s">
        <v>344</v>
      </c>
      <c r="E657" s="120">
        <v>0.243395</v>
      </c>
      <c r="F657" s="181">
        <v>4.6698787999999998E-2</v>
      </c>
      <c r="G657" s="181">
        <v>9.0273732999999995E-2</v>
      </c>
      <c r="H657" s="181">
        <v>0.18035332900000001</v>
      </c>
      <c r="I657" s="120">
        <v>0.32002599999999998</v>
      </c>
      <c r="J657" s="28" t="s">
        <v>1649</v>
      </c>
      <c r="K657" s="135" t="e">
        <f t="shared" ref="K657:AB657" si="671">NA()</f>
        <v>#N/A</v>
      </c>
      <c r="L657" s="135" t="e">
        <f t="shared" si="671"/>
        <v>#N/A</v>
      </c>
      <c r="M657" s="164" t="e">
        <f t="shared" si="671"/>
        <v>#N/A</v>
      </c>
      <c r="N657" s="164" t="e">
        <f t="shared" si="671"/>
        <v>#N/A</v>
      </c>
      <c r="O657" s="165" t="e">
        <f t="shared" si="671"/>
        <v>#N/A</v>
      </c>
      <c r="P657" s="135" t="e">
        <f t="shared" si="671"/>
        <v>#N/A</v>
      </c>
      <c r="Q657" s="164" t="e">
        <f t="shared" si="671"/>
        <v>#N/A</v>
      </c>
      <c r="R657" s="164" t="e">
        <f t="shared" si="671"/>
        <v>#N/A</v>
      </c>
      <c r="S657" s="164" t="e">
        <f t="shared" si="671"/>
        <v>#N/A</v>
      </c>
      <c r="T657" s="164" t="e">
        <f t="shared" si="671"/>
        <v>#N/A</v>
      </c>
      <c r="U657" s="164" t="e">
        <f t="shared" si="671"/>
        <v>#N/A</v>
      </c>
      <c r="V657" s="135" t="e">
        <f t="shared" si="671"/>
        <v>#N/A</v>
      </c>
      <c r="W657" s="135" t="e">
        <f t="shared" si="671"/>
        <v>#N/A</v>
      </c>
      <c r="X657" s="135" t="e">
        <f t="shared" si="671"/>
        <v>#N/A</v>
      </c>
      <c r="Y657" s="135" t="e">
        <f t="shared" si="671"/>
        <v>#N/A</v>
      </c>
      <c r="Z657" s="135" t="e">
        <f t="shared" si="671"/>
        <v>#N/A</v>
      </c>
      <c r="AA657" s="135" t="e">
        <f t="shared" si="671"/>
        <v>#N/A</v>
      </c>
      <c r="AB657" s="135" t="e">
        <f t="shared" si="671"/>
        <v>#N/A</v>
      </c>
    </row>
    <row r="658" spans="1:28" ht="15.5">
      <c r="A658" s="29" t="s">
        <v>193</v>
      </c>
      <c r="B658" s="30" t="str">
        <f t="shared" si="0"/>
        <v>PhilippinesGen. Mariano Alvarez</v>
      </c>
      <c r="C658" s="29" t="s">
        <v>30</v>
      </c>
      <c r="D658" s="30" t="s">
        <v>595</v>
      </c>
      <c r="E658" s="120">
        <v>0.26942199999999999</v>
      </c>
      <c r="F658" s="181">
        <v>5.0476012000000001E-2</v>
      </c>
      <c r="G658" s="181">
        <v>0.10037191500000001</v>
      </c>
      <c r="H658" s="181">
        <v>0.20225211600000001</v>
      </c>
      <c r="I658" s="120">
        <v>0.30850899999999998</v>
      </c>
      <c r="J658" s="28" t="s">
        <v>1649</v>
      </c>
      <c r="K658" s="135" t="e">
        <f t="shared" ref="K658:AB658" si="672">NA()</f>
        <v>#N/A</v>
      </c>
      <c r="L658" s="135" t="e">
        <f t="shared" si="672"/>
        <v>#N/A</v>
      </c>
      <c r="M658" s="164" t="e">
        <f t="shared" si="672"/>
        <v>#N/A</v>
      </c>
      <c r="N658" s="164" t="e">
        <f t="shared" si="672"/>
        <v>#N/A</v>
      </c>
      <c r="O658" s="165" t="e">
        <f t="shared" si="672"/>
        <v>#N/A</v>
      </c>
      <c r="P658" s="135" t="e">
        <f t="shared" si="672"/>
        <v>#N/A</v>
      </c>
      <c r="Q658" s="164" t="e">
        <f t="shared" si="672"/>
        <v>#N/A</v>
      </c>
      <c r="R658" s="164" t="e">
        <f t="shared" si="672"/>
        <v>#N/A</v>
      </c>
      <c r="S658" s="164" t="e">
        <f t="shared" si="672"/>
        <v>#N/A</v>
      </c>
      <c r="T658" s="164" t="e">
        <f t="shared" si="672"/>
        <v>#N/A</v>
      </c>
      <c r="U658" s="164" t="e">
        <f t="shared" si="672"/>
        <v>#N/A</v>
      </c>
      <c r="V658" s="135" t="e">
        <f t="shared" si="672"/>
        <v>#N/A</v>
      </c>
      <c r="W658" s="135" t="e">
        <f t="shared" si="672"/>
        <v>#N/A</v>
      </c>
      <c r="X658" s="135" t="e">
        <f t="shared" si="672"/>
        <v>#N/A</v>
      </c>
      <c r="Y658" s="135" t="e">
        <f t="shared" si="672"/>
        <v>#N/A</v>
      </c>
      <c r="Z658" s="135" t="e">
        <f t="shared" si="672"/>
        <v>#N/A</v>
      </c>
      <c r="AA658" s="135" t="e">
        <f t="shared" si="672"/>
        <v>#N/A</v>
      </c>
      <c r="AB658" s="135" t="e">
        <f t="shared" si="672"/>
        <v>#N/A</v>
      </c>
    </row>
    <row r="659" spans="1:28" ht="15.5">
      <c r="A659" s="29" t="s">
        <v>193</v>
      </c>
      <c r="B659" s="30" t="str">
        <f t="shared" si="0"/>
        <v>PhilippinesGen. S.K. Pendatun</v>
      </c>
      <c r="C659" s="29" t="s">
        <v>30</v>
      </c>
      <c r="D659" s="30" t="s">
        <v>1632</v>
      </c>
      <c r="E659" s="120">
        <v>0.24765999999999999</v>
      </c>
      <c r="F659" s="181">
        <v>7.5828202999999997E-2</v>
      </c>
      <c r="G659" s="181">
        <v>0.143436644</v>
      </c>
      <c r="H659" s="181">
        <v>0.21531509099999999</v>
      </c>
      <c r="I659" s="120">
        <v>0.23605999999999999</v>
      </c>
      <c r="J659" s="28" t="s">
        <v>1649</v>
      </c>
      <c r="K659" s="135" t="e">
        <f t="shared" ref="K659:AB659" si="673">NA()</f>
        <v>#N/A</v>
      </c>
      <c r="L659" s="135" t="e">
        <f t="shared" si="673"/>
        <v>#N/A</v>
      </c>
      <c r="M659" s="164" t="e">
        <f t="shared" si="673"/>
        <v>#N/A</v>
      </c>
      <c r="N659" s="164" t="e">
        <f t="shared" si="673"/>
        <v>#N/A</v>
      </c>
      <c r="O659" s="165" t="e">
        <f t="shared" si="673"/>
        <v>#N/A</v>
      </c>
      <c r="P659" s="135" t="e">
        <f t="shared" si="673"/>
        <v>#N/A</v>
      </c>
      <c r="Q659" s="164" t="e">
        <f t="shared" si="673"/>
        <v>#N/A</v>
      </c>
      <c r="R659" s="164" t="e">
        <f t="shared" si="673"/>
        <v>#N/A</v>
      </c>
      <c r="S659" s="164" t="e">
        <f t="shared" si="673"/>
        <v>#N/A</v>
      </c>
      <c r="T659" s="164" t="e">
        <f t="shared" si="673"/>
        <v>#N/A</v>
      </c>
      <c r="U659" s="164" t="e">
        <f t="shared" si="673"/>
        <v>#N/A</v>
      </c>
      <c r="V659" s="135" t="e">
        <f t="shared" si="673"/>
        <v>#N/A</v>
      </c>
      <c r="W659" s="135" t="e">
        <f t="shared" si="673"/>
        <v>#N/A</v>
      </c>
      <c r="X659" s="135" t="e">
        <f t="shared" si="673"/>
        <v>#N/A</v>
      </c>
      <c r="Y659" s="135" t="e">
        <f t="shared" si="673"/>
        <v>#N/A</v>
      </c>
      <c r="Z659" s="135" t="e">
        <f t="shared" si="673"/>
        <v>#N/A</v>
      </c>
      <c r="AA659" s="135" t="e">
        <f t="shared" si="673"/>
        <v>#N/A</v>
      </c>
      <c r="AB659" s="135" t="e">
        <f t="shared" si="673"/>
        <v>#N/A</v>
      </c>
    </row>
    <row r="660" spans="1:28" ht="15.5">
      <c r="A660" s="29" t="s">
        <v>193</v>
      </c>
      <c r="B660" s="30" t="str">
        <f t="shared" si="0"/>
        <v>PhilippinesGeneral Emilio Aguinaldo</v>
      </c>
      <c r="C660" s="29" t="s">
        <v>30</v>
      </c>
      <c r="D660" s="30" t="s">
        <v>579</v>
      </c>
      <c r="E660" s="120">
        <v>0.26746199999999998</v>
      </c>
      <c r="F660" s="181">
        <v>4.4239423999999999E-2</v>
      </c>
      <c r="G660" s="181">
        <v>8.6633663E-2</v>
      </c>
      <c r="H660" s="181">
        <v>0.18366336599999999</v>
      </c>
      <c r="I660" s="120">
        <v>0.33096300000000001</v>
      </c>
      <c r="J660" s="28" t="s">
        <v>1649</v>
      </c>
      <c r="K660" s="135" t="e">
        <f t="shared" ref="K660:AB660" si="674">NA()</f>
        <v>#N/A</v>
      </c>
      <c r="L660" s="135" t="e">
        <f t="shared" si="674"/>
        <v>#N/A</v>
      </c>
      <c r="M660" s="164" t="e">
        <f t="shared" si="674"/>
        <v>#N/A</v>
      </c>
      <c r="N660" s="164" t="e">
        <f t="shared" si="674"/>
        <v>#N/A</v>
      </c>
      <c r="O660" s="165" t="e">
        <f t="shared" si="674"/>
        <v>#N/A</v>
      </c>
      <c r="P660" s="135" t="e">
        <f t="shared" si="674"/>
        <v>#N/A</v>
      </c>
      <c r="Q660" s="164" t="e">
        <f t="shared" si="674"/>
        <v>#N/A</v>
      </c>
      <c r="R660" s="164" t="e">
        <f t="shared" si="674"/>
        <v>#N/A</v>
      </c>
      <c r="S660" s="164" t="e">
        <f t="shared" si="674"/>
        <v>#N/A</v>
      </c>
      <c r="T660" s="164" t="e">
        <f t="shared" si="674"/>
        <v>#N/A</v>
      </c>
      <c r="U660" s="164" t="e">
        <f t="shared" si="674"/>
        <v>#N/A</v>
      </c>
      <c r="V660" s="135" t="e">
        <f t="shared" si="674"/>
        <v>#N/A</v>
      </c>
      <c r="W660" s="135" t="e">
        <f t="shared" si="674"/>
        <v>#N/A</v>
      </c>
      <c r="X660" s="135" t="e">
        <f t="shared" si="674"/>
        <v>#N/A</v>
      </c>
      <c r="Y660" s="135" t="e">
        <f t="shared" si="674"/>
        <v>#N/A</v>
      </c>
      <c r="Z660" s="135" t="e">
        <f t="shared" si="674"/>
        <v>#N/A</v>
      </c>
      <c r="AA660" s="135" t="e">
        <f t="shared" si="674"/>
        <v>#N/A</v>
      </c>
      <c r="AB660" s="135" t="e">
        <f t="shared" si="674"/>
        <v>#N/A</v>
      </c>
    </row>
    <row r="661" spans="1:28" ht="15.5">
      <c r="A661" s="29" t="s">
        <v>193</v>
      </c>
      <c r="B661" s="30" t="str">
        <f t="shared" si="0"/>
        <v>PhilippinesGeneral Luna</v>
      </c>
      <c r="C661" s="29" t="s">
        <v>30</v>
      </c>
      <c r="D661" s="30" t="s">
        <v>634</v>
      </c>
      <c r="E661" s="120">
        <v>0.23908499999999999</v>
      </c>
      <c r="F661" s="181">
        <v>5.7737201000000002E-2</v>
      </c>
      <c r="G661" s="181">
        <v>0.108655957</v>
      </c>
      <c r="H661" s="181">
        <v>0.19401363699999999</v>
      </c>
      <c r="I661" s="120">
        <v>0.29756199999999999</v>
      </c>
      <c r="J661" s="28" t="s">
        <v>1649</v>
      </c>
      <c r="K661" s="135" t="e">
        <f t="shared" ref="K661:AB661" si="675">NA()</f>
        <v>#N/A</v>
      </c>
      <c r="L661" s="135" t="e">
        <f t="shared" si="675"/>
        <v>#N/A</v>
      </c>
      <c r="M661" s="164" t="e">
        <f t="shared" si="675"/>
        <v>#N/A</v>
      </c>
      <c r="N661" s="164" t="e">
        <f t="shared" si="675"/>
        <v>#N/A</v>
      </c>
      <c r="O661" s="165" t="e">
        <f t="shared" si="675"/>
        <v>#N/A</v>
      </c>
      <c r="P661" s="135" t="e">
        <f t="shared" si="675"/>
        <v>#N/A</v>
      </c>
      <c r="Q661" s="164" t="e">
        <f t="shared" si="675"/>
        <v>#N/A</v>
      </c>
      <c r="R661" s="164" t="e">
        <f t="shared" si="675"/>
        <v>#N/A</v>
      </c>
      <c r="S661" s="164" t="e">
        <f t="shared" si="675"/>
        <v>#N/A</v>
      </c>
      <c r="T661" s="164" t="e">
        <f t="shared" si="675"/>
        <v>#N/A</v>
      </c>
      <c r="U661" s="164" t="e">
        <f t="shared" si="675"/>
        <v>#N/A</v>
      </c>
      <c r="V661" s="135" t="e">
        <f t="shared" si="675"/>
        <v>#N/A</v>
      </c>
      <c r="W661" s="135" t="e">
        <f t="shared" si="675"/>
        <v>#N/A</v>
      </c>
      <c r="X661" s="135" t="e">
        <f t="shared" si="675"/>
        <v>#N/A</v>
      </c>
      <c r="Y661" s="135" t="e">
        <f t="shared" si="675"/>
        <v>#N/A</v>
      </c>
      <c r="Z661" s="135" t="e">
        <f t="shared" si="675"/>
        <v>#N/A</v>
      </c>
      <c r="AA661" s="135" t="e">
        <f t="shared" si="675"/>
        <v>#N/A</v>
      </c>
      <c r="AB661" s="135" t="e">
        <f t="shared" si="675"/>
        <v>#N/A</v>
      </c>
    </row>
    <row r="662" spans="1:28" ht="15.5">
      <c r="A662" s="29" t="s">
        <v>193</v>
      </c>
      <c r="B662" s="30" t="str">
        <f t="shared" si="0"/>
        <v>PhilippinesGeneral Macarthur</v>
      </c>
      <c r="C662" s="29" t="s">
        <v>30</v>
      </c>
      <c r="D662" s="30" t="s">
        <v>1000</v>
      </c>
      <c r="E662" s="120">
        <v>0.21993099999999999</v>
      </c>
      <c r="F662" s="181">
        <v>5.8213057999999998E-2</v>
      </c>
      <c r="G662" s="181">
        <v>0.109690722</v>
      </c>
      <c r="H662" s="181">
        <v>0.203298969</v>
      </c>
      <c r="I662" s="120">
        <v>0.29725099999999999</v>
      </c>
      <c r="J662" s="28" t="s">
        <v>1649</v>
      </c>
      <c r="K662" s="135" t="e">
        <f t="shared" ref="K662:AB662" si="676">NA()</f>
        <v>#N/A</v>
      </c>
      <c r="L662" s="135" t="e">
        <f t="shared" si="676"/>
        <v>#N/A</v>
      </c>
      <c r="M662" s="164" t="e">
        <f t="shared" si="676"/>
        <v>#N/A</v>
      </c>
      <c r="N662" s="164" t="e">
        <f t="shared" si="676"/>
        <v>#N/A</v>
      </c>
      <c r="O662" s="165" t="e">
        <f t="shared" si="676"/>
        <v>#N/A</v>
      </c>
      <c r="P662" s="135" t="e">
        <f t="shared" si="676"/>
        <v>#N/A</v>
      </c>
      <c r="Q662" s="164" t="e">
        <f t="shared" si="676"/>
        <v>#N/A</v>
      </c>
      <c r="R662" s="164" t="e">
        <f t="shared" si="676"/>
        <v>#N/A</v>
      </c>
      <c r="S662" s="164" t="e">
        <f t="shared" si="676"/>
        <v>#N/A</v>
      </c>
      <c r="T662" s="164" t="e">
        <f t="shared" si="676"/>
        <v>#N/A</v>
      </c>
      <c r="U662" s="164" t="e">
        <f t="shared" si="676"/>
        <v>#N/A</v>
      </c>
      <c r="V662" s="135" t="e">
        <f t="shared" si="676"/>
        <v>#N/A</v>
      </c>
      <c r="W662" s="135" t="e">
        <f t="shared" si="676"/>
        <v>#N/A</v>
      </c>
      <c r="X662" s="135" t="e">
        <f t="shared" si="676"/>
        <v>#N/A</v>
      </c>
      <c r="Y662" s="135" t="e">
        <f t="shared" si="676"/>
        <v>#N/A</v>
      </c>
      <c r="Z662" s="135" t="e">
        <f t="shared" si="676"/>
        <v>#N/A</v>
      </c>
      <c r="AA662" s="135" t="e">
        <f t="shared" si="676"/>
        <v>#N/A</v>
      </c>
      <c r="AB662" s="135" t="e">
        <f t="shared" si="676"/>
        <v>#N/A</v>
      </c>
    </row>
    <row r="663" spans="1:28" ht="15.5">
      <c r="A663" s="29" t="s">
        <v>193</v>
      </c>
      <c r="B663" s="30" t="str">
        <f t="shared" si="0"/>
        <v>PhilippinesGeneral Mamerto Natividad</v>
      </c>
      <c r="C663" s="29" t="s">
        <v>30</v>
      </c>
      <c r="D663" s="30" t="s">
        <v>463</v>
      </c>
      <c r="E663" s="120">
        <v>0.25369700000000001</v>
      </c>
      <c r="F663" s="181">
        <v>4.714807E-2</v>
      </c>
      <c r="G663" s="181">
        <v>9.1919530999999999E-2</v>
      </c>
      <c r="H663" s="181">
        <v>0.19209717700000001</v>
      </c>
      <c r="I663" s="120">
        <v>0.321322</v>
      </c>
      <c r="J663" s="28" t="s">
        <v>1649</v>
      </c>
      <c r="K663" s="135" t="e">
        <f t="shared" ref="K663:AB663" si="677">NA()</f>
        <v>#N/A</v>
      </c>
      <c r="L663" s="135" t="e">
        <f t="shared" si="677"/>
        <v>#N/A</v>
      </c>
      <c r="M663" s="164" t="e">
        <f t="shared" si="677"/>
        <v>#N/A</v>
      </c>
      <c r="N663" s="164" t="e">
        <f t="shared" si="677"/>
        <v>#N/A</v>
      </c>
      <c r="O663" s="165" t="e">
        <f t="shared" si="677"/>
        <v>#N/A</v>
      </c>
      <c r="P663" s="135" t="e">
        <f t="shared" si="677"/>
        <v>#N/A</v>
      </c>
      <c r="Q663" s="164" t="e">
        <f t="shared" si="677"/>
        <v>#N/A</v>
      </c>
      <c r="R663" s="164" t="e">
        <f t="shared" si="677"/>
        <v>#N/A</v>
      </c>
      <c r="S663" s="164" t="e">
        <f t="shared" si="677"/>
        <v>#N/A</v>
      </c>
      <c r="T663" s="164" t="e">
        <f t="shared" si="677"/>
        <v>#N/A</v>
      </c>
      <c r="U663" s="164" t="e">
        <f t="shared" si="677"/>
        <v>#N/A</v>
      </c>
      <c r="V663" s="135" t="e">
        <f t="shared" si="677"/>
        <v>#N/A</v>
      </c>
      <c r="W663" s="135" t="e">
        <f t="shared" si="677"/>
        <v>#N/A</v>
      </c>
      <c r="X663" s="135" t="e">
        <f t="shared" si="677"/>
        <v>#N/A</v>
      </c>
      <c r="Y663" s="135" t="e">
        <f t="shared" si="677"/>
        <v>#N/A</v>
      </c>
      <c r="Z663" s="135" t="e">
        <f t="shared" si="677"/>
        <v>#N/A</v>
      </c>
      <c r="AA663" s="135" t="e">
        <f t="shared" si="677"/>
        <v>#N/A</v>
      </c>
      <c r="AB663" s="135" t="e">
        <f t="shared" si="677"/>
        <v>#N/A</v>
      </c>
    </row>
    <row r="664" spans="1:28" ht="15.5">
      <c r="A664" s="29" t="s">
        <v>193</v>
      </c>
      <c r="B664" s="30" t="str">
        <f t="shared" si="0"/>
        <v>PhilippinesGeneral Nakar</v>
      </c>
      <c r="C664" s="29" t="s">
        <v>30</v>
      </c>
      <c r="D664" s="30" t="s">
        <v>635</v>
      </c>
      <c r="E664" s="120">
        <v>0.24019499999999999</v>
      </c>
      <c r="F664" s="181">
        <v>5.4502609E-2</v>
      </c>
      <c r="G664" s="181">
        <v>0.108399259</v>
      </c>
      <c r="H664" s="181">
        <v>0.20925770099999999</v>
      </c>
      <c r="I664" s="120">
        <v>0.30294599999999999</v>
      </c>
      <c r="J664" s="28" t="s">
        <v>1649</v>
      </c>
      <c r="K664" s="135" t="e">
        <f t="shared" ref="K664:AB664" si="678">NA()</f>
        <v>#N/A</v>
      </c>
      <c r="L664" s="135" t="e">
        <f t="shared" si="678"/>
        <v>#N/A</v>
      </c>
      <c r="M664" s="164" t="e">
        <f t="shared" si="678"/>
        <v>#N/A</v>
      </c>
      <c r="N664" s="164" t="e">
        <f t="shared" si="678"/>
        <v>#N/A</v>
      </c>
      <c r="O664" s="165" t="e">
        <f t="shared" si="678"/>
        <v>#N/A</v>
      </c>
      <c r="P664" s="135" t="e">
        <f t="shared" si="678"/>
        <v>#N/A</v>
      </c>
      <c r="Q664" s="164" t="e">
        <f t="shared" si="678"/>
        <v>#N/A</v>
      </c>
      <c r="R664" s="164" t="e">
        <f t="shared" si="678"/>
        <v>#N/A</v>
      </c>
      <c r="S664" s="164" t="e">
        <f t="shared" si="678"/>
        <v>#N/A</v>
      </c>
      <c r="T664" s="164" t="e">
        <f t="shared" si="678"/>
        <v>#N/A</v>
      </c>
      <c r="U664" s="164" t="e">
        <f t="shared" si="678"/>
        <v>#N/A</v>
      </c>
      <c r="V664" s="135" t="e">
        <f t="shared" si="678"/>
        <v>#N/A</v>
      </c>
      <c r="W664" s="135" t="e">
        <f t="shared" si="678"/>
        <v>#N/A</v>
      </c>
      <c r="X664" s="135" t="e">
        <f t="shared" si="678"/>
        <v>#N/A</v>
      </c>
      <c r="Y664" s="135" t="e">
        <f t="shared" si="678"/>
        <v>#N/A</v>
      </c>
      <c r="Z664" s="135" t="e">
        <f t="shared" si="678"/>
        <v>#N/A</v>
      </c>
      <c r="AA664" s="135" t="e">
        <f t="shared" si="678"/>
        <v>#N/A</v>
      </c>
      <c r="AB664" s="135" t="e">
        <f t="shared" si="678"/>
        <v>#N/A</v>
      </c>
    </row>
    <row r="665" spans="1:28" ht="15.5">
      <c r="A665" s="29" t="s">
        <v>193</v>
      </c>
      <c r="B665" s="30" t="str">
        <f t="shared" si="0"/>
        <v>PhilippinesGeneral Santos City (Dadiangas)</v>
      </c>
      <c r="C665" s="29" t="s">
        <v>30</v>
      </c>
      <c r="D665" s="30" t="s">
        <v>1398</v>
      </c>
      <c r="E665" s="120">
        <v>0.27364500000000003</v>
      </c>
      <c r="F665" s="181">
        <v>4.8293704999999999E-2</v>
      </c>
      <c r="G665" s="181">
        <v>0.100984782</v>
      </c>
      <c r="H665" s="181">
        <v>0.206641141</v>
      </c>
      <c r="I665" s="120">
        <v>0.31304300000000002</v>
      </c>
      <c r="J665" s="28" t="s">
        <v>1649</v>
      </c>
      <c r="K665" s="135" t="e">
        <f t="shared" ref="K665:AB665" si="679">NA()</f>
        <v>#N/A</v>
      </c>
      <c r="L665" s="135" t="e">
        <f t="shared" si="679"/>
        <v>#N/A</v>
      </c>
      <c r="M665" s="164" t="e">
        <f t="shared" si="679"/>
        <v>#N/A</v>
      </c>
      <c r="N665" s="164" t="e">
        <f t="shared" si="679"/>
        <v>#N/A</v>
      </c>
      <c r="O665" s="165" t="e">
        <f t="shared" si="679"/>
        <v>#N/A</v>
      </c>
      <c r="P665" s="135" t="e">
        <f t="shared" si="679"/>
        <v>#N/A</v>
      </c>
      <c r="Q665" s="164" t="e">
        <f t="shared" si="679"/>
        <v>#N/A</v>
      </c>
      <c r="R665" s="164" t="e">
        <f t="shared" si="679"/>
        <v>#N/A</v>
      </c>
      <c r="S665" s="164" t="e">
        <f t="shared" si="679"/>
        <v>#N/A</v>
      </c>
      <c r="T665" s="164" t="e">
        <f t="shared" si="679"/>
        <v>#N/A</v>
      </c>
      <c r="U665" s="164" t="e">
        <f t="shared" si="679"/>
        <v>#N/A</v>
      </c>
      <c r="V665" s="135" t="e">
        <f t="shared" si="679"/>
        <v>#N/A</v>
      </c>
      <c r="W665" s="135" t="e">
        <f t="shared" si="679"/>
        <v>#N/A</v>
      </c>
      <c r="X665" s="135" t="e">
        <f t="shared" si="679"/>
        <v>#N/A</v>
      </c>
      <c r="Y665" s="135" t="e">
        <f t="shared" si="679"/>
        <v>#N/A</v>
      </c>
      <c r="Z665" s="135" t="e">
        <f t="shared" si="679"/>
        <v>#N/A</v>
      </c>
      <c r="AA665" s="135" t="e">
        <f t="shared" si="679"/>
        <v>#N/A</v>
      </c>
      <c r="AB665" s="135" t="e">
        <f t="shared" si="679"/>
        <v>#N/A</v>
      </c>
    </row>
    <row r="666" spans="1:28" ht="15.5">
      <c r="A666" s="29" t="s">
        <v>193</v>
      </c>
      <c r="B666" s="30" t="str">
        <f t="shared" si="0"/>
        <v>PhilippinesGeneral Tinio (Papaya)</v>
      </c>
      <c r="C666" s="29" t="s">
        <v>30</v>
      </c>
      <c r="D666" s="30" t="s">
        <v>464</v>
      </c>
      <c r="E666" s="120">
        <v>0.25223000000000001</v>
      </c>
      <c r="F666" s="181">
        <v>5.2836102000000003E-2</v>
      </c>
      <c r="G666" s="181">
        <v>0.101201295</v>
      </c>
      <c r="H666" s="181">
        <v>0.19657369699999999</v>
      </c>
      <c r="I666" s="120">
        <v>0.30903599999999998</v>
      </c>
      <c r="J666" s="28" t="s">
        <v>1649</v>
      </c>
      <c r="K666" s="135" t="e">
        <f t="shared" ref="K666:AB666" si="680">NA()</f>
        <v>#N/A</v>
      </c>
      <c r="L666" s="135" t="e">
        <f t="shared" si="680"/>
        <v>#N/A</v>
      </c>
      <c r="M666" s="164" t="e">
        <f t="shared" si="680"/>
        <v>#N/A</v>
      </c>
      <c r="N666" s="164" t="e">
        <f t="shared" si="680"/>
        <v>#N/A</v>
      </c>
      <c r="O666" s="165" t="e">
        <f t="shared" si="680"/>
        <v>#N/A</v>
      </c>
      <c r="P666" s="135" t="e">
        <f t="shared" si="680"/>
        <v>#N/A</v>
      </c>
      <c r="Q666" s="164" t="e">
        <f t="shared" si="680"/>
        <v>#N/A</v>
      </c>
      <c r="R666" s="164" t="e">
        <f t="shared" si="680"/>
        <v>#N/A</v>
      </c>
      <c r="S666" s="164" t="e">
        <f t="shared" si="680"/>
        <v>#N/A</v>
      </c>
      <c r="T666" s="164" t="e">
        <f t="shared" si="680"/>
        <v>#N/A</v>
      </c>
      <c r="U666" s="164" t="e">
        <f t="shared" si="680"/>
        <v>#N/A</v>
      </c>
      <c r="V666" s="135" t="e">
        <f t="shared" si="680"/>
        <v>#N/A</v>
      </c>
      <c r="W666" s="135" t="e">
        <f t="shared" si="680"/>
        <v>#N/A</v>
      </c>
      <c r="X666" s="135" t="e">
        <f t="shared" si="680"/>
        <v>#N/A</v>
      </c>
      <c r="Y666" s="135" t="e">
        <f t="shared" si="680"/>
        <v>#N/A</v>
      </c>
      <c r="Z666" s="135" t="e">
        <f t="shared" si="680"/>
        <v>#N/A</v>
      </c>
      <c r="AA666" s="135" t="e">
        <f t="shared" si="680"/>
        <v>#N/A</v>
      </c>
      <c r="AB666" s="135" t="e">
        <f t="shared" si="680"/>
        <v>#N/A</v>
      </c>
    </row>
    <row r="667" spans="1:28" ht="15.5">
      <c r="A667" s="29" t="s">
        <v>193</v>
      </c>
      <c r="B667" s="30" t="str">
        <f t="shared" si="0"/>
        <v>PhilippinesGerona</v>
      </c>
      <c r="C667" s="29" t="s">
        <v>30</v>
      </c>
      <c r="D667" s="30" t="s">
        <v>509</v>
      </c>
      <c r="E667" s="120">
        <v>0.247832</v>
      </c>
      <c r="F667" s="181">
        <v>4.6052256E-2</v>
      </c>
      <c r="G667" s="181">
        <v>8.6632164999999997E-2</v>
      </c>
      <c r="H667" s="181">
        <v>0.17140213200000001</v>
      </c>
      <c r="I667" s="120">
        <v>0.32652399999999998</v>
      </c>
      <c r="J667" s="28" t="s">
        <v>1649</v>
      </c>
      <c r="K667" s="135" t="e">
        <f t="shared" ref="K667:AB667" si="681">NA()</f>
        <v>#N/A</v>
      </c>
      <c r="L667" s="135" t="e">
        <f t="shared" si="681"/>
        <v>#N/A</v>
      </c>
      <c r="M667" s="164" t="e">
        <f t="shared" si="681"/>
        <v>#N/A</v>
      </c>
      <c r="N667" s="164" t="e">
        <f t="shared" si="681"/>
        <v>#N/A</v>
      </c>
      <c r="O667" s="165" t="e">
        <f t="shared" si="681"/>
        <v>#N/A</v>
      </c>
      <c r="P667" s="135" t="e">
        <f t="shared" si="681"/>
        <v>#N/A</v>
      </c>
      <c r="Q667" s="164" t="e">
        <f t="shared" si="681"/>
        <v>#N/A</v>
      </c>
      <c r="R667" s="164" t="e">
        <f t="shared" si="681"/>
        <v>#N/A</v>
      </c>
      <c r="S667" s="164" t="e">
        <f t="shared" si="681"/>
        <v>#N/A</v>
      </c>
      <c r="T667" s="164" t="e">
        <f t="shared" si="681"/>
        <v>#N/A</v>
      </c>
      <c r="U667" s="164" t="e">
        <f t="shared" si="681"/>
        <v>#N/A</v>
      </c>
      <c r="V667" s="135" t="e">
        <f t="shared" si="681"/>
        <v>#N/A</v>
      </c>
      <c r="W667" s="135" t="e">
        <f t="shared" si="681"/>
        <v>#N/A</v>
      </c>
      <c r="X667" s="135" t="e">
        <f t="shared" si="681"/>
        <v>#N/A</v>
      </c>
      <c r="Y667" s="135" t="e">
        <f t="shared" si="681"/>
        <v>#N/A</v>
      </c>
      <c r="Z667" s="135" t="e">
        <f t="shared" si="681"/>
        <v>#N/A</v>
      </c>
      <c r="AA667" s="135" t="e">
        <f t="shared" si="681"/>
        <v>#N/A</v>
      </c>
      <c r="AB667" s="135" t="e">
        <f t="shared" si="681"/>
        <v>#N/A</v>
      </c>
    </row>
    <row r="668" spans="1:28" ht="15.5">
      <c r="A668" s="29" t="s">
        <v>193</v>
      </c>
      <c r="B668" s="30" t="str">
        <f t="shared" si="0"/>
        <v>PhilippinesGetafe</v>
      </c>
      <c r="C668" s="29" t="s">
        <v>30</v>
      </c>
      <c r="D668" s="30" t="s">
        <v>917</v>
      </c>
      <c r="E668" s="120">
        <v>0.22952700000000001</v>
      </c>
      <c r="F668" s="181">
        <v>5.8924245E-2</v>
      </c>
      <c r="G668" s="181">
        <v>0.106961719</v>
      </c>
      <c r="H668" s="181">
        <v>0.19353900800000001</v>
      </c>
      <c r="I668" s="120">
        <v>0.29281200000000002</v>
      </c>
      <c r="J668" s="28" t="s">
        <v>1649</v>
      </c>
      <c r="K668" s="135" t="e">
        <f t="shared" ref="K668:AB668" si="682">NA()</f>
        <v>#N/A</v>
      </c>
      <c r="L668" s="135" t="e">
        <f t="shared" si="682"/>
        <v>#N/A</v>
      </c>
      <c r="M668" s="164" t="e">
        <f t="shared" si="682"/>
        <v>#N/A</v>
      </c>
      <c r="N668" s="164" t="e">
        <f t="shared" si="682"/>
        <v>#N/A</v>
      </c>
      <c r="O668" s="165" t="e">
        <f t="shared" si="682"/>
        <v>#N/A</v>
      </c>
      <c r="P668" s="135" t="e">
        <f t="shared" si="682"/>
        <v>#N/A</v>
      </c>
      <c r="Q668" s="164" t="e">
        <f t="shared" si="682"/>
        <v>#N/A</v>
      </c>
      <c r="R668" s="164" t="e">
        <f t="shared" si="682"/>
        <v>#N/A</v>
      </c>
      <c r="S668" s="164" t="e">
        <f t="shared" si="682"/>
        <v>#N/A</v>
      </c>
      <c r="T668" s="164" t="e">
        <f t="shared" si="682"/>
        <v>#N/A</v>
      </c>
      <c r="U668" s="164" t="e">
        <f t="shared" si="682"/>
        <v>#N/A</v>
      </c>
      <c r="V668" s="135" t="e">
        <f t="shared" si="682"/>
        <v>#N/A</v>
      </c>
      <c r="W668" s="135" t="e">
        <f t="shared" si="682"/>
        <v>#N/A</v>
      </c>
      <c r="X668" s="135" t="e">
        <f t="shared" si="682"/>
        <v>#N/A</v>
      </c>
      <c r="Y668" s="135" t="e">
        <f t="shared" si="682"/>
        <v>#N/A</v>
      </c>
      <c r="Z668" s="135" t="e">
        <f t="shared" si="682"/>
        <v>#N/A</v>
      </c>
      <c r="AA668" s="135" t="e">
        <f t="shared" si="682"/>
        <v>#N/A</v>
      </c>
      <c r="AB668" s="135" t="e">
        <f t="shared" si="682"/>
        <v>#N/A</v>
      </c>
    </row>
    <row r="669" spans="1:28" ht="15.5">
      <c r="A669" s="29" t="s">
        <v>193</v>
      </c>
      <c r="B669" s="30" t="str">
        <f t="shared" si="0"/>
        <v>PhilippinesGigaquit</v>
      </c>
      <c r="C669" s="29" t="s">
        <v>30</v>
      </c>
      <c r="D669" s="30" t="s">
        <v>1723</v>
      </c>
      <c r="E669" s="120">
        <v>0.239312</v>
      </c>
      <c r="F669" s="181">
        <v>5.3249616999999999E-2</v>
      </c>
      <c r="G669" s="181">
        <v>0.102281442</v>
      </c>
      <c r="H669" s="181">
        <v>0.19492906400000001</v>
      </c>
      <c r="I669" s="120">
        <v>0.30785099999999999</v>
      </c>
      <c r="J669" s="28" t="s">
        <v>1649</v>
      </c>
      <c r="K669" s="135" t="e">
        <f t="shared" ref="K669:AB669" si="683">NA()</f>
        <v>#N/A</v>
      </c>
      <c r="L669" s="135" t="e">
        <f t="shared" si="683"/>
        <v>#N/A</v>
      </c>
      <c r="M669" s="164" t="e">
        <f t="shared" si="683"/>
        <v>#N/A</v>
      </c>
      <c r="N669" s="164" t="e">
        <f t="shared" si="683"/>
        <v>#N/A</v>
      </c>
      <c r="O669" s="165" t="e">
        <f t="shared" si="683"/>
        <v>#N/A</v>
      </c>
      <c r="P669" s="135" t="e">
        <f t="shared" si="683"/>
        <v>#N/A</v>
      </c>
      <c r="Q669" s="164" t="e">
        <f t="shared" si="683"/>
        <v>#N/A</v>
      </c>
      <c r="R669" s="164" t="e">
        <f t="shared" si="683"/>
        <v>#N/A</v>
      </c>
      <c r="S669" s="164" t="e">
        <f t="shared" si="683"/>
        <v>#N/A</v>
      </c>
      <c r="T669" s="164" t="e">
        <f t="shared" si="683"/>
        <v>#N/A</v>
      </c>
      <c r="U669" s="164" t="e">
        <f t="shared" si="683"/>
        <v>#N/A</v>
      </c>
      <c r="V669" s="135" t="e">
        <f t="shared" si="683"/>
        <v>#N/A</v>
      </c>
      <c r="W669" s="135" t="e">
        <f t="shared" si="683"/>
        <v>#N/A</v>
      </c>
      <c r="X669" s="135" t="e">
        <f t="shared" si="683"/>
        <v>#N/A</v>
      </c>
      <c r="Y669" s="135" t="e">
        <f t="shared" si="683"/>
        <v>#N/A</v>
      </c>
      <c r="Z669" s="135" t="e">
        <f t="shared" si="683"/>
        <v>#N/A</v>
      </c>
      <c r="AA669" s="135" t="e">
        <f t="shared" si="683"/>
        <v>#N/A</v>
      </c>
      <c r="AB669" s="135" t="e">
        <f t="shared" si="683"/>
        <v>#N/A</v>
      </c>
    </row>
    <row r="670" spans="1:28" ht="15.5">
      <c r="A670" s="29" t="s">
        <v>193</v>
      </c>
      <c r="B670" s="30" t="str">
        <f t="shared" si="0"/>
        <v>PhilippinesGigmoto</v>
      </c>
      <c r="C670" s="29" t="s">
        <v>30</v>
      </c>
      <c r="D670" s="30" t="s">
        <v>750</v>
      </c>
      <c r="E670" s="120">
        <v>0.20960799999999999</v>
      </c>
      <c r="F670" s="181">
        <v>6.5368069000000001E-2</v>
      </c>
      <c r="G670" s="181">
        <v>0.115081262</v>
      </c>
      <c r="H670" s="181">
        <v>0.179732314</v>
      </c>
      <c r="I670" s="120">
        <v>0.27557399999999999</v>
      </c>
      <c r="J670" s="28" t="s">
        <v>1649</v>
      </c>
      <c r="K670" s="135" t="e">
        <f t="shared" ref="K670:AB670" si="684">NA()</f>
        <v>#N/A</v>
      </c>
      <c r="L670" s="135" t="e">
        <f t="shared" si="684"/>
        <v>#N/A</v>
      </c>
      <c r="M670" s="164" t="e">
        <f t="shared" si="684"/>
        <v>#N/A</v>
      </c>
      <c r="N670" s="164" t="e">
        <f t="shared" si="684"/>
        <v>#N/A</v>
      </c>
      <c r="O670" s="165" t="e">
        <f t="shared" si="684"/>
        <v>#N/A</v>
      </c>
      <c r="P670" s="135" t="e">
        <f t="shared" si="684"/>
        <v>#N/A</v>
      </c>
      <c r="Q670" s="164" t="e">
        <f t="shared" si="684"/>
        <v>#N/A</v>
      </c>
      <c r="R670" s="164" t="e">
        <f t="shared" si="684"/>
        <v>#N/A</v>
      </c>
      <c r="S670" s="164" t="e">
        <f t="shared" si="684"/>
        <v>#N/A</v>
      </c>
      <c r="T670" s="164" t="e">
        <f t="shared" si="684"/>
        <v>#N/A</v>
      </c>
      <c r="U670" s="164" t="e">
        <f t="shared" si="684"/>
        <v>#N/A</v>
      </c>
      <c r="V670" s="135" t="e">
        <f t="shared" si="684"/>
        <v>#N/A</v>
      </c>
      <c r="W670" s="135" t="e">
        <f t="shared" si="684"/>
        <v>#N/A</v>
      </c>
      <c r="X670" s="135" t="e">
        <f t="shared" si="684"/>
        <v>#N/A</v>
      </c>
      <c r="Y670" s="135" t="e">
        <f t="shared" si="684"/>
        <v>#N/A</v>
      </c>
      <c r="Z670" s="135" t="e">
        <f t="shared" si="684"/>
        <v>#N/A</v>
      </c>
      <c r="AA670" s="135" t="e">
        <f t="shared" si="684"/>
        <v>#N/A</v>
      </c>
      <c r="AB670" s="135" t="e">
        <f t="shared" si="684"/>
        <v>#N/A</v>
      </c>
    </row>
    <row r="671" spans="1:28" ht="15.5">
      <c r="A671" s="29" t="s">
        <v>193</v>
      </c>
      <c r="B671" s="30" t="str">
        <f t="shared" si="0"/>
        <v>PhilippinesGinatilan</v>
      </c>
      <c r="C671" s="29" t="s">
        <v>30</v>
      </c>
      <c r="D671" s="30" t="s">
        <v>962</v>
      </c>
      <c r="E671" s="120">
        <v>0.23808000000000001</v>
      </c>
      <c r="F671" s="181">
        <v>4.6548150000000003E-2</v>
      </c>
      <c r="G671" s="181">
        <v>9.4478296000000003E-2</v>
      </c>
      <c r="H671" s="181">
        <v>0.19435894200000001</v>
      </c>
      <c r="I671" s="120">
        <v>0.32030900000000001</v>
      </c>
      <c r="J671" s="28" t="s">
        <v>1649</v>
      </c>
      <c r="K671" s="135" t="e">
        <f t="shared" ref="K671:AB671" si="685">NA()</f>
        <v>#N/A</v>
      </c>
      <c r="L671" s="135" t="e">
        <f t="shared" si="685"/>
        <v>#N/A</v>
      </c>
      <c r="M671" s="164" t="e">
        <f t="shared" si="685"/>
        <v>#N/A</v>
      </c>
      <c r="N671" s="164" t="e">
        <f t="shared" si="685"/>
        <v>#N/A</v>
      </c>
      <c r="O671" s="165" t="e">
        <f t="shared" si="685"/>
        <v>#N/A</v>
      </c>
      <c r="P671" s="135" t="e">
        <f t="shared" si="685"/>
        <v>#N/A</v>
      </c>
      <c r="Q671" s="164" t="e">
        <f t="shared" si="685"/>
        <v>#N/A</v>
      </c>
      <c r="R671" s="164" t="e">
        <f t="shared" si="685"/>
        <v>#N/A</v>
      </c>
      <c r="S671" s="164" t="e">
        <f t="shared" si="685"/>
        <v>#N/A</v>
      </c>
      <c r="T671" s="164" t="e">
        <f t="shared" si="685"/>
        <v>#N/A</v>
      </c>
      <c r="U671" s="164" t="e">
        <f t="shared" si="685"/>
        <v>#N/A</v>
      </c>
      <c r="V671" s="135" t="e">
        <f t="shared" si="685"/>
        <v>#N/A</v>
      </c>
      <c r="W671" s="135" t="e">
        <f t="shared" si="685"/>
        <v>#N/A</v>
      </c>
      <c r="X671" s="135" t="e">
        <f t="shared" si="685"/>
        <v>#N/A</v>
      </c>
      <c r="Y671" s="135" t="e">
        <f t="shared" si="685"/>
        <v>#N/A</v>
      </c>
      <c r="Z671" s="135" t="e">
        <f t="shared" si="685"/>
        <v>#N/A</v>
      </c>
      <c r="AA671" s="135" t="e">
        <f t="shared" si="685"/>
        <v>#N/A</v>
      </c>
      <c r="AB671" s="135" t="e">
        <f t="shared" si="685"/>
        <v>#N/A</v>
      </c>
    </row>
    <row r="672" spans="1:28" ht="15.5">
      <c r="A672" s="29" t="s">
        <v>193</v>
      </c>
      <c r="B672" s="30" t="str">
        <f t="shared" si="0"/>
        <v>PhilippinesGingoog City</v>
      </c>
      <c r="C672" s="29" t="s">
        <v>30</v>
      </c>
      <c r="D672" s="30" t="s">
        <v>1279</v>
      </c>
      <c r="E672" s="120">
        <v>0.228163</v>
      </c>
      <c r="F672" s="181">
        <v>5.8436557E-2</v>
      </c>
      <c r="G672" s="181">
        <v>0.109091201</v>
      </c>
      <c r="H672" s="181">
        <v>0.183781529</v>
      </c>
      <c r="I672" s="120">
        <v>0.286495</v>
      </c>
      <c r="J672" s="28" t="s">
        <v>1649</v>
      </c>
      <c r="K672" s="135" t="e">
        <f t="shared" ref="K672:AB672" si="686">NA()</f>
        <v>#N/A</v>
      </c>
      <c r="L672" s="135" t="e">
        <f t="shared" si="686"/>
        <v>#N/A</v>
      </c>
      <c r="M672" s="164" t="e">
        <f t="shared" si="686"/>
        <v>#N/A</v>
      </c>
      <c r="N672" s="164" t="e">
        <f t="shared" si="686"/>
        <v>#N/A</v>
      </c>
      <c r="O672" s="165" t="e">
        <f t="shared" si="686"/>
        <v>#N/A</v>
      </c>
      <c r="P672" s="135" t="e">
        <f t="shared" si="686"/>
        <v>#N/A</v>
      </c>
      <c r="Q672" s="164" t="e">
        <f t="shared" si="686"/>
        <v>#N/A</v>
      </c>
      <c r="R672" s="164" t="e">
        <f t="shared" si="686"/>
        <v>#N/A</v>
      </c>
      <c r="S672" s="164" t="e">
        <f t="shared" si="686"/>
        <v>#N/A</v>
      </c>
      <c r="T672" s="164" t="e">
        <f t="shared" si="686"/>
        <v>#N/A</v>
      </c>
      <c r="U672" s="164" t="e">
        <f t="shared" si="686"/>
        <v>#N/A</v>
      </c>
      <c r="V672" s="135" t="e">
        <f t="shared" si="686"/>
        <v>#N/A</v>
      </c>
      <c r="W672" s="135" t="e">
        <f t="shared" si="686"/>
        <v>#N/A</v>
      </c>
      <c r="X672" s="135" t="e">
        <f t="shared" si="686"/>
        <v>#N/A</v>
      </c>
      <c r="Y672" s="135" t="e">
        <f t="shared" si="686"/>
        <v>#N/A</v>
      </c>
      <c r="Z672" s="135" t="e">
        <f t="shared" si="686"/>
        <v>#N/A</v>
      </c>
      <c r="AA672" s="135" t="e">
        <f t="shared" si="686"/>
        <v>#N/A</v>
      </c>
      <c r="AB672" s="135" t="e">
        <f t="shared" si="686"/>
        <v>#N/A</v>
      </c>
    </row>
    <row r="673" spans="1:28" ht="15.5">
      <c r="A673" s="29" t="s">
        <v>193</v>
      </c>
      <c r="B673" s="30" t="str">
        <f t="shared" si="0"/>
        <v>PhilippinesGiporlos</v>
      </c>
      <c r="C673" s="29" t="s">
        <v>30</v>
      </c>
      <c r="D673" s="30" t="s">
        <v>1001</v>
      </c>
      <c r="E673" s="120">
        <v>0.22009300000000001</v>
      </c>
      <c r="F673" s="181">
        <v>5.8461076000000001E-2</v>
      </c>
      <c r="G673" s="181">
        <v>0.109257589</v>
      </c>
      <c r="H673" s="181">
        <v>0.19792605999999999</v>
      </c>
      <c r="I673" s="120">
        <v>0.30162299999999997</v>
      </c>
      <c r="J673" s="28" t="s">
        <v>1649</v>
      </c>
      <c r="K673" s="135" t="e">
        <f t="shared" ref="K673:AB673" si="687">NA()</f>
        <v>#N/A</v>
      </c>
      <c r="L673" s="135" t="e">
        <f t="shared" si="687"/>
        <v>#N/A</v>
      </c>
      <c r="M673" s="164" t="e">
        <f t="shared" si="687"/>
        <v>#N/A</v>
      </c>
      <c r="N673" s="164" t="e">
        <f t="shared" si="687"/>
        <v>#N/A</v>
      </c>
      <c r="O673" s="165" t="e">
        <f t="shared" si="687"/>
        <v>#N/A</v>
      </c>
      <c r="P673" s="135" t="e">
        <f t="shared" si="687"/>
        <v>#N/A</v>
      </c>
      <c r="Q673" s="164" t="e">
        <f t="shared" si="687"/>
        <v>#N/A</v>
      </c>
      <c r="R673" s="164" t="e">
        <f t="shared" si="687"/>
        <v>#N/A</v>
      </c>
      <c r="S673" s="164" t="e">
        <f t="shared" si="687"/>
        <v>#N/A</v>
      </c>
      <c r="T673" s="164" t="e">
        <f t="shared" si="687"/>
        <v>#N/A</v>
      </c>
      <c r="U673" s="164" t="e">
        <f t="shared" si="687"/>
        <v>#N/A</v>
      </c>
      <c r="V673" s="135" t="e">
        <f t="shared" si="687"/>
        <v>#N/A</v>
      </c>
      <c r="W673" s="135" t="e">
        <f t="shared" si="687"/>
        <v>#N/A</v>
      </c>
      <c r="X673" s="135" t="e">
        <f t="shared" si="687"/>
        <v>#N/A</v>
      </c>
      <c r="Y673" s="135" t="e">
        <f t="shared" si="687"/>
        <v>#N/A</v>
      </c>
      <c r="Z673" s="135" t="e">
        <f t="shared" si="687"/>
        <v>#N/A</v>
      </c>
      <c r="AA673" s="135" t="e">
        <f t="shared" si="687"/>
        <v>#N/A</v>
      </c>
      <c r="AB673" s="135" t="e">
        <f t="shared" si="687"/>
        <v>#N/A</v>
      </c>
    </row>
    <row r="674" spans="1:28" ht="15.5">
      <c r="A674" s="29" t="s">
        <v>193</v>
      </c>
      <c r="B674" s="30" t="str">
        <f t="shared" si="0"/>
        <v>PhilippinesGitagum</v>
      </c>
      <c r="C674" s="29" t="s">
        <v>30</v>
      </c>
      <c r="D674" s="30" t="s">
        <v>1280</v>
      </c>
      <c r="E674" s="120">
        <v>0.235571</v>
      </c>
      <c r="F674" s="181">
        <v>5.0021376999999999E-2</v>
      </c>
      <c r="G674" s="181">
        <v>9.3080071E-2</v>
      </c>
      <c r="H674" s="181">
        <v>0.17211262399999999</v>
      </c>
      <c r="I674" s="120">
        <v>0.31539699999999998</v>
      </c>
      <c r="J674" s="28" t="s">
        <v>1649</v>
      </c>
      <c r="K674" s="135" t="e">
        <f t="shared" ref="K674:AB674" si="688">NA()</f>
        <v>#N/A</v>
      </c>
      <c r="L674" s="135" t="e">
        <f t="shared" si="688"/>
        <v>#N/A</v>
      </c>
      <c r="M674" s="164" t="e">
        <f t="shared" si="688"/>
        <v>#N/A</v>
      </c>
      <c r="N674" s="164" t="e">
        <f t="shared" si="688"/>
        <v>#N/A</v>
      </c>
      <c r="O674" s="165" t="e">
        <f t="shared" si="688"/>
        <v>#N/A</v>
      </c>
      <c r="P674" s="135" t="e">
        <f t="shared" si="688"/>
        <v>#N/A</v>
      </c>
      <c r="Q674" s="164" t="e">
        <f t="shared" si="688"/>
        <v>#N/A</v>
      </c>
      <c r="R674" s="164" t="e">
        <f t="shared" si="688"/>
        <v>#N/A</v>
      </c>
      <c r="S674" s="164" t="e">
        <f t="shared" si="688"/>
        <v>#N/A</v>
      </c>
      <c r="T674" s="164" t="e">
        <f t="shared" si="688"/>
        <v>#N/A</v>
      </c>
      <c r="U674" s="164" t="e">
        <f t="shared" si="688"/>
        <v>#N/A</v>
      </c>
      <c r="V674" s="135" t="e">
        <f t="shared" si="688"/>
        <v>#N/A</v>
      </c>
      <c r="W674" s="135" t="e">
        <f t="shared" si="688"/>
        <v>#N/A</v>
      </c>
      <c r="X674" s="135" t="e">
        <f t="shared" si="688"/>
        <v>#N/A</v>
      </c>
      <c r="Y674" s="135" t="e">
        <f t="shared" si="688"/>
        <v>#N/A</v>
      </c>
      <c r="Z674" s="135" t="e">
        <f t="shared" si="688"/>
        <v>#N/A</v>
      </c>
      <c r="AA674" s="135" t="e">
        <f t="shared" si="688"/>
        <v>#N/A</v>
      </c>
      <c r="AB674" s="135" t="e">
        <f t="shared" si="688"/>
        <v>#N/A</v>
      </c>
    </row>
    <row r="675" spans="1:28" ht="15.5">
      <c r="A675" s="29" t="s">
        <v>193</v>
      </c>
      <c r="B675" s="30" t="str">
        <f t="shared" si="0"/>
        <v>PhilippinesGlan</v>
      </c>
      <c r="C675" s="29" t="s">
        <v>30</v>
      </c>
      <c r="D675" s="30" t="s">
        <v>1423</v>
      </c>
      <c r="E675" s="120">
        <v>0.251938</v>
      </c>
      <c r="F675" s="181">
        <v>5.6230605000000003E-2</v>
      </c>
      <c r="G675" s="181">
        <v>0.11032191</v>
      </c>
      <c r="H675" s="181">
        <v>0.20956681299999999</v>
      </c>
      <c r="I675" s="120">
        <v>0.30269800000000002</v>
      </c>
      <c r="J675" s="28" t="s">
        <v>1649</v>
      </c>
      <c r="K675" s="135" t="e">
        <f t="shared" ref="K675:AB675" si="689">NA()</f>
        <v>#N/A</v>
      </c>
      <c r="L675" s="135" t="e">
        <f t="shared" si="689"/>
        <v>#N/A</v>
      </c>
      <c r="M675" s="164" t="e">
        <f t="shared" si="689"/>
        <v>#N/A</v>
      </c>
      <c r="N675" s="164" t="e">
        <f t="shared" si="689"/>
        <v>#N/A</v>
      </c>
      <c r="O675" s="165" t="e">
        <f t="shared" si="689"/>
        <v>#N/A</v>
      </c>
      <c r="P675" s="135" t="e">
        <f t="shared" si="689"/>
        <v>#N/A</v>
      </c>
      <c r="Q675" s="164" t="e">
        <f t="shared" si="689"/>
        <v>#N/A</v>
      </c>
      <c r="R675" s="164" t="e">
        <f t="shared" si="689"/>
        <v>#N/A</v>
      </c>
      <c r="S675" s="164" t="e">
        <f t="shared" si="689"/>
        <v>#N/A</v>
      </c>
      <c r="T675" s="164" t="e">
        <f t="shared" si="689"/>
        <v>#N/A</v>
      </c>
      <c r="U675" s="164" t="e">
        <f t="shared" si="689"/>
        <v>#N/A</v>
      </c>
      <c r="V675" s="135" t="e">
        <f t="shared" si="689"/>
        <v>#N/A</v>
      </c>
      <c r="W675" s="135" t="e">
        <f t="shared" si="689"/>
        <v>#N/A</v>
      </c>
      <c r="X675" s="135" t="e">
        <f t="shared" si="689"/>
        <v>#N/A</v>
      </c>
      <c r="Y675" s="135" t="e">
        <f t="shared" si="689"/>
        <v>#N/A</v>
      </c>
      <c r="Z675" s="135" t="e">
        <f t="shared" si="689"/>
        <v>#N/A</v>
      </c>
      <c r="AA675" s="135" t="e">
        <f t="shared" si="689"/>
        <v>#N/A</v>
      </c>
      <c r="AB675" s="135" t="e">
        <f t="shared" si="689"/>
        <v>#N/A</v>
      </c>
    </row>
    <row r="676" spans="1:28" ht="15.5">
      <c r="A676" s="29" t="s">
        <v>193</v>
      </c>
      <c r="B676" s="30" t="str">
        <f t="shared" si="0"/>
        <v>PhilippinesGloria</v>
      </c>
      <c r="C676" s="29" t="s">
        <v>30</v>
      </c>
      <c r="D676" s="30" t="s">
        <v>1786</v>
      </c>
      <c r="E676" s="120">
        <v>0.23943400000000001</v>
      </c>
      <c r="F676" s="181">
        <v>5.4422825000000001E-2</v>
      </c>
      <c r="G676" s="181">
        <v>0.102167595</v>
      </c>
      <c r="H676" s="181">
        <v>0.17928693500000001</v>
      </c>
      <c r="I676" s="120">
        <v>0.29254799999999997</v>
      </c>
      <c r="J676" s="28" t="s">
        <v>1649</v>
      </c>
      <c r="K676" s="135" t="e">
        <f t="shared" ref="K676:AB676" si="690">NA()</f>
        <v>#N/A</v>
      </c>
      <c r="L676" s="135" t="e">
        <f t="shared" si="690"/>
        <v>#N/A</v>
      </c>
      <c r="M676" s="164" t="e">
        <f t="shared" si="690"/>
        <v>#N/A</v>
      </c>
      <c r="N676" s="164" t="e">
        <f t="shared" si="690"/>
        <v>#N/A</v>
      </c>
      <c r="O676" s="165" t="e">
        <f t="shared" si="690"/>
        <v>#N/A</v>
      </c>
      <c r="P676" s="135" t="e">
        <f t="shared" si="690"/>
        <v>#N/A</v>
      </c>
      <c r="Q676" s="164" t="e">
        <f t="shared" si="690"/>
        <v>#N/A</v>
      </c>
      <c r="R676" s="164" t="e">
        <f t="shared" si="690"/>
        <v>#N/A</v>
      </c>
      <c r="S676" s="164" t="e">
        <f t="shared" si="690"/>
        <v>#N/A</v>
      </c>
      <c r="T676" s="164" t="e">
        <f t="shared" si="690"/>
        <v>#N/A</v>
      </c>
      <c r="U676" s="164" t="e">
        <f t="shared" si="690"/>
        <v>#N/A</v>
      </c>
      <c r="V676" s="135" t="e">
        <f t="shared" si="690"/>
        <v>#N/A</v>
      </c>
      <c r="W676" s="135" t="e">
        <f t="shared" si="690"/>
        <v>#N/A</v>
      </c>
      <c r="X676" s="135" t="e">
        <f t="shared" si="690"/>
        <v>#N/A</v>
      </c>
      <c r="Y676" s="135" t="e">
        <f t="shared" si="690"/>
        <v>#N/A</v>
      </c>
      <c r="Z676" s="135" t="e">
        <f t="shared" si="690"/>
        <v>#N/A</v>
      </c>
      <c r="AA676" s="135" t="e">
        <f t="shared" si="690"/>
        <v>#N/A</v>
      </c>
      <c r="AB676" s="135" t="e">
        <f t="shared" si="690"/>
        <v>#N/A</v>
      </c>
    </row>
    <row r="677" spans="1:28" ht="15.5">
      <c r="A677" s="29" t="s">
        <v>193</v>
      </c>
      <c r="B677" s="30" t="str">
        <f t="shared" si="0"/>
        <v>PhilippinesGoa</v>
      </c>
      <c r="C677" s="29" t="s">
        <v>30</v>
      </c>
      <c r="D677" s="30" t="s">
        <v>723</v>
      </c>
      <c r="E677" s="120">
        <v>0.22806000000000001</v>
      </c>
      <c r="F677" s="181">
        <v>6.2598723999999994E-2</v>
      </c>
      <c r="G677" s="181">
        <v>0.114819612</v>
      </c>
      <c r="H677" s="181">
        <v>0.190449864</v>
      </c>
      <c r="I677" s="120">
        <v>0.27059800000000001</v>
      </c>
      <c r="J677" s="28" t="s">
        <v>1649</v>
      </c>
      <c r="K677" s="135" t="e">
        <f t="shared" ref="K677:AB677" si="691">NA()</f>
        <v>#N/A</v>
      </c>
      <c r="L677" s="135" t="e">
        <f t="shared" si="691"/>
        <v>#N/A</v>
      </c>
      <c r="M677" s="164" t="e">
        <f t="shared" si="691"/>
        <v>#N/A</v>
      </c>
      <c r="N677" s="164" t="e">
        <f t="shared" si="691"/>
        <v>#N/A</v>
      </c>
      <c r="O677" s="165" t="e">
        <f t="shared" si="691"/>
        <v>#N/A</v>
      </c>
      <c r="P677" s="135" t="e">
        <f t="shared" si="691"/>
        <v>#N/A</v>
      </c>
      <c r="Q677" s="164" t="e">
        <f t="shared" si="691"/>
        <v>#N/A</v>
      </c>
      <c r="R677" s="164" t="e">
        <f t="shared" si="691"/>
        <v>#N/A</v>
      </c>
      <c r="S677" s="164" t="e">
        <f t="shared" si="691"/>
        <v>#N/A</v>
      </c>
      <c r="T677" s="164" t="e">
        <f t="shared" si="691"/>
        <v>#N/A</v>
      </c>
      <c r="U677" s="164" t="e">
        <f t="shared" si="691"/>
        <v>#N/A</v>
      </c>
      <c r="V677" s="135" t="e">
        <f t="shared" si="691"/>
        <v>#N/A</v>
      </c>
      <c r="W677" s="135" t="e">
        <f t="shared" si="691"/>
        <v>#N/A</v>
      </c>
      <c r="X677" s="135" t="e">
        <f t="shared" si="691"/>
        <v>#N/A</v>
      </c>
      <c r="Y677" s="135" t="e">
        <f t="shared" si="691"/>
        <v>#N/A</v>
      </c>
      <c r="Z677" s="135" t="e">
        <f t="shared" si="691"/>
        <v>#N/A</v>
      </c>
      <c r="AA677" s="135" t="e">
        <f t="shared" si="691"/>
        <v>#N/A</v>
      </c>
      <c r="AB677" s="135" t="e">
        <f t="shared" si="691"/>
        <v>#N/A</v>
      </c>
    </row>
    <row r="678" spans="1:28" ht="15.5">
      <c r="A678" s="29" t="s">
        <v>193</v>
      </c>
      <c r="B678" s="30" t="str">
        <f t="shared" si="0"/>
        <v>PhilippinesGodod</v>
      </c>
      <c r="C678" s="29" t="s">
        <v>30</v>
      </c>
      <c r="D678" s="30" t="s">
        <v>1155</v>
      </c>
      <c r="E678" s="120">
        <v>0.21562200000000001</v>
      </c>
      <c r="F678" s="181">
        <v>6.1926079000000002E-2</v>
      </c>
      <c r="G678" s="181">
        <v>0.109848485</v>
      </c>
      <c r="H678" s="181">
        <v>0.21039944899999999</v>
      </c>
      <c r="I678" s="120">
        <v>0.30366199999999999</v>
      </c>
      <c r="J678" s="28" t="s">
        <v>1649</v>
      </c>
      <c r="K678" s="135" t="e">
        <f t="shared" ref="K678:AB678" si="692">NA()</f>
        <v>#N/A</v>
      </c>
      <c r="L678" s="135" t="e">
        <f t="shared" si="692"/>
        <v>#N/A</v>
      </c>
      <c r="M678" s="164" t="e">
        <f t="shared" si="692"/>
        <v>#N/A</v>
      </c>
      <c r="N678" s="164" t="e">
        <f t="shared" si="692"/>
        <v>#N/A</v>
      </c>
      <c r="O678" s="165" t="e">
        <f t="shared" si="692"/>
        <v>#N/A</v>
      </c>
      <c r="P678" s="135" t="e">
        <f t="shared" si="692"/>
        <v>#N/A</v>
      </c>
      <c r="Q678" s="164" t="e">
        <f t="shared" si="692"/>
        <v>#N/A</v>
      </c>
      <c r="R678" s="164" t="e">
        <f t="shared" si="692"/>
        <v>#N/A</v>
      </c>
      <c r="S678" s="164" t="e">
        <f t="shared" si="692"/>
        <v>#N/A</v>
      </c>
      <c r="T678" s="164" t="e">
        <f t="shared" si="692"/>
        <v>#N/A</v>
      </c>
      <c r="U678" s="164" t="e">
        <f t="shared" si="692"/>
        <v>#N/A</v>
      </c>
      <c r="V678" s="135" t="e">
        <f t="shared" si="692"/>
        <v>#N/A</v>
      </c>
      <c r="W678" s="135" t="e">
        <f t="shared" si="692"/>
        <v>#N/A</v>
      </c>
      <c r="X678" s="135" t="e">
        <f t="shared" si="692"/>
        <v>#N/A</v>
      </c>
      <c r="Y678" s="135" t="e">
        <f t="shared" si="692"/>
        <v>#N/A</v>
      </c>
      <c r="Z678" s="135" t="e">
        <f t="shared" si="692"/>
        <v>#N/A</v>
      </c>
      <c r="AA678" s="135" t="e">
        <f t="shared" si="692"/>
        <v>#N/A</v>
      </c>
      <c r="AB678" s="135" t="e">
        <f t="shared" si="692"/>
        <v>#N/A</v>
      </c>
    </row>
    <row r="679" spans="1:28" ht="15.5">
      <c r="A679" s="29" t="s">
        <v>193</v>
      </c>
      <c r="B679" s="30" t="str">
        <f t="shared" si="0"/>
        <v>PhilippinesGonzaga</v>
      </c>
      <c r="C679" s="29" t="s">
        <v>30</v>
      </c>
      <c r="D679" s="30" t="s">
        <v>345</v>
      </c>
      <c r="E679" s="120">
        <v>0.24727499999999999</v>
      </c>
      <c r="F679" s="181">
        <v>4.8236141000000003E-2</v>
      </c>
      <c r="G679" s="181">
        <v>9.4903836000000005E-2</v>
      </c>
      <c r="H679" s="181">
        <v>0.18049984599999999</v>
      </c>
      <c r="I679" s="120">
        <v>0.31186399999999997</v>
      </c>
      <c r="J679" s="28" t="s">
        <v>1649</v>
      </c>
      <c r="K679" s="135" t="e">
        <f t="shared" ref="K679:AB679" si="693">NA()</f>
        <v>#N/A</v>
      </c>
      <c r="L679" s="135" t="e">
        <f t="shared" si="693"/>
        <v>#N/A</v>
      </c>
      <c r="M679" s="164" t="e">
        <f t="shared" si="693"/>
        <v>#N/A</v>
      </c>
      <c r="N679" s="164" t="e">
        <f t="shared" si="693"/>
        <v>#N/A</v>
      </c>
      <c r="O679" s="165" t="e">
        <f t="shared" si="693"/>
        <v>#N/A</v>
      </c>
      <c r="P679" s="135" t="e">
        <f t="shared" si="693"/>
        <v>#N/A</v>
      </c>
      <c r="Q679" s="164" t="e">
        <f t="shared" si="693"/>
        <v>#N/A</v>
      </c>
      <c r="R679" s="164" t="e">
        <f t="shared" si="693"/>
        <v>#N/A</v>
      </c>
      <c r="S679" s="164" t="e">
        <f t="shared" si="693"/>
        <v>#N/A</v>
      </c>
      <c r="T679" s="164" t="e">
        <f t="shared" si="693"/>
        <v>#N/A</v>
      </c>
      <c r="U679" s="164" t="e">
        <f t="shared" si="693"/>
        <v>#N/A</v>
      </c>
      <c r="V679" s="135" t="e">
        <f t="shared" si="693"/>
        <v>#N/A</v>
      </c>
      <c r="W679" s="135" t="e">
        <f t="shared" si="693"/>
        <v>#N/A</v>
      </c>
      <c r="X679" s="135" t="e">
        <f t="shared" si="693"/>
        <v>#N/A</v>
      </c>
      <c r="Y679" s="135" t="e">
        <f t="shared" si="693"/>
        <v>#N/A</v>
      </c>
      <c r="Z679" s="135" t="e">
        <f t="shared" si="693"/>
        <v>#N/A</v>
      </c>
      <c r="AA679" s="135" t="e">
        <f t="shared" si="693"/>
        <v>#N/A</v>
      </c>
      <c r="AB679" s="135" t="e">
        <f t="shared" si="693"/>
        <v>#N/A</v>
      </c>
    </row>
    <row r="680" spans="1:28" ht="15.5">
      <c r="A680" s="29" t="s">
        <v>193</v>
      </c>
      <c r="B680" s="30" t="str">
        <f t="shared" si="0"/>
        <v>PhilippinesGovernor Generoso</v>
      </c>
      <c r="C680" s="29" t="s">
        <v>30</v>
      </c>
      <c r="D680" s="30" t="s">
        <v>1356</v>
      </c>
      <c r="E680" s="120">
        <v>0.22588</v>
      </c>
      <c r="F680" s="181">
        <v>5.6088842E-2</v>
      </c>
      <c r="G680" s="181">
        <v>0.102415213</v>
      </c>
      <c r="H680" s="181">
        <v>0.184634089</v>
      </c>
      <c r="I680" s="120">
        <v>0.30479600000000001</v>
      </c>
      <c r="J680" s="28" t="s">
        <v>1649</v>
      </c>
      <c r="K680" s="135" t="e">
        <f t="shared" ref="K680:AB680" si="694">NA()</f>
        <v>#N/A</v>
      </c>
      <c r="L680" s="135" t="e">
        <f t="shared" si="694"/>
        <v>#N/A</v>
      </c>
      <c r="M680" s="164" t="e">
        <f t="shared" si="694"/>
        <v>#N/A</v>
      </c>
      <c r="N680" s="164" t="e">
        <f t="shared" si="694"/>
        <v>#N/A</v>
      </c>
      <c r="O680" s="165" t="e">
        <f t="shared" si="694"/>
        <v>#N/A</v>
      </c>
      <c r="P680" s="135" t="e">
        <f t="shared" si="694"/>
        <v>#N/A</v>
      </c>
      <c r="Q680" s="164" t="e">
        <f t="shared" si="694"/>
        <v>#N/A</v>
      </c>
      <c r="R680" s="164" t="e">
        <f t="shared" si="694"/>
        <v>#N/A</v>
      </c>
      <c r="S680" s="164" t="e">
        <f t="shared" si="694"/>
        <v>#N/A</v>
      </c>
      <c r="T680" s="164" t="e">
        <f t="shared" si="694"/>
        <v>#N/A</v>
      </c>
      <c r="U680" s="164" t="e">
        <f t="shared" si="694"/>
        <v>#N/A</v>
      </c>
      <c r="V680" s="135" t="e">
        <f t="shared" si="694"/>
        <v>#N/A</v>
      </c>
      <c r="W680" s="135" t="e">
        <f t="shared" si="694"/>
        <v>#N/A</v>
      </c>
      <c r="X680" s="135" t="e">
        <f t="shared" si="694"/>
        <v>#N/A</v>
      </c>
      <c r="Y680" s="135" t="e">
        <f t="shared" si="694"/>
        <v>#N/A</v>
      </c>
      <c r="Z680" s="135" t="e">
        <f t="shared" si="694"/>
        <v>#N/A</v>
      </c>
      <c r="AA680" s="135" t="e">
        <f t="shared" si="694"/>
        <v>#N/A</v>
      </c>
      <c r="AB680" s="135" t="e">
        <f t="shared" si="694"/>
        <v>#N/A</v>
      </c>
    </row>
    <row r="681" spans="1:28" ht="15.5">
      <c r="A681" s="29" t="s">
        <v>193</v>
      </c>
      <c r="B681" s="30" t="str">
        <f t="shared" si="0"/>
        <v>PhilippinesGregorio Del Pilar (Concepcion)</v>
      </c>
      <c r="C681" s="29" t="s">
        <v>30</v>
      </c>
      <c r="D681" s="30" t="s">
        <v>230</v>
      </c>
      <c r="E681" s="120">
        <v>0.242872</v>
      </c>
      <c r="F681" s="181">
        <v>4.5128204999999998E-2</v>
      </c>
      <c r="G681" s="181">
        <v>8.2666666999999999E-2</v>
      </c>
      <c r="H681" s="181">
        <v>0.17764102600000001</v>
      </c>
      <c r="I681" s="120">
        <v>0.36451299999999998</v>
      </c>
      <c r="J681" s="28" t="s">
        <v>1649</v>
      </c>
      <c r="K681" s="135" t="e">
        <f t="shared" ref="K681:AB681" si="695">NA()</f>
        <v>#N/A</v>
      </c>
      <c r="L681" s="135" t="e">
        <f t="shared" si="695"/>
        <v>#N/A</v>
      </c>
      <c r="M681" s="164" t="e">
        <f t="shared" si="695"/>
        <v>#N/A</v>
      </c>
      <c r="N681" s="164" t="e">
        <f t="shared" si="695"/>
        <v>#N/A</v>
      </c>
      <c r="O681" s="165" t="e">
        <f t="shared" si="695"/>
        <v>#N/A</v>
      </c>
      <c r="P681" s="135" t="e">
        <f t="shared" si="695"/>
        <v>#N/A</v>
      </c>
      <c r="Q681" s="164" t="e">
        <f t="shared" si="695"/>
        <v>#N/A</v>
      </c>
      <c r="R681" s="164" t="e">
        <f t="shared" si="695"/>
        <v>#N/A</v>
      </c>
      <c r="S681" s="164" t="e">
        <f t="shared" si="695"/>
        <v>#N/A</v>
      </c>
      <c r="T681" s="164" t="e">
        <f t="shared" si="695"/>
        <v>#N/A</v>
      </c>
      <c r="U681" s="164" t="e">
        <f t="shared" si="695"/>
        <v>#N/A</v>
      </c>
      <c r="V681" s="135" t="e">
        <f t="shared" si="695"/>
        <v>#N/A</v>
      </c>
      <c r="W681" s="135" t="e">
        <f t="shared" si="695"/>
        <v>#N/A</v>
      </c>
      <c r="X681" s="135" t="e">
        <f t="shared" si="695"/>
        <v>#N/A</v>
      </c>
      <c r="Y681" s="135" t="e">
        <f t="shared" si="695"/>
        <v>#N/A</v>
      </c>
      <c r="Z681" s="135" t="e">
        <f t="shared" si="695"/>
        <v>#N/A</v>
      </c>
      <c r="AA681" s="135" t="e">
        <f t="shared" si="695"/>
        <v>#N/A</v>
      </c>
      <c r="AB681" s="135" t="e">
        <f t="shared" si="695"/>
        <v>#N/A</v>
      </c>
    </row>
    <row r="682" spans="1:28" ht="15.5">
      <c r="A682" s="29" t="s">
        <v>193</v>
      </c>
      <c r="B682" s="30" t="str">
        <f t="shared" si="0"/>
        <v>PhilippinesGuagua</v>
      </c>
      <c r="C682" s="29" t="s">
        <v>30</v>
      </c>
      <c r="D682" s="30" t="s">
        <v>490</v>
      </c>
      <c r="E682" s="120">
        <v>0.26263300000000001</v>
      </c>
      <c r="F682" s="181">
        <v>4.5601635000000001E-2</v>
      </c>
      <c r="G682" s="181">
        <v>9.1969683999999996E-2</v>
      </c>
      <c r="H682" s="181">
        <v>0.18611939</v>
      </c>
      <c r="I682" s="120">
        <v>0.33607300000000001</v>
      </c>
      <c r="J682" s="28" t="s">
        <v>1649</v>
      </c>
      <c r="K682" s="135" t="e">
        <f t="shared" ref="K682:AB682" si="696">NA()</f>
        <v>#N/A</v>
      </c>
      <c r="L682" s="135" t="e">
        <f t="shared" si="696"/>
        <v>#N/A</v>
      </c>
      <c r="M682" s="164" t="e">
        <f t="shared" si="696"/>
        <v>#N/A</v>
      </c>
      <c r="N682" s="164" t="e">
        <f t="shared" si="696"/>
        <v>#N/A</v>
      </c>
      <c r="O682" s="165" t="e">
        <f t="shared" si="696"/>
        <v>#N/A</v>
      </c>
      <c r="P682" s="135" t="e">
        <f t="shared" si="696"/>
        <v>#N/A</v>
      </c>
      <c r="Q682" s="164" t="e">
        <f t="shared" si="696"/>
        <v>#N/A</v>
      </c>
      <c r="R682" s="164" t="e">
        <f t="shared" si="696"/>
        <v>#N/A</v>
      </c>
      <c r="S682" s="164" t="e">
        <f t="shared" si="696"/>
        <v>#N/A</v>
      </c>
      <c r="T682" s="164" t="e">
        <f t="shared" si="696"/>
        <v>#N/A</v>
      </c>
      <c r="U682" s="164" t="e">
        <f t="shared" si="696"/>
        <v>#N/A</v>
      </c>
      <c r="V682" s="135" t="e">
        <f t="shared" si="696"/>
        <v>#N/A</v>
      </c>
      <c r="W682" s="135" t="e">
        <f t="shared" si="696"/>
        <v>#N/A</v>
      </c>
      <c r="X682" s="135" t="e">
        <f t="shared" si="696"/>
        <v>#N/A</v>
      </c>
      <c r="Y682" s="135" t="e">
        <f t="shared" si="696"/>
        <v>#N/A</v>
      </c>
      <c r="Z682" s="135" t="e">
        <f t="shared" si="696"/>
        <v>#N/A</v>
      </c>
      <c r="AA682" s="135" t="e">
        <f t="shared" si="696"/>
        <v>#N/A</v>
      </c>
      <c r="AB682" s="135" t="e">
        <f t="shared" si="696"/>
        <v>#N/A</v>
      </c>
    </row>
    <row r="683" spans="1:28" ht="15.5">
      <c r="A683" s="29" t="s">
        <v>193</v>
      </c>
      <c r="B683" s="30" t="str">
        <f t="shared" si="0"/>
        <v>PhilippinesGubat</v>
      </c>
      <c r="C683" s="29" t="s">
        <v>30</v>
      </c>
      <c r="D683" s="30" t="s">
        <v>783</v>
      </c>
      <c r="E683" s="120">
        <v>0.23077600000000001</v>
      </c>
      <c r="F683" s="181">
        <v>5.6253569000000003E-2</v>
      </c>
      <c r="G683" s="181">
        <v>0.107333624</v>
      </c>
      <c r="H683" s="181">
        <v>0.19017704199999999</v>
      </c>
      <c r="I683" s="120">
        <v>0.30273499999999998</v>
      </c>
      <c r="J683" s="28" t="s">
        <v>1649</v>
      </c>
      <c r="K683" s="135" t="e">
        <f t="shared" ref="K683:AB683" si="697">NA()</f>
        <v>#N/A</v>
      </c>
      <c r="L683" s="135" t="e">
        <f t="shared" si="697"/>
        <v>#N/A</v>
      </c>
      <c r="M683" s="164" t="e">
        <f t="shared" si="697"/>
        <v>#N/A</v>
      </c>
      <c r="N683" s="164" t="e">
        <f t="shared" si="697"/>
        <v>#N/A</v>
      </c>
      <c r="O683" s="165" t="e">
        <f t="shared" si="697"/>
        <v>#N/A</v>
      </c>
      <c r="P683" s="135" t="e">
        <f t="shared" si="697"/>
        <v>#N/A</v>
      </c>
      <c r="Q683" s="164" t="e">
        <f t="shared" si="697"/>
        <v>#N/A</v>
      </c>
      <c r="R683" s="164" t="e">
        <f t="shared" si="697"/>
        <v>#N/A</v>
      </c>
      <c r="S683" s="164" t="e">
        <f t="shared" si="697"/>
        <v>#N/A</v>
      </c>
      <c r="T683" s="164" t="e">
        <f t="shared" si="697"/>
        <v>#N/A</v>
      </c>
      <c r="U683" s="164" t="e">
        <f t="shared" si="697"/>
        <v>#N/A</v>
      </c>
      <c r="V683" s="135" t="e">
        <f t="shared" si="697"/>
        <v>#N/A</v>
      </c>
      <c r="W683" s="135" t="e">
        <f t="shared" si="697"/>
        <v>#N/A</v>
      </c>
      <c r="X683" s="135" t="e">
        <f t="shared" si="697"/>
        <v>#N/A</v>
      </c>
      <c r="Y683" s="135" t="e">
        <f t="shared" si="697"/>
        <v>#N/A</v>
      </c>
      <c r="Z683" s="135" t="e">
        <f t="shared" si="697"/>
        <v>#N/A</v>
      </c>
      <c r="AA683" s="135" t="e">
        <f t="shared" si="697"/>
        <v>#N/A</v>
      </c>
      <c r="AB683" s="135" t="e">
        <f t="shared" si="697"/>
        <v>#N/A</v>
      </c>
    </row>
    <row r="684" spans="1:28" ht="15.5">
      <c r="A684" s="29" t="s">
        <v>193</v>
      </c>
      <c r="B684" s="30" t="str">
        <f t="shared" si="0"/>
        <v>PhilippinesGuiguinto</v>
      </c>
      <c r="C684" s="29" t="s">
        <v>30</v>
      </c>
      <c r="D684" s="30" t="s">
        <v>438</v>
      </c>
      <c r="E684" s="120">
        <v>0.280949</v>
      </c>
      <c r="F684" s="181">
        <v>4.3868444999999999E-2</v>
      </c>
      <c r="G684" s="181">
        <v>9.1476987999999995E-2</v>
      </c>
      <c r="H684" s="181">
        <v>0.19673117400000001</v>
      </c>
      <c r="I684" s="120">
        <v>0.32636100000000001</v>
      </c>
      <c r="J684" s="28" t="s">
        <v>1649</v>
      </c>
      <c r="K684" s="135" t="e">
        <f t="shared" ref="K684:AB684" si="698">NA()</f>
        <v>#N/A</v>
      </c>
      <c r="L684" s="135" t="e">
        <f t="shared" si="698"/>
        <v>#N/A</v>
      </c>
      <c r="M684" s="164" t="e">
        <f t="shared" si="698"/>
        <v>#N/A</v>
      </c>
      <c r="N684" s="164" t="e">
        <f t="shared" si="698"/>
        <v>#N/A</v>
      </c>
      <c r="O684" s="165" t="e">
        <f t="shared" si="698"/>
        <v>#N/A</v>
      </c>
      <c r="P684" s="135" t="e">
        <f t="shared" si="698"/>
        <v>#N/A</v>
      </c>
      <c r="Q684" s="164" t="e">
        <f t="shared" si="698"/>
        <v>#N/A</v>
      </c>
      <c r="R684" s="164" t="e">
        <f t="shared" si="698"/>
        <v>#N/A</v>
      </c>
      <c r="S684" s="164" t="e">
        <f t="shared" si="698"/>
        <v>#N/A</v>
      </c>
      <c r="T684" s="164" t="e">
        <f t="shared" si="698"/>
        <v>#N/A</v>
      </c>
      <c r="U684" s="164" t="e">
        <f t="shared" si="698"/>
        <v>#N/A</v>
      </c>
      <c r="V684" s="135" t="e">
        <f t="shared" si="698"/>
        <v>#N/A</v>
      </c>
      <c r="W684" s="135" t="e">
        <f t="shared" si="698"/>
        <v>#N/A</v>
      </c>
      <c r="X684" s="135" t="e">
        <f t="shared" si="698"/>
        <v>#N/A</v>
      </c>
      <c r="Y684" s="135" t="e">
        <f t="shared" si="698"/>
        <v>#N/A</v>
      </c>
      <c r="Z684" s="135" t="e">
        <f t="shared" si="698"/>
        <v>#N/A</v>
      </c>
      <c r="AA684" s="135" t="e">
        <f t="shared" si="698"/>
        <v>#N/A</v>
      </c>
      <c r="AB684" s="135" t="e">
        <f t="shared" si="698"/>
        <v>#N/A</v>
      </c>
    </row>
    <row r="685" spans="1:28" ht="15.5">
      <c r="A685" s="29" t="s">
        <v>193</v>
      </c>
      <c r="B685" s="30" t="str">
        <f t="shared" si="0"/>
        <v>PhilippinesGuimba</v>
      </c>
      <c r="C685" s="29" t="s">
        <v>30</v>
      </c>
      <c r="D685" s="30" t="s">
        <v>465</v>
      </c>
      <c r="E685" s="120">
        <v>0.25503399999999998</v>
      </c>
      <c r="F685" s="181">
        <v>4.5240402999999998E-2</v>
      </c>
      <c r="G685" s="181">
        <v>8.8390712999999996E-2</v>
      </c>
      <c r="H685" s="181">
        <v>0.18018625399999999</v>
      </c>
      <c r="I685" s="120">
        <v>0.32500899999999999</v>
      </c>
      <c r="J685" s="28" t="s">
        <v>1649</v>
      </c>
      <c r="K685" s="135" t="e">
        <f t="shared" ref="K685:AB685" si="699">NA()</f>
        <v>#N/A</v>
      </c>
      <c r="L685" s="135" t="e">
        <f t="shared" si="699"/>
        <v>#N/A</v>
      </c>
      <c r="M685" s="164" t="e">
        <f t="shared" si="699"/>
        <v>#N/A</v>
      </c>
      <c r="N685" s="164" t="e">
        <f t="shared" si="699"/>
        <v>#N/A</v>
      </c>
      <c r="O685" s="165" t="e">
        <f t="shared" si="699"/>
        <v>#N/A</v>
      </c>
      <c r="P685" s="135" t="e">
        <f t="shared" si="699"/>
        <v>#N/A</v>
      </c>
      <c r="Q685" s="164" t="e">
        <f t="shared" si="699"/>
        <v>#N/A</v>
      </c>
      <c r="R685" s="164" t="e">
        <f t="shared" si="699"/>
        <v>#N/A</v>
      </c>
      <c r="S685" s="164" t="e">
        <f t="shared" si="699"/>
        <v>#N/A</v>
      </c>
      <c r="T685" s="164" t="e">
        <f t="shared" si="699"/>
        <v>#N/A</v>
      </c>
      <c r="U685" s="164" t="e">
        <f t="shared" si="699"/>
        <v>#N/A</v>
      </c>
      <c r="V685" s="135" t="e">
        <f t="shared" si="699"/>
        <v>#N/A</v>
      </c>
      <c r="W685" s="135" t="e">
        <f t="shared" si="699"/>
        <v>#N/A</v>
      </c>
      <c r="X685" s="135" t="e">
        <f t="shared" si="699"/>
        <v>#N/A</v>
      </c>
      <c r="Y685" s="135" t="e">
        <f t="shared" si="699"/>
        <v>#N/A</v>
      </c>
      <c r="Z685" s="135" t="e">
        <f t="shared" si="699"/>
        <v>#N/A</v>
      </c>
      <c r="AA685" s="135" t="e">
        <f t="shared" si="699"/>
        <v>#N/A</v>
      </c>
      <c r="AB685" s="135" t="e">
        <f t="shared" si="699"/>
        <v>#N/A</v>
      </c>
    </row>
    <row r="686" spans="1:28" ht="15.5">
      <c r="A686" s="29" t="s">
        <v>193</v>
      </c>
      <c r="B686" s="30" t="str">
        <f t="shared" si="0"/>
        <v>PhilippinesGuimbal</v>
      </c>
      <c r="C686" s="29" t="s">
        <v>30</v>
      </c>
      <c r="D686" s="30" t="s">
        <v>864</v>
      </c>
      <c r="E686" s="120">
        <v>0.25724399999999997</v>
      </c>
      <c r="F686" s="181">
        <v>4.3465404999999999E-2</v>
      </c>
      <c r="G686" s="181">
        <v>8.4476641000000005E-2</v>
      </c>
      <c r="H686" s="181">
        <v>0.168154938</v>
      </c>
      <c r="I686" s="120">
        <v>0.33282099999999998</v>
      </c>
      <c r="J686" s="28" t="s">
        <v>1649</v>
      </c>
      <c r="K686" s="135" t="e">
        <f t="shared" ref="K686:AB686" si="700">NA()</f>
        <v>#N/A</v>
      </c>
      <c r="L686" s="135" t="e">
        <f t="shared" si="700"/>
        <v>#N/A</v>
      </c>
      <c r="M686" s="164" t="e">
        <f t="shared" si="700"/>
        <v>#N/A</v>
      </c>
      <c r="N686" s="164" t="e">
        <f t="shared" si="700"/>
        <v>#N/A</v>
      </c>
      <c r="O686" s="165" t="e">
        <f t="shared" si="700"/>
        <v>#N/A</v>
      </c>
      <c r="P686" s="135" t="e">
        <f t="shared" si="700"/>
        <v>#N/A</v>
      </c>
      <c r="Q686" s="164" t="e">
        <f t="shared" si="700"/>
        <v>#N/A</v>
      </c>
      <c r="R686" s="164" t="e">
        <f t="shared" si="700"/>
        <v>#N/A</v>
      </c>
      <c r="S686" s="164" t="e">
        <f t="shared" si="700"/>
        <v>#N/A</v>
      </c>
      <c r="T686" s="164" t="e">
        <f t="shared" si="700"/>
        <v>#N/A</v>
      </c>
      <c r="U686" s="164" t="e">
        <f t="shared" si="700"/>
        <v>#N/A</v>
      </c>
      <c r="V686" s="135" t="e">
        <f t="shared" si="700"/>
        <v>#N/A</v>
      </c>
      <c r="W686" s="135" t="e">
        <f t="shared" si="700"/>
        <v>#N/A</v>
      </c>
      <c r="X686" s="135" t="e">
        <f t="shared" si="700"/>
        <v>#N/A</v>
      </c>
      <c r="Y686" s="135" t="e">
        <f t="shared" si="700"/>
        <v>#N/A</v>
      </c>
      <c r="Z686" s="135" t="e">
        <f t="shared" si="700"/>
        <v>#N/A</v>
      </c>
      <c r="AA686" s="135" t="e">
        <f t="shared" si="700"/>
        <v>#N/A</v>
      </c>
      <c r="AB686" s="135" t="e">
        <f t="shared" si="700"/>
        <v>#N/A</v>
      </c>
    </row>
    <row r="687" spans="1:28" ht="15.5">
      <c r="A687" s="29" t="s">
        <v>193</v>
      </c>
      <c r="B687" s="30" t="str">
        <f t="shared" si="0"/>
        <v>PhilippinesGuinayangan</v>
      </c>
      <c r="C687" s="29" t="s">
        <v>30</v>
      </c>
      <c r="D687" s="30" t="s">
        <v>636</v>
      </c>
      <c r="E687" s="120">
        <v>0.24657299999999999</v>
      </c>
      <c r="F687" s="181">
        <v>5.5940649000000002E-2</v>
      </c>
      <c r="G687" s="181">
        <v>0.107186358</v>
      </c>
      <c r="H687" s="181">
        <v>0.19134093699999999</v>
      </c>
      <c r="I687" s="120">
        <v>0.30089700000000003</v>
      </c>
      <c r="J687" s="28" t="s">
        <v>1649</v>
      </c>
      <c r="K687" s="135" t="e">
        <f t="shared" ref="K687:AB687" si="701">NA()</f>
        <v>#N/A</v>
      </c>
      <c r="L687" s="135" t="e">
        <f t="shared" si="701"/>
        <v>#N/A</v>
      </c>
      <c r="M687" s="164" t="e">
        <f t="shared" si="701"/>
        <v>#N/A</v>
      </c>
      <c r="N687" s="164" t="e">
        <f t="shared" si="701"/>
        <v>#N/A</v>
      </c>
      <c r="O687" s="165" t="e">
        <f t="shared" si="701"/>
        <v>#N/A</v>
      </c>
      <c r="P687" s="135" t="e">
        <f t="shared" si="701"/>
        <v>#N/A</v>
      </c>
      <c r="Q687" s="164" t="e">
        <f t="shared" si="701"/>
        <v>#N/A</v>
      </c>
      <c r="R687" s="164" t="e">
        <f t="shared" si="701"/>
        <v>#N/A</v>
      </c>
      <c r="S687" s="164" t="e">
        <f t="shared" si="701"/>
        <v>#N/A</v>
      </c>
      <c r="T687" s="164" t="e">
        <f t="shared" si="701"/>
        <v>#N/A</v>
      </c>
      <c r="U687" s="164" t="e">
        <f t="shared" si="701"/>
        <v>#N/A</v>
      </c>
      <c r="V687" s="135" t="e">
        <f t="shared" si="701"/>
        <v>#N/A</v>
      </c>
      <c r="W687" s="135" t="e">
        <f t="shared" si="701"/>
        <v>#N/A</v>
      </c>
      <c r="X687" s="135" t="e">
        <f t="shared" si="701"/>
        <v>#N/A</v>
      </c>
      <c r="Y687" s="135" t="e">
        <f t="shared" si="701"/>
        <v>#N/A</v>
      </c>
      <c r="Z687" s="135" t="e">
        <f t="shared" si="701"/>
        <v>#N/A</v>
      </c>
      <c r="AA687" s="135" t="e">
        <f t="shared" si="701"/>
        <v>#N/A</v>
      </c>
      <c r="AB687" s="135" t="e">
        <f t="shared" si="701"/>
        <v>#N/A</v>
      </c>
    </row>
    <row r="688" spans="1:28" ht="15.5">
      <c r="A688" s="29" t="s">
        <v>193</v>
      </c>
      <c r="B688" s="30" t="str">
        <f t="shared" si="0"/>
        <v>PhilippinesGuindulman</v>
      </c>
      <c r="C688" s="29" t="s">
        <v>30</v>
      </c>
      <c r="D688" s="30" t="s">
        <v>914</v>
      </c>
      <c r="E688" s="120">
        <v>0.22809199999999999</v>
      </c>
      <c r="F688" s="181">
        <v>5.2610467000000001E-2</v>
      </c>
      <c r="G688" s="181">
        <v>9.7290792000000001E-2</v>
      </c>
      <c r="H688" s="181">
        <v>0.17384596399999999</v>
      </c>
      <c r="I688" s="120">
        <v>0.31476799999999999</v>
      </c>
      <c r="J688" s="28" t="s">
        <v>1649</v>
      </c>
      <c r="K688" s="135" t="e">
        <f t="shared" ref="K688:AB688" si="702">NA()</f>
        <v>#N/A</v>
      </c>
      <c r="L688" s="135" t="e">
        <f t="shared" si="702"/>
        <v>#N/A</v>
      </c>
      <c r="M688" s="164" t="e">
        <f t="shared" si="702"/>
        <v>#N/A</v>
      </c>
      <c r="N688" s="164" t="e">
        <f t="shared" si="702"/>
        <v>#N/A</v>
      </c>
      <c r="O688" s="165" t="e">
        <f t="shared" si="702"/>
        <v>#N/A</v>
      </c>
      <c r="P688" s="135" t="e">
        <f t="shared" si="702"/>
        <v>#N/A</v>
      </c>
      <c r="Q688" s="164" t="e">
        <f t="shared" si="702"/>
        <v>#N/A</v>
      </c>
      <c r="R688" s="164" t="e">
        <f t="shared" si="702"/>
        <v>#N/A</v>
      </c>
      <c r="S688" s="164" t="e">
        <f t="shared" si="702"/>
        <v>#N/A</v>
      </c>
      <c r="T688" s="164" t="e">
        <f t="shared" si="702"/>
        <v>#N/A</v>
      </c>
      <c r="U688" s="164" t="e">
        <f t="shared" si="702"/>
        <v>#N/A</v>
      </c>
      <c r="V688" s="135" t="e">
        <f t="shared" si="702"/>
        <v>#N/A</v>
      </c>
      <c r="W688" s="135" t="e">
        <f t="shared" si="702"/>
        <v>#N/A</v>
      </c>
      <c r="X688" s="135" t="e">
        <f t="shared" si="702"/>
        <v>#N/A</v>
      </c>
      <c r="Y688" s="135" t="e">
        <f t="shared" si="702"/>
        <v>#N/A</v>
      </c>
      <c r="Z688" s="135" t="e">
        <f t="shared" si="702"/>
        <v>#N/A</v>
      </c>
      <c r="AA688" s="135" t="e">
        <f t="shared" si="702"/>
        <v>#N/A</v>
      </c>
      <c r="AB688" s="135" t="e">
        <f t="shared" si="702"/>
        <v>#N/A</v>
      </c>
    </row>
    <row r="689" spans="1:28" ht="15.5">
      <c r="A689" s="29" t="s">
        <v>193</v>
      </c>
      <c r="B689" s="30" t="str">
        <f t="shared" si="0"/>
        <v>PhilippinesGuindulungan</v>
      </c>
      <c r="C689" s="29" t="s">
        <v>30</v>
      </c>
      <c r="D689" s="30" t="s">
        <v>1638</v>
      </c>
      <c r="E689" s="120">
        <v>0.23489499999999999</v>
      </c>
      <c r="F689" s="181">
        <v>6.5039424999999998E-2</v>
      </c>
      <c r="G689" s="181">
        <v>0.117171413</v>
      </c>
      <c r="H689" s="181">
        <v>0.17944854599999999</v>
      </c>
      <c r="I689" s="120">
        <v>0.22233900000000001</v>
      </c>
      <c r="J689" s="28" t="s">
        <v>1649</v>
      </c>
      <c r="K689" s="135" t="e">
        <f t="shared" ref="K689:AB689" si="703">NA()</f>
        <v>#N/A</v>
      </c>
      <c r="L689" s="135" t="e">
        <f t="shared" si="703"/>
        <v>#N/A</v>
      </c>
      <c r="M689" s="164" t="e">
        <f t="shared" si="703"/>
        <v>#N/A</v>
      </c>
      <c r="N689" s="164" t="e">
        <f t="shared" si="703"/>
        <v>#N/A</v>
      </c>
      <c r="O689" s="165" t="e">
        <f t="shared" si="703"/>
        <v>#N/A</v>
      </c>
      <c r="P689" s="135" t="e">
        <f t="shared" si="703"/>
        <v>#N/A</v>
      </c>
      <c r="Q689" s="164" t="e">
        <f t="shared" si="703"/>
        <v>#N/A</v>
      </c>
      <c r="R689" s="164" t="e">
        <f t="shared" si="703"/>
        <v>#N/A</v>
      </c>
      <c r="S689" s="164" t="e">
        <f t="shared" si="703"/>
        <v>#N/A</v>
      </c>
      <c r="T689" s="164" t="e">
        <f t="shared" si="703"/>
        <v>#N/A</v>
      </c>
      <c r="U689" s="164" t="e">
        <f t="shared" si="703"/>
        <v>#N/A</v>
      </c>
      <c r="V689" s="135" t="e">
        <f t="shared" si="703"/>
        <v>#N/A</v>
      </c>
      <c r="W689" s="135" t="e">
        <f t="shared" si="703"/>
        <v>#N/A</v>
      </c>
      <c r="X689" s="135" t="e">
        <f t="shared" si="703"/>
        <v>#N/A</v>
      </c>
      <c r="Y689" s="135" t="e">
        <f t="shared" si="703"/>
        <v>#N/A</v>
      </c>
      <c r="Z689" s="135" t="e">
        <f t="shared" si="703"/>
        <v>#N/A</v>
      </c>
      <c r="AA689" s="135" t="e">
        <f t="shared" si="703"/>
        <v>#N/A</v>
      </c>
      <c r="AB689" s="135" t="e">
        <f t="shared" si="703"/>
        <v>#N/A</v>
      </c>
    </row>
    <row r="690" spans="1:28" ht="15.5">
      <c r="A690" s="29" t="s">
        <v>193</v>
      </c>
      <c r="B690" s="30" t="str">
        <f t="shared" si="0"/>
        <v>PhilippinesGuinobatan</v>
      </c>
      <c r="C690" s="29" t="s">
        <v>30</v>
      </c>
      <c r="D690" s="30" t="s">
        <v>680</v>
      </c>
      <c r="E690" s="120">
        <v>0.24460599999999999</v>
      </c>
      <c r="F690" s="181">
        <v>5.2427727E-2</v>
      </c>
      <c r="G690" s="181">
        <v>0.10249997</v>
      </c>
      <c r="H690" s="181">
        <v>0.189227911</v>
      </c>
      <c r="I690" s="120">
        <v>0.30407600000000001</v>
      </c>
      <c r="J690" s="28" t="s">
        <v>1649</v>
      </c>
      <c r="K690" s="135" t="e">
        <f t="shared" ref="K690:AB690" si="704">NA()</f>
        <v>#N/A</v>
      </c>
      <c r="L690" s="135" t="e">
        <f t="shared" si="704"/>
        <v>#N/A</v>
      </c>
      <c r="M690" s="164" t="e">
        <f t="shared" si="704"/>
        <v>#N/A</v>
      </c>
      <c r="N690" s="164" t="e">
        <f t="shared" si="704"/>
        <v>#N/A</v>
      </c>
      <c r="O690" s="165" t="e">
        <f t="shared" si="704"/>
        <v>#N/A</v>
      </c>
      <c r="P690" s="135" t="e">
        <f t="shared" si="704"/>
        <v>#N/A</v>
      </c>
      <c r="Q690" s="164" t="e">
        <f t="shared" si="704"/>
        <v>#N/A</v>
      </c>
      <c r="R690" s="164" t="e">
        <f t="shared" si="704"/>
        <v>#N/A</v>
      </c>
      <c r="S690" s="164" t="e">
        <f t="shared" si="704"/>
        <v>#N/A</v>
      </c>
      <c r="T690" s="164" t="e">
        <f t="shared" si="704"/>
        <v>#N/A</v>
      </c>
      <c r="U690" s="164" t="e">
        <f t="shared" si="704"/>
        <v>#N/A</v>
      </c>
      <c r="V690" s="135" t="e">
        <f t="shared" si="704"/>
        <v>#N/A</v>
      </c>
      <c r="W690" s="135" t="e">
        <f t="shared" si="704"/>
        <v>#N/A</v>
      </c>
      <c r="X690" s="135" t="e">
        <f t="shared" si="704"/>
        <v>#N/A</v>
      </c>
      <c r="Y690" s="135" t="e">
        <f t="shared" si="704"/>
        <v>#N/A</v>
      </c>
      <c r="Z690" s="135" t="e">
        <f t="shared" si="704"/>
        <v>#N/A</v>
      </c>
      <c r="AA690" s="135" t="e">
        <f t="shared" si="704"/>
        <v>#N/A</v>
      </c>
      <c r="AB690" s="135" t="e">
        <f t="shared" si="704"/>
        <v>#N/A</v>
      </c>
    </row>
    <row r="691" spans="1:28" ht="15.5">
      <c r="A691" s="29" t="s">
        <v>193</v>
      </c>
      <c r="B691" s="30" t="str">
        <f t="shared" si="0"/>
        <v>PhilippinesGuinsiliban</v>
      </c>
      <c r="C691" s="29" t="s">
        <v>30</v>
      </c>
      <c r="D691" s="30" t="s">
        <v>1228</v>
      </c>
      <c r="E691" s="120">
        <v>0.222576</v>
      </c>
      <c r="F691" s="181">
        <v>5.6678872999999998E-2</v>
      </c>
      <c r="G691" s="181">
        <v>0.10300907500000001</v>
      </c>
      <c r="H691" s="181">
        <v>0.176882662</v>
      </c>
      <c r="I691" s="120">
        <v>0.29660900000000001</v>
      </c>
      <c r="J691" s="28" t="s">
        <v>1649</v>
      </c>
      <c r="K691" s="135" t="e">
        <f t="shared" ref="K691:AB691" si="705">NA()</f>
        <v>#N/A</v>
      </c>
      <c r="L691" s="135" t="e">
        <f t="shared" si="705"/>
        <v>#N/A</v>
      </c>
      <c r="M691" s="164" t="e">
        <f t="shared" si="705"/>
        <v>#N/A</v>
      </c>
      <c r="N691" s="164" t="e">
        <f t="shared" si="705"/>
        <v>#N/A</v>
      </c>
      <c r="O691" s="165" t="e">
        <f t="shared" si="705"/>
        <v>#N/A</v>
      </c>
      <c r="P691" s="135" t="e">
        <f t="shared" si="705"/>
        <v>#N/A</v>
      </c>
      <c r="Q691" s="164" t="e">
        <f t="shared" si="705"/>
        <v>#N/A</v>
      </c>
      <c r="R691" s="164" t="e">
        <f t="shared" si="705"/>
        <v>#N/A</v>
      </c>
      <c r="S691" s="164" t="e">
        <f t="shared" si="705"/>
        <v>#N/A</v>
      </c>
      <c r="T691" s="164" t="e">
        <f t="shared" si="705"/>
        <v>#N/A</v>
      </c>
      <c r="U691" s="164" t="e">
        <f t="shared" si="705"/>
        <v>#N/A</v>
      </c>
      <c r="V691" s="135" t="e">
        <f t="shared" si="705"/>
        <v>#N/A</v>
      </c>
      <c r="W691" s="135" t="e">
        <f t="shared" si="705"/>
        <v>#N/A</v>
      </c>
      <c r="X691" s="135" t="e">
        <f t="shared" si="705"/>
        <v>#N/A</v>
      </c>
      <c r="Y691" s="135" t="e">
        <f t="shared" si="705"/>
        <v>#N/A</v>
      </c>
      <c r="Z691" s="135" t="e">
        <f t="shared" si="705"/>
        <v>#N/A</v>
      </c>
      <c r="AA691" s="135" t="e">
        <f t="shared" si="705"/>
        <v>#N/A</v>
      </c>
      <c r="AB691" s="135" t="e">
        <f t="shared" si="705"/>
        <v>#N/A</v>
      </c>
    </row>
    <row r="692" spans="1:28" ht="15.5">
      <c r="A692" s="29" t="s">
        <v>193</v>
      </c>
      <c r="B692" s="30" t="str">
        <f t="shared" si="0"/>
        <v>PhilippinesGuipos</v>
      </c>
      <c r="C692" s="29" t="s">
        <v>30</v>
      </c>
      <c r="D692" s="30" t="s">
        <v>1183</v>
      </c>
      <c r="E692" s="120">
        <v>0.23787900000000001</v>
      </c>
      <c r="F692" s="181">
        <v>5.3644652000000001E-2</v>
      </c>
      <c r="G692" s="181">
        <v>0.102851078</v>
      </c>
      <c r="H692" s="181">
        <v>0.19552317999999999</v>
      </c>
      <c r="I692" s="120">
        <v>0.30975900000000001</v>
      </c>
      <c r="J692" s="28" t="s">
        <v>1649</v>
      </c>
      <c r="K692" s="135" t="e">
        <f t="shared" ref="K692:AB692" si="706">NA()</f>
        <v>#N/A</v>
      </c>
      <c r="L692" s="135" t="e">
        <f t="shared" si="706"/>
        <v>#N/A</v>
      </c>
      <c r="M692" s="164" t="e">
        <f t="shared" si="706"/>
        <v>#N/A</v>
      </c>
      <c r="N692" s="164" t="e">
        <f t="shared" si="706"/>
        <v>#N/A</v>
      </c>
      <c r="O692" s="165" t="e">
        <f t="shared" si="706"/>
        <v>#N/A</v>
      </c>
      <c r="P692" s="135" t="e">
        <f t="shared" si="706"/>
        <v>#N/A</v>
      </c>
      <c r="Q692" s="164" t="e">
        <f t="shared" si="706"/>
        <v>#N/A</v>
      </c>
      <c r="R692" s="164" t="e">
        <f t="shared" si="706"/>
        <v>#N/A</v>
      </c>
      <c r="S692" s="164" t="e">
        <f t="shared" si="706"/>
        <v>#N/A</v>
      </c>
      <c r="T692" s="164" t="e">
        <f t="shared" si="706"/>
        <v>#N/A</v>
      </c>
      <c r="U692" s="164" t="e">
        <f t="shared" si="706"/>
        <v>#N/A</v>
      </c>
      <c r="V692" s="135" t="e">
        <f t="shared" si="706"/>
        <v>#N/A</v>
      </c>
      <c r="W692" s="135" t="e">
        <f t="shared" si="706"/>
        <v>#N/A</v>
      </c>
      <c r="X692" s="135" t="e">
        <f t="shared" si="706"/>
        <v>#N/A</v>
      </c>
      <c r="Y692" s="135" t="e">
        <f t="shared" si="706"/>
        <v>#N/A</v>
      </c>
      <c r="Z692" s="135" t="e">
        <f t="shared" si="706"/>
        <v>#N/A</v>
      </c>
      <c r="AA692" s="135" t="e">
        <f t="shared" si="706"/>
        <v>#N/A</v>
      </c>
      <c r="AB692" s="135" t="e">
        <f t="shared" si="706"/>
        <v>#N/A</v>
      </c>
    </row>
    <row r="693" spans="1:28" ht="15.5">
      <c r="A693" s="29" t="s">
        <v>193</v>
      </c>
      <c r="B693" s="30" t="str">
        <f t="shared" si="0"/>
        <v>PhilippinesGuiuan</v>
      </c>
      <c r="C693" s="29" t="s">
        <v>30</v>
      </c>
      <c r="D693" s="30" t="s">
        <v>1002</v>
      </c>
      <c r="E693" s="120">
        <v>0.23458699999999999</v>
      </c>
      <c r="F693" s="181">
        <v>5.4858372000000002E-2</v>
      </c>
      <c r="G693" s="181">
        <v>0.10656526600000001</v>
      </c>
      <c r="H693" s="181">
        <v>0.20112849399999999</v>
      </c>
      <c r="I693" s="120">
        <v>0.30624099999999999</v>
      </c>
      <c r="J693" s="28" t="s">
        <v>1649</v>
      </c>
      <c r="K693" s="135" t="e">
        <f t="shared" ref="K693:AB693" si="707">NA()</f>
        <v>#N/A</v>
      </c>
      <c r="L693" s="135" t="e">
        <f t="shared" si="707"/>
        <v>#N/A</v>
      </c>
      <c r="M693" s="164" t="e">
        <f t="shared" si="707"/>
        <v>#N/A</v>
      </c>
      <c r="N693" s="164" t="e">
        <f t="shared" si="707"/>
        <v>#N/A</v>
      </c>
      <c r="O693" s="165" t="e">
        <f t="shared" si="707"/>
        <v>#N/A</v>
      </c>
      <c r="P693" s="135" t="e">
        <f t="shared" si="707"/>
        <v>#N/A</v>
      </c>
      <c r="Q693" s="164" t="e">
        <f t="shared" si="707"/>
        <v>#N/A</v>
      </c>
      <c r="R693" s="164" t="e">
        <f t="shared" si="707"/>
        <v>#N/A</v>
      </c>
      <c r="S693" s="164" t="e">
        <f t="shared" si="707"/>
        <v>#N/A</v>
      </c>
      <c r="T693" s="164" t="e">
        <f t="shared" si="707"/>
        <v>#N/A</v>
      </c>
      <c r="U693" s="164" t="e">
        <f t="shared" si="707"/>
        <v>#N/A</v>
      </c>
      <c r="V693" s="135" t="e">
        <f t="shared" si="707"/>
        <v>#N/A</v>
      </c>
      <c r="W693" s="135" t="e">
        <f t="shared" si="707"/>
        <v>#N/A</v>
      </c>
      <c r="X693" s="135" t="e">
        <f t="shared" si="707"/>
        <v>#N/A</v>
      </c>
      <c r="Y693" s="135" t="e">
        <f t="shared" si="707"/>
        <v>#N/A</v>
      </c>
      <c r="Z693" s="135" t="e">
        <f t="shared" si="707"/>
        <v>#N/A</v>
      </c>
      <c r="AA693" s="135" t="e">
        <f t="shared" si="707"/>
        <v>#N/A</v>
      </c>
      <c r="AB693" s="135" t="e">
        <f t="shared" si="707"/>
        <v>#N/A</v>
      </c>
    </row>
    <row r="694" spans="1:28" ht="15.5">
      <c r="A694" s="29" t="s">
        <v>193</v>
      </c>
      <c r="B694" s="30" t="str">
        <f t="shared" si="0"/>
        <v>PhilippinesGumaca</v>
      </c>
      <c r="C694" s="29" t="s">
        <v>30</v>
      </c>
      <c r="D694" s="30" t="s">
        <v>637</v>
      </c>
      <c r="E694" s="120">
        <v>0.24324200000000001</v>
      </c>
      <c r="F694" s="181">
        <v>5.3941009999999998E-2</v>
      </c>
      <c r="G694" s="181">
        <v>0.10326624</v>
      </c>
      <c r="H694" s="181">
        <v>0.19083070499999999</v>
      </c>
      <c r="I694" s="120">
        <v>0.31034</v>
      </c>
      <c r="J694" s="28" t="s">
        <v>1649</v>
      </c>
      <c r="K694" s="135" t="e">
        <f t="shared" ref="K694:AB694" si="708">NA()</f>
        <v>#N/A</v>
      </c>
      <c r="L694" s="135" t="e">
        <f t="shared" si="708"/>
        <v>#N/A</v>
      </c>
      <c r="M694" s="164" t="e">
        <f t="shared" si="708"/>
        <v>#N/A</v>
      </c>
      <c r="N694" s="164" t="e">
        <f t="shared" si="708"/>
        <v>#N/A</v>
      </c>
      <c r="O694" s="165" t="e">
        <f t="shared" si="708"/>
        <v>#N/A</v>
      </c>
      <c r="P694" s="135" t="e">
        <f t="shared" si="708"/>
        <v>#N/A</v>
      </c>
      <c r="Q694" s="164" t="e">
        <f t="shared" si="708"/>
        <v>#N/A</v>
      </c>
      <c r="R694" s="164" t="e">
        <f t="shared" si="708"/>
        <v>#N/A</v>
      </c>
      <c r="S694" s="164" t="e">
        <f t="shared" si="708"/>
        <v>#N/A</v>
      </c>
      <c r="T694" s="164" t="e">
        <f t="shared" si="708"/>
        <v>#N/A</v>
      </c>
      <c r="U694" s="164" t="e">
        <f t="shared" si="708"/>
        <v>#N/A</v>
      </c>
      <c r="V694" s="135" t="e">
        <f t="shared" si="708"/>
        <v>#N/A</v>
      </c>
      <c r="W694" s="135" t="e">
        <f t="shared" si="708"/>
        <v>#N/A</v>
      </c>
      <c r="X694" s="135" t="e">
        <f t="shared" si="708"/>
        <v>#N/A</v>
      </c>
      <c r="Y694" s="135" t="e">
        <f t="shared" si="708"/>
        <v>#N/A</v>
      </c>
      <c r="Z694" s="135" t="e">
        <f t="shared" si="708"/>
        <v>#N/A</v>
      </c>
      <c r="AA694" s="135" t="e">
        <f t="shared" si="708"/>
        <v>#N/A</v>
      </c>
      <c r="AB694" s="135" t="e">
        <f t="shared" si="708"/>
        <v>#N/A</v>
      </c>
    </row>
    <row r="695" spans="1:28" ht="15.5">
      <c r="A695" s="29" t="s">
        <v>193</v>
      </c>
      <c r="B695" s="30" t="str">
        <f t="shared" si="0"/>
        <v>PhilippinesGutalac</v>
      </c>
      <c r="C695" s="29" t="s">
        <v>30</v>
      </c>
      <c r="D695" s="30" t="s">
        <v>1153</v>
      </c>
      <c r="E695" s="120">
        <v>0.21884899999999999</v>
      </c>
      <c r="F695" s="181">
        <v>5.7684539E-2</v>
      </c>
      <c r="G695" s="181">
        <v>0.101027298</v>
      </c>
      <c r="H695" s="181">
        <v>0.18072949699999999</v>
      </c>
      <c r="I695" s="120">
        <v>0.28917300000000001</v>
      </c>
      <c r="J695" s="28" t="s">
        <v>1649</v>
      </c>
      <c r="K695" s="135" t="e">
        <f t="shared" ref="K695:AB695" si="709">NA()</f>
        <v>#N/A</v>
      </c>
      <c r="L695" s="135" t="e">
        <f t="shared" si="709"/>
        <v>#N/A</v>
      </c>
      <c r="M695" s="164" t="e">
        <f t="shared" si="709"/>
        <v>#N/A</v>
      </c>
      <c r="N695" s="164" t="e">
        <f t="shared" si="709"/>
        <v>#N/A</v>
      </c>
      <c r="O695" s="165" t="e">
        <f t="shared" si="709"/>
        <v>#N/A</v>
      </c>
      <c r="P695" s="135" t="e">
        <f t="shared" si="709"/>
        <v>#N/A</v>
      </c>
      <c r="Q695" s="164" t="e">
        <f t="shared" si="709"/>
        <v>#N/A</v>
      </c>
      <c r="R695" s="164" t="e">
        <f t="shared" si="709"/>
        <v>#N/A</v>
      </c>
      <c r="S695" s="164" t="e">
        <f t="shared" si="709"/>
        <v>#N/A</v>
      </c>
      <c r="T695" s="164" t="e">
        <f t="shared" si="709"/>
        <v>#N/A</v>
      </c>
      <c r="U695" s="164" t="e">
        <f t="shared" si="709"/>
        <v>#N/A</v>
      </c>
      <c r="V695" s="135" t="e">
        <f t="shared" si="709"/>
        <v>#N/A</v>
      </c>
      <c r="W695" s="135" t="e">
        <f t="shared" si="709"/>
        <v>#N/A</v>
      </c>
      <c r="X695" s="135" t="e">
        <f t="shared" si="709"/>
        <v>#N/A</v>
      </c>
      <c r="Y695" s="135" t="e">
        <f t="shared" si="709"/>
        <v>#N/A</v>
      </c>
      <c r="Z695" s="135" t="e">
        <f t="shared" si="709"/>
        <v>#N/A</v>
      </c>
      <c r="AA695" s="135" t="e">
        <f t="shared" si="709"/>
        <v>#N/A</v>
      </c>
      <c r="AB695" s="135" t="e">
        <f t="shared" si="709"/>
        <v>#N/A</v>
      </c>
    </row>
    <row r="696" spans="1:28" ht="15.5">
      <c r="A696" s="29" t="s">
        <v>193</v>
      </c>
      <c r="B696" s="30" t="str">
        <f t="shared" si="0"/>
        <v>PhilippinesHadji Mohammad Ajul</v>
      </c>
      <c r="C696" s="29" t="s">
        <v>30</v>
      </c>
      <c r="D696" s="30" t="s">
        <v>1555</v>
      </c>
      <c r="E696" s="120">
        <v>0.23918800000000001</v>
      </c>
      <c r="F696" s="181">
        <v>7.1891023999999998E-2</v>
      </c>
      <c r="G696" s="181">
        <v>0.129745688</v>
      </c>
      <c r="H696" s="181">
        <v>0.19946133499999999</v>
      </c>
      <c r="I696" s="120">
        <v>0.23017599999999999</v>
      </c>
      <c r="J696" s="28" t="s">
        <v>1649</v>
      </c>
      <c r="K696" s="135" t="e">
        <f t="shared" ref="K696:AB696" si="710">NA()</f>
        <v>#N/A</v>
      </c>
      <c r="L696" s="135" t="e">
        <f t="shared" si="710"/>
        <v>#N/A</v>
      </c>
      <c r="M696" s="164" t="e">
        <f t="shared" si="710"/>
        <v>#N/A</v>
      </c>
      <c r="N696" s="164" t="e">
        <f t="shared" si="710"/>
        <v>#N/A</v>
      </c>
      <c r="O696" s="165" t="e">
        <f t="shared" si="710"/>
        <v>#N/A</v>
      </c>
      <c r="P696" s="135" t="e">
        <f t="shared" si="710"/>
        <v>#N/A</v>
      </c>
      <c r="Q696" s="164" t="e">
        <f t="shared" si="710"/>
        <v>#N/A</v>
      </c>
      <c r="R696" s="164" t="e">
        <f t="shared" si="710"/>
        <v>#N/A</v>
      </c>
      <c r="S696" s="164" t="e">
        <f t="shared" si="710"/>
        <v>#N/A</v>
      </c>
      <c r="T696" s="164" t="e">
        <f t="shared" si="710"/>
        <v>#N/A</v>
      </c>
      <c r="U696" s="164" t="e">
        <f t="shared" si="710"/>
        <v>#N/A</v>
      </c>
      <c r="V696" s="135" t="e">
        <f t="shared" si="710"/>
        <v>#N/A</v>
      </c>
      <c r="W696" s="135" t="e">
        <f t="shared" si="710"/>
        <v>#N/A</v>
      </c>
      <c r="X696" s="135" t="e">
        <f t="shared" si="710"/>
        <v>#N/A</v>
      </c>
      <c r="Y696" s="135" t="e">
        <f t="shared" si="710"/>
        <v>#N/A</v>
      </c>
      <c r="Z696" s="135" t="e">
        <f t="shared" si="710"/>
        <v>#N/A</v>
      </c>
      <c r="AA696" s="135" t="e">
        <f t="shared" si="710"/>
        <v>#N/A</v>
      </c>
      <c r="AB696" s="135" t="e">
        <f t="shared" si="710"/>
        <v>#N/A</v>
      </c>
    </row>
    <row r="697" spans="1:28" ht="15.5">
      <c r="A697" s="29" t="s">
        <v>193</v>
      </c>
      <c r="B697" s="30" t="str">
        <f t="shared" si="0"/>
        <v>PhilippinesHadji Muhtamad</v>
      </c>
      <c r="C697" s="29" t="s">
        <v>30</v>
      </c>
      <c r="D697" s="30" t="s">
        <v>1558</v>
      </c>
      <c r="E697" s="120">
        <v>0.249671</v>
      </c>
      <c r="F697" s="181">
        <v>6.2906118999999996E-2</v>
      </c>
      <c r="G697" s="181">
        <v>0.117919075</v>
      </c>
      <c r="H697" s="181">
        <v>0.195654774</v>
      </c>
      <c r="I697" s="120">
        <v>0.25142500000000001</v>
      </c>
      <c r="J697" s="28" t="s">
        <v>1649</v>
      </c>
      <c r="K697" s="135" t="e">
        <f t="shared" ref="K697:AB697" si="711">NA()</f>
        <v>#N/A</v>
      </c>
      <c r="L697" s="135" t="e">
        <f t="shared" si="711"/>
        <v>#N/A</v>
      </c>
      <c r="M697" s="164" t="e">
        <f t="shared" si="711"/>
        <v>#N/A</v>
      </c>
      <c r="N697" s="164" t="e">
        <f t="shared" si="711"/>
        <v>#N/A</v>
      </c>
      <c r="O697" s="165" t="e">
        <f t="shared" si="711"/>
        <v>#N/A</v>
      </c>
      <c r="P697" s="135" t="e">
        <f t="shared" si="711"/>
        <v>#N/A</v>
      </c>
      <c r="Q697" s="164" t="e">
        <f t="shared" si="711"/>
        <v>#N/A</v>
      </c>
      <c r="R697" s="164" t="e">
        <f t="shared" si="711"/>
        <v>#N/A</v>
      </c>
      <c r="S697" s="164" t="e">
        <f t="shared" si="711"/>
        <v>#N/A</v>
      </c>
      <c r="T697" s="164" t="e">
        <f t="shared" si="711"/>
        <v>#N/A</v>
      </c>
      <c r="U697" s="164" t="e">
        <f t="shared" si="711"/>
        <v>#N/A</v>
      </c>
      <c r="V697" s="135" t="e">
        <f t="shared" si="711"/>
        <v>#N/A</v>
      </c>
      <c r="W697" s="135" t="e">
        <f t="shared" si="711"/>
        <v>#N/A</v>
      </c>
      <c r="X697" s="135" t="e">
        <f t="shared" si="711"/>
        <v>#N/A</v>
      </c>
      <c r="Y697" s="135" t="e">
        <f t="shared" si="711"/>
        <v>#N/A</v>
      </c>
      <c r="Z697" s="135" t="e">
        <f t="shared" si="711"/>
        <v>#N/A</v>
      </c>
      <c r="AA697" s="135" t="e">
        <f t="shared" si="711"/>
        <v>#N/A</v>
      </c>
      <c r="AB697" s="135" t="e">
        <f t="shared" si="711"/>
        <v>#N/A</v>
      </c>
    </row>
    <row r="698" spans="1:28" ht="15.5">
      <c r="A698" s="29" t="s">
        <v>193</v>
      </c>
      <c r="B698" s="30" t="str">
        <f t="shared" si="0"/>
        <v>PhilippinesHadji Panglima Tahil (Marunggas)</v>
      </c>
      <c r="C698" s="29" t="s">
        <v>30</v>
      </c>
      <c r="D698" s="30" t="s">
        <v>1659</v>
      </c>
      <c r="E698" s="120">
        <v>0.265098</v>
      </c>
      <c r="F698" s="181">
        <v>7.7176470999999996E-2</v>
      </c>
      <c r="G698" s="181">
        <v>0.13380392199999999</v>
      </c>
      <c r="H698" s="181">
        <v>0.21317647100000001</v>
      </c>
      <c r="I698" s="120">
        <v>0.268235</v>
      </c>
      <c r="J698" s="28" t="s">
        <v>1649</v>
      </c>
      <c r="K698" s="135" t="e">
        <f t="shared" ref="K698:AB698" si="712">NA()</f>
        <v>#N/A</v>
      </c>
      <c r="L698" s="135" t="e">
        <f t="shared" si="712"/>
        <v>#N/A</v>
      </c>
      <c r="M698" s="164" t="e">
        <f t="shared" si="712"/>
        <v>#N/A</v>
      </c>
      <c r="N698" s="164" t="e">
        <f t="shared" si="712"/>
        <v>#N/A</v>
      </c>
      <c r="O698" s="165" t="e">
        <f t="shared" si="712"/>
        <v>#N/A</v>
      </c>
      <c r="P698" s="135" t="e">
        <f t="shared" si="712"/>
        <v>#N/A</v>
      </c>
      <c r="Q698" s="164" t="e">
        <f t="shared" si="712"/>
        <v>#N/A</v>
      </c>
      <c r="R698" s="164" t="e">
        <f t="shared" si="712"/>
        <v>#N/A</v>
      </c>
      <c r="S698" s="164" t="e">
        <f t="shared" si="712"/>
        <v>#N/A</v>
      </c>
      <c r="T698" s="164" t="e">
        <f t="shared" si="712"/>
        <v>#N/A</v>
      </c>
      <c r="U698" s="164" t="e">
        <f t="shared" si="712"/>
        <v>#N/A</v>
      </c>
      <c r="V698" s="135" t="e">
        <f t="shared" si="712"/>
        <v>#N/A</v>
      </c>
      <c r="W698" s="135" t="e">
        <f t="shared" si="712"/>
        <v>#N/A</v>
      </c>
      <c r="X698" s="135" t="e">
        <f t="shared" si="712"/>
        <v>#N/A</v>
      </c>
      <c r="Y698" s="135" t="e">
        <f t="shared" si="712"/>
        <v>#N/A</v>
      </c>
      <c r="Z698" s="135" t="e">
        <f t="shared" si="712"/>
        <v>#N/A</v>
      </c>
      <c r="AA698" s="135" t="e">
        <f t="shared" si="712"/>
        <v>#N/A</v>
      </c>
      <c r="AB698" s="135" t="e">
        <f t="shared" si="712"/>
        <v>#N/A</v>
      </c>
    </row>
    <row r="699" spans="1:28" ht="15.5">
      <c r="A699" s="29" t="s">
        <v>193</v>
      </c>
      <c r="B699" s="30" t="str">
        <f t="shared" si="0"/>
        <v>PhilippinesHagonoy</v>
      </c>
      <c r="C699" s="29" t="s">
        <v>30</v>
      </c>
      <c r="D699" s="30" t="s">
        <v>439</v>
      </c>
      <c r="E699" s="120">
        <v>0.256357</v>
      </c>
      <c r="F699" s="181">
        <v>4.6631643E-2</v>
      </c>
      <c r="G699" s="181">
        <v>9.2274841999999996E-2</v>
      </c>
      <c r="H699" s="181">
        <v>0.18436400999999999</v>
      </c>
      <c r="I699" s="120">
        <v>0.32502900000000001</v>
      </c>
      <c r="J699" s="28" t="s">
        <v>1649</v>
      </c>
      <c r="K699" s="135" t="e">
        <f t="shared" ref="K699:AB699" si="713">NA()</f>
        <v>#N/A</v>
      </c>
      <c r="L699" s="135" t="e">
        <f t="shared" si="713"/>
        <v>#N/A</v>
      </c>
      <c r="M699" s="164" t="e">
        <f t="shared" si="713"/>
        <v>#N/A</v>
      </c>
      <c r="N699" s="164" t="e">
        <f t="shared" si="713"/>
        <v>#N/A</v>
      </c>
      <c r="O699" s="165" t="e">
        <f t="shared" si="713"/>
        <v>#N/A</v>
      </c>
      <c r="P699" s="135" t="e">
        <f t="shared" si="713"/>
        <v>#N/A</v>
      </c>
      <c r="Q699" s="164" t="e">
        <f t="shared" si="713"/>
        <v>#N/A</v>
      </c>
      <c r="R699" s="164" t="e">
        <f t="shared" si="713"/>
        <v>#N/A</v>
      </c>
      <c r="S699" s="164" t="e">
        <f t="shared" si="713"/>
        <v>#N/A</v>
      </c>
      <c r="T699" s="164" t="e">
        <f t="shared" si="713"/>
        <v>#N/A</v>
      </c>
      <c r="U699" s="164" t="e">
        <f t="shared" si="713"/>
        <v>#N/A</v>
      </c>
      <c r="V699" s="135" t="e">
        <f t="shared" si="713"/>
        <v>#N/A</v>
      </c>
      <c r="W699" s="135" t="e">
        <f t="shared" si="713"/>
        <v>#N/A</v>
      </c>
      <c r="X699" s="135" t="e">
        <f t="shared" si="713"/>
        <v>#N/A</v>
      </c>
      <c r="Y699" s="135" t="e">
        <f t="shared" si="713"/>
        <v>#N/A</v>
      </c>
      <c r="Z699" s="135" t="e">
        <f t="shared" si="713"/>
        <v>#N/A</v>
      </c>
      <c r="AA699" s="135" t="e">
        <f t="shared" si="713"/>
        <v>#N/A</v>
      </c>
      <c r="AB699" s="135" t="e">
        <f t="shared" si="713"/>
        <v>#N/A</v>
      </c>
    </row>
    <row r="700" spans="1:28" ht="15.5">
      <c r="A700" s="29" t="s">
        <v>193</v>
      </c>
      <c r="B700" s="30" t="str">
        <f t="shared" si="0"/>
        <v>PhilippinesHamtic</v>
      </c>
      <c r="C700" s="29" t="s">
        <v>30</v>
      </c>
      <c r="D700" s="30" t="s">
        <v>817</v>
      </c>
      <c r="E700" s="120">
        <v>0.233927</v>
      </c>
      <c r="F700" s="181">
        <v>5.2354297000000001E-2</v>
      </c>
      <c r="G700" s="181">
        <v>9.9543135000000005E-2</v>
      </c>
      <c r="H700" s="181">
        <v>0.183980902</v>
      </c>
      <c r="I700" s="120">
        <v>0.308919</v>
      </c>
      <c r="J700" s="28" t="s">
        <v>1649</v>
      </c>
      <c r="K700" s="135" t="e">
        <f t="shared" ref="K700:AB700" si="714">NA()</f>
        <v>#N/A</v>
      </c>
      <c r="L700" s="135" t="e">
        <f t="shared" si="714"/>
        <v>#N/A</v>
      </c>
      <c r="M700" s="164" t="e">
        <f t="shared" si="714"/>
        <v>#N/A</v>
      </c>
      <c r="N700" s="164" t="e">
        <f t="shared" si="714"/>
        <v>#N/A</v>
      </c>
      <c r="O700" s="165" t="e">
        <f t="shared" si="714"/>
        <v>#N/A</v>
      </c>
      <c r="P700" s="135" t="e">
        <f t="shared" si="714"/>
        <v>#N/A</v>
      </c>
      <c r="Q700" s="164" t="e">
        <f t="shared" si="714"/>
        <v>#N/A</v>
      </c>
      <c r="R700" s="164" t="e">
        <f t="shared" si="714"/>
        <v>#N/A</v>
      </c>
      <c r="S700" s="164" t="e">
        <f t="shared" si="714"/>
        <v>#N/A</v>
      </c>
      <c r="T700" s="164" t="e">
        <f t="shared" si="714"/>
        <v>#N/A</v>
      </c>
      <c r="U700" s="164" t="e">
        <f t="shared" si="714"/>
        <v>#N/A</v>
      </c>
      <c r="V700" s="135" t="e">
        <f t="shared" si="714"/>
        <v>#N/A</v>
      </c>
      <c r="W700" s="135" t="e">
        <f t="shared" si="714"/>
        <v>#N/A</v>
      </c>
      <c r="X700" s="135" t="e">
        <f t="shared" si="714"/>
        <v>#N/A</v>
      </c>
      <c r="Y700" s="135" t="e">
        <f t="shared" si="714"/>
        <v>#N/A</v>
      </c>
      <c r="Z700" s="135" t="e">
        <f t="shared" si="714"/>
        <v>#N/A</v>
      </c>
      <c r="AA700" s="135" t="e">
        <f t="shared" si="714"/>
        <v>#N/A</v>
      </c>
      <c r="AB700" s="135" t="e">
        <f t="shared" si="714"/>
        <v>#N/A</v>
      </c>
    </row>
    <row r="701" spans="1:28" ht="15.5">
      <c r="A701" s="29" t="s">
        <v>193</v>
      </c>
      <c r="B701" s="30" t="str">
        <f t="shared" si="0"/>
        <v>PhilippinesHermosa</v>
      </c>
      <c r="C701" s="29" t="s">
        <v>30</v>
      </c>
      <c r="D701" s="30" t="s">
        <v>422</v>
      </c>
      <c r="E701" s="120">
        <v>0.25826700000000002</v>
      </c>
      <c r="F701" s="181">
        <v>4.7402144E-2</v>
      </c>
      <c r="G701" s="181">
        <v>9.4865020999999994E-2</v>
      </c>
      <c r="H701" s="181">
        <v>0.18869758</v>
      </c>
      <c r="I701" s="120">
        <v>0.31081700000000001</v>
      </c>
      <c r="J701" s="28" t="s">
        <v>1649</v>
      </c>
      <c r="K701" s="135" t="e">
        <f t="shared" ref="K701:AB701" si="715">NA()</f>
        <v>#N/A</v>
      </c>
      <c r="L701" s="135" t="e">
        <f t="shared" si="715"/>
        <v>#N/A</v>
      </c>
      <c r="M701" s="164" t="e">
        <f t="shared" si="715"/>
        <v>#N/A</v>
      </c>
      <c r="N701" s="164" t="e">
        <f t="shared" si="715"/>
        <v>#N/A</v>
      </c>
      <c r="O701" s="165" t="e">
        <f t="shared" si="715"/>
        <v>#N/A</v>
      </c>
      <c r="P701" s="135" t="e">
        <f t="shared" si="715"/>
        <v>#N/A</v>
      </c>
      <c r="Q701" s="164" t="e">
        <f t="shared" si="715"/>
        <v>#N/A</v>
      </c>
      <c r="R701" s="164" t="e">
        <f t="shared" si="715"/>
        <v>#N/A</v>
      </c>
      <c r="S701" s="164" t="e">
        <f t="shared" si="715"/>
        <v>#N/A</v>
      </c>
      <c r="T701" s="164" t="e">
        <f t="shared" si="715"/>
        <v>#N/A</v>
      </c>
      <c r="U701" s="164" t="e">
        <f t="shared" si="715"/>
        <v>#N/A</v>
      </c>
      <c r="V701" s="135" t="e">
        <f t="shared" si="715"/>
        <v>#N/A</v>
      </c>
      <c r="W701" s="135" t="e">
        <f t="shared" si="715"/>
        <v>#N/A</v>
      </c>
      <c r="X701" s="135" t="e">
        <f t="shared" si="715"/>
        <v>#N/A</v>
      </c>
      <c r="Y701" s="135" t="e">
        <f t="shared" si="715"/>
        <v>#N/A</v>
      </c>
      <c r="Z701" s="135" t="e">
        <f t="shared" si="715"/>
        <v>#N/A</v>
      </c>
      <c r="AA701" s="135" t="e">
        <f t="shared" si="715"/>
        <v>#N/A</v>
      </c>
      <c r="AB701" s="135" t="e">
        <f t="shared" si="715"/>
        <v>#N/A</v>
      </c>
    </row>
    <row r="702" spans="1:28" ht="15.5">
      <c r="A702" s="29" t="s">
        <v>193</v>
      </c>
      <c r="B702" s="30" t="str">
        <f t="shared" si="0"/>
        <v>PhilippinesHernani</v>
      </c>
      <c r="C702" s="29" t="s">
        <v>30</v>
      </c>
      <c r="D702" s="30" t="s">
        <v>1003</v>
      </c>
      <c r="E702" s="120">
        <v>0.22804199999999999</v>
      </c>
      <c r="F702" s="181">
        <v>5.8905867000000001E-2</v>
      </c>
      <c r="G702" s="181">
        <v>0.11221276099999999</v>
      </c>
      <c r="H702" s="181">
        <v>0.20016330299999999</v>
      </c>
      <c r="I702" s="120">
        <v>0.30502699999999999</v>
      </c>
      <c r="J702" s="28" t="s">
        <v>1649</v>
      </c>
      <c r="K702" s="135" t="e">
        <f t="shared" ref="K702:AB702" si="716">NA()</f>
        <v>#N/A</v>
      </c>
      <c r="L702" s="135" t="e">
        <f t="shared" si="716"/>
        <v>#N/A</v>
      </c>
      <c r="M702" s="164" t="e">
        <f t="shared" si="716"/>
        <v>#N/A</v>
      </c>
      <c r="N702" s="164" t="e">
        <f t="shared" si="716"/>
        <v>#N/A</v>
      </c>
      <c r="O702" s="165" t="e">
        <f t="shared" si="716"/>
        <v>#N/A</v>
      </c>
      <c r="P702" s="135" t="e">
        <f t="shared" si="716"/>
        <v>#N/A</v>
      </c>
      <c r="Q702" s="164" t="e">
        <f t="shared" si="716"/>
        <v>#N/A</v>
      </c>
      <c r="R702" s="164" t="e">
        <f t="shared" si="716"/>
        <v>#N/A</v>
      </c>
      <c r="S702" s="164" t="e">
        <f t="shared" si="716"/>
        <v>#N/A</v>
      </c>
      <c r="T702" s="164" t="e">
        <f t="shared" si="716"/>
        <v>#N/A</v>
      </c>
      <c r="U702" s="164" t="e">
        <f t="shared" si="716"/>
        <v>#N/A</v>
      </c>
      <c r="V702" s="135" t="e">
        <f t="shared" si="716"/>
        <v>#N/A</v>
      </c>
      <c r="W702" s="135" t="e">
        <f t="shared" si="716"/>
        <v>#N/A</v>
      </c>
      <c r="X702" s="135" t="e">
        <f t="shared" si="716"/>
        <v>#N/A</v>
      </c>
      <c r="Y702" s="135" t="e">
        <f t="shared" si="716"/>
        <v>#N/A</v>
      </c>
      <c r="Z702" s="135" t="e">
        <f t="shared" si="716"/>
        <v>#N/A</v>
      </c>
      <c r="AA702" s="135" t="e">
        <f t="shared" si="716"/>
        <v>#N/A</v>
      </c>
      <c r="AB702" s="135" t="e">
        <f t="shared" si="716"/>
        <v>#N/A</v>
      </c>
    </row>
    <row r="703" spans="1:28" ht="15.5">
      <c r="A703" s="29" t="s">
        <v>193</v>
      </c>
      <c r="B703" s="30" t="str">
        <f t="shared" si="0"/>
        <v>PhilippinesHilongos</v>
      </c>
      <c r="C703" s="29" t="s">
        <v>30</v>
      </c>
      <c r="D703" s="30" t="s">
        <v>1032</v>
      </c>
      <c r="E703" s="120">
        <v>0.23854300000000001</v>
      </c>
      <c r="F703" s="181">
        <v>5.1615141000000003E-2</v>
      </c>
      <c r="G703" s="181">
        <v>9.9761946000000004E-2</v>
      </c>
      <c r="H703" s="181">
        <v>0.190364333</v>
      </c>
      <c r="I703" s="120">
        <v>0.321326</v>
      </c>
      <c r="J703" s="28" t="s">
        <v>1649</v>
      </c>
      <c r="K703" s="135" t="e">
        <f t="shared" ref="K703:AB703" si="717">NA()</f>
        <v>#N/A</v>
      </c>
      <c r="L703" s="135" t="e">
        <f t="shared" si="717"/>
        <v>#N/A</v>
      </c>
      <c r="M703" s="164" t="e">
        <f t="shared" si="717"/>
        <v>#N/A</v>
      </c>
      <c r="N703" s="164" t="e">
        <f t="shared" si="717"/>
        <v>#N/A</v>
      </c>
      <c r="O703" s="165" t="e">
        <f t="shared" si="717"/>
        <v>#N/A</v>
      </c>
      <c r="P703" s="135" t="e">
        <f t="shared" si="717"/>
        <v>#N/A</v>
      </c>
      <c r="Q703" s="164" t="e">
        <f t="shared" si="717"/>
        <v>#N/A</v>
      </c>
      <c r="R703" s="164" t="e">
        <f t="shared" si="717"/>
        <v>#N/A</v>
      </c>
      <c r="S703" s="164" t="e">
        <f t="shared" si="717"/>
        <v>#N/A</v>
      </c>
      <c r="T703" s="164" t="e">
        <f t="shared" si="717"/>
        <v>#N/A</v>
      </c>
      <c r="U703" s="164" t="e">
        <f t="shared" si="717"/>
        <v>#N/A</v>
      </c>
      <c r="V703" s="135" t="e">
        <f t="shared" si="717"/>
        <v>#N/A</v>
      </c>
      <c r="W703" s="135" t="e">
        <f t="shared" si="717"/>
        <v>#N/A</v>
      </c>
      <c r="X703" s="135" t="e">
        <f t="shared" si="717"/>
        <v>#N/A</v>
      </c>
      <c r="Y703" s="135" t="e">
        <f t="shared" si="717"/>
        <v>#N/A</v>
      </c>
      <c r="Z703" s="135" t="e">
        <f t="shared" si="717"/>
        <v>#N/A</v>
      </c>
      <c r="AA703" s="135" t="e">
        <f t="shared" si="717"/>
        <v>#N/A</v>
      </c>
      <c r="AB703" s="135" t="e">
        <f t="shared" si="717"/>
        <v>#N/A</v>
      </c>
    </row>
    <row r="704" spans="1:28" ht="15.5">
      <c r="A704" s="29" t="s">
        <v>193</v>
      </c>
      <c r="B704" s="30" t="str">
        <f t="shared" si="0"/>
        <v>PhilippinesHinabangan</v>
      </c>
      <c r="C704" s="29" t="s">
        <v>30</v>
      </c>
      <c r="D704" s="30" t="s">
        <v>1086</v>
      </c>
      <c r="E704" s="120">
        <v>0.22847899999999999</v>
      </c>
      <c r="F704" s="181">
        <v>5.8875154999999998E-2</v>
      </c>
      <c r="G704" s="181">
        <v>0.117092079</v>
      </c>
      <c r="H704" s="181">
        <v>0.213267023</v>
      </c>
      <c r="I704" s="120">
        <v>0.29927599999999999</v>
      </c>
      <c r="J704" s="28" t="s">
        <v>1649</v>
      </c>
      <c r="K704" s="135" t="e">
        <f t="shared" ref="K704:AB704" si="718">NA()</f>
        <v>#N/A</v>
      </c>
      <c r="L704" s="135" t="e">
        <f t="shared" si="718"/>
        <v>#N/A</v>
      </c>
      <c r="M704" s="164" t="e">
        <f t="shared" si="718"/>
        <v>#N/A</v>
      </c>
      <c r="N704" s="164" t="e">
        <f t="shared" si="718"/>
        <v>#N/A</v>
      </c>
      <c r="O704" s="165" t="e">
        <f t="shared" si="718"/>
        <v>#N/A</v>
      </c>
      <c r="P704" s="135" t="e">
        <f t="shared" si="718"/>
        <v>#N/A</v>
      </c>
      <c r="Q704" s="164" t="e">
        <f t="shared" si="718"/>
        <v>#N/A</v>
      </c>
      <c r="R704" s="164" t="e">
        <f t="shared" si="718"/>
        <v>#N/A</v>
      </c>
      <c r="S704" s="164" t="e">
        <f t="shared" si="718"/>
        <v>#N/A</v>
      </c>
      <c r="T704" s="164" t="e">
        <f t="shared" si="718"/>
        <v>#N/A</v>
      </c>
      <c r="U704" s="164" t="e">
        <f t="shared" si="718"/>
        <v>#N/A</v>
      </c>
      <c r="V704" s="135" t="e">
        <f t="shared" si="718"/>
        <v>#N/A</v>
      </c>
      <c r="W704" s="135" t="e">
        <f t="shared" si="718"/>
        <v>#N/A</v>
      </c>
      <c r="X704" s="135" t="e">
        <f t="shared" si="718"/>
        <v>#N/A</v>
      </c>
      <c r="Y704" s="135" t="e">
        <f t="shared" si="718"/>
        <v>#N/A</v>
      </c>
      <c r="Z704" s="135" t="e">
        <f t="shared" si="718"/>
        <v>#N/A</v>
      </c>
      <c r="AA704" s="135" t="e">
        <f t="shared" si="718"/>
        <v>#N/A</v>
      </c>
      <c r="AB704" s="135" t="e">
        <f t="shared" si="718"/>
        <v>#N/A</v>
      </c>
    </row>
    <row r="705" spans="1:28" ht="15.5">
      <c r="A705" s="29" t="s">
        <v>193</v>
      </c>
      <c r="B705" s="30" t="str">
        <f t="shared" si="0"/>
        <v>PhilippinesHinatuan</v>
      </c>
      <c r="C705" s="29" t="s">
        <v>30</v>
      </c>
      <c r="D705" s="30" t="s">
        <v>1744</v>
      </c>
      <c r="E705" s="120">
        <v>0.22508900000000001</v>
      </c>
      <c r="F705" s="181">
        <v>5.5971086000000003E-2</v>
      </c>
      <c r="G705" s="181">
        <v>0.102956679</v>
      </c>
      <c r="H705" s="181">
        <v>0.184378294</v>
      </c>
      <c r="I705" s="120">
        <v>0.30691200000000002</v>
      </c>
      <c r="J705" s="28" t="s">
        <v>1649</v>
      </c>
      <c r="K705" s="135" t="e">
        <f t="shared" ref="K705:AB705" si="719">NA()</f>
        <v>#N/A</v>
      </c>
      <c r="L705" s="135" t="e">
        <f t="shared" si="719"/>
        <v>#N/A</v>
      </c>
      <c r="M705" s="164" t="e">
        <f t="shared" si="719"/>
        <v>#N/A</v>
      </c>
      <c r="N705" s="164" t="e">
        <f t="shared" si="719"/>
        <v>#N/A</v>
      </c>
      <c r="O705" s="165" t="e">
        <f t="shared" si="719"/>
        <v>#N/A</v>
      </c>
      <c r="P705" s="135" t="e">
        <f t="shared" si="719"/>
        <v>#N/A</v>
      </c>
      <c r="Q705" s="164" t="e">
        <f t="shared" si="719"/>
        <v>#N/A</v>
      </c>
      <c r="R705" s="164" t="e">
        <f t="shared" si="719"/>
        <v>#N/A</v>
      </c>
      <c r="S705" s="164" t="e">
        <f t="shared" si="719"/>
        <v>#N/A</v>
      </c>
      <c r="T705" s="164" t="e">
        <f t="shared" si="719"/>
        <v>#N/A</v>
      </c>
      <c r="U705" s="164" t="e">
        <f t="shared" si="719"/>
        <v>#N/A</v>
      </c>
      <c r="V705" s="135" t="e">
        <f t="shared" si="719"/>
        <v>#N/A</v>
      </c>
      <c r="W705" s="135" t="e">
        <f t="shared" si="719"/>
        <v>#N/A</v>
      </c>
      <c r="X705" s="135" t="e">
        <f t="shared" si="719"/>
        <v>#N/A</v>
      </c>
      <c r="Y705" s="135" t="e">
        <f t="shared" si="719"/>
        <v>#N/A</v>
      </c>
      <c r="Z705" s="135" t="e">
        <f t="shared" si="719"/>
        <v>#N/A</v>
      </c>
      <c r="AA705" s="135" t="e">
        <f t="shared" si="719"/>
        <v>#N/A</v>
      </c>
      <c r="AB705" s="135" t="e">
        <f t="shared" si="719"/>
        <v>#N/A</v>
      </c>
    </row>
    <row r="706" spans="1:28" ht="15.5">
      <c r="A706" s="29" t="s">
        <v>193</v>
      </c>
      <c r="B706" s="30" t="str">
        <f t="shared" si="0"/>
        <v>PhilippinesHindang</v>
      </c>
      <c r="C706" s="29" t="s">
        <v>30</v>
      </c>
      <c r="D706" s="30" t="s">
        <v>1033</v>
      </c>
      <c r="E706" s="120">
        <v>0.22739400000000001</v>
      </c>
      <c r="F706" s="181">
        <v>5.0707321999999999E-2</v>
      </c>
      <c r="G706" s="181">
        <v>9.8164787000000003E-2</v>
      </c>
      <c r="H706" s="181">
        <v>0.17515771399999999</v>
      </c>
      <c r="I706" s="120">
        <v>0.32192700000000002</v>
      </c>
      <c r="J706" s="28" t="s">
        <v>1649</v>
      </c>
      <c r="K706" s="135" t="e">
        <f t="shared" ref="K706:AB706" si="720">NA()</f>
        <v>#N/A</v>
      </c>
      <c r="L706" s="135" t="e">
        <f t="shared" si="720"/>
        <v>#N/A</v>
      </c>
      <c r="M706" s="164" t="e">
        <f t="shared" si="720"/>
        <v>#N/A</v>
      </c>
      <c r="N706" s="164" t="e">
        <f t="shared" si="720"/>
        <v>#N/A</v>
      </c>
      <c r="O706" s="165" t="e">
        <f t="shared" si="720"/>
        <v>#N/A</v>
      </c>
      <c r="P706" s="135" t="e">
        <f t="shared" si="720"/>
        <v>#N/A</v>
      </c>
      <c r="Q706" s="164" t="e">
        <f t="shared" si="720"/>
        <v>#N/A</v>
      </c>
      <c r="R706" s="164" t="e">
        <f t="shared" si="720"/>
        <v>#N/A</v>
      </c>
      <c r="S706" s="164" t="e">
        <f t="shared" si="720"/>
        <v>#N/A</v>
      </c>
      <c r="T706" s="164" t="e">
        <f t="shared" si="720"/>
        <v>#N/A</v>
      </c>
      <c r="U706" s="164" t="e">
        <f t="shared" si="720"/>
        <v>#N/A</v>
      </c>
      <c r="V706" s="135" t="e">
        <f t="shared" si="720"/>
        <v>#N/A</v>
      </c>
      <c r="W706" s="135" t="e">
        <f t="shared" si="720"/>
        <v>#N/A</v>
      </c>
      <c r="X706" s="135" t="e">
        <f t="shared" si="720"/>
        <v>#N/A</v>
      </c>
      <c r="Y706" s="135" t="e">
        <f t="shared" si="720"/>
        <v>#N/A</v>
      </c>
      <c r="Z706" s="135" t="e">
        <f t="shared" si="720"/>
        <v>#N/A</v>
      </c>
      <c r="AA706" s="135" t="e">
        <f t="shared" si="720"/>
        <v>#N/A</v>
      </c>
      <c r="AB706" s="135" t="e">
        <f t="shared" si="720"/>
        <v>#N/A</v>
      </c>
    </row>
    <row r="707" spans="1:28" ht="15.5">
      <c r="A707" s="29" t="s">
        <v>193</v>
      </c>
      <c r="B707" s="30" t="str">
        <f t="shared" si="0"/>
        <v>PhilippinesHingyon</v>
      </c>
      <c r="C707" s="29" t="s">
        <v>30</v>
      </c>
      <c r="D707" s="30" t="s">
        <v>1512</v>
      </c>
      <c r="E707" s="120">
        <v>0.217947</v>
      </c>
      <c r="F707" s="181">
        <v>5.4513926999999997E-2</v>
      </c>
      <c r="G707" s="181">
        <v>0.10360897400000001</v>
      </c>
      <c r="H707" s="181">
        <v>0.188468625</v>
      </c>
      <c r="I707" s="120">
        <v>0.302373</v>
      </c>
      <c r="J707" s="28" t="s">
        <v>1649</v>
      </c>
      <c r="K707" s="135" t="e">
        <f t="shared" ref="K707:AB707" si="721">NA()</f>
        <v>#N/A</v>
      </c>
      <c r="L707" s="135" t="e">
        <f t="shared" si="721"/>
        <v>#N/A</v>
      </c>
      <c r="M707" s="164" t="e">
        <f t="shared" si="721"/>
        <v>#N/A</v>
      </c>
      <c r="N707" s="164" t="e">
        <f t="shared" si="721"/>
        <v>#N/A</v>
      </c>
      <c r="O707" s="165" t="e">
        <f t="shared" si="721"/>
        <v>#N/A</v>
      </c>
      <c r="P707" s="135" t="e">
        <f t="shared" si="721"/>
        <v>#N/A</v>
      </c>
      <c r="Q707" s="164" t="e">
        <f t="shared" si="721"/>
        <v>#N/A</v>
      </c>
      <c r="R707" s="164" t="e">
        <f t="shared" si="721"/>
        <v>#N/A</v>
      </c>
      <c r="S707" s="164" t="e">
        <f t="shared" si="721"/>
        <v>#N/A</v>
      </c>
      <c r="T707" s="164" t="e">
        <f t="shared" si="721"/>
        <v>#N/A</v>
      </c>
      <c r="U707" s="164" t="e">
        <f t="shared" si="721"/>
        <v>#N/A</v>
      </c>
      <c r="V707" s="135" t="e">
        <f t="shared" si="721"/>
        <v>#N/A</v>
      </c>
      <c r="W707" s="135" t="e">
        <f t="shared" si="721"/>
        <v>#N/A</v>
      </c>
      <c r="X707" s="135" t="e">
        <f t="shared" si="721"/>
        <v>#N/A</v>
      </c>
      <c r="Y707" s="135" t="e">
        <f t="shared" si="721"/>
        <v>#N/A</v>
      </c>
      <c r="Z707" s="135" t="e">
        <f t="shared" si="721"/>
        <v>#N/A</v>
      </c>
      <c r="AA707" s="135" t="e">
        <f t="shared" si="721"/>
        <v>#N/A</v>
      </c>
      <c r="AB707" s="135" t="e">
        <f t="shared" si="721"/>
        <v>#N/A</v>
      </c>
    </row>
    <row r="708" spans="1:28" ht="15.5">
      <c r="A708" s="29" t="s">
        <v>193</v>
      </c>
      <c r="B708" s="30" t="str">
        <f t="shared" si="0"/>
        <v>PhilippinesHinigaran</v>
      </c>
      <c r="C708" s="29" t="s">
        <v>30</v>
      </c>
      <c r="D708" s="30" t="s">
        <v>1836</v>
      </c>
      <c r="E708" s="120">
        <v>0.24179300000000001</v>
      </c>
      <c r="F708" s="181">
        <v>4.8655404999999999E-2</v>
      </c>
      <c r="G708" s="181">
        <v>9.4086586999999999E-2</v>
      </c>
      <c r="H708" s="181">
        <v>0.18311488000000001</v>
      </c>
      <c r="I708" s="120">
        <v>0.32459500000000002</v>
      </c>
      <c r="J708" s="28" t="s">
        <v>1649</v>
      </c>
      <c r="K708" s="135" t="e">
        <f t="shared" ref="K708:AB708" si="722">NA()</f>
        <v>#N/A</v>
      </c>
      <c r="L708" s="135" t="e">
        <f t="shared" si="722"/>
        <v>#N/A</v>
      </c>
      <c r="M708" s="164" t="e">
        <f t="shared" si="722"/>
        <v>#N/A</v>
      </c>
      <c r="N708" s="164" t="e">
        <f t="shared" si="722"/>
        <v>#N/A</v>
      </c>
      <c r="O708" s="165" t="e">
        <f t="shared" si="722"/>
        <v>#N/A</v>
      </c>
      <c r="P708" s="135" t="e">
        <f t="shared" si="722"/>
        <v>#N/A</v>
      </c>
      <c r="Q708" s="164" t="e">
        <f t="shared" si="722"/>
        <v>#N/A</v>
      </c>
      <c r="R708" s="164" t="e">
        <f t="shared" si="722"/>
        <v>#N/A</v>
      </c>
      <c r="S708" s="164" t="e">
        <f t="shared" si="722"/>
        <v>#N/A</v>
      </c>
      <c r="T708" s="164" t="e">
        <f t="shared" si="722"/>
        <v>#N/A</v>
      </c>
      <c r="U708" s="164" t="e">
        <f t="shared" si="722"/>
        <v>#N/A</v>
      </c>
      <c r="V708" s="135" t="e">
        <f t="shared" si="722"/>
        <v>#N/A</v>
      </c>
      <c r="W708" s="135" t="e">
        <f t="shared" si="722"/>
        <v>#N/A</v>
      </c>
      <c r="X708" s="135" t="e">
        <f t="shared" si="722"/>
        <v>#N/A</v>
      </c>
      <c r="Y708" s="135" t="e">
        <f t="shared" si="722"/>
        <v>#N/A</v>
      </c>
      <c r="Z708" s="135" t="e">
        <f t="shared" si="722"/>
        <v>#N/A</v>
      </c>
      <c r="AA708" s="135" t="e">
        <f t="shared" si="722"/>
        <v>#N/A</v>
      </c>
      <c r="AB708" s="135" t="e">
        <f t="shared" si="722"/>
        <v>#N/A</v>
      </c>
    </row>
    <row r="709" spans="1:28" ht="15.5">
      <c r="A709" s="29" t="s">
        <v>193</v>
      </c>
      <c r="B709" s="30" t="str">
        <f t="shared" si="0"/>
        <v>PhilippinesHinoba-An (Asia)</v>
      </c>
      <c r="C709" s="29" t="s">
        <v>30</v>
      </c>
      <c r="D709" s="30" t="s">
        <v>1837</v>
      </c>
      <c r="E709" s="120">
        <v>0.235537</v>
      </c>
      <c r="F709" s="181">
        <v>5.8378358999999998E-2</v>
      </c>
      <c r="G709" s="181">
        <v>0.110948802</v>
      </c>
      <c r="H709" s="181">
        <v>0.20097150599999999</v>
      </c>
      <c r="I709" s="120">
        <v>0.29644999999999999</v>
      </c>
      <c r="J709" s="28" t="s">
        <v>1649</v>
      </c>
      <c r="K709" s="135" t="e">
        <f t="shared" ref="K709:AB709" si="723">NA()</f>
        <v>#N/A</v>
      </c>
      <c r="L709" s="135" t="e">
        <f t="shared" si="723"/>
        <v>#N/A</v>
      </c>
      <c r="M709" s="164" t="e">
        <f t="shared" si="723"/>
        <v>#N/A</v>
      </c>
      <c r="N709" s="164" t="e">
        <f t="shared" si="723"/>
        <v>#N/A</v>
      </c>
      <c r="O709" s="165" t="e">
        <f t="shared" si="723"/>
        <v>#N/A</v>
      </c>
      <c r="P709" s="135" t="e">
        <f t="shared" si="723"/>
        <v>#N/A</v>
      </c>
      <c r="Q709" s="164" t="e">
        <f t="shared" si="723"/>
        <v>#N/A</v>
      </c>
      <c r="R709" s="164" t="e">
        <f t="shared" si="723"/>
        <v>#N/A</v>
      </c>
      <c r="S709" s="164" t="e">
        <f t="shared" si="723"/>
        <v>#N/A</v>
      </c>
      <c r="T709" s="164" t="e">
        <f t="shared" si="723"/>
        <v>#N/A</v>
      </c>
      <c r="U709" s="164" t="e">
        <f t="shared" si="723"/>
        <v>#N/A</v>
      </c>
      <c r="V709" s="135" t="e">
        <f t="shared" si="723"/>
        <v>#N/A</v>
      </c>
      <c r="W709" s="135" t="e">
        <f t="shared" si="723"/>
        <v>#N/A</v>
      </c>
      <c r="X709" s="135" t="e">
        <f t="shared" si="723"/>
        <v>#N/A</v>
      </c>
      <c r="Y709" s="135" t="e">
        <f t="shared" si="723"/>
        <v>#N/A</v>
      </c>
      <c r="Z709" s="135" t="e">
        <f t="shared" si="723"/>
        <v>#N/A</v>
      </c>
      <c r="AA709" s="135" t="e">
        <f t="shared" si="723"/>
        <v>#N/A</v>
      </c>
      <c r="AB709" s="135" t="e">
        <f t="shared" si="723"/>
        <v>#N/A</v>
      </c>
    </row>
    <row r="710" spans="1:28" ht="15.5">
      <c r="A710" s="29" t="s">
        <v>193</v>
      </c>
      <c r="B710" s="30" t="str">
        <f t="shared" si="0"/>
        <v>PhilippinesHinunangan</v>
      </c>
      <c r="C710" s="29" t="s">
        <v>30</v>
      </c>
      <c r="D710" s="30" t="s">
        <v>1107</v>
      </c>
      <c r="E710" s="120">
        <v>0.23625599999999999</v>
      </c>
      <c r="F710" s="181">
        <v>5.1841472999999999E-2</v>
      </c>
      <c r="G710" s="181">
        <v>0.100180144</v>
      </c>
      <c r="H710" s="181">
        <v>0.18424739800000001</v>
      </c>
      <c r="I710" s="120">
        <v>0.318521</v>
      </c>
      <c r="J710" s="28" t="s">
        <v>1649</v>
      </c>
      <c r="K710" s="135" t="e">
        <f t="shared" ref="K710:AB710" si="724">NA()</f>
        <v>#N/A</v>
      </c>
      <c r="L710" s="135" t="e">
        <f t="shared" si="724"/>
        <v>#N/A</v>
      </c>
      <c r="M710" s="164" t="e">
        <f t="shared" si="724"/>
        <v>#N/A</v>
      </c>
      <c r="N710" s="164" t="e">
        <f t="shared" si="724"/>
        <v>#N/A</v>
      </c>
      <c r="O710" s="165" t="e">
        <f t="shared" si="724"/>
        <v>#N/A</v>
      </c>
      <c r="P710" s="135" t="e">
        <f t="shared" si="724"/>
        <v>#N/A</v>
      </c>
      <c r="Q710" s="164" t="e">
        <f t="shared" si="724"/>
        <v>#N/A</v>
      </c>
      <c r="R710" s="164" t="e">
        <f t="shared" si="724"/>
        <v>#N/A</v>
      </c>
      <c r="S710" s="164" t="e">
        <f t="shared" si="724"/>
        <v>#N/A</v>
      </c>
      <c r="T710" s="164" t="e">
        <f t="shared" si="724"/>
        <v>#N/A</v>
      </c>
      <c r="U710" s="164" t="e">
        <f t="shared" si="724"/>
        <v>#N/A</v>
      </c>
      <c r="V710" s="135" t="e">
        <f t="shared" si="724"/>
        <v>#N/A</v>
      </c>
      <c r="W710" s="135" t="e">
        <f t="shared" si="724"/>
        <v>#N/A</v>
      </c>
      <c r="X710" s="135" t="e">
        <f t="shared" si="724"/>
        <v>#N/A</v>
      </c>
      <c r="Y710" s="135" t="e">
        <f t="shared" si="724"/>
        <v>#N/A</v>
      </c>
      <c r="Z710" s="135" t="e">
        <f t="shared" si="724"/>
        <v>#N/A</v>
      </c>
      <c r="AA710" s="135" t="e">
        <f t="shared" si="724"/>
        <v>#N/A</v>
      </c>
      <c r="AB710" s="135" t="e">
        <f t="shared" si="724"/>
        <v>#N/A</v>
      </c>
    </row>
    <row r="711" spans="1:28" ht="15.5">
      <c r="A711" s="29" t="s">
        <v>193</v>
      </c>
      <c r="B711" s="30" t="str">
        <f t="shared" si="0"/>
        <v>PhilippinesHinundayan</v>
      </c>
      <c r="C711" s="29" t="s">
        <v>30</v>
      </c>
      <c r="D711" s="30" t="s">
        <v>1108</v>
      </c>
      <c r="E711" s="120">
        <v>0.22792000000000001</v>
      </c>
      <c r="F711" s="181">
        <v>4.9816850000000003E-2</v>
      </c>
      <c r="G711" s="181">
        <v>9.0028490000000003E-2</v>
      </c>
      <c r="H711" s="181">
        <v>0.15457875500000001</v>
      </c>
      <c r="I711" s="120">
        <v>0.322019</v>
      </c>
      <c r="J711" s="28" t="s">
        <v>1649</v>
      </c>
      <c r="K711" s="135" t="e">
        <f t="shared" ref="K711:AB711" si="725">NA()</f>
        <v>#N/A</v>
      </c>
      <c r="L711" s="135" t="e">
        <f t="shared" si="725"/>
        <v>#N/A</v>
      </c>
      <c r="M711" s="164" t="e">
        <f t="shared" si="725"/>
        <v>#N/A</v>
      </c>
      <c r="N711" s="164" t="e">
        <f t="shared" si="725"/>
        <v>#N/A</v>
      </c>
      <c r="O711" s="165" t="e">
        <f t="shared" si="725"/>
        <v>#N/A</v>
      </c>
      <c r="P711" s="135" t="e">
        <f t="shared" si="725"/>
        <v>#N/A</v>
      </c>
      <c r="Q711" s="164" t="e">
        <f t="shared" si="725"/>
        <v>#N/A</v>
      </c>
      <c r="R711" s="164" t="e">
        <f t="shared" si="725"/>
        <v>#N/A</v>
      </c>
      <c r="S711" s="164" t="e">
        <f t="shared" si="725"/>
        <v>#N/A</v>
      </c>
      <c r="T711" s="164" t="e">
        <f t="shared" si="725"/>
        <v>#N/A</v>
      </c>
      <c r="U711" s="164" t="e">
        <f t="shared" si="725"/>
        <v>#N/A</v>
      </c>
      <c r="V711" s="135" t="e">
        <f t="shared" si="725"/>
        <v>#N/A</v>
      </c>
      <c r="W711" s="135" t="e">
        <f t="shared" si="725"/>
        <v>#N/A</v>
      </c>
      <c r="X711" s="135" t="e">
        <f t="shared" si="725"/>
        <v>#N/A</v>
      </c>
      <c r="Y711" s="135" t="e">
        <f t="shared" si="725"/>
        <v>#N/A</v>
      </c>
      <c r="Z711" s="135" t="e">
        <f t="shared" si="725"/>
        <v>#N/A</v>
      </c>
      <c r="AA711" s="135" t="e">
        <f t="shared" si="725"/>
        <v>#N/A</v>
      </c>
      <c r="AB711" s="135" t="e">
        <f t="shared" si="725"/>
        <v>#N/A</v>
      </c>
    </row>
    <row r="712" spans="1:28" ht="15.5">
      <c r="A712" s="29" t="s">
        <v>193</v>
      </c>
      <c r="B712" s="30" t="str">
        <f t="shared" si="0"/>
        <v>PhilippinesHungduan</v>
      </c>
      <c r="C712" s="29" t="s">
        <v>30</v>
      </c>
      <c r="D712" s="30" t="s">
        <v>1505</v>
      </c>
      <c r="E712" s="120">
        <v>0.239894</v>
      </c>
      <c r="F712" s="181">
        <v>4.9361702E-2</v>
      </c>
      <c r="G712" s="181">
        <v>0.104468085</v>
      </c>
      <c r="H712" s="181">
        <v>0.21627659599999999</v>
      </c>
      <c r="I712" s="120">
        <v>0.32127699999999998</v>
      </c>
      <c r="J712" s="28" t="s">
        <v>1649</v>
      </c>
      <c r="K712" s="135" t="e">
        <f t="shared" ref="K712:AB712" si="726">NA()</f>
        <v>#N/A</v>
      </c>
      <c r="L712" s="135" t="e">
        <f t="shared" si="726"/>
        <v>#N/A</v>
      </c>
      <c r="M712" s="164" t="e">
        <f t="shared" si="726"/>
        <v>#N/A</v>
      </c>
      <c r="N712" s="164" t="e">
        <f t="shared" si="726"/>
        <v>#N/A</v>
      </c>
      <c r="O712" s="165" t="e">
        <f t="shared" si="726"/>
        <v>#N/A</v>
      </c>
      <c r="P712" s="135" t="e">
        <f t="shared" si="726"/>
        <v>#N/A</v>
      </c>
      <c r="Q712" s="164" t="e">
        <f t="shared" si="726"/>
        <v>#N/A</v>
      </c>
      <c r="R712" s="164" t="e">
        <f t="shared" si="726"/>
        <v>#N/A</v>
      </c>
      <c r="S712" s="164" t="e">
        <f t="shared" si="726"/>
        <v>#N/A</v>
      </c>
      <c r="T712" s="164" t="e">
        <f t="shared" si="726"/>
        <v>#N/A</v>
      </c>
      <c r="U712" s="164" t="e">
        <f t="shared" si="726"/>
        <v>#N/A</v>
      </c>
      <c r="V712" s="135" t="e">
        <f t="shared" si="726"/>
        <v>#N/A</v>
      </c>
      <c r="W712" s="135" t="e">
        <f t="shared" si="726"/>
        <v>#N/A</v>
      </c>
      <c r="X712" s="135" t="e">
        <f t="shared" si="726"/>
        <v>#N/A</v>
      </c>
      <c r="Y712" s="135" t="e">
        <f t="shared" si="726"/>
        <v>#N/A</v>
      </c>
      <c r="Z712" s="135" t="e">
        <f t="shared" si="726"/>
        <v>#N/A</v>
      </c>
      <c r="AA712" s="135" t="e">
        <f t="shared" si="726"/>
        <v>#N/A</v>
      </c>
      <c r="AB712" s="135" t="e">
        <f t="shared" si="726"/>
        <v>#N/A</v>
      </c>
    </row>
    <row r="713" spans="1:28" ht="15.5">
      <c r="A713" s="29" t="s">
        <v>193</v>
      </c>
      <c r="B713" s="30" t="str">
        <f t="shared" si="0"/>
        <v>PhilippinesIba (Capital)</v>
      </c>
      <c r="C713" s="29" t="s">
        <v>30</v>
      </c>
      <c r="D713" s="30" t="s">
        <v>526</v>
      </c>
      <c r="E713" s="120">
        <v>0.25416800000000001</v>
      </c>
      <c r="F713" s="181">
        <v>4.7083514999999999E-2</v>
      </c>
      <c r="G713" s="181">
        <v>9.4483823999999994E-2</v>
      </c>
      <c r="H713" s="181">
        <v>0.18413653799999999</v>
      </c>
      <c r="I713" s="120">
        <v>0.31224000000000002</v>
      </c>
      <c r="J713" s="28" t="s">
        <v>1649</v>
      </c>
      <c r="K713" s="135" t="e">
        <f t="shared" ref="K713:AB713" si="727">NA()</f>
        <v>#N/A</v>
      </c>
      <c r="L713" s="135" t="e">
        <f t="shared" si="727"/>
        <v>#N/A</v>
      </c>
      <c r="M713" s="164" t="e">
        <f t="shared" si="727"/>
        <v>#N/A</v>
      </c>
      <c r="N713" s="164" t="e">
        <f t="shared" si="727"/>
        <v>#N/A</v>
      </c>
      <c r="O713" s="165" t="e">
        <f t="shared" si="727"/>
        <v>#N/A</v>
      </c>
      <c r="P713" s="135" t="e">
        <f t="shared" si="727"/>
        <v>#N/A</v>
      </c>
      <c r="Q713" s="164" t="e">
        <f t="shared" si="727"/>
        <v>#N/A</v>
      </c>
      <c r="R713" s="164" t="e">
        <f t="shared" si="727"/>
        <v>#N/A</v>
      </c>
      <c r="S713" s="164" t="e">
        <f t="shared" si="727"/>
        <v>#N/A</v>
      </c>
      <c r="T713" s="164" t="e">
        <f t="shared" si="727"/>
        <v>#N/A</v>
      </c>
      <c r="U713" s="164" t="e">
        <f t="shared" si="727"/>
        <v>#N/A</v>
      </c>
      <c r="V713" s="135" t="e">
        <f t="shared" si="727"/>
        <v>#N/A</v>
      </c>
      <c r="W713" s="135" t="e">
        <f t="shared" si="727"/>
        <v>#N/A</v>
      </c>
      <c r="X713" s="135" t="e">
        <f t="shared" si="727"/>
        <v>#N/A</v>
      </c>
      <c r="Y713" s="135" t="e">
        <f t="shared" si="727"/>
        <v>#N/A</v>
      </c>
      <c r="Z713" s="135" t="e">
        <f t="shared" si="727"/>
        <v>#N/A</v>
      </c>
      <c r="AA713" s="135" t="e">
        <f t="shared" si="727"/>
        <v>#N/A</v>
      </c>
      <c r="AB713" s="135" t="e">
        <f t="shared" si="727"/>
        <v>#N/A</v>
      </c>
    </row>
    <row r="714" spans="1:28" ht="15.5">
      <c r="A714" s="29" t="s">
        <v>193</v>
      </c>
      <c r="B714" s="30" t="str">
        <f t="shared" si="0"/>
        <v>PhilippinesIbaan</v>
      </c>
      <c r="C714" s="29" t="s">
        <v>30</v>
      </c>
      <c r="D714" s="30" t="s">
        <v>552</v>
      </c>
      <c r="E714" s="120">
        <v>0.26197799999999999</v>
      </c>
      <c r="F714" s="181">
        <v>4.5478573000000001E-2</v>
      </c>
      <c r="G714" s="181">
        <v>9.4600717000000001E-2</v>
      </c>
      <c r="H714" s="181">
        <v>0.19384557299999999</v>
      </c>
      <c r="I714" s="120">
        <v>0.32246599999999997</v>
      </c>
      <c r="J714" s="28" t="s">
        <v>1649</v>
      </c>
      <c r="K714" s="135" t="e">
        <f t="shared" ref="K714:AB714" si="728">NA()</f>
        <v>#N/A</v>
      </c>
      <c r="L714" s="135" t="e">
        <f t="shared" si="728"/>
        <v>#N/A</v>
      </c>
      <c r="M714" s="164" t="e">
        <f t="shared" si="728"/>
        <v>#N/A</v>
      </c>
      <c r="N714" s="164" t="e">
        <f t="shared" si="728"/>
        <v>#N/A</v>
      </c>
      <c r="O714" s="165" t="e">
        <f t="shared" si="728"/>
        <v>#N/A</v>
      </c>
      <c r="P714" s="135" t="e">
        <f t="shared" si="728"/>
        <v>#N/A</v>
      </c>
      <c r="Q714" s="164" t="e">
        <f t="shared" si="728"/>
        <v>#N/A</v>
      </c>
      <c r="R714" s="164" t="e">
        <f t="shared" si="728"/>
        <v>#N/A</v>
      </c>
      <c r="S714" s="164" t="e">
        <f t="shared" si="728"/>
        <v>#N/A</v>
      </c>
      <c r="T714" s="164" t="e">
        <f t="shared" si="728"/>
        <v>#N/A</v>
      </c>
      <c r="U714" s="164" t="e">
        <f t="shared" si="728"/>
        <v>#N/A</v>
      </c>
      <c r="V714" s="135" t="e">
        <f t="shared" si="728"/>
        <v>#N/A</v>
      </c>
      <c r="W714" s="135" t="e">
        <f t="shared" si="728"/>
        <v>#N/A</v>
      </c>
      <c r="X714" s="135" t="e">
        <f t="shared" si="728"/>
        <v>#N/A</v>
      </c>
      <c r="Y714" s="135" t="e">
        <f t="shared" si="728"/>
        <v>#N/A</v>
      </c>
      <c r="Z714" s="135" t="e">
        <f t="shared" si="728"/>
        <v>#N/A</v>
      </c>
      <c r="AA714" s="135" t="e">
        <f t="shared" si="728"/>
        <v>#N/A</v>
      </c>
      <c r="AB714" s="135" t="e">
        <f t="shared" si="728"/>
        <v>#N/A</v>
      </c>
    </row>
    <row r="715" spans="1:28" ht="15.5">
      <c r="A715" s="29" t="s">
        <v>193</v>
      </c>
      <c r="B715" s="30" t="str">
        <f t="shared" si="0"/>
        <v>PhilippinesIbajay</v>
      </c>
      <c r="C715" s="29" t="s">
        <v>30</v>
      </c>
      <c r="D715" s="30" t="s">
        <v>798</v>
      </c>
      <c r="E715" s="120">
        <v>0.23835799999999999</v>
      </c>
      <c r="F715" s="181">
        <v>4.7978370999999999E-2</v>
      </c>
      <c r="G715" s="181">
        <v>9.5048826000000003E-2</v>
      </c>
      <c r="H715" s="181">
        <v>0.192659995</v>
      </c>
      <c r="I715" s="120">
        <v>0.32541799999999999</v>
      </c>
      <c r="J715" s="28" t="s">
        <v>1649</v>
      </c>
      <c r="K715" s="135" t="e">
        <f t="shared" ref="K715:AB715" si="729">NA()</f>
        <v>#N/A</v>
      </c>
      <c r="L715" s="135" t="e">
        <f t="shared" si="729"/>
        <v>#N/A</v>
      </c>
      <c r="M715" s="164" t="e">
        <f t="shared" si="729"/>
        <v>#N/A</v>
      </c>
      <c r="N715" s="164" t="e">
        <f t="shared" si="729"/>
        <v>#N/A</v>
      </c>
      <c r="O715" s="165" t="e">
        <f t="shared" si="729"/>
        <v>#N/A</v>
      </c>
      <c r="P715" s="135" t="e">
        <f t="shared" si="729"/>
        <v>#N/A</v>
      </c>
      <c r="Q715" s="164" t="e">
        <f t="shared" si="729"/>
        <v>#N/A</v>
      </c>
      <c r="R715" s="164" t="e">
        <f t="shared" si="729"/>
        <v>#N/A</v>
      </c>
      <c r="S715" s="164" t="e">
        <f t="shared" si="729"/>
        <v>#N/A</v>
      </c>
      <c r="T715" s="164" t="e">
        <f t="shared" si="729"/>
        <v>#N/A</v>
      </c>
      <c r="U715" s="164" t="e">
        <f t="shared" si="729"/>
        <v>#N/A</v>
      </c>
      <c r="V715" s="135" t="e">
        <f t="shared" si="729"/>
        <v>#N/A</v>
      </c>
      <c r="W715" s="135" t="e">
        <f t="shared" si="729"/>
        <v>#N/A</v>
      </c>
      <c r="X715" s="135" t="e">
        <f t="shared" si="729"/>
        <v>#N/A</v>
      </c>
      <c r="Y715" s="135" t="e">
        <f t="shared" si="729"/>
        <v>#N/A</v>
      </c>
      <c r="Z715" s="135" t="e">
        <f t="shared" si="729"/>
        <v>#N/A</v>
      </c>
      <c r="AA715" s="135" t="e">
        <f t="shared" si="729"/>
        <v>#N/A</v>
      </c>
      <c r="AB715" s="135" t="e">
        <f t="shared" si="729"/>
        <v>#N/A</v>
      </c>
    </row>
    <row r="716" spans="1:28" ht="15.5">
      <c r="A716" s="29" t="s">
        <v>193</v>
      </c>
      <c r="B716" s="30" t="str">
        <f t="shared" si="0"/>
        <v>PhilippinesIgbaras</v>
      </c>
      <c r="C716" s="29" t="s">
        <v>30</v>
      </c>
      <c r="D716" s="30" t="s">
        <v>865</v>
      </c>
      <c r="E716" s="120">
        <v>0.232627</v>
      </c>
      <c r="F716" s="181">
        <v>4.6712911000000003E-2</v>
      </c>
      <c r="G716" s="181">
        <v>9.1082364999999998E-2</v>
      </c>
      <c r="H716" s="181">
        <v>0.17991501100000001</v>
      </c>
      <c r="I716" s="120">
        <v>0.33848899999999998</v>
      </c>
      <c r="J716" s="28" t="s">
        <v>1649</v>
      </c>
      <c r="K716" s="135" t="e">
        <f t="shared" ref="K716:AB716" si="730">NA()</f>
        <v>#N/A</v>
      </c>
      <c r="L716" s="135" t="e">
        <f t="shared" si="730"/>
        <v>#N/A</v>
      </c>
      <c r="M716" s="164" t="e">
        <f t="shared" si="730"/>
        <v>#N/A</v>
      </c>
      <c r="N716" s="164" t="e">
        <f t="shared" si="730"/>
        <v>#N/A</v>
      </c>
      <c r="O716" s="165" t="e">
        <f t="shared" si="730"/>
        <v>#N/A</v>
      </c>
      <c r="P716" s="135" t="e">
        <f t="shared" si="730"/>
        <v>#N/A</v>
      </c>
      <c r="Q716" s="164" t="e">
        <f t="shared" si="730"/>
        <v>#N/A</v>
      </c>
      <c r="R716" s="164" t="e">
        <f t="shared" si="730"/>
        <v>#N/A</v>
      </c>
      <c r="S716" s="164" t="e">
        <f t="shared" si="730"/>
        <v>#N/A</v>
      </c>
      <c r="T716" s="164" t="e">
        <f t="shared" si="730"/>
        <v>#N/A</v>
      </c>
      <c r="U716" s="164" t="e">
        <f t="shared" si="730"/>
        <v>#N/A</v>
      </c>
      <c r="V716" s="135" t="e">
        <f t="shared" si="730"/>
        <v>#N/A</v>
      </c>
      <c r="W716" s="135" t="e">
        <f t="shared" si="730"/>
        <v>#N/A</v>
      </c>
      <c r="X716" s="135" t="e">
        <f t="shared" si="730"/>
        <v>#N/A</v>
      </c>
      <c r="Y716" s="135" t="e">
        <f t="shared" si="730"/>
        <v>#N/A</v>
      </c>
      <c r="Z716" s="135" t="e">
        <f t="shared" si="730"/>
        <v>#N/A</v>
      </c>
      <c r="AA716" s="135" t="e">
        <f t="shared" si="730"/>
        <v>#N/A</v>
      </c>
      <c r="AB716" s="135" t="e">
        <f t="shared" si="730"/>
        <v>#N/A</v>
      </c>
    </row>
    <row r="717" spans="1:28" ht="15.5">
      <c r="A717" s="29" t="s">
        <v>193</v>
      </c>
      <c r="B717" s="30" t="str">
        <f t="shared" si="0"/>
        <v>PhilippinesIguig</v>
      </c>
      <c r="C717" s="29" t="s">
        <v>30</v>
      </c>
      <c r="D717" s="30" t="s">
        <v>346</v>
      </c>
      <c r="E717" s="120">
        <v>0.25385799999999997</v>
      </c>
      <c r="F717" s="181">
        <v>4.2423372000000001E-2</v>
      </c>
      <c r="G717" s="181">
        <v>8.7933386000000002E-2</v>
      </c>
      <c r="H717" s="181">
        <v>0.189864331</v>
      </c>
      <c r="I717" s="120">
        <v>0.320544</v>
      </c>
      <c r="J717" s="28" t="s">
        <v>1649</v>
      </c>
      <c r="K717" s="135" t="e">
        <f t="shared" ref="K717:AB717" si="731">NA()</f>
        <v>#N/A</v>
      </c>
      <c r="L717" s="135" t="e">
        <f t="shared" si="731"/>
        <v>#N/A</v>
      </c>
      <c r="M717" s="164" t="e">
        <f t="shared" si="731"/>
        <v>#N/A</v>
      </c>
      <c r="N717" s="164" t="e">
        <f t="shared" si="731"/>
        <v>#N/A</v>
      </c>
      <c r="O717" s="165" t="e">
        <f t="shared" si="731"/>
        <v>#N/A</v>
      </c>
      <c r="P717" s="135" t="e">
        <f t="shared" si="731"/>
        <v>#N/A</v>
      </c>
      <c r="Q717" s="164" t="e">
        <f t="shared" si="731"/>
        <v>#N/A</v>
      </c>
      <c r="R717" s="164" t="e">
        <f t="shared" si="731"/>
        <v>#N/A</v>
      </c>
      <c r="S717" s="164" t="e">
        <f t="shared" si="731"/>
        <v>#N/A</v>
      </c>
      <c r="T717" s="164" t="e">
        <f t="shared" si="731"/>
        <v>#N/A</v>
      </c>
      <c r="U717" s="164" t="e">
        <f t="shared" si="731"/>
        <v>#N/A</v>
      </c>
      <c r="V717" s="135" t="e">
        <f t="shared" si="731"/>
        <v>#N/A</v>
      </c>
      <c r="W717" s="135" t="e">
        <f t="shared" si="731"/>
        <v>#N/A</v>
      </c>
      <c r="X717" s="135" t="e">
        <f t="shared" si="731"/>
        <v>#N/A</v>
      </c>
      <c r="Y717" s="135" t="e">
        <f t="shared" si="731"/>
        <v>#N/A</v>
      </c>
      <c r="Z717" s="135" t="e">
        <f t="shared" si="731"/>
        <v>#N/A</v>
      </c>
      <c r="AA717" s="135" t="e">
        <f t="shared" si="731"/>
        <v>#N/A</v>
      </c>
      <c r="AB717" s="135" t="e">
        <f t="shared" si="731"/>
        <v>#N/A</v>
      </c>
    </row>
    <row r="718" spans="1:28" ht="15.5">
      <c r="A718" s="29" t="s">
        <v>193</v>
      </c>
      <c r="B718" s="30" t="str">
        <f t="shared" si="0"/>
        <v>PhilippinesIlagan City (Capital)</v>
      </c>
      <c r="C718" s="29" t="s">
        <v>30</v>
      </c>
      <c r="D718" s="30" t="s">
        <v>375</v>
      </c>
      <c r="E718" s="120">
        <v>0.26024999999999998</v>
      </c>
      <c r="F718" s="181">
        <v>4.5689987000000001E-2</v>
      </c>
      <c r="G718" s="181">
        <v>9.1847108999999996E-2</v>
      </c>
      <c r="H718" s="181">
        <v>0.19057072999999999</v>
      </c>
      <c r="I718" s="120">
        <v>0.327984</v>
      </c>
      <c r="J718" s="28" t="s">
        <v>1649</v>
      </c>
      <c r="K718" s="135" t="e">
        <f t="shared" ref="K718:AB718" si="732">NA()</f>
        <v>#N/A</v>
      </c>
      <c r="L718" s="135" t="e">
        <f t="shared" si="732"/>
        <v>#N/A</v>
      </c>
      <c r="M718" s="164" t="e">
        <f t="shared" si="732"/>
        <v>#N/A</v>
      </c>
      <c r="N718" s="164" t="e">
        <f t="shared" si="732"/>
        <v>#N/A</v>
      </c>
      <c r="O718" s="165" t="e">
        <f t="shared" si="732"/>
        <v>#N/A</v>
      </c>
      <c r="P718" s="135" t="e">
        <f t="shared" si="732"/>
        <v>#N/A</v>
      </c>
      <c r="Q718" s="164" t="e">
        <f t="shared" si="732"/>
        <v>#N/A</v>
      </c>
      <c r="R718" s="164" t="e">
        <f t="shared" si="732"/>
        <v>#N/A</v>
      </c>
      <c r="S718" s="164" t="e">
        <f t="shared" si="732"/>
        <v>#N/A</v>
      </c>
      <c r="T718" s="164" t="e">
        <f t="shared" si="732"/>
        <v>#N/A</v>
      </c>
      <c r="U718" s="164" t="e">
        <f t="shared" si="732"/>
        <v>#N/A</v>
      </c>
      <c r="V718" s="135" t="e">
        <f t="shared" si="732"/>
        <v>#N/A</v>
      </c>
      <c r="W718" s="135" t="e">
        <f t="shared" si="732"/>
        <v>#N/A</v>
      </c>
      <c r="X718" s="135" t="e">
        <f t="shared" si="732"/>
        <v>#N/A</v>
      </c>
      <c r="Y718" s="135" t="e">
        <f t="shared" si="732"/>
        <v>#N/A</v>
      </c>
      <c r="Z718" s="135" t="e">
        <f t="shared" si="732"/>
        <v>#N/A</v>
      </c>
      <c r="AA718" s="135" t="e">
        <f t="shared" si="732"/>
        <v>#N/A</v>
      </c>
      <c r="AB718" s="135" t="e">
        <f t="shared" si="732"/>
        <v>#N/A</v>
      </c>
    </row>
    <row r="719" spans="1:28" ht="15.5">
      <c r="A719" s="29" t="s">
        <v>193</v>
      </c>
      <c r="B719" s="30" t="str">
        <f t="shared" si="0"/>
        <v>PhilippinesIligan City</v>
      </c>
      <c r="C719" s="29" t="s">
        <v>30</v>
      </c>
      <c r="D719" s="30" t="s">
        <v>1236</v>
      </c>
      <c r="E719" s="120">
        <v>0.26577099999999998</v>
      </c>
      <c r="F719" s="181">
        <v>5.0046990999999999E-2</v>
      </c>
      <c r="G719" s="181">
        <v>0.10636335500000001</v>
      </c>
      <c r="H719" s="181">
        <v>0.21190947399999999</v>
      </c>
      <c r="I719" s="120">
        <v>0.30628300000000003</v>
      </c>
      <c r="J719" s="28" t="s">
        <v>1649</v>
      </c>
      <c r="K719" s="135" t="e">
        <f t="shared" ref="K719:AB719" si="733">NA()</f>
        <v>#N/A</v>
      </c>
      <c r="L719" s="135" t="e">
        <f t="shared" si="733"/>
        <v>#N/A</v>
      </c>
      <c r="M719" s="164" t="e">
        <f t="shared" si="733"/>
        <v>#N/A</v>
      </c>
      <c r="N719" s="164" t="e">
        <f t="shared" si="733"/>
        <v>#N/A</v>
      </c>
      <c r="O719" s="165" t="e">
        <f t="shared" si="733"/>
        <v>#N/A</v>
      </c>
      <c r="P719" s="135" t="e">
        <f t="shared" si="733"/>
        <v>#N/A</v>
      </c>
      <c r="Q719" s="164" t="e">
        <f t="shared" si="733"/>
        <v>#N/A</v>
      </c>
      <c r="R719" s="164" t="e">
        <f t="shared" si="733"/>
        <v>#N/A</v>
      </c>
      <c r="S719" s="164" t="e">
        <f t="shared" si="733"/>
        <v>#N/A</v>
      </c>
      <c r="T719" s="164" t="e">
        <f t="shared" si="733"/>
        <v>#N/A</v>
      </c>
      <c r="U719" s="164" t="e">
        <f t="shared" si="733"/>
        <v>#N/A</v>
      </c>
      <c r="V719" s="135" t="e">
        <f t="shared" si="733"/>
        <v>#N/A</v>
      </c>
      <c r="W719" s="135" t="e">
        <f t="shared" si="733"/>
        <v>#N/A</v>
      </c>
      <c r="X719" s="135" t="e">
        <f t="shared" si="733"/>
        <v>#N/A</v>
      </c>
      <c r="Y719" s="135" t="e">
        <f t="shared" si="733"/>
        <v>#N/A</v>
      </c>
      <c r="Z719" s="135" t="e">
        <f t="shared" si="733"/>
        <v>#N/A</v>
      </c>
      <c r="AA719" s="135" t="e">
        <f t="shared" si="733"/>
        <v>#N/A</v>
      </c>
      <c r="AB719" s="135" t="e">
        <f t="shared" si="733"/>
        <v>#N/A</v>
      </c>
    </row>
    <row r="720" spans="1:28" ht="15.5">
      <c r="A720" s="29" t="s">
        <v>193</v>
      </c>
      <c r="B720" s="30" t="str">
        <f t="shared" si="0"/>
        <v>PhilippinesIlog</v>
      </c>
      <c r="C720" s="29" t="s">
        <v>30</v>
      </c>
      <c r="D720" s="30" t="s">
        <v>1838</v>
      </c>
      <c r="E720" s="120">
        <v>0.232989</v>
      </c>
      <c r="F720" s="181">
        <v>5.1856628000000002E-2</v>
      </c>
      <c r="G720" s="181">
        <v>9.9879767999999994E-2</v>
      </c>
      <c r="H720" s="181">
        <v>0.18921744600000001</v>
      </c>
      <c r="I720" s="120">
        <v>0.31713400000000003</v>
      </c>
      <c r="J720" s="28" t="s">
        <v>1649</v>
      </c>
      <c r="K720" s="135" t="e">
        <f t="shared" ref="K720:AB720" si="734">NA()</f>
        <v>#N/A</v>
      </c>
      <c r="L720" s="135" t="e">
        <f t="shared" si="734"/>
        <v>#N/A</v>
      </c>
      <c r="M720" s="164" t="e">
        <f t="shared" si="734"/>
        <v>#N/A</v>
      </c>
      <c r="N720" s="164" t="e">
        <f t="shared" si="734"/>
        <v>#N/A</v>
      </c>
      <c r="O720" s="165" t="e">
        <f t="shared" si="734"/>
        <v>#N/A</v>
      </c>
      <c r="P720" s="135" t="e">
        <f t="shared" si="734"/>
        <v>#N/A</v>
      </c>
      <c r="Q720" s="164" t="e">
        <f t="shared" si="734"/>
        <v>#N/A</v>
      </c>
      <c r="R720" s="164" t="e">
        <f t="shared" si="734"/>
        <v>#N/A</v>
      </c>
      <c r="S720" s="164" t="e">
        <f t="shared" si="734"/>
        <v>#N/A</v>
      </c>
      <c r="T720" s="164" t="e">
        <f t="shared" si="734"/>
        <v>#N/A</v>
      </c>
      <c r="U720" s="164" t="e">
        <f t="shared" si="734"/>
        <v>#N/A</v>
      </c>
      <c r="V720" s="135" t="e">
        <f t="shared" si="734"/>
        <v>#N/A</v>
      </c>
      <c r="W720" s="135" t="e">
        <f t="shared" si="734"/>
        <v>#N/A</v>
      </c>
      <c r="X720" s="135" t="e">
        <f t="shared" si="734"/>
        <v>#N/A</v>
      </c>
      <c r="Y720" s="135" t="e">
        <f t="shared" si="734"/>
        <v>#N/A</v>
      </c>
      <c r="Z720" s="135" t="e">
        <f t="shared" si="734"/>
        <v>#N/A</v>
      </c>
      <c r="AA720" s="135" t="e">
        <f t="shared" si="734"/>
        <v>#N/A</v>
      </c>
      <c r="AB720" s="135" t="e">
        <f t="shared" si="734"/>
        <v>#N/A</v>
      </c>
    </row>
    <row r="721" spans="1:28" ht="15.5">
      <c r="A721" s="29" t="s">
        <v>193</v>
      </c>
      <c r="B721" s="30" t="str">
        <f t="shared" si="0"/>
        <v>PhilippinesIloilo City (Capital)</v>
      </c>
      <c r="C721" s="29" t="s">
        <v>30</v>
      </c>
      <c r="D721" s="30" t="s">
        <v>866</v>
      </c>
      <c r="E721" s="120">
        <v>0.27459</v>
      </c>
      <c r="F721" s="181">
        <v>4.1460561999999999E-2</v>
      </c>
      <c r="G721" s="181">
        <v>8.9836425999999997E-2</v>
      </c>
      <c r="H721" s="181">
        <v>0.19632047</v>
      </c>
      <c r="I721" s="120">
        <v>0.32787899999999998</v>
      </c>
      <c r="J721" s="28" t="s">
        <v>1649</v>
      </c>
      <c r="K721" s="135" t="e">
        <f t="shared" ref="K721:AB721" si="735">NA()</f>
        <v>#N/A</v>
      </c>
      <c r="L721" s="135" t="e">
        <f t="shared" si="735"/>
        <v>#N/A</v>
      </c>
      <c r="M721" s="164" t="e">
        <f t="shared" si="735"/>
        <v>#N/A</v>
      </c>
      <c r="N721" s="164" t="e">
        <f t="shared" si="735"/>
        <v>#N/A</v>
      </c>
      <c r="O721" s="165" t="e">
        <f t="shared" si="735"/>
        <v>#N/A</v>
      </c>
      <c r="P721" s="135" t="e">
        <f t="shared" si="735"/>
        <v>#N/A</v>
      </c>
      <c r="Q721" s="164" t="e">
        <f t="shared" si="735"/>
        <v>#N/A</v>
      </c>
      <c r="R721" s="164" t="e">
        <f t="shared" si="735"/>
        <v>#N/A</v>
      </c>
      <c r="S721" s="164" t="e">
        <f t="shared" si="735"/>
        <v>#N/A</v>
      </c>
      <c r="T721" s="164" t="e">
        <f t="shared" si="735"/>
        <v>#N/A</v>
      </c>
      <c r="U721" s="164" t="e">
        <f t="shared" si="735"/>
        <v>#N/A</v>
      </c>
      <c r="V721" s="135" t="e">
        <f t="shared" si="735"/>
        <v>#N/A</v>
      </c>
      <c r="W721" s="135" t="e">
        <f t="shared" si="735"/>
        <v>#N/A</v>
      </c>
      <c r="X721" s="135" t="e">
        <f t="shared" si="735"/>
        <v>#N/A</v>
      </c>
      <c r="Y721" s="135" t="e">
        <f t="shared" si="735"/>
        <v>#N/A</v>
      </c>
      <c r="Z721" s="135" t="e">
        <f t="shared" si="735"/>
        <v>#N/A</v>
      </c>
      <c r="AA721" s="135" t="e">
        <f t="shared" si="735"/>
        <v>#N/A</v>
      </c>
      <c r="AB721" s="135" t="e">
        <f t="shared" si="735"/>
        <v>#N/A</v>
      </c>
    </row>
    <row r="722" spans="1:28" ht="15.5">
      <c r="A722" s="29" t="s">
        <v>193</v>
      </c>
      <c r="B722" s="30" t="str">
        <f t="shared" si="0"/>
        <v>PhilippinesImelda</v>
      </c>
      <c r="C722" s="29" t="s">
        <v>30</v>
      </c>
      <c r="D722" s="30" t="s">
        <v>1188</v>
      </c>
      <c r="E722" s="120">
        <v>0.25033899999999998</v>
      </c>
      <c r="F722" s="181">
        <v>5.2430579999999997E-2</v>
      </c>
      <c r="G722" s="181">
        <v>0.105467913</v>
      </c>
      <c r="H722" s="181">
        <v>0.20394032400000001</v>
      </c>
      <c r="I722" s="120">
        <v>0.311228</v>
      </c>
      <c r="J722" s="28" t="s">
        <v>1649</v>
      </c>
      <c r="K722" s="135" t="e">
        <f t="shared" ref="K722:AB722" si="736">NA()</f>
        <v>#N/A</v>
      </c>
      <c r="L722" s="135" t="e">
        <f t="shared" si="736"/>
        <v>#N/A</v>
      </c>
      <c r="M722" s="164" t="e">
        <f t="shared" si="736"/>
        <v>#N/A</v>
      </c>
      <c r="N722" s="164" t="e">
        <f t="shared" si="736"/>
        <v>#N/A</v>
      </c>
      <c r="O722" s="165" t="e">
        <f t="shared" si="736"/>
        <v>#N/A</v>
      </c>
      <c r="P722" s="135" t="e">
        <f t="shared" si="736"/>
        <v>#N/A</v>
      </c>
      <c r="Q722" s="164" t="e">
        <f t="shared" si="736"/>
        <v>#N/A</v>
      </c>
      <c r="R722" s="164" t="e">
        <f t="shared" si="736"/>
        <v>#N/A</v>
      </c>
      <c r="S722" s="164" t="e">
        <f t="shared" si="736"/>
        <v>#N/A</v>
      </c>
      <c r="T722" s="164" t="e">
        <f t="shared" si="736"/>
        <v>#N/A</v>
      </c>
      <c r="U722" s="164" t="e">
        <f t="shared" si="736"/>
        <v>#N/A</v>
      </c>
      <c r="V722" s="135" t="e">
        <f t="shared" si="736"/>
        <v>#N/A</v>
      </c>
      <c r="W722" s="135" t="e">
        <f t="shared" si="736"/>
        <v>#N/A</v>
      </c>
      <c r="X722" s="135" t="e">
        <f t="shared" si="736"/>
        <v>#N/A</v>
      </c>
      <c r="Y722" s="135" t="e">
        <f t="shared" si="736"/>
        <v>#N/A</v>
      </c>
      <c r="Z722" s="135" t="e">
        <f t="shared" si="736"/>
        <v>#N/A</v>
      </c>
      <c r="AA722" s="135" t="e">
        <f t="shared" si="736"/>
        <v>#N/A</v>
      </c>
      <c r="AB722" s="135" t="e">
        <f t="shared" si="736"/>
        <v>#N/A</v>
      </c>
    </row>
    <row r="723" spans="1:28" ht="15.5">
      <c r="A723" s="29" t="s">
        <v>193</v>
      </c>
      <c r="B723" s="30" t="str">
        <f t="shared" si="0"/>
        <v>PhilippinesImpasug-Ong</v>
      </c>
      <c r="C723" s="29" t="s">
        <v>30</v>
      </c>
      <c r="D723" s="30" t="s">
        <v>1211</v>
      </c>
      <c r="E723" s="120">
        <v>0.224744</v>
      </c>
      <c r="F723" s="181">
        <v>5.6666458000000003E-2</v>
      </c>
      <c r="G723" s="181">
        <v>0.103303454</v>
      </c>
      <c r="H723" s="181">
        <v>0.18974487600000001</v>
      </c>
      <c r="I723" s="120">
        <v>0.302367</v>
      </c>
      <c r="J723" s="28" t="s">
        <v>1649</v>
      </c>
      <c r="K723" s="135" t="e">
        <f t="shared" ref="K723:AB723" si="737">NA()</f>
        <v>#N/A</v>
      </c>
      <c r="L723" s="135" t="e">
        <f t="shared" si="737"/>
        <v>#N/A</v>
      </c>
      <c r="M723" s="164" t="e">
        <f t="shared" si="737"/>
        <v>#N/A</v>
      </c>
      <c r="N723" s="164" t="e">
        <f t="shared" si="737"/>
        <v>#N/A</v>
      </c>
      <c r="O723" s="165" t="e">
        <f t="shared" si="737"/>
        <v>#N/A</v>
      </c>
      <c r="P723" s="135" t="e">
        <f t="shared" si="737"/>
        <v>#N/A</v>
      </c>
      <c r="Q723" s="164" t="e">
        <f t="shared" si="737"/>
        <v>#N/A</v>
      </c>
      <c r="R723" s="164" t="e">
        <f t="shared" si="737"/>
        <v>#N/A</v>
      </c>
      <c r="S723" s="164" t="e">
        <f t="shared" si="737"/>
        <v>#N/A</v>
      </c>
      <c r="T723" s="164" t="e">
        <f t="shared" si="737"/>
        <v>#N/A</v>
      </c>
      <c r="U723" s="164" t="e">
        <f t="shared" si="737"/>
        <v>#N/A</v>
      </c>
      <c r="V723" s="135" t="e">
        <f t="shared" si="737"/>
        <v>#N/A</v>
      </c>
      <c r="W723" s="135" t="e">
        <f t="shared" si="737"/>
        <v>#N/A</v>
      </c>
      <c r="X723" s="135" t="e">
        <f t="shared" si="737"/>
        <v>#N/A</v>
      </c>
      <c r="Y723" s="135" t="e">
        <f t="shared" si="737"/>
        <v>#N/A</v>
      </c>
      <c r="Z723" s="135" t="e">
        <f t="shared" si="737"/>
        <v>#N/A</v>
      </c>
      <c r="AA723" s="135" t="e">
        <f t="shared" si="737"/>
        <v>#N/A</v>
      </c>
      <c r="AB723" s="135" t="e">
        <f t="shared" si="737"/>
        <v>#N/A</v>
      </c>
    </row>
    <row r="724" spans="1:28" ht="15.5">
      <c r="A724" s="29" t="s">
        <v>193</v>
      </c>
      <c r="B724" s="30" t="str">
        <f t="shared" si="0"/>
        <v>PhilippinesImus City</v>
      </c>
      <c r="C724" s="29" t="s">
        <v>30</v>
      </c>
      <c r="D724" s="30" t="s">
        <v>581</v>
      </c>
      <c r="E724" s="120">
        <v>0.29616300000000001</v>
      </c>
      <c r="F724" s="181">
        <v>4.2364129E-2</v>
      </c>
      <c r="G724" s="181">
        <v>8.8938420000000004E-2</v>
      </c>
      <c r="H724" s="181">
        <v>0.18600245200000001</v>
      </c>
      <c r="I724" s="120">
        <v>0.32475900000000002</v>
      </c>
      <c r="J724" s="28" t="s">
        <v>1649</v>
      </c>
      <c r="K724" s="135" t="e">
        <f t="shared" ref="K724:AB724" si="738">NA()</f>
        <v>#N/A</v>
      </c>
      <c r="L724" s="135" t="e">
        <f t="shared" si="738"/>
        <v>#N/A</v>
      </c>
      <c r="M724" s="164" t="e">
        <f t="shared" si="738"/>
        <v>#N/A</v>
      </c>
      <c r="N724" s="164" t="e">
        <f t="shared" si="738"/>
        <v>#N/A</v>
      </c>
      <c r="O724" s="165" t="e">
        <f t="shared" si="738"/>
        <v>#N/A</v>
      </c>
      <c r="P724" s="135" t="e">
        <f t="shared" si="738"/>
        <v>#N/A</v>
      </c>
      <c r="Q724" s="164" t="e">
        <f t="shared" si="738"/>
        <v>#N/A</v>
      </c>
      <c r="R724" s="164" t="e">
        <f t="shared" si="738"/>
        <v>#N/A</v>
      </c>
      <c r="S724" s="164" t="e">
        <f t="shared" si="738"/>
        <v>#N/A</v>
      </c>
      <c r="T724" s="164" t="e">
        <f t="shared" si="738"/>
        <v>#N/A</v>
      </c>
      <c r="U724" s="164" t="e">
        <f t="shared" si="738"/>
        <v>#N/A</v>
      </c>
      <c r="V724" s="135" t="e">
        <f t="shared" si="738"/>
        <v>#N/A</v>
      </c>
      <c r="W724" s="135" t="e">
        <f t="shared" si="738"/>
        <v>#N/A</v>
      </c>
      <c r="X724" s="135" t="e">
        <f t="shared" si="738"/>
        <v>#N/A</v>
      </c>
      <c r="Y724" s="135" t="e">
        <f t="shared" si="738"/>
        <v>#N/A</v>
      </c>
      <c r="Z724" s="135" t="e">
        <f t="shared" si="738"/>
        <v>#N/A</v>
      </c>
      <c r="AA724" s="135" t="e">
        <f t="shared" si="738"/>
        <v>#N/A</v>
      </c>
      <c r="AB724" s="135" t="e">
        <f t="shared" si="738"/>
        <v>#N/A</v>
      </c>
    </row>
    <row r="725" spans="1:28" ht="15.5">
      <c r="A725" s="29" t="s">
        <v>193</v>
      </c>
      <c r="B725" s="30" t="str">
        <f t="shared" si="0"/>
        <v>PhilippinesInabanga</v>
      </c>
      <c r="C725" s="29" t="s">
        <v>30</v>
      </c>
      <c r="D725" s="30" t="s">
        <v>915</v>
      </c>
      <c r="E725" s="120">
        <v>0.22803000000000001</v>
      </c>
      <c r="F725" s="181">
        <v>5.5906712999999997E-2</v>
      </c>
      <c r="G725" s="181">
        <v>0.10411944200000001</v>
      </c>
      <c r="H725" s="181">
        <v>0.18352223200000001</v>
      </c>
      <c r="I725" s="120">
        <v>0.30026199999999997</v>
      </c>
      <c r="J725" s="28" t="s">
        <v>1649</v>
      </c>
      <c r="K725" s="135" t="e">
        <f t="shared" ref="K725:AB725" si="739">NA()</f>
        <v>#N/A</v>
      </c>
      <c r="L725" s="135" t="e">
        <f t="shared" si="739"/>
        <v>#N/A</v>
      </c>
      <c r="M725" s="164" t="e">
        <f t="shared" si="739"/>
        <v>#N/A</v>
      </c>
      <c r="N725" s="164" t="e">
        <f t="shared" si="739"/>
        <v>#N/A</v>
      </c>
      <c r="O725" s="165" t="e">
        <f t="shared" si="739"/>
        <v>#N/A</v>
      </c>
      <c r="P725" s="135" t="e">
        <f t="shared" si="739"/>
        <v>#N/A</v>
      </c>
      <c r="Q725" s="164" t="e">
        <f t="shared" si="739"/>
        <v>#N/A</v>
      </c>
      <c r="R725" s="164" t="e">
        <f t="shared" si="739"/>
        <v>#N/A</v>
      </c>
      <c r="S725" s="164" t="e">
        <f t="shared" si="739"/>
        <v>#N/A</v>
      </c>
      <c r="T725" s="164" t="e">
        <f t="shared" si="739"/>
        <v>#N/A</v>
      </c>
      <c r="U725" s="164" t="e">
        <f t="shared" si="739"/>
        <v>#N/A</v>
      </c>
      <c r="V725" s="135" t="e">
        <f t="shared" si="739"/>
        <v>#N/A</v>
      </c>
      <c r="W725" s="135" t="e">
        <f t="shared" si="739"/>
        <v>#N/A</v>
      </c>
      <c r="X725" s="135" t="e">
        <f t="shared" si="739"/>
        <v>#N/A</v>
      </c>
      <c r="Y725" s="135" t="e">
        <f t="shared" si="739"/>
        <v>#N/A</v>
      </c>
      <c r="Z725" s="135" t="e">
        <f t="shared" si="739"/>
        <v>#N/A</v>
      </c>
      <c r="AA725" s="135" t="e">
        <f t="shared" si="739"/>
        <v>#N/A</v>
      </c>
      <c r="AB725" s="135" t="e">
        <f t="shared" si="739"/>
        <v>#N/A</v>
      </c>
    </row>
    <row r="726" spans="1:28" ht="15.5">
      <c r="A726" s="29" t="s">
        <v>193</v>
      </c>
      <c r="B726" s="30" t="str">
        <f t="shared" si="0"/>
        <v>PhilippinesIndanan</v>
      </c>
      <c r="C726" s="29" t="s">
        <v>30</v>
      </c>
      <c r="D726" s="30" t="s">
        <v>1654</v>
      </c>
      <c r="E726" s="120">
        <v>0.25978299999999999</v>
      </c>
      <c r="F726" s="181">
        <v>6.3276584999999996E-2</v>
      </c>
      <c r="G726" s="181">
        <v>0.117255789</v>
      </c>
      <c r="H726" s="181">
        <v>0.18298035400000001</v>
      </c>
      <c r="I726" s="120">
        <v>0.26705200000000001</v>
      </c>
      <c r="J726" s="28" t="s">
        <v>1649</v>
      </c>
      <c r="K726" s="135" t="e">
        <f t="shared" ref="K726:AB726" si="740">NA()</f>
        <v>#N/A</v>
      </c>
      <c r="L726" s="135" t="e">
        <f t="shared" si="740"/>
        <v>#N/A</v>
      </c>
      <c r="M726" s="164" t="e">
        <f t="shared" si="740"/>
        <v>#N/A</v>
      </c>
      <c r="N726" s="164" t="e">
        <f t="shared" si="740"/>
        <v>#N/A</v>
      </c>
      <c r="O726" s="165" t="e">
        <f t="shared" si="740"/>
        <v>#N/A</v>
      </c>
      <c r="P726" s="135" t="e">
        <f t="shared" si="740"/>
        <v>#N/A</v>
      </c>
      <c r="Q726" s="164" t="e">
        <f t="shared" si="740"/>
        <v>#N/A</v>
      </c>
      <c r="R726" s="164" t="e">
        <f t="shared" si="740"/>
        <v>#N/A</v>
      </c>
      <c r="S726" s="164" t="e">
        <f t="shared" si="740"/>
        <v>#N/A</v>
      </c>
      <c r="T726" s="164" t="e">
        <f t="shared" si="740"/>
        <v>#N/A</v>
      </c>
      <c r="U726" s="164" t="e">
        <f t="shared" si="740"/>
        <v>#N/A</v>
      </c>
      <c r="V726" s="135" t="e">
        <f t="shared" si="740"/>
        <v>#N/A</v>
      </c>
      <c r="W726" s="135" t="e">
        <f t="shared" si="740"/>
        <v>#N/A</v>
      </c>
      <c r="X726" s="135" t="e">
        <f t="shared" si="740"/>
        <v>#N/A</v>
      </c>
      <c r="Y726" s="135" t="e">
        <f t="shared" si="740"/>
        <v>#N/A</v>
      </c>
      <c r="Z726" s="135" t="e">
        <f t="shared" si="740"/>
        <v>#N/A</v>
      </c>
      <c r="AA726" s="135" t="e">
        <f t="shared" si="740"/>
        <v>#N/A</v>
      </c>
      <c r="AB726" s="135" t="e">
        <f t="shared" si="740"/>
        <v>#N/A</v>
      </c>
    </row>
    <row r="727" spans="1:28" ht="15.5">
      <c r="A727" s="29" t="s">
        <v>193</v>
      </c>
      <c r="B727" s="30" t="str">
        <f t="shared" si="0"/>
        <v>PhilippinesIndang</v>
      </c>
      <c r="C727" s="29" t="s">
        <v>30</v>
      </c>
      <c r="D727" s="30" t="s">
        <v>582</v>
      </c>
      <c r="E727" s="120">
        <v>0.26735199999999998</v>
      </c>
      <c r="F727" s="181">
        <v>4.4756780000000003E-2</v>
      </c>
      <c r="G727" s="181">
        <v>9.1068461000000003E-2</v>
      </c>
      <c r="H727" s="181">
        <v>0.18704553400000001</v>
      </c>
      <c r="I727" s="120">
        <v>0.33136199999999999</v>
      </c>
      <c r="J727" s="28" t="s">
        <v>1649</v>
      </c>
      <c r="K727" s="135" t="e">
        <f t="shared" ref="K727:AB727" si="741">NA()</f>
        <v>#N/A</v>
      </c>
      <c r="L727" s="135" t="e">
        <f t="shared" si="741"/>
        <v>#N/A</v>
      </c>
      <c r="M727" s="164" t="e">
        <f t="shared" si="741"/>
        <v>#N/A</v>
      </c>
      <c r="N727" s="164" t="e">
        <f t="shared" si="741"/>
        <v>#N/A</v>
      </c>
      <c r="O727" s="165" t="e">
        <f t="shared" si="741"/>
        <v>#N/A</v>
      </c>
      <c r="P727" s="135" t="e">
        <f t="shared" si="741"/>
        <v>#N/A</v>
      </c>
      <c r="Q727" s="164" t="e">
        <f t="shared" si="741"/>
        <v>#N/A</v>
      </c>
      <c r="R727" s="164" t="e">
        <f t="shared" si="741"/>
        <v>#N/A</v>
      </c>
      <c r="S727" s="164" t="e">
        <f t="shared" si="741"/>
        <v>#N/A</v>
      </c>
      <c r="T727" s="164" t="e">
        <f t="shared" si="741"/>
        <v>#N/A</v>
      </c>
      <c r="U727" s="164" t="e">
        <f t="shared" si="741"/>
        <v>#N/A</v>
      </c>
      <c r="V727" s="135" t="e">
        <f t="shared" si="741"/>
        <v>#N/A</v>
      </c>
      <c r="W727" s="135" t="e">
        <f t="shared" si="741"/>
        <v>#N/A</v>
      </c>
      <c r="X727" s="135" t="e">
        <f t="shared" si="741"/>
        <v>#N/A</v>
      </c>
      <c r="Y727" s="135" t="e">
        <f t="shared" si="741"/>
        <v>#N/A</v>
      </c>
      <c r="Z727" s="135" t="e">
        <f t="shared" si="741"/>
        <v>#N/A</v>
      </c>
      <c r="AA727" s="135" t="e">
        <f t="shared" si="741"/>
        <v>#N/A</v>
      </c>
      <c r="AB727" s="135" t="e">
        <f t="shared" si="741"/>
        <v>#N/A</v>
      </c>
    </row>
    <row r="728" spans="1:28" ht="15.5">
      <c r="A728" s="29" t="s">
        <v>193</v>
      </c>
      <c r="B728" s="30" t="str">
        <f t="shared" si="0"/>
        <v>PhilippinesInfanta</v>
      </c>
      <c r="C728" s="29" t="s">
        <v>30</v>
      </c>
      <c r="D728" s="30" t="s">
        <v>297</v>
      </c>
      <c r="E728" s="120">
        <v>0.24535799999999999</v>
      </c>
      <c r="F728" s="181">
        <v>5.4952329000000001E-2</v>
      </c>
      <c r="G728" s="181">
        <v>0.10422472100000001</v>
      </c>
      <c r="H728" s="181">
        <v>0.18128823499999999</v>
      </c>
      <c r="I728" s="120">
        <v>0.30225400000000002</v>
      </c>
      <c r="J728" s="28" t="s">
        <v>1649</v>
      </c>
      <c r="K728" s="135" t="e">
        <f t="shared" ref="K728:AB728" si="742">NA()</f>
        <v>#N/A</v>
      </c>
      <c r="L728" s="135" t="e">
        <f t="shared" si="742"/>
        <v>#N/A</v>
      </c>
      <c r="M728" s="164" t="e">
        <f t="shared" si="742"/>
        <v>#N/A</v>
      </c>
      <c r="N728" s="164" t="e">
        <f t="shared" si="742"/>
        <v>#N/A</v>
      </c>
      <c r="O728" s="165" t="e">
        <f t="shared" si="742"/>
        <v>#N/A</v>
      </c>
      <c r="P728" s="135" t="e">
        <f t="shared" si="742"/>
        <v>#N/A</v>
      </c>
      <c r="Q728" s="164" t="e">
        <f t="shared" si="742"/>
        <v>#N/A</v>
      </c>
      <c r="R728" s="164" t="e">
        <f t="shared" si="742"/>
        <v>#N/A</v>
      </c>
      <c r="S728" s="164" t="e">
        <f t="shared" si="742"/>
        <v>#N/A</v>
      </c>
      <c r="T728" s="164" t="e">
        <f t="shared" si="742"/>
        <v>#N/A</v>
      </c>
      <c r="U728" s="164" t="e">
        <f t="shared" si="742"/>
        <v>#N/A</v>
      </c>
      <c r="V728" s="135" t="e">
        <f t="shared" si="742"/>
        <v>#N/A</v>
      </c>
      <c r="W728" s="135" t="e">
        <f t="shared" si="742"/>
        <v>#N/A</v>
      </c>
      <c r="X728" s="135" t="e">
        <f t="shared" si="742"/>
        <v>#N/A</v>
      </c>
      <c r="Y728" s="135" t="e">
        <f t="shared" si="742"/>
        <v>#N/A</v>
      </c>
      <c r="Z728" s="135" t="e">
        <f t="shared" si="742"/>
        <v>#N/A</v>
      </c>
      <c r="AA728" s="135" t="e">
        <f t="shared" si="742"/>
        <v>#N/A</v>
      </c>
      <c r="AB728" s="135" t="e">
        <f t="shared" si="742"/>
        <v>#N/A</v>
      </c>
    </row>
    <row r="729" spans="1:28" ht="15.5">
      <c r="A729" s="29" t="s">
        <v>193</v>
      </c>
      <c r="B729" s="30" t="str">
        <f t="shared" si="0"/>
        <v>PhilippinesInitao</v>
      </c>
      <c r="C729" s="29" t="s">
        <v>30</v>
      </c>
      <c r="D729" s="30" t="s">
        <v>1281</v>
      </c>
      <c r="E729" s="120">
        <v>0.232407</v>
      </c>
      <c r="F729" s="181">
        <v>4.9891875000000002E-2</v>
      </c>
      <c r="G729" s="181">
        <v>9.4501081000000001E-2</v>
      </c>
      <c r="H729" s="181">
        <v>0.17905467999999999</v>
      </c>
      <c r="I729" s="120">
        <v>0.31195600000000001</v>
      </c>
      <c r="J729" s="28" t="s">
        <v>1649</v>
      </c>
      <c r="K729" s="135" t="e">
        <f t="shared" ref="K729:AB729" si="743">NA()</f>
        <v>#N/A</v>
      </c>
      <c r="L729" s="135" t="e">
        <f t="shared" si="743"/>
        <v>#N/A</v>
      </c>
      <c r="M729" s="164" t="e">
        <f t="shared" si="743"/>
        <v>#N/A</v>
      </c>
      <c r="N729" s="164" t="e">
        <f t="shared" si="743"/>
        <v>#N/A</v>
      </c>
      <c r="O729" s="165" t="e">
        <f t="shared" si="743"/>
        <v>#N/A</v>
      </c>
      <c r="P729" s="135" t="e">
        <f t="shared" si="743"/>
        <v>#N/A</v>
      </c>
      <c r="Q729" s="164" t="e">
        <f t="shared" si="743"/>
        <v>#N/A</v>
      </c>
      <c r="R729" s="164" t="e">
        <f t="shared" si="743"/>
        <v>#N/A</v>
      </c>
      <c r="S729" s="164" t="e">
        <f t="shared" si="743"/>
        <v>#N/A</v>
      </c>
      <c r="T729" s="164" t="e">
        <f t="shared" si="743"/>
        <v>#N/A</v>
      </c>
      <c r="U729" s="164" t="e">
        <f t="shared" si="743"/>
        <v>#N/A</v>
      </c>
      <c r="V729" s="135" t="e">
        <f t="shared" si="743"/>
        <v>#N/A</v>
      </c>
      <c r="W729" s="135" t="e">
        <f t="shared" si="743"/>
        <v>#N/A</v>
      </c>
      <c r="X729" s="135" t="e">
        <f t="shared" si="743"/>
        <v>#N/A</v>
      </c>
      <c r="Y729" s="135" t="e">
        <f t="shared" si="743"/>
        <v>#N/A</v>
      </c>
      <c r="Z729" s="135" t="e">
        <f t="shared" si="743"/>
        <v>#N/A</v>
      </c>
      <c r="AA729" s="135" t="e">
        <f t="shared" si="743"/>
        <v>#N/A</v>
      </c>
      <c r="AB729" s="135" t="e">
        <f t="shared" si="743"/>
        <v>#N/A</v>
      </c>
    </row>
    <row r="730" spans="1:28" ht="15.5">
      <c r="A730" s="29" t="s">
        <v>193</v>
      </c>
      <c r="B730" s="30" t="str">
        <f t="shared" si="0"/>
        <v>PhilippinesInopacan</v>
      </c>
      <c r="C730" s="29" t="s">
        <v>30</v>
      </c>
      <c r="D730" s="30" t="s">
        <v>1034</v>
      </c>
      <c r="E730" s="120">
        <v>0.219611</v>
      </c>
      <c r="F730" s="181">
        <v>5.3771289999999999E-2</v>
      </c>
      <c r="G730" s="181">
        <v>9.7469585999999997E-2</v>
      </c>
      <c r="H730" s="181">
        <v>0.161605839</v>
      </c>
      <c r="I730" s="120">
        <v>0.308224</v>
      </c>
      <c r="J730" s="28" t="s">
        <v>1649</v>
      </c>
      <c r="K730" s="135" t="e">
        <f t="shared" ref="K730:AB730" si="744">NA()</f>
        <v>#N/A</v>
      </c>
      <c r="L730" s="135" t="e">
        <f t="shared" si="744"/>
        <v>#N/A</v>
      </c>
      <c r="M730" s="164" t="e">
        <f t="shared" si="744"/>
        <v>#N/A</v>
      </c>
      <c r="N730" s="164" t="e">
        <f t="shared" si="744"/>
        <v>#N/A</v>
      </c>
      <c r="O730" s="165" t="e">
        <f t="shared" si="744"/>
        <v>#N/A</v>
      </c>
      <c r="P730" s="135" t="e">
        <f t="shared" si="744"/>
        <v>#N/A</v>
      </c>
      <c r="Q730" s="164" t="e">
        <f t="shared" si="744"/>
        <v>#N/A</v>
      </c>
      <c r="R730" s="164" t="e">
        <f t="shared" si="744"/>
        <v>#N/A</v>
      </c>
      <c r="S730" s="164" t="e">
        <f t="shared" si="744"/>
        <v>#N/A</v>
      </c>
      <c r="T730" s="164" t="e">
        <f t="shared" si="744"/>
        <v>#N/A</v>
      </c>
      <c r="U730" s="164" t="e">
        <f t="shared" si="744"/>
        <v>#N/A</v>
      </c>
      <c r="V730" s="135" t="e">
        <f t="shared" si="744"/>
        <v>#N/A</v>
      </c>
      <c r="W730" s="135" t="e">
        <f t="shared" si="744"/>
        <v>#N/A</v>
      </c>
      <c r="X730" s="135" t="e">
        <f t="shared" si="744"/>
        <v>#N/A</v>
      </c>
      <c r="Y730" s="135" t="e">
        <f t="shared" si="744"/>
        <v>#N/A</v>
      </c>
      <c r="Z730" s="135" t="e">
        <f t="shared" si="744"/>
        <v>#N/A</v>
      </c>
      <c r="AA730" s="135" t="e">
        <f t="shared" si="744"/>
        <v>#N/A</v>
      </c>
      <c r="AB730" s="135" t="e">
        <f t="shared" si="744"/>
        <v>#N/A</v>
      </c>
    </row>
    <row r="731" spans="1:28" ht="15.5">
      <c r="A731" s="29" t="s">
        <v>193</v>
      </c>
      <c r="B731" s="30" t="str">
        <f t="shared" si="0"/>
        <v>PhilippinesIntramuros</v>
      </c>
      <c r="C731" s="29" t="s">
        <v>30</v>
      </c>
      <c r="D731" s="30" t="s">
        <v>1437</v>
      </c>
      <c r="E731" s="120">
        <v>0.30160100000000001</v>
      </c>
      <c r="F731" s="181">
        <v>4.3133950999999997E-2</v>
      </c>
      <c r="G731" s="181">
        <v>0.115248526</v>
      </c>
      <c r="H731" s="181">
        <v>0.26335299099999998</v>
      </c>
      <c r="I731" s="120">
        <v>0.33951100000000001</v>
      </c>
      <c r="J731" s="28" t="s">
        <v>1649</v>
      </c>
      <c r="K731" s="135" t="e">
        <f t="shared" ref="K731:AB731" si="745">NA()</f>
        <v>#N/A</v>
      </c>
      <c r="L731" s="135" t="e">
        <f t="shared" si="745"/>
        <v>#N/A</v>
      </c>
      <c r="M731" s="164" t="e">
        <f t="shared" si="745"/>
        <v>#N/A</v>
      </c>
      <c r="N731" s="164" t="e">
        <f t="shared" si="745"/>
        <v>#N/A</v>
      </c>
      <c r="O731" s="165" t="e">
        <f t="shared" si="745"/>
        <v>#N/A</v>
      </c>
      <c r="P731" s="135" t="e">
        <f t="shared" si="745"/>
        <v>#N/A</v>
      </c>
      <c r="Q731" s="164" t="e">
        <f t="shared" si="745"/>
        <v>#N/A</v>
      </c>
      <c r="R731" s="164" t="e">
        <f t="shared" si="745"/>
        <v>#N/A</v>
      </c>
      <c r="S731" s="164" t="e">
        <f t="shared" si="745"/>
        <v>#N/A</v>
      </c>
      <c r="T731" s="164" t="e">
        <f t="shared" si="745"/>
        <v>#N/A</v>
      </c>
      <c r="U731" s="164" t="e">
        <f t="shared" si="745"/>
        <v>#N/A</v>
      </c>
      <c r="V731" s="135" t="e">
        <f t="shared" si="745"/>
        <v>#N/A</v>
      </c>
      <c r="W731" s="135" t="e">
        <f t="shared" si="745"/>
        <v>#N/A</v>
      </c>
      <c r="X731" s="135" t="e">
        <f t="shared" si="745"/>
        <v>#N/A</v>
      </c>
      <c r="Y731" s="135" t="e">
        <f t="shared" si="745"/>
        <v>#N/A</v>
      </c>
      <c r="Z731" s="135" t="e">
        <f t="shared" si="745"/>
        <v>#N/A</v>
      </c>
      <c r="AA731" s="135" t="e">
        <f t="shared" si="745"/>
        <v>#N/A</v>
      </c>
      <c r="AB731" s="135" t="e">
        <f t="shared" si="745"/>
        <v>#N/A</v>
      </c>
    </row>
    <row r="732" spans="1:28" ht="15.5">
      <c r="A732" s="29" t="s">
        <v>193</v>
      </c>
      <c r="B732" s="30" t="str">
        <f t="shared" si="0"/>
        <v>PhilippinesIpil (Capital)</v>
      </c>
      <c r="C732" s="29" t="s">
        <v>30</v>
      </c>
      <c r="D732" s="30" t="s">
        <v>1189</v>
      </c>
      <c r="E732" s="120">
        <v>0.255519</v>
      </c>
      <c r="F732" s="181">
        <v>5.4985534000000003E-2</v>
      </c>
      <c r="G732" s="181">
        <v>0.10477389600000001</v>
      </c>
      <c r="H732" s="181">
        <v>0.19250964400000001</v>
      </c>
      <c r="I732" s="120">
        <v>0.29866300000000001</v>
      </c>
      <c r="J732" s="28" t="s">
        <v>1649</v>
      </c>
      <c r="K732" s="135" t="e">
        <f t="shared" ref="K732:AB732" si="746">NA()</f>
        <v>#N/A</v>
      </c>
      <c r="L732" s="135" t="e">
        <f t="shared" si="746"/>
        <v>#N/A</v>
      </c>
      <c r="M732" s="164" t="e">
        <f t="shared" si="746"/>
        <v>#N/A</v>
      </c>
      <c r="N732" s="164" t="e">
        <f t="shared" si="746"/>
        <v>#N/A</v>
      </c>
      <c r="O732" s="165" t="e">
        <f t="shared" si="746"/>
        <v>#N/A</v>
      </c>
      <c r="P732" s="135" t="e">
        <f t="shared" si="746"/>
        <v>#N/A</v>
      </c>
      <c r="Q732" s="164" t="e">
        <f t="shared" si="746"/>
        <v>#N/A</v>
      </c>
      <c r="R732" s="164" t="e">
        <f t="shared" si="746"/>
        <v>#N/A</v>
      </c>
      <c r="S732" s="164" t="e">
        <f t="shared" si="746"/>
        <v>#N/A</v>
      </c>
      <c r="T732" s="164" t="e">
        <f t="shared" si="746"/>
        <v>#N/A</v>
      </c>
      <c r="U732" s="164" t="e">
        <f t="shared" si="746"/>
        <v>#N/A</v>
      </c>
      <c r="V732" s="135" t="e">
        <f t="shared" si="746"/>
        <v>#N/A</v>
      </c>
      <c r="W732" s="135" t="e">
        <f t="shared" si="746"/>
        <v>#N/A</v>
      </c>
      <c r="X732" s="135" t="e">
        <f t="shared" si="746"/>
        <v>#N/A</v>
      </c>
      <c r="Y732" s="135" t="e">
        <f t="shared" si="746"/>
        <v>#N/A</v>
      </c>
      <c r="Z732" s="135" t="e">
        <f t="shared" si="746"/>
        <v>#N/A</v>
      </c>
      <c r="AA732" s="135" t="e">
        <f t="shared" si="746"/>
        <v>#N/A</v>
      </c>
      <c r="AB732" s="135" t="e">
        <f t="shared" si="746"/>
        <v>#N/A</v>
      </c>
    </row>
    <row r="733" spans="1:28" ht="15.5">
      <c r="A733" s="29" t="s">
        <v>193</v>
      </c>
      <c r="B733" s="30" t="str">
        <f t="shared" si="0"/>
        <v>PhilippinesIriga City</v>
      </c>
      <c r="C733" s="29" t="s">
        <v>30</v>
      </c>
      <c r="D733" s="30" t="s">
        <v>724</v>
      </c>
      <c r="E733" s="120">
        <v>0.245479</v>
      </c>
      <c r="F733" s="181">
        <v>5.6372308000000003E-2</v>
      </c>
      <c r="G733" s="181">
        <v>0.107223709</v>
      </c>
      <c r="H733" s="181">
        <v>0.19191638999999999</v>
      </c>
      <c r="I733" s="120">
        <v>0.29984699999999997</v>
      </c>
      <c r="J733" s="28" t="s">
        <v>1649</v>
      </c>
      <c r="K733" s="135" t="e">
        <f t="shared" ref="K733:AB733" si="747">NA()</f>
        <v>#N/A</v>
      </c>
      <c r="L733" s="135" t="e">
        <f t="shared" si="747"/>
        <v>#N/A</v>
      </c>
      <c r="M733" s="164" t="e">
        <f t="shared" si="747"/>
        <v>#N/A</v>
      </c>
      <c r="N733" s="164" t="e">
        <f t="shared" si="747"/>
        <v>#N/A</v>
      </c>
      <c r="O733" s="165" t="e">
        <f t="shared" si="747"/>
        <v>#N/A</v>
      </c>
      <c r="P733" s="135" t="e">
        <f t="shared" si="747"/>
        <v>#N/A</v>
      </c>
      <c r="Q733" s="164" t="e">
        <f t="shared" si="747"/>
        <v>#N/A</v>
      </c>
      <c r="R733" s="164" t="e">
        <f t="shared" si="747"/>
        <v>#N/A</v>
      </c>
      <c r="S733" s="164" t="e">
        <f t="shared" si="747"/>
        <v>#N/A</v>
      </c>
      <c r="T733" s="164" t="e">
        <f t="shared" si="747"/>
        <v>#N/A</v>
      </c>
      <c r="U733" s="164" t="e">
        <f t="shared" si="747"/>
        <v>#N/A</v>
      </c>
      <c r="V733" s="135" t="e">
        <f t="shared" si="747"/>
        <v>#N/A</v>
      </c>
      <c r="W733" s="135" t="e">
        <f t="shared" si="747"/>
        <v>#N/A</v>
      </c>
      <c r="X733" s="135" t="e">
        <f t="shared" si="747"/>
        <v>#N/A</v>
      </c>
      <c r="Y733" s="135" t="e">
        <f t="shared" si="747"/>
        <v>#N/A</v>
      </c>
      <c r="Z733" s="135" t="e">
        <f t="shared" si="747"/>
        <v>#N/A</v>
      </c>
      <c r="AA733" s="135" t="e">
        <f t="shared" si="747"/>
        <v>#N/A</v>
      </c>
      <c r="AB733" s="135" t="e">
        <f t="shared" si="747"/>
        <v>#N/A</v>
      </c>
    </row>
    <row r="734" spans="1:28" ht="15.5">
      <c r="A734" s="29" t="s">
        <v>193</v>
      </c>
      <c r="B734" s="30" t="str">
        <f t="shared" si="0"/>
        <v>PhilippinesIrosin</v>
      </c>
      <c r="C734" s="29" t="s">
        <v>30</v>
      </c>
      <c r="D734" s="30" t="s">
        <v>784</v>
      </c>
      <c r="E734" s="120">
        <v>0.23604900000000001</v>
      </c>
      <c r="F734" s="181">
        <v>5.9493135000000003E-2</v>
      </c>
      <c r="G734" s="181">
        <v>0.11376231000000001</v>
      </c>
      <c r="H734" s="181">
        <v>0.19898697500000001</v>
      </c>
      <c r="I734" s="120">
        <v>0.281864</v>
      </c>
      <c r="J734" s="28" t="s">
        <v>1649</v>
      </c>
      <c r="K734" s="135" t="e">
        <f t="shared" ref="K734:AB734" si="748">NA()</f>
        <v>#N/A</v>
      </c>
      <c r="L734" s="135" t="e">
        <f t="shared" si="748"/>
        <v>#N/A</v>
      </c>
      <c r="M734" s="164" t="e">
        <f t="shared" si="748"/>
        <v>#N/A</v>
      </c>
      <c r="N734" s="164" t="e">
        <f t="shared" si="748"/>
        <v>#N/A</v>
      </c>
      <c r="O734" s="165" t="e">
        <f t="shared" si="748"/>
        <v>#N/A</v>
      </c>
      <c r="P734" s="135" t="e">
        <f t="shared" si="748"/>
        <v>#N/A</v>
      </c>
      <c r="Q734" s="164" t="e">
        <f t="shared" si="748"/>
        <v>#N/A</v>
      </c>
      <c r="R734" s="164" t="e">
        <f t="shared" si="748"/>
        <v>#N/A</v>
      </c>
      <c r="S734" s="164" t="e">
        <f t="shared" si="748"/>
        <v>#N/A</v>
      </c>
      <c r="T734" s="164" t="e">
        <f t="shared" si="748"/>
        <v>#N/A</v>
      </c>
      <c r="U734" s="164" t="e">
        <f t="shared" si="748"/>
        <v>#N/A</v>
      </c>
      <c r="V734" s="135" t="e">
        <f t="shared" si="748"/>
        <v>#N/A</v>
      </c>
      <c r="W734" s="135" t="e">
        <f t="shared" si="748"/>
        <v>#N/A</v>
      </c>
      <c r="X734" s="135" t="e">
        <f t="shared" si="748"/>
        <v>#N/A</v>
      </c>
      <c r="Y734" s="135" t="e">
        <f t="shared" si="748"/>
        <v>#N/A</v>
      </c>
      <c r="Z734" s="135" t="e">
        <f t="shared" si="748"/>
        <v>#N/A</v>
      </c>
      <c r="AA734" s="135" t="e">
        <f t="shared" si="748"/>
        <v>#N/A</v>
      </c>
      <c r="AB734" s="135" t="e">
        <f t="shared" si="748"/>
        <v>#N/A</v>
      </c>
    </row>
    <row r="735" spans="1:28" ht="15.5">
      <c r="A735" s="29" t="s">
        <v>193</v>
      </c>
      <c r="B735" s="30" t="str">
        <f t="shared" si="0"/>
        <v>PhilippinesIsabel</v>
      </c>
      <c r="C735" s="29" t="s">
        <v>30</v>
      </c>
      <c r="D735" s="30" t="s">
        <v>1035</v>
      </c>
      <c r="E735" s="120">
        <v>0.24574199999999999</v>
      </c>
      <c r="F735" s="181">
        <v>4.6680166000000002E-2</v>
      </c>
      <c r="G735" s="181">
        <v>9.0973035999999993E-2</v>
      </c>
      <c r="H735" s="181">
        <v>0.18446125999999999</v>
      </c>
      <c r="I735" s="120">
        <v>0.32428899999999999</v>
      </c>
      <c r="J735" s="28" t="s">
        <v>1649</v>
      </c>
      <c r="K735" s="135" t="e">
        <f t="shared" ref="K735:AB735" si="749">NA()</f>
        <v>#N/A</v>
      </c>
      <c r="L735" s="135" t="e">
        <f t="shared" si="749"/>
        <v>#N/A</v>
      </c>
      <c r="M735" s="164" t="e">
        <f t="shared" si="749"/>
        <v>#N/A</v>
      </c>
      <c r="N735" s="164" t="e">
        <f t="shared" si="749"/>
        <v>#N/A</v>
      </c>
      <c r="O735" s="165" t="e">
        <f t="shared" si="749"/>
        <v>#N/A</v>
      </c>
      <c r="P735" s="135" t="e">
        <f t="shared" si="749"/>
        <v>#N/A</v>
      </c>
      <c r="Q735" s="164" t="e">
        <f t="shared" si="749"/>
        <v>#N/A</v>
      </c>
      <c r="R735" s="164" t="e">
        <f t="shared" si="749"/>
        <v>#N/A</v>
      </c>
      <c r="S735" s="164" t="e">
        <f t="shared" si="749"/>
        <v>#N/A</v>
      </c>
      <c r="T735" s="164" t="e">
        <f t="shared" si="749"/>
        <v>#N/A</v>
      </c>
      <c r="U735" s="164" t="e">
        <f t="shared" si="749"/>
        <v>#N/A</v>
      </c>
      <c r="V735" s="135" t="e">
        <f t="shared" si="749"/>
        <v>#N/A</v>
      </c>
      <c r="W735" s="135" t="e">
        <f t="shared" si="749"/>
        <v>#N/A</v>
      </c>
      <c r="X735" s="135" t="e">
        <f t="shared" si="749"/>
        <v>#N/A</v>
      </c>
      <c r="Y735" s="135" t="e">
        <f t="shared" si="749"/>
        <v>#N/A</v>
      </c>
      <c r="Z735" s="135" t="e">
        <f t="shared" si="749"/>
        <v>#N/A</v>
      </c>
      <c r="AA735" s="135" t="e">
        <f t="shared" si="749"/>
        <v>#N/A</v>
      </c>
      <c r="AB735" s="135" t="e">
        <f t="shared" si="749"/>
        <v>#N/A</v>
      </c>
    </row>
    <row r="736" spans="1:28" ht="15.5">
      <c r="A736" s="29" t="s">
        <v>193</v>
      </c>
      <c r="B736" s="30" t="str">
        <f t="shared" si="0"/>
        <v>PhilippinesIsabela</v>
      </c>
      <c r="C736" s="29" t="s">
        <v>30</v>
      </c>
      <c r="D736" s="30" t="s">
        <v>362</v>
      </c>
      <c r="E736" s="120">
        <v>0.235092</v>
      </c>
      <c r="F736" s="181">
        <v>5.2988124999999997E-2</v>
      </c>
      <c r="G736" s="181">
        <v>0.10359476099999999</v>
      </c>
      <c r="H736" s="181">
        <v>0.199514048</v>
      </c>
      <c r="I736" s="120">
        <v>0.30787199999999998</v>
      </c>
      <c r="J736" s="28" t="s">
        <v>1649</v>
      </c>
      <c r="K736" s="135" t="e">
        <f t="shared" ref="K736:AB736" si="750">NA()</f>
        <v>#N/A</v>
      </c>
      <c r="L736" s="135" t="e">
        <f t="shared" si="750"/>
        <v>#N/A</v>
      </c>
      <c r="M736" s="164" t="e">
        <f t="shared" si="750"/>
        <v>#N/A</v>
      </c>
      <c r="N736" s="164" t="e">
        <f t="shared" si="750"/>
        <v>#N/A</v>
      </c>
      <c r="O736" s="165" t="e">
        <f t="shared" si="750"/>
        <v>#N/A</v>
      </c>
      <c r="P736" s="135" t="e">
        <f t="shared" si="750"/>
        <v>#N/A</v>
      </c>
      <c r="Q736" s="164" t="e">
        <f t="shared" si="750"/>
        <v>#N/A</v>
      </c>
      <c r="R736" s="164" t="e">
        <f t="shared" si="750"/>
        <v>#N/A</v>
      </c>
      <c r="S736" s="164" t="e">
        <f t="shared" si="750"/>
        <v>#N/A</v>
      </c>
      <c r="T736" s="164" t="e">
        <f t="shared" si="750"/>
        <v>#N/A</v>
      </c>
      <c r="U736" s="164" t="e">
        <f t="shared" si="750"/>
        <v>#N/A</v>
      </c>
      <c r="V736" s="135" t="e">
        <f t="shared" si="750"/>
        <v>#N/A</v>
      </c>
      <c r="W736" s="135" t="e">
        <f t="shared" si="750"/>
        <v>#N/A</v>
      </c>
      <c r="X736" s="135" t="e">
        <f t="shared" si="750"/>
        <v>#N/A</v>
      </c>
      <c r="Y736" s="135" t="e">
        <f t="shared" si="750"/>
        <v>#N/A</v>
      </c>
      <c r="Z736" s="135" t="e">
        <f t="shared" si="750"/>
        <v>#N/A</v>
      </c>
      <c r="AA736" s="135" t="e">
        <f t="shared" si="750"/>
        <v>#N/A</v>
      </c>
      <c r="AB736" s="135" t="e">
        <f t="shared" si="750"/>
        <v>#N/A</v>
      </c>
    </row>
    <row r="737" spans="1:28" ht="15.5">
      <c r="A737" s="29" t="s">
        <v>193</v>
      </c>
      <c r="B737" s="30" t="str">
        <f t="shared" si="0"/>
        <v>PhilippinesIsland Garden City of Samal</v>
      </c>
      <c r="C737" s="29" t="s">
        <v>30</v>
      </c>
      <c r="D737" s="30" t="s">
        <v>1334</v>
      </c>
      <c r="E737" s="120">
        <v>0.23782400000000001</v>
      </c>
      <c r="F737" s="181">
        <v>4.9057364999999999E-2</v>
      </c>
      <c r="G737" s="181">
        <v>9.2966971999999995E-2</v>
      </c>
      <c r="H737" s="181">
        <v>0.17690615900000001</v>
      </c>
      <c r="I737" s="120">
        <v>0.31840200000000002</v>
      </c>
      <c r="J737" s="28" t="s">
        <v>1649</v>
      </c>
      <c r="K737" s="135" t="e">
        <f t="shared" ref="K737:AB737" si="751">NA()</f>
        <v>#N/A</v>
      </c>
      <c r="L737" s="135" t="e">
        <f t="shared" si="751"/>
        <v>#N/A</v>
      </c>
      <c r="M737" s="164" t="e">
        <f t="shared" si="751"/>
        <v>#N/A</v>
      </c>
      <c r="N737" s="164" t="e">
        <f t="shared" si="751"/>
        <v>#N/A</v>
      </c>
      <c r="O737" s="165" t="e">
        <f t="shared" si="751"/>
        <v>#N/A</v>
      </c>
      <c r="P737" s="135" t="e">
        <f t="shared" si="751"/>
        <v>#N/A</v>
      </c>
      <c r="Q737" s="164" t="e">
        <f t="shared" si="751"/>
        <v>#N/A</v>
      </c>
      <c r="R737" s="164" t="e">
        <f t="shared" si="751"/>
        <v>#N/A</v>
      </c>
      <c r="S737" s="164" t="e">
        <f t="shared" si="751"/>
        <v>#N/A</v>
      </c>
      <c r="T737" s="164" t="e">
        <f t="shared" si="751"/>
        <v>#N/A</v>
      </c>
      <c r="U737" s="164" t="e">
        <f t="shared" si="751"/>
        <v>#N/A</v>
      </c>
      <c r="V737" s="135" t="e">
        <f t="shared" si="751"/>
        <v>#N/A</v>
      </c>
      <c r="W737" s="135" t="e">
        <f t="shared" si="751"/>
        <v>#N/A</v>
      </c>
      <c r="X737" s="135" t="e">
        <f t="shared" si="751"/>
        <v>#N/A</v>
      </c>
      <c r="Y737" s="135" t="e">
        <f t="shared" si="751"/>
        <v>#N/A</v>
      </c>
      <c r="Z737" s="135" t="e">
        <f t="shared" si="751"/>
        <v>#N/A</v>
      </c>
      <c r="AA737" s="135" t="e">
        <f t="shared" si="751"/>
        <v>#N/A</v>
      </c>
      <c r="AB737" s="135" t="e">
        <f t="shared" si="751"/>
        <v>#N/A</v>
      </c>
    </row>
    <row r="738" spans="1:28" ht="15.5">
      <c r="A738" s="29" t="s">
        <v>193</v>
      </c>
      <c r="B738" s="30" t="str">
        <f t="shared" si="0"/>
        <v>PhilippinesIsulan (Capital)</v>
      </c>
      <c r="C738" s="29" t="s">
        <v>30</v>
      </c>
      <c r="D738" s="30" t="s">
        <v>1411</v>
      </c>
      <c r="E738" s="120">
        <v>0.26355800000000001</v>
      </c>
      <c r="F738" s="181">
        <v>5.0649523000000002E-2</v>
      </c>
      <c r="G738" s="181">
        <v>0.10277673599999999</v>
      </c>
      <c r="H738" s="181">
        <v>0.201737941</v>
      </c>
      <c r="I738" s="120">
        <v>0.31625900000000001</v>
      </c>
      <c r="J738" s="28" t="s">
        <v>1649</v>
      </c>
      <c r="K738" s="135" t="e">
        <f t="shared" ref="K738:AB738" si="752">NA()</f>
        <v>#N/A</v>
      </c>
      <c r="L738" s="135" t="e">
        <f t="shared" si="752"/>
        <v>#N/A</v>
      </c>
      <c r="M738" s="164" t="e">
        <f t="shared" si="752"/>
        <v>#N/A</v>
      </c>
      <c r="N738" s="164" t="e">
        <f t="shared" si="752"/>
        <v>#N/A</v>
      </c>
      <c r="O738" s="165" t="e">
        <f t="shared" si="752"/>
        <v>#N/A</v>
      </c>
      <c r="P738" s="135" t="e">
        <f t="shared" si="752"/>
        <v>#N/A</v>
      </c>
      <c r="Q738" s="164" t="e">
        <f t="shared" si="752"/>
        <v>#N/A</v>
      </c>
      <c r="R738" s="164" t="e">
        <f t="shared" si="752"/>
        <v>#N/A</v>
      </c>
      <c r="S738" s="164" t="e">
        <f t="shared" si="752"/>
        <v>#N/A</v>
      </c>
      <c r="T738" s="164" t="e">
        <f t="shared" si="752"/>
        <v>#N/A</v>
      </c>
      <c r="U738" s="164" t="e">
        <f t="shared" si="752"/>
        <v>#N/A</v>
      </c>
      <c r="V738" s="135" t="e">
        <f t="shared" si="752"/>
        <v>#N/A</v>
      </c>
      <c r="W738" s="135" t="e">
        <f t="shared" si="752"/>
        <v>#N/A</v>
      </c>
      <c r="X738" s="135" t="e">
        <f t="shared" si="752"/>
        <v>#N/A</v>
      </c>
      <c r="Y738" s="135" t="e">
        <f t="shared" si="752"/>
        <v>#N/A</v>
      </c>
      <c r="Z738" s="135" t="e">
        <f t="shared" si="752"/>
        <v>#N/A</v>
      </c>
      <c r="AA738" s="135" t="e">
        <f t="shared" si="752"/>
        <v>#N/A</v>
      </c>
      <c r="AB738" s="135" t="e">
        <f t="shared" si="752"/>
        <v>#N/A</v>
      </c>
    </row>
    <row r="739" spans="1:28" ht="15.5">
      <c r="A739" s="29" t="s">
        <v>193</v>
      </c>
      <c r="B739" s="30" t="str">
        <f t="shared" si="0"/>
        <v>PhilippinesItbayat</v>
      </c>
      <c r="C739" s="29" t="s">
        <v>30</v>
      </c>
      <c r="D739" s="30" t="s">
        <v>327</v>
      </c>
      <c r="E739" s="120">
        <v>0.17684</v>
      </c>
      <c r="F739" s="181">
        <v>6.1737007000000003E-2</v>
      </c>
      <c r="G739" s="181">
        <v>8.0920823000000003E-2</v>
      </c>
      <c r="H739" s="181">
        <v>0.101499826</v>
      </c>
      <c r="I739" s="120">
        <v>0.33065899999999998</v>
      </c>
      <c r="J739" s="28" t="s">
        <v>1649</v>
      </c>
      <c r="K739" s="135" t="e">
        <f t="shared" ref="K739:AB739" si="753">NA()</f>
        <v>#N/A</v>
      </c>
      <c r="L739" s="135" t="e">
        <f t="shared" si="753"/>
        <v>#N/A</v>
      </c>
      <c r="M739" s="164" t="e">
        <f t="shared" si="753"/>
        <v>#N/A</v>
      </c>
      <c r="N739" s="164" t="e">
        <f t="shared" si="753"/>
        <v>#N/A</v>
      </c>
      <c r="O739" s="165" t="e">
        <f t="shared" si="753"/>
        <v>#N/A</v>
      </c>
      <c r="P739" s="135" t="e">
        <f t="shared" si="753"/>
        <v>#N/A</v>
      </c>
      <c r="Q739" s="164" t="e">
        <f t="shared" si="753"/>
        <v>#N/A</v>
      </c>
      <c r="R739" s="164" t="e">
        <f t="shared" si="753"/>
        <v>#N/A</v>
      </c>
      <c r="S739" s="164" t="e">
        <f t="shared" si="753"/>
        <v>#N/A</v>
      </c>
      <c r="T739" s="164" t="e">
        <f t="shared" si="753"/>
        <v>#N/A</v>
      </c>
      <c r="U739" s="164" t="e">
        <f t="shared" si="753"/>
        <v>#N/A</v>
      </c>
      <c r="V739" s="135" t="e">
        <f t="shared" si="753"/>
        <v>#N/A</v>
      </c>
      <c r="W739" s="135" t="e">
        <f t="shared" si="753"/>
        <v>#N/A</v>
      </c>
      <c r="X739" s="135" t="e">
        <f t="shared" si="753"/>
        <v>#N/A</v>
      </c>
      <c r="Y739" s="135" t="e">
        <f t="shared" si="753"/>
        <v>#N/A</v>
      </c>
      <c r="Z739" s="135" t="e">
        <f t="shared" si="753"/>
        <v>#N/A</v>
      </c>
      <c r="AA739" s="135" t="e">
        <f t="shared" si="753"/>
        <v>#N/A</v>
      </c>
      <c r="AB739" s="135" t="e">
        <f t="shared" si="753"/>
        <v>#N/A</v>
      </c>
    </row>
    <row r="740" spans="1:28" ht="15.5">
      <c r="A740" s="29" t="s">
        <v>193</v>
      </c>
      <c r="B740" s="30" t="str">
        <f t="shared" si="0"/>
        <v>PhilippinesItogon</v>
      </c>
      <c r="C740" s="29" t="s">
        <v>30</v>
      </c>
      <c r="D740" s="30" t="s">
        <v>1493</v>
      </c>
      <c r="E740" s="120">
        <v>0.23883299999999999</v>
      </c>
      <c r="F740" s="181">
        <v>4.0254096000000003E-2</v>
      </c>
      <c r="G740" s="181">
        <v>7.9237713000000001E-2</v>
      </c>
      <c r="H740" s="181">
        <v>0.18645937800000001</v>
      </c>
      <c r="I740" s="120">
        <v>0.36725200000000002</v>
      </c>
      <c r="J740" s="28" t="s">
        <v>1649</v>
      </c>
      <c r="K740" s="135" t="e">
        <f t="shared" ref="K740:AB740" si="754">NA()</f>
        <v>#N/A</v>
      </c>
      <c r="L740" s="135" t="e">
        <f t="shared" si="754"/>
        <v>#N/A</v>
      </c>
      <c r="M740" s="164" t="e">
        <f t="shared" si="754"/>
        <v>#N/A</v>
      </c>
      <c r="N740" s="164" t="e">
        <f t="shared" si="754"/>
        <v>#N/A</v>
      </c>
      <c r="O740" s="165" t="e">
        <f t="shared" si="754"/>
        <v>#N/A</v>
      </c>
      <c r="P740" s="135" t="e">
        <f t="shared" si="754"/>
        <v>#N/A</v>
      </c>
      <c r="Q740" s="164" t="e">
        <f t="shared" si="754"/>
        <v>#N/A</v>
      </c>
      <c r="R740" s="164" t="e">
        <f t="shared" si="754"/>
        <v>#N/A</v>
      </c>
      <c r="S740" s="164" t="e">
        <f t="shared" si="754"/>
        <v>#N/A</v>
      </c>
      <c r="T740" s="164" t="e">
        <f t="shared" si="754"/>
        <v>#N/A</v>
      </c>
      <c r="U740" s="164" t="e">
        <f t="shared" si="754"/>
        <v>#N/A</v>
      </c>
      <c r="V740" s="135" t="e">
        <f t="shared" si="754"/>
        <v>#N/A</v>
      </c>
      <c r="W740" s="135" t="e">
        <f t="shared" si="754"/>
        <v>#N/A</v>
      </c>
      <c r="X740" s="135" t="e">
        <f t="shared" si="754"/>
        <v>#N/A</v>
      </c>
      <c r="Y740" s="135" t="e">
        <f t="shared" si="754"/>
        <v>#N/A</v>
      </c>
      <c r="Z740" s="135" t="e">
        <f t="shared" si="754"/>
        <v>#N/A</v>
      </c>
      <c r="AA740" s="135" t="e">
        <f t="shared" si="754"/>
        <v>#N/A</v>
      </c>
      <c r="AB740" s="135" t="e">
        <f t="shared" si="754"/>
        <v>#N/A</v>
      </c>
    </row>
    <row r="741" spans="1:28" ht="15.5">
      <c r="A741" s="29" t="s">
        <v>193</v>
      </c>
      <c r="B741" s="30" t="str">
        <f t="shared" si="0"/>
        <v>PhilippinesIvana</v>
      </c>
      <c r="C741" s="29" t="s">
        <v>30</v>
      </c>
      <c r="D741" s="30" t="s">
        <v>328</v>
      </c>
      <c r="E741" s="120">
        <v>0.21778400000000001</v>
      </c>
      <c r="F741" s="181">
        <v>4.7475508999999999E-2</v>
      </c>
      <c r="G741" s="181">
        <v>7.3850790999999999E-2</v>
      </c>
      <c r="H741" s="181">
        <v>0.14016578699999999</v>
      </c>
      <c r="I741" s="120">
        <v>0.34589300000000001</v>
      </c>
      <c r="J741" s="28" t="s">
        <v>1649</v>
      </c>
      <c r="K741" s="135" t="e">
        <f t="shared" ref="K741:AB741" si="755">NA()</f>
        <v>#N/A</v>
      </c>
      <c r="L741" s="135" t="e">
        <f t="shared" si="755"/>
        <v>#N/A</v>
      </c>
      <c r="M741" s="164" t="e">
        <f t="shared" si="755"/>
        <v>#N/A</v>
      </c>
      <c r="N741" s="164" t="e">
        <f t="shared" si="755"/>
        <v>#N/A</v>
      </c>
      <c r="O741" s="165" t="e">
        <f t="shared" si="755"/>
        <v>#N/A</v>
      </c>
      <c r="P741" s="135" t="e">
        <f t="shared" si="755"/>
        <v>#N/A</v>
      </c>
      <c r="Q741" s="164" t="e">
        <f t="shared" si="755"/>
        <v>#N/A</v>
      </c>
      <c r="R741" s="164" t="e">
        <f t="shared" si="755"/>
        <v>#N/A</v>
      </c>
      <c r="S741" s="164" t="e">
        <f t="shared" si="755"/>
        <v>#N/A</v>
      </c>
      <c r="T741" s="164" t="e">
        <f t="shared" si="755"/>
        <v>#N/A</v>
      </c>
      <c r="U741" s="164" t="e">
        <f t="shared" si="755"/>
        <v>#N/A</v>
      </c>
      <c r="V741" s="135" t="e">
        <f t="shared" si="755"/>
        <v>#N/A</v>
      </c>
      <c r="W741" s="135" t="e">
        <f t="shared" si="755"/>
        <v>#N/A</v>
      </c>
      <c r="X741" s="135" t="e">
        <f t="shared" si="755"/>
        <v>#N/A</v>
      </c>
      <c r="Y741" s="135" t="e">
        <f t="shared" si="755"/>
        <v>#N/A</v>
      </c>
      <c r="Z741" s="135" t="e">
        <f t="shared" si="755"/>
        <v>#N/A</v>
      </c>
      <c r="AA741" s="135" t="e">
        <f t="shared" si="755"/>
        <v>#N/A</v>
      </c>
      <c r="AB741" s="135" t="e">
        <f t="shared" si="755"/>
        <v>#N/A</v>
      </c>
    </row>
    <row r="742" spans="1:28" ht="15.5">
      <c r="A742" s="29" t="s">
        <v>193</v>
      </c>
      <c r="B742" s="30" t="str">
        <f t="shared" si="0"/>
        <v>PhilippinesIvisan</v>
      </c>
      <c r="C742" s="29" t="s">
        <v>30</v>
      </c>
      <c r="D742" s="30" t="s">
        <v>834</v>
      </c>
      <c r="E742" s="120">
        <v>0.241817</v>
      </c>
      <c r="F742" s="181">
        <v>4.9492342000000002E-2</v>
      </c>
      <c r="G742" s="181">
        <v>9.7539150000000005E-2</v>
      </c>
      <c r="H742" s="181">
        <v>0.193357426</v>
      </c>
      <c r="I742" s="120">
        <v>0.31791399999999997</v>
      </c>
      <c r="J742" s="28" t="s">
        <v>1649</v>
      </c>
      <c r="K742" s="135" t="e">
        <f t="shared" ref="K742:AB742" si="756">NA()</f>
        <v>#N/A</v>
      </c>
      <c r="L742" s="135" t="e">
        <f t="shared" si="756"/>
        <v>#N/A</v>
      </c>
      <c r="M742" s="164" t="e">
        <f t="shared" si="756"/>
        <v>#N/A</v>
      </c>
      <c r="N742" s="164" t="e">
        <f t="shared" si="756"/>
        <v>#N/A</v>
      </c>
      <c r="O742" s="165" t="e">
        <f t="shared" si="756"/>
        <v>#N/A</v>
      </c>
      <c r="P742" s="135" t="e">
        <f t="shared" si="756"/>
        <v>#N/A</v>
      </c>
      <c r="Q742" s="164" t="e">
        <f t="shared" si="756"/>
        <v>#N/A</v>
      </c>
      <c r="R742" s="164" t="e">
        <f t="shared" si="756"/>
        <v>#N/A</v>
      </c>
      <c r="S742" s="164" t="e">
        <f t="shared" si="756"/>
        <v>#N/A</v>
      </c>
      <c r="T742" s="164" t="e">
        <f t="shared" si="756"/>
        <v>#N/A</v>
      </c>
      <c r="U742" s="164" t="e">
        <f t="shared" si="756"/>
        <v>#N/A</v>
      </c>
      <c r="V742" s="135" t="e">
        <f t="shared" si="756"/>
        <v>#N/A</v>
      </c>
      <c r="W742" s="135" t="e">
        <f t="shared" si="756"/>
        <v>#N/A</v>
      </c>
      <c r="X742" s="135" t="e">
        <f t="shared" si="756"/>
        <v>#N/A</v>
      </c>
      <c r="Y742" s="135" t="e">
        <f t="shared" si="756"/>
        <v>#N/A</v>
      </c>
      <c r="Z742" s="135" t="e">
        <f t="shared" si="756"/>
        <v>#N/A</v>
      </c>
      <c r="AA742" s="135" t="e">
        <f t="shared" si="756"/>
        <v>#N/A</v>
      </c>
      <c r="AB742" s="135" t="e">
        <f t="shared" si="756"/>
        <v>#N/A</v>
      </c>
    </row>
    <row r="743" spans="1:28" ht="15.5">
      <c r="A743" s="29" t="s">
        <v>193</v>
      </c>
      <c r="B743" s="30" t="str">
        <f t="shared" si="0"/>
        <v>PhilippinesJabonga</v>
      </c>
      <c r="C743" s="29" t="s">
        <v>30</v>
      </c>
      <c r="D743" s="30" t="s">
        <v>1695</v>
      </c>
      <c r="E743" s="120">
        <v>0.21713299999999999</v>
      </c>
      <c r="F743" s="181">
        <v>5.6245687000000003E-2</v>
      </c>
      <c r="G743" s="181">
        <v>0.100500345</v>
      </c>
      <c r="H743" s="181">
        <v>0.176457902</v>
      </c>
      <c r="I743" s="120">
        <v>0.29011399999999998</v>
      </c>
      <c r="J743" s="28" t="s">
        <v>1649</v>
      </c>
      <c r="K743" s="135" t="e">
        <f t="shared" ref="K743:AB743" si="757">NA()</f>
        <v>#N/A</v>
      </c>
      <c r="L743" s="135" t="e">
        <f t="shared" si="757"/>
        <v>#N/A</v>
      </c>
      <c r="M743" s="164" t="e">
        <f t="shared" si="757"/>
        <v>#N/A</v>
      </c>
      <c r="N743" s="164" t="e">
        <f t="shared" si="757"/>
        <v>#N/A</v>
      </c>
      <c r="O743" s="165" t="e">
        <f t="shared" si="757"/>
        <v>#N/A</v>
      </c>
      <c r="P743" s="135" t="e">
        <f t="shared" si="757"/>
        <v>#N/A</v>
      </c>
      <c r="Q743" s="164" t="e">
        <f t="shared" si="757"/>
        <v>#N/A</v>
      </c>
      <c r="R743" s="164" t="e">
        <f t="shared" si="757"/>
        <v>#N/A</v>
      </c>
      <c r="S743" s="164" t="e">
        <f t="shared" si="757"/>
        <v>#N/A</v>
      </c>
      <c r="T743" s="164" t="e">
        <f t="shared" si="757"/>
        <v>#N/A</v>
      </c>
      <c r="U743" s="164" t="e">
        <f t="shared" si="757"/>
        <v>#N/A</v>
      </c>
      <c r="V743" s="135" t="e">
        <f t="shared" si="757"/>
        <v>#N/A</v>
      </c>
      <c r="W743" s="135" t="e">
        <f t="shared" si="757"/>
        <v>#N/A</v>
      </c>
      <c r="X743" s="135" t="e">
        <f t="shared" si="757"/>
        <v>#N/A</v>
      </c>
      <c r="Y743" s="135" t="e">
        <f t="shared" si="757"/>
        <v>#N/A</v>
      </c>
      <c r="Z743" s="135" t="e">
        <f t="shared" si="757"/>
        <v>#N/A</v>
      </c>
      <c r="AA743" s="135" t="e">
        <f t="shared" si="757"/>
        <v>#N/A</v>
      </c>
      <c r="AB743" s="135" t="e">
        <f t="shared" si="757"/>
        <v>#N/A</v>
      </c>
    </row>
    <row r="744" spans="1:28" ht="15.5">
      <c r="A744" s="29" t="s">
        <v>193</v>
      </c>
      <c r="B744" s="30" t="str">
        <f t="shared" si="0"/>
        <v>PhilippinesJaen</v>
      </c>
      <c r="C744" s="29" t="s">
        <v>30</v>
      </c>
      <c r="D744" s="30" t="s">
        <v>466</v>
      </c>
      <c r="E744" s="120">
        <v>0.26023400000000002</v>
      </c>
      <c r="F744" s="181">
        <v>4.7647027000000002E-2</v>
      </c>
      <c r="G744" s="181">
        <v>9.4200917999999995E-2</v>
      </c>
      <c r="H744" s="181">
        <v>0.19058810700000001</v>
      </c>
      <c r="I744" s="120">
        <v>0.32584999999999997</v>
      </c>
      <c r="J744" s="28" t="s">
        <v>1649</v>
      </c>
      <c r="K744" s="135" t="e">
        <f t="shared" ref="K744:AB744" si="758">NA()</f>
        <v>#N/A</v>
      </c>
      <c r="L744" s="135" t="e">
        <f t="shared" si="758"/>
        <v>#N/A</v>
      </c>
      <c r="M744" s="164" t="e">
        <f t="shared" si="758"/>
        <v>#N/A</v>
      </c>
      <c r="N744" s="164" t="e">
        <f t="shared" si="758"/>
        <v>#N/A</v>
      </c>
      <c r="O744" s="165" t="e">
        <f t="shared" si="758"/>
        <v>#N/A</v>
      </c>
      <c r="P744" s="135" t="e">
        <f t="shared" si="758"/>
        <v>#N/A</v>
      </c>
      <c r="Q744" s="164" t="e">
        <f t="shared" si="758"/>
        <v>#N/A</v>
      </c>
      <c r="R744" s="164" t="e">
        <f t="shared" si="758"/>
        <v>#N/A</v>
      </c>
      <c r="S744" s="164" t="e">
        <f t="shared" si="758"/>
        <v>#N/A</v>
      </c>
      <c r="T744" s="164" t="e">
        <f t="shared" si="758"/>
        <v>#N/A</v>
      </c>
      <c r="U744" s="164" t="e">
        <f t="shared" si="758"/>
        <v>#N/A</v>
      </c>
      <c r="V744" s="135" t="e">
        <f t="shared" si="758"/>
        <v>#N/A</v>
      </c>
      <c r="W744" s="135" t="e">
        <f t="shared" si="758"/>
        <v>#N/A</v>
      </c>
      <c r="X744" s="135" t="e">
        <f t="shared" si="758"/>
        <v>#N/A</v>
      </c>
      <c r="Y744" s="135" t="e">
        <f t="shared" si="758"/>
        <v>#N/A</v>
      </c>
      <c r="Z744" s="135" t="e">
        <f t="shared" si="758"/>
        <v>#N/A</v>
      </c>
      <c r="AA744" s="135" t="e">
        <f t="shared" si="758"/>
        <v>#N/A</v>
      </c>
      <c r="AB744" s="135" t="e">
        <f t="shared" si="758"/>
        <v>#N/A</v>
      </c>
    </row>
    <row r="745" spans="1:28" ht="15.5">
      <c r="A745" s="29" t="s">
        <v>193</v>
      </c>
      <c r="B745" s="30" t="str">
        <f t="shared" si="0"/>
        <v>PhilippinesJagna</v>
      </c>
      <c r="C745" s="29" t="s">
        <v>30</v>
      </c>
      <c r="D745" s="30" t="s">
        <v>916</v>
      </c>
      <c r="E745" s="120">
        <v>0.23468700000000001</v>
      </c>
      <c r="F745" s="181">
        <v>5.2637791000000003E-2</v>
      </c>
      <c r="G745" s="181">
        <v>9.8371296999999996E-2</v>
      </c>
      <c r="H745" s="181">
        <v>0.17402336800000001</v>
      </c>
      <c r="I745" s="120">
        <v>0.32069500000000001</v>
      </c>
      <c r="J745" s="28" t="s">
        <v>1649</v>
      </c>
      <c r="K745" s="135" t="e">
        <f t="shared" ref="K745:AB745" si="759">NA()</f>
        <v>#N/A</v>
      </c>
      <c r="L745" s="135" t="e">
        <f t="shared" si="759"/>
        <v>#N/A</v>
      </c>
      <c r="M745" s="164" t="e">
        <f t="shared" si="759"/>
        <v>#N/A</v>
      </c>
      <c r="N745" s="164" t="e">
        <f t="shared" si="759"/>
        <v>#N/A</v>
      </c>
      <c r="O745" s="165" t="e">
        <f t="shared" si="759"/>
        <v>#N/A</v>
      </c>
      <c r="P745" s="135" t="e">
        <f t="shared" si="759"/>
        <v>#N/A</v>
      </c>
      <c r="Q745" s="164" t="e">
        <f t="shared" si="759"/>
        <v>#N/A</v>
      </c>
      <c r="R745" s="164" t="e">
        <f t="shared" si="759"/>
        <v>#N/A</v>
      </c>
      <c r="S745" s="164" t="e">
        <f t="shared" si="759"/>
        <v>#N/A</v>
      </c>
      <c r="T745" s="164" t="e">
        <f t="shared" si="759"/>
        <v>#N/A</v>
      </c>
      <c r="U745" s="164" t="e">
        <f t="shared" si="759"/>
        <v>#N/A</v>
      </c>
      <c r="V745" s="135" t="e">
        <f t="shared" si="759"/>
        <v>#N/A</v>
      </c>
      <c r="W745" s="135" t="e">
        <f t="shared" si="759"/>
        <v>#N/A</v>
      </c>
      <c r="X745" s="135" t="e">
        <f t="shared" si="759"/>
        <v>#N/A</v>
      </c>
      <c r="Y745" s="135" t="e">
        <f t="shared" si="759"/>
        <v>#N/A</v>
      </c>
      <c r="Z745" s="135" t="e">
        <f t="shared" si="759"/>
        <v>#N/A</v>
      </c>
      <c r="AA745" s="135" t="e">
        <f t="shared" si="759"/>
        <v>#N/A</v>
      </c>
      <c r="AB745" s="135" t="e">
        <f t="shared" si="759"/>
        <v>#N/A</v>
      </c>
    </row>
    <row r="746" spans="1:28" ht="15.5">
      <c r="A746" s="29" t="s">
        <v>193</v>
      </c>
      <c r="B746" s="30" t="str">
        <f t="shared" si="0"/>
        <v>PhilippinesJala-Jala</v>
      </c>
      <c r="C746" s="29" t="s">
        <v>30</v>
      </c>
      <c r="D746" s="30" t="s">
        <v>669</v>
      </c>
      <c r="E746" s="120">
        <v>0.25373600000000002</v>
      </c>
      <c r="F746" s="181">
        <v>5.1435480999999998E-2</v>
      </c>
      <c r="G746" s="181">
        <v>9.68252E-2</v>
      </c>
      <c r="H746" s="181">
        <v>0.185775408</v>
      </c>
      <c r="I746" s="120">
        <v>0.31375999999999998</v>
      </c>
      <c r="J746" s="28" t="s">
        <v>1649</v>
      </c>
      <c r="K746" s="135" t="e">
        <f t="shared" ref="K746:AB746" si="760">NA()</f>
        <v>#N/A</v>
      </c>
      <c r="L746" s="135" t="e">
        <f t="shared" si="760"/>
        <v>#N/A</v>
      </c>
      <c r="M746" s="164" t="e">
        <f t="shared" si="760"/>
        <v>#N/A</v>
      </c>
      <c r="N746" s="164" t="e">
        <f t="shared" si="760"/>
        <v>#N/A</v>
      </c>
      <c r="O746" s="165" t="e">
        <f t="shared" si="760"/>
        <v>#N/A</v>
      </c>
      <c r="P746" s="135" t="e">
        <f t="shared" si="760"/>
        <v>#N/A</v>
      </c>
      <c r="Q746" s="164" t="e">
        <f t="shared" si="760"/>
        <v>#N/A</v>
      </c>
      <c r="R746" s="164" t="e">
        <f t="shared" si="760"/>
        <v>#N/A</v>
      </c>
      <c r="S746" s="164" t="e">
        <f t="shared" si="760"/>
        <v>#N/A</v>
      </c>
      <c r="T746" s="164" t="e">
        <f t="shared" si="760"/>
        <v>#N/A</v>
      </c>
      <c r="U746" s="164" t="e">
        <f t="shared" si="760"/>
        <v>#N/A</v>
      </c>
      <c r="V746" s="135" t="e">
        <f t="shared" si="760"/>
        <v>#N/A</v>
      </c>
      <c r="W746" s="135" t="e">
        <f t="shared" si="760"/>
        <v>#N/A</v>
      </c>
      <c r="X746" s="135" t="e">
        <f t="shared" si="760"/>
        <v>#N/A</v>
      </c>
      <c r="Y746" s="135" t="e">
        <f t="shared" si="760"/>
        <v>#N/A</v>
      </c>
      <c r="Z746" s="135" t="e">
        <f t="shared" si="760"/>
        <v>#N/A</v>
      </c>
      <c r="AA746" s="135" t="e">
        <f t="shared" si="760"/>
        <v>#N/A</v>
      </c>
      <c r="AB746" s="135" t="e">
        <f t="shared" si="760"/>
        <v>#N/A</v>
      </c>
    </row>
    <row r="747" spans="1:28" ht="15.5">
      <c r="A747" s="29" t="s">
        <v>193</v>
      </c>
      <c r="B747" s="30" t="str">
        <f t="shared" si="0"/>
        <v>PhilippinesJamindan</v>
      </c>
      <c r="C747" s="29" t="s">
        <v>30</v>
      </c>
      <c r="D747" s="30" t="s">
        <v>835</v>
      </c>
      <c r="E747" s="120">
        <v>0.238705</v>
      </c>
      <c r="F747" s="181">
        <v>5.4802736999999997E-2</v>
      </c>
      <c r="G747" s="181">
        <v>0.107506066</v>
      </c>
      <c r="H747" s="181">
        <v>0.20912288400000001</v>
      </c>
      <c r="I747" s="120">
        <v>0.30485000000000001</v>
      </c>
      <c r="J747" s="28" t="s">
        <v>1649</v>
      </c>
      <c r="K747" s="135" t="e">
        <f t="shared" ref="K747:AB747" si="761">NA()</f>
        <v>#N/A</v>
      </c>
      <c r="L747" s="135" t="e">
        <f t="shared" si="761"/>
        <v>#N/A</v>
      </c>
      <c r="M747" s="164" t="e">
        <f t="shared" si="761"/>
        <v>#N/A</v>
      </c>
      <c r="N747" s="164" t="e">
        <f t="shared" si="761"/>
        <v>#N/A</v>
      </c>
      <c r="O747" s="165" t="e">
        <f t="shared" si="761"/>
        <v>#N/A</v>
      </c>
      <c r="P747" s="135" t="e">
        <f t="shared" si="761"/>
        <v>#N/A</v>
      </c>
      <c r="Q747" s="164" t="e">
        <f t="shared" si="761"/>
        <v>#N/A</v>
      </c>
      <c r="R747" s="164" t="e">
        <f t="shared" si="761"/>
        <v>#N/A</v>
      </c>
      <c r="S747" s="164" t="e">
        <f t="shared" si="761"/>
        <v>#N/A</v>
      </c>
      <c r="T747" s="164" t="e">
        <f t="shared" si="761"/>
        <v>#N/A</v>
      </c>
      <c r="U747" s="164" t="e">
        <f t="shared" si="761"/>
        <v>#N/A</v>
      </c>
      <c r="V747" s="135" t="e">
        <f t="shared" si="761"/>
        <v>#N/A</v>
      </c>
      <c r="W747" s="135" t="e">
        <f t="shared" si="761"/>
        <v>#N/A</v>
      </c>
      <c r="X747" s="135" t="e">
        <f t="shared" si="761"/>
        <v>#N/A</v>
      </c>
      <c r="Y747" s="135" t="e">
        <f t="shared" si="761"/>
        <v>#N/A</v>
      </c>
      <c r="Z747" s="135" t="e">
        <f t="shared" si="761"/>
        <v>#N/A</v>
      </c>
      <c r="AA747" s="135" t="e">
        <f t="shared" si="761"/>
        <v>#N/A</v>
      </c>
      <c r="AB747" s="135" t="e">
        <f t="shared" si="761"/>
        <v>#N/A</v>
      </c>
    </row>
    <row r="748" spans="1:28" ht="15.5">
      <c r="A748" s="29" t="s">
        <v>193</v>
      </c>
      <c r="B748" s="30" t="str">
        <f t="shared" si="0"/>
        <v>PhilippinesJaniuay</v>
      </c>
      <c r="C748" s="29" t="s">
        <v>30</v>
      </c>
      <c r="D748" s="30" t="s">
        <v>868</v>
      </c>
      <c r="E748" s="120">
        <v>0.23799400000000001</v>
      </c>
      <c r="F748" s="181">
        <v>4.9229324999999997E-2</v>
      </c>
      <c r="G748" s="181">
        <v>9.6784288999999996E-2</v>
      </c>
      <c r="H748" s="181">
        <v>0.18629215199999999</v>
      </c>
      <c r="I748" s="120">
        <v>0.31902000000000003</v>
      </c>
      <c r="J748" s="28" t="s">
        <v>1649</v>
      </c>
      <c r="K748" s="135" t="e">
        <f t="shared" ref="K748:AB748" si="762">NA()</f>
        <v>#N/A</v>
      </c>
      <c r="L748" s="135" t="e">
        <f t="shared" si="762"/>
        <v>#N/A</v>
      </c>
      <c r="M748" s="164" t="e">
        <f t="shared" si="762"/>
        <v>#N/A</v>
      </c>
      <c r="N748" s="164" t="e">
        <f t="shared" si="762"/>
        <v>#N/A</v>
      </c>
      <c r="O748" s="165" t="e">
        <f t="shared" si="762"/>
        <v>#N/A</v>
      </c>
      <c r="P748" s="135" t="e">
        <f t="shared" si="762"/>
        <v>#N/A</v>
      </c>
      <c r="Q748" s="164" t="e">
        <f t="shared" si="762"/>
        <v>#N/A</v>
      </c>
      <c r="R748" s="164" t="e">
        <f t="shared" si="762"/>
        <v>#N/A</v>
      </c>
      <c r="S748" s="164" t="e">
        <f t="shared" si="762"/>
        <v>#N/A</v>
      </c>
      <c r="T748" s="164" t="e">
        <f t="shared" si="762"/>
        <v>#N/A</v>
      </c>
      <c r="U748" s="164" t="e">
        <f t="shared" si="762"/>
        <v>#N/A</v>
      </c>
      <c r="V748" s="135" t="e">
        <f t="shared" si="762"/>
        <v>#N/A</v>
      </c>
      <c r="W748" s="135" t="e">
        <f t="shared" si="762"/>
        <v>#N/A</v>
      </c>
      <c r="X748" s="135" t="e">
        <f t="shared" si="762"/>
        <v>#N/A</v>
      </c>
      <c r="Y748" s="135" t="e">
        <f t="shared" si="762"/>
        <v>#N/A</v>
      </c>
      <c r="Z748" s="135" t="e">
        <f t="shared" si="762"/>
        <v>#N/A</v>
      </c>
      <c r="AA748" s="135" t="e">
        <f t="shared" si="762"/>
        <v>#N/A</v>
      </c>
      <c r="AB748" s="135" t="e">
        <f t="shared" si="762"/>
        <v>#N/A</v>
      </c>
    </row>
    <row r="749" spans="1:28" ht="15.5">
      <c r="A749" s="29" t="s">
        <v>193</v>
      </c>
      <c r="B749" s="30" t="str">
        <f t="shared" si="0"/>
        <v>PhilippinesJaro</v>
      </c>
      <c r="C749" s="29" t="s">
        <v>30</v>
      </c>
      <c r="D749" s="30" t="s">
        <v>1036</v>
      </c>
      <c r="E749" s="120">
        <v>0.226047</v>
      </c>
      <c r="F749" s="181">
        <v>5.7547628000000003E-2</v>
      </c>
      <c r="G749" s="181">
        <v>0.109701613</v>
      </c>
      <c r="H749" s="181">
        <v>0.20042130599999999</v>
      </c>
      <c r="I749" s="120">
        <v>0.29847899999999999</v>
      </c>
      <c r="J749" s="28" t="s">
        <v>1649</v>
      </c>
      <c r="K749" s="135" t="e">
        <f t="shared" ref="K749:AB749" si="763">NA()</f>
        <v>#N/A</v>
      </c>
      <c r="L749" s="135" t="e">
        <f t="shared" si="763"/>
        <v>#N/A</v>
      </c>
      <c r="M749" s="164" t="e">
        <f t="shared" si="763"/>
        <v>#N/A</v>
      </c>
      <c r="N749" s="164" t="e">
        <f t="shared" si="763"/>
        <v>#N/A</v>
      </c>
      <c r="O749" s="165" t="e">
        <f t="shared" si="763"/>
        <v>#N/A</v>
      </c>
      <c r="P749" s="135" t="e">
        <f t="shared" si="763"/>
        <v>#N/A</v>
      </c>
      <c r="Q749" s="164" t="e">
        <f t="shared" si="763"/>
        <v>#N/A</v>
      </c>
      <c r="R749" s="164" t="e">
        <f t="shared" si="763"/>
        <v>#N/A</v>
      </c>
      <c r="S749" s="164" t="e">
        <f t="shared" si="763"/>
        <v>#N/A</v>
      </c>
      <c r="T749" s="164" t="e">
        <f t="shared" si="763"/>
        <v>#N/A</v>
      </c>
      <c r="U749" s="164" t="e">
        <f t="shared" si="763"/>
        <v>#N/A</v>
      </c>
      <c r="V749" s="135" t="e">
        <f t="shared" si="763"/>
        <v>#N/A</v>
      </c>
      <c r="W749" s="135" t="e">
        <f t="shared" si="763"/>
        <v>#N/A</v>
      </c>
      <c r="X749" s="135" t="e">
        <f t="shared" si="763"/>
        <v>#N/A</v>
      </c>
      <c r="Y749" s="135" t="e">
        <f t="shared" si="763"/>
        <v>#N/A</v>
      </c>
      <c r="Z749" s="135" t="e">
        <f t="shared" si="763"/>
        <v>#N/A</v>
      </c>
      <c r="AA749" s="135" t="e">
        <f t="shared" si="763"/>
        <v>#N/A</v>
      </c>
      <c r="AB749" s="135" t="e">
        <f t="shared" si="763"/>
        <v>#N/A</v>
      </c>
    </row>
    <row r="750" spans="1:28" ht="15.5">
      <c r="A750" s="29" t="s">
        <v>193</v>
      </c>
      <c r="B750" s="30" t="str">
        <f t="shared" si="0"/>
        <v>PhilippinesJasaan</v>
      </c>
      <c r="C750" s="29" t="s">
        <v>30</v>
      </c>
      <c r="D750" s="30" t="s">
        <v>1282</v>
      </c>
      <c r="E750" s="120">
        <v>0.24820999999999999</v>
      </c>
      <c r="F750" s="181">
        <v>5.0607584999999997E-2</v>
      </c>
      <c r="G750" s="181">
        <v>9.7635742999999997E-2</v>
      </c>
      <c r="H750" s="181">
        <v>0.19405998799999999</v>
      </c>
      <c r="I750" s="120">
        <v>0.31071300000000002</v>
      </c>
      <c r="J750" s="28" t="s">
        <v>1649</v>
      </c>
      <c r="K750" s="135" t="e">
        <f t="shared" ref="K750:AB750" si="764">NA()</f>
        <v>#N/A</v>
      </c>
      <c r="L750" s="135" t="e">
        <f t="shared" si="764"/>
        <v>#N/A</v>
      </c>
      <c r="M750" s="164" t="e">
        <f t="shared" si="764"/>
        <v>#N/A</v>
      </c>
      <c r="N750" s="164" t="e">
        <f t="shared" si="764"/>
        <v>#N/A</v>
      </c>
      <c r="O750" s="165" t="e">
        <f t="shared" si="764"/>
        <v>#N/A</v>
      </c>
      <c r="P750" s="135" t="e">
        <f t="shared" si="764"/>
        <v>#N/A</v>
      </c>
      <c r="Q750" s="164" t="e">
        <f t="shared" si="764"/>
        <v>#N/A</v>
      </c>
      <c r="R750" s="164" t="e">
        <f t="shared" si="764"/>
        <v>#N/A</v>
      </c>
      <c r="S750" s="164" t="e">
        <f t="shared" si="764"/>
        <v>#N/A</v>
      </c>
      <c r="T750" s="164" t="e">
        <f t="shared" si="764"/>
        <v>#N/A</v>
      </c>
      <c r="U750" s="164" t="e">
        <f t="shared" si="764"/>
        <v>#N/A</v>
      </c>
      <c r="V750" s="135" t="e">
        <f t="shared" si="764"/>
        <v>#N/A</v>
      </c>
      <c r="W750" s="135" t="e">
        <f t="shared" si="764"/>
        <v>#N/A</v>
      </c>
      <c r="X750" s="135" t="e">
        <f t="shared" si="764"/>
        <v>#N/A</v>
      </c>
      <c r="Y750" s="135" t="e">
        <f t="shared" si="764"/>
        <v>#N/A</v>
      </c>
      <c r="Z750" s="135" t="e">
        <f t="shared" si="764"/>
        <v>#N/A</v>
      </c>
      <c r="AA750" s="135" t="e">
        <f t="shared" si="764"/>
        <v>#N/A</v>
      </c>
      <c r="AB750" s="135" t="e">
        <f t="shared" si="764"/>
        <v>#N/A</v>
      </c>
    </row>
    <row r="751" spans="1:28" ht="15.5">
      <c r="A751" s="29" t="s">
        <v>193</v>
      </c>
      <c r="B751" s="30" t="str">
        <f t="shared" si="0"/>
        <v>PhilippinesJavier (Bugho)</v>
      </c>
      <c r="C751" s="29" t="s">
        <v>30</v>
      </c>
      <c r="D751" s="30" t="s">
        <v>1037</v>
      </c>
      <c r="E751" s="120">
        <v>0.22475300000000001</v>
      </c>
      <c r="F751" s="181">
        <v>5.3627014000000001E-2</v>
      </c>
      <c r="G751" s="181">
        <v>0.100358564</v>
      </c>
      <c r="H751" s="181">
        <v>0.182079672</v>
      </c>
      <c r="I751" s="120">
        <v>0.29599300000000001</v>
      </c>
      <c r="J751" s="28" t="s">
        <v>1649</v>
      </c>
      <c r="K751" s="135" t="e">
        <f t="shared" ref="K751:AB751" si="765">NA()</f>
        <v>#N/A</v>
      </c>
      <c r="L751" s="135" t="e">
        <f t="shared" si="765"/>
        <v>#N/A</v>
      </c>
      <c r="M751" s="164" t="e">
        <f t="shared" si="765"/>
        <v>#N/A</v>
      </c>
      <c r="N751" s="164" t="e">
        <f t="shared" si="765"/>
        <v>#N/A</v>
      </c>
      <c r="O751" s="165" t="e">
        <f t="shared" si="765"/>
        <v>#N/A</v>
      </c>
      <c r="P751" s="135" t="e">
        <f t="shared" si="765"/>
        <v>#N/A</v>
      </c>
      <c r="Q751" s="164" t="e">
        <f t="shared" si="765"/>
        <v>#N/A</v>
      </c>
      <c r="R751" s="164" t="e">
        <f t="shared" si="765"/>
        <v>#N/A</v>
      </c>
      <c r="S751" s="164" t="e">
        <f t="shared" si="765"/>
        <v>#N/A</v>
      </c>
      <c r="T751" s="164" t="e">
        <f t="shared" si="765"/>
        <v>#N/A</v>
      </c>
      <c r="U751" s="164" t="e">
        <f t="shared" si="765"/>
        <v>#N/A</v>
      </c>
      <c r="V751" s="135" t="e">
        <f t="shared" si="765"/>
        <v>#N/A</v>
      </c>
      <c r="W751" s="135" t="e">
        <f t="shared" si="765"/>
        <v>#N/A</v>
      </c>
      <c r="X751" s="135" t="e">
        <f t="shared" si="765"/>
        <v>#N/A</v>
      </c>
      <c r="Y751" s="135" t="e">
        <f t="shared" si="765"/>
        <v>#N/A</v>
      </c>
      <c r="Z751" s="135" t="e">
        <f t="shared" si="765"/>
        <v>#N/A</v>
      </c>
      <c r="AA751" s="135" t="e">
        <f t="shared" si="765"/>
        <v>#N/A</v>
      </c>
      <c r="AB751" s="135" t="e">
        <f t="shared" si="765"/>
        <v>#N/A</v>
      </c>
    </row>
    <row r="752" spans="1:28" ht="15.5">
      <c r="A752" s="29" t="s">
        <v>193</v>
      </c>
      <c r="B752" s="30" t="str">
        <f t="shared" si="0"/>
        <v>PhilippinesJiabong</v>
      </c>
      <c r="C752" s="29" t="s">
        <v>30</v>
      </c>
      <c r="D752" s="30" t="s">
        <v>1087</v>
      </c>
      <c r="E752" s="120">
        <v>0.247138</v>
      </c>
      <c r="F752" s="181">
        <v>5.1139460999999997E-2</v>
      </c>
      <c r="G752" s="181">
        <v>0.10555010400000001</v>
      </c>
      <c r="H752" s="181">
        <v>0.207283829</v>
      </c>
      <c r="I752" s="120">
        <v>0.31114399999999998</v>
      </c>
      <c r="J752" s="28" t="s">
        <v>1649</v>
      </c>
      <c r="K752" s="135" t="e">
        <f t="shared" ref="K752:AB752" si="766">NA()</f>
        <v>#N/A</v>
      </c>
      <c r="L752" s="135" t="e">
        <f t="shared" si="766"/>
        <v>#N/A</v>
      </c>
      <c r="M752" s="164" t="e">
        <f t="shared" si="766"/>
        <v>#N/A</v>
      </c>
      <c r="N752" s="164" t="e">
        <f t="shared" si="766"/>
        <v>#N/A</v>
      </c>
      <c r="O752" s="165" t="e">
        <f t="shared" si="766"/>
        <v>#N/A</v>
      </c>
      <c r="P752" s="135" t="e">
        <f t="shared" si="766"/>
        <v>#N/A</v>
      </c>
      <c r="Q752" s="164" t="e">
        <f t="shared" si="766"/>
        <v>#N/A</v>
      </c>
      <c r="R752" s="164" t="e">
        <f t="shared" si="766"/>
        <v>#N/A</v>
      </c>
      <c r="S752" s="164" t="e">
        <f t="shared" si="766"/>
        <v>#N/A</v>
      </c>
      <c r="T752" s="164" t="e">
        <f t="shared" si="766"/>
        <v>#N/A</v>
      </c>
      <c r="U752" s="164" t="e">
        <f t="shared" si="766"/>
        <v>#N/A</v>
      </c>
      <c r="V752" s="135" t="e">
        <f t="shared" si="766"/>
        <v>#N/A</v>
      </c>
      <c r="W752" s="135" t="e">
        <f t="shared" si="766"/>
        <v>#N/A</v>
      </c>
      <c r="X752" s="135" t="e">
        <f t="shared" si="766"/>
        <v>#N/A</v>
      </c>
      <c r="Y752" s="135" t="e">
        <f t="shared" si="766"/>
        <v>#N/A</v>
      </c>
      <c r="Z752" s="135" t="e">
        <f t="shared" si="766"/>
        <v>#N/A</v>
      </c>
      <c r="AA752" s="135" t="e">
        <f t="shared" si="766"/>
        <v>#N/A</v>
      </c>
      <c r="AB752" s="135" t="e">
        <f t="shared" si="766"/>
        <v>#N/A</v>
      </c>
    </row>
    <row r="753" spans="1:28" ht="15.5">
      <c r="A753" s="29" t="s">
        <v>193</v>
      </c>
      <c r="B753" s="30" t="str">
        <f t="shared" si="0"/>
        <v>PhilippinesJimalalud</v>
      </c>
      <c r="C753" s="29" t="s">
        <v>30</v>
      </c>
      <c r="D753" s="30" t="s">
        <v>1867</v>
      </c>
      <c r="E753" s="120">
        <v>0.23544999999999999</v>
      </c>
      <c r="F753" s="181">
        <v>5.2803361E-2</v>
      </c>
      <c r="G753" s="181">
        <v>0.10098562</v>
      </c>
      <c r="H753" s="181">
        <v>0.19563742100000001</v>
      </c>
      <c r="I753" s="120">
        <v>0.30980799999999997</v>
      </c>
      <c r="J753" s="28" t="s">
        <v>1649</v>
      </c>
      <c r="K753" s="135" t="e">
        <f t="shared" ref="K753:AB753" si="767">NA()</f>
        <v>#N/A</v>
      </c>
      <c r="L753" s="135" t="e">
        <f t="shared" si="767"/>
        <v>#N/A</v>
      </c>
      <c r="M753" s="164" t="e">
        <f t="shared" si="767"/>
        <v>#N/A</v>
      </c>
      <c r="N753" s="164" t="e">
        <f t="shared" si="767"/>
        <v>#N/A</v>
      </c>
      <c r="O753" s="165" t="e">
        <f t="shared" si="767"/>
        <v>#N/A</v>
      </c>
      <c r="P753" s="135" t="e">
        <f t="shared" si="767"/>
        <v>#N/A</v>
      </c>
      <c r="Q753" s="164" t="e">
        <f t="shared" si="767"/>
        <v>#N/A</v>
      </c>
      <c r="R753" s="164" t="e">
        <f t="shared" si="767"/>
        <v>#N/A</v>
      </c>
      <c r="S753" s="164" t="e">
        <f t="shared" si="767"/>
        <v>#N/A</v>
      </c>
      <c r="T753" s="164" t="e">
        <f t="shared" si="767"/>
        <v>#N/A</v>
      </c>
      <c r="U753" s="164" t="e">
        <f t="shared" si="767"/>
        <v>#N/A</v>
      </c>
      <c r="V753" s="135" t="e">
        <f t="shared" si="767"/>
        <v>#N/A</v>
      </c>
      <c r="W753" s="135" t="e">
        <f t="shared" si="767"/>
        <v>#N/A</v>
      </c>
      <c r="X753" s="135" t="e">
        <f t="shared" si="767"/>
        <v>#N/A</v>
      </c>
      <c r="Y753" s="135" t="e">
        <f t="shared" si="767"/>
        <v>#N/A</v>
      </c>
      <c r="Z753" s="135" t="e">
        <f t="shared" si="767"/>
        <v>#N/A</v>
      </c>
      <c r="AA753" s="135" t="e">
        <f t="shared" si="767"/>
        <v>#N/A</v>
      </c>
      <c r="AB753" s="135" t="e">
        <f t="shared" si="767"/>
        <v>#N/A</v>
      </c>
    </row>
    <row r="754" spans="1:28" ht="15.5">
      <c r="A754" s="29" t="s">
        <v>193</v>
      </c>
      <c r="B754" s="30" t="str">
        <f t="shared" si="0"/>
        <v>PhilippinesJimenez</v>
      </c>
      <c r="C754" s="29" t="s">
        <v>30</v>
      </c>
      <c r="D754" s="30" t="s">
        <v>1263</v>
      </c>
      <c r="E754" s="120">
        <v>0.24441299999999999</v>
      </c>
      <c r="F754" s="181">
        <v>4.5020612000000002E-2</v>
      </c>
      <c r="G754" s="181">
        <v>9.152383E-2</v>
      </c>
      <c r="H754" s="181">
        <v>0.18434946099999999</v>
      </c>
      <c r="I754" s="120">
        <v>0.331706</v>
      </c>
      <c r="J754" s="28" t="s">
        <v>1649</v>
      </c>
      <c r="K754" s="135" t="e">
        <f t="shared" ref="K754:AB754" si="768">NA()</f>
        <v>#N/A</v>
      </c>
      <c r="L754" s="135" t="e">
        <f t="shared" si="768"/>
        <v>#N/A</v>
      </c>
      <c r="M754" s="164" t="e">
        <f t="shared" si="768"/>
        <v>#N/A</v>
      </c>
      <c r="N754" s="164" t="e">
        <f t="shared" si="768"/>
        <v>#N/A</v>
      </c>
      <c r="O754" s="165" t="e">
        <f t="shared" si="768"/>
        <v>#N/A</v>
      </c>
      <c r="P754" s="135" t="e">
        <f t="shared" si="768"/>
        <v>#N/A</v>
      </c>
      <c r="Q754" s="164" t="e">
        <f t="shared" si="768"/>
        <v>#N/A</v>
      </c>
      <c r="R754" s="164" t="e">
        <f t="shared" si="768"/>
        <v>#N/A</v>
      </c>
      <c r="S754" s="164" t="e">
        <f t="shared" si="768"/>
        <v>#N/A</v>
      </c>
      <c r="T754" s="164" t="e">
        <f t="shared" si="768"/>
        <v>#N/A</v>
      </c>
      <c r="U754" s="164" t="e">
        <f t="shared" si="768"/>
        <v>#N/A</v>
      </c>
      <c r="V754" s="135" t="e">
        <f t="shared" si="768"/>
        <v>#N/A</v>
      </c>
      <c r="W754" s="135" t="e">
        <f t="shared" si="768"/>
        <v>#N/A</v>
      </c>
      <c r="X754" s="135" t="e">
        <f t="shared" si="768"/>
        <v>#N/A</v>
      </c>
      <c r="Y754" s="135" t="e">
        <f t="shared" si="768"/>
        <v>#N/A</v>
      </c>
      <c r="Z754" s="135" t="e">
        <f t="shared" si="768"/>
        <v>#N/A</v>
      </c>
      <c r="AA754" s="135" t="e">
        <f t="shared" si="768"/>
        <v>#N/A</v>
      </c>
      <c r="AB754" s="135" t="e">
        <f t="shared" si="768"/>
        <v>#N/A</v>
      </c>
    </row>
    <row r="755" spans="1:28" ht="15.5">
      <c r="A755" s="29" t="s">
        <v>193</v>
      </c>
      <c r="B755" s="30" t="str">
        <f t="shared" si="0"/>
        <v>PhilippinesJipapad</v>
      </c>
      <c r="C755" s="29" t="s">
        <v>30</v>
      </c>
      <c r="D755" s="30" t="s">
        <v>1004</v>
      </c>
      <c r="E755" s="120">
        <v>0.20799000000000001</v>
      </c>
      <c r="F755" s="181">
        <v>6.6582117999999996E-2</v>
      </c>
      <c r="G755" s="181">
        <v>0.108433735</v>
      </c>
      <c r="H755" s="181">
        <v>0.17184527599999999</v>
      </c>
      <c r="I755" s="120">
        <v>0.28306900000000002</v>
      </c>
      <c r="J755" s="28" t="s">
        <v>1649</v>
      </c>
      <c r="K755" s="135" t="e">
        <f t="shared" ref="K755:AB755" si="769">NA()</f>
        <v>#N/A</v>
      </c>
      <c r="L755" s="135" t="e">
        <f t="shared" si="769"/>
        <v>#N/A</v>
      </c>
      <c r="M755" s="164" t="e">
        <f t="shared" si="769"/>
        <v>#N/A</v>
      </c>
      <c r="N755" s="164" t="e">
        <f t="shared" si="769"/>
        <v>#N/A</v>
      </c>
      <c r="O755" s="165" t="e">
        <f t="shared" si="769"/>
        <v>#N/A</v>
      </c>
      <c r="P755" s="135" t="e">
        <f t="shared" si="769"/>
        <v>#N/A</v>
      </c>
      <c r="Q755" s="164" t="e">
        <f t="shared" si="769"/>
        <v>#N/A</v>
      </c>
      <c r="R755" s="164" t="e">
        <f t="shared" si="769"/>
        <v>#N/A</v>
      </c>
      <c r="S755" s="164" t="e">
        <f t="shared" si="769"/>
        <v>#N/A</v>
      </c>
      <c r="T755" s="164" t="e">
        <f t="shared" si="769"/>
        <v>#N/A</v>
      </c>
      <c r="U755" s="164" t="e">
        <f t="shared" si="769"/>
        <v>#N/A</v>
      </c>
      <c r="V755" s="135" t="e">
        <f t="shared" si="769"/>
        <v>#N/A</v>
      </c>
      <c r="W755" s="135" t="e">
        <f t="shared" si="769"/>
        <v>#N/A</v>
      </c>
      <c r="X755" s="135" t="e">
        <f t="shared" si="769"/>
        <v>#N/A</v>
      </c>
      <c r="Y755" s="135" t="e">
        <f t="shared" si="769"/>
        <v>#N/A</v>
      </c>
      <c r="Z755" s="135" t="e">
        <f t="shared" si="769"/>
        <v>#N/A</v>
      </c>
      <c r="AA755" s="135" t="e">
        <f t="shared" si="769"/>
        <v>#N/A</v>
      </c>
      <c r="AB755" s="135" t="e">
        <f t="shared" si="769"/>
        <v>#N/A</v>
      </c>
    </row>
    <row r="756" spans="1:28" ht="15.5">
      <c r="A756" s="29" t="s">
        <v>193</v>
      </c>
      <c r="B756" s="30" t="str">
        <f t="shared" si="0"/>
        <v>PhilippinesJolo (Capital)</v>
      </c>
      <c r="C756" s="29" t="s">
        <v>30</v>
      </c>
      <c r="D756" s="30" t="s">
        <v>1655</v>
      </c>
      <c r="E756" s="120">
        <v>0.26646999999999998</v>
      </c>
      <c r="F756" s="181">
        <v>6.5775221999999994E-2</v>
      </c>
      <c r="G756" s="181">
        <v>0.13021248099999999</v>
      </c>
      <c r="H756" s="181">
        <v>0.22386989900000001</v>
      </c>
      <c r="I756" s="120">
        <v>0.25448399999999999</v>
      </c>
      <c r="J756" s="28" t="s">
        <v>1649</v>
      </c>
      <c r="K756" s="135" t="e">
        <f t="shared" ref="K756:AB756" si="770">NA()</f>
        <v>#N/A</v>
      </c>
      <c r="L756" s="135" t="e">
        <f t="shared" si="770"/>
        <v>#N/A</v>
      </c>
      <c r="M756" s="164" t="e">
        <f t="shared" si="770"/>
        <v>#N/A</v>
      </c>
      <c r="N756" s="164" t="e">
        <f t="shared" si="770"/>
        <v>#N/A</v>
      </c>
      <c r="O756" s="165" t="e">
        <f t="shared" si="770"/>
        <v>#N/A</v>
      </c>
      <c r="P756" s="135" t="e">
        <f t="shared" si="770"/>
        <v>#N/A</v>
      </c>
      <c r="Q756" s="164" t="e">
        <f t="shared" si="770"/>
        <v>#N/A</v>
      </c>
      <c r="R756" s="164" t="e">
        <f t="shared" si="770"/>
        <v>#N/A</v>
      </c>
      <c r="S756" s="164" t="e">
        <f t="shared" si="770"/>
        <v>#N/A</v>
      </c>
      <c r="T756" s="164" t="e">
        <f t="shared" si="770"/>
        <v>#N/A</v>
      </c>
      <c r="U756" s="164" t="e">
        <f t="shared" si="770"/>
        <v>#N/A</v>
      </c>
      <c r="V756" s="135" t="e">
        <f t="shared" si="770"/>
        <v>#N/A</v>
      </c>
      <c r="W756" s="135" t="e">
        <f t="shared" si="770"/>
        <v>#N/A</v>
      </c>
      <c r="X756" s="135" t="e">
        <f t="shared" si="770"/>
        <v>#N/A</v>
      </c>
      <c r="Y756" s="135" t="e">
        <f t="shared" si="770"/>
        <v>#N/A</v>
      </c>
      <c r="Z756" s="135" t="e">
        <f t="shared" si="770"/>
        <v>#N/A</v>
      </c>
      <c r="AA756" s="135" t="e">
        <f t="shared" si="770"/>
        <v>#N/A</v>
      </c>
      <c r="AB756" s="135" t="e">
        <f t="shared" si="770"/>
        <v>#N/A</v>
      </c>
    </row>
    <row r="757" spans="1:28" ht="15.5">
      <c r="A757" s="29" t="s">
        <v>193</v>
      </c>
      <c r="B757" s="30" t="str">
        <f t="shared" si="0"/>
        <v>PhilippinesJomalig</v>
      </c>
      <c r="C757" s="29" t="s">
        <v>30</v>
      </c>
      <c r="D757" s="30" t="s">
        <v>638</v>
      </c>
      <c r="E757" s="120">
        <v>0.226911</v>
      </c>
      <c r="F757" s="181">
        <v>6.9839557999999996E-2</v>
      </c>
      <c r="G757" s="181">
        <v>0.124848321</v>
      </c>
      <c r="H757" s="181">
        <v>0.20493460999999999</v>
      </c>
      <c r="I757" s="120">
        <v>0.27126899999999998</v>
      </c>
      <c r="J757" s="28" t="s">
        <v>1649</v>
      </c>
      <c r="K757" s="135" t="e">
        <f t="shared" ref="K757:AB757" si="771">NA()</f>
        <v>#N/A</v>
      </c>
      <c r="L757" s="135" t="e">
        <f t="shared" si="771"/>
        <v>#N/A</v>
      </c>
      <c r="M757" s="164" t="e">
        <f t="shared" si="771"/>
        <v>#N/A</v>
      </c>
      <c r="N757" s="164" t="e">
        <f t="shared" si="771"/>
        <v>#N/A</v>
      </c>
      <c r="O757" s="165" t="e">
        <f t="shared" si="771"/>
        <v>#N/A</v>
      </c>
      <c r="P757" s="135" t="e">
        <f t="shared" si="771"/>
        <v>#N/A</v>
      </c>
      <c r="Q757" s="164" t="e">
        <f t="shared" si="771"/>
        <v>#N/A</v>
      </c>
      <c r="R757" s="164" t="e">
        <f t="shared" si="771"/>
        <v>#N/A</v>
      </c>
      <c r="S757" s="164" t="e">
        <f t="shared" si="771"/>
        <v>#N/A</v>
      </c>
      <c r="T757" s="164" t="e">
        <f t="shared" si="771"/>
        <v>#N/A</v>
      </c>
      <c r="U757" s="164" t="e">
        <f t="shared" si="771"/>
        <v>#N/A</v>
      </c>
      <c r="V757" s="135" t="e">
        <f t="shared" si="771"/>
        <v>#N/A</v>
      </c>
      <c r="W757" s="135" t="e">
        <f t="shared" si="771"/>
        <v>#N/A</v>
      </c>
      <c r="X757" s="135" t="e">
        <f t="shared" si="771"/>
        <v>#N/A</v>
      </c>
      <c r="Y757" s="135" t="e">
        <f t="shared" si="771"/>
        <v>#N/A</v>
      </c>
      <c r="Z757" s="135" t="e">
        <f t="shared" si="771"/>
        <v>#N/A</v>
      </c>
      <c r="AA757" s="135" t="e">
        <f t="shared" si="771"/>
        <v>#N/A</v>
      </c>
      <c r="AB757" s="135" t="e">
        <f t="shared" si="771"/>
        <v>#N/A</v>
      </c>
    </row>
    <row r="758" spans="1:28" ht="15.5">
      <c r="A758" s="29" t="s">
        <v>193</v>
      </c>
      <c r="B758" s="30" t="str">
        <f t="shared" si="0"/>
        <v>PhilippinesJones</v>
      </c>
      <c r="C758" s="29" t="s">
        <v>30</v>
      </c>
      <c r="D758" s="30" t="s">
        <v>376</v>
      </c>
      <c r="E758" s="120">
        <v>0.25522299999999998</v>
      </c>
      <c r="F758" s="181">
        <v>4.3949546999999999E-2</v>
      </c>
      <c r="G758" s="181">
        <v>9.0461175000000005E-2</v>
      </c>
      <c r="H758" s="181">
        <v>0.18633118700000001</v>
      </c>
      <c r="I758" s="120">
        <v>0.33637699999999998</v>
      </c>
      <c r="J758" s="28" t="s">
        <v>1649</v>
      </c>
      <c r="K758" s="135" t="e">
        <f t="shared" ref="K758:AB758" si="772">NA()</f>
        <v>#N/A</v>
      </c>
      <c r="L758" s="135" t="e">
        <f t="shared" si="772"/>
        <v>#N/A</v>
      </c>
      <c r="M758" s="164" t="e">
        <f t="shared" si="772"/>
        <v>#N/A</v>
      </c>
      <c r="N758" s="164" t="e">
        <f t="shared" si="772"/>
        <v>#N/A</v>
      </c>
      <c r="O758" s="165" t="e">
        <f t="shared" si="772"/>
        <v>#N/A</v>
      </c>
      <c r="P758" s="135" t="e">
        <f t="shared" si="772"/>
        <v>#N/A</v>
      </c>
      <c r="Q758" s="164" t="e">
        <f t="shared" si="772"/>
        <v>#N/A</v>
      </c>
      <c r="R758" s="164" t="e">
        <f t="shared" si="772"/>
        <v>#N/A</v>
      </c>
      <c r="S758" s="164" t="e">
        <f t="shared" si="772"/>
        <v>#N/A</v>
      </c>
      <c r="T758" s="164" t="e">
        <f t="shared" si="772"/>
        <v>#N/A</v>
      </c>
      <c r="U758" s="164" t="e">
        <f t="shared" si="772"/>
        <v>#N/A</v>
      </c>
      <c r="V758" s="135" t="e">
        <f t="shared" si="772"/>
        <v>#N/A</v>
      </c>
      <c r="W758" s="135" t="e">
        <f t="shared" si="772"/>
        <v>#N/A</v>
      </c>
      <c r="X758" s="135" t="e">
        <f t="shared" si="772"/>
        <v>#N/A</v>
      </c>
      <c r="Y758" s="135" t="e">
        <f t="shared" si="772"/>
        <v>#N/A</v>
      </c>
      <c r="Z758" s="135" t="e">
        <f t="shared" si="772"/>
        <v>#N/A</v>
      </c>
      <c r="AA758" s="135" t="e">
        <f t="shared" si="772"/>
        <v>#N/A</v>
      </c>
      <c r="AB758" s="135" t="e">
        <f t="shared" si="772"/>
        <v>#N/A</v>
      </c>
    </row>
    <row r="759" spans="1:28" ht="15.5">
      <c r="A759" s="29" t="s">
        <v>193</v>
      </c>
      <c r="B759" s="30" t="str">
        <f t="shared" si="0"/>
        <v>PhilippinesJordan (Capital)</v>
      </c>
      <c r="C759" s="29" t="s">
        <v>30</v>
      </c>
      <c r="D759" s="30" t="s">
        <v>890</v>
      </c>
      <c r="E759" s="120">
        <v>0.25276999999999999</v>
      </c>
      <c r="F759" s="181">
        <v>4.4520167999999999E-2</v>
      </c>
      <c r="G759" s="181">
        <v>9.1589095999999995E-2</v>
      </c>
      <c r="H759" s="181">
        <v>0.19173869700000001</v>
      </c>
      <c r="I759" s="120">
        <v>0.326795</v>
      </c>
      <c r="J759" s="28" t="s">
        <v>1649</v>
      </c>
      <c r="K759" s="135" t="e">
        <f t="shared" ref="K759:AB759" si="773">NA()</f>
        <v>#N/A</v>
      </c>
      <c r="L759" s="135" t="e">
        <f t="shared" si="773"/>
        <v>#N/A</v>
      </c>
      <c r="M759" s="164" t="e">
        <f t="shared" si="773"/>
        <v>#N/A</v>
      </c>
      <c r="N759" s="164" t="e">
        <f t="shared" si="773"/>
        <v>#N/A</v>
      </c>
      <c r="O759" s="165" t="e">
        <f t="shared" si="773"/>
        <v>#N/A</v>
      </c>
      <c r="P759" s="135" t="e">
        <f t="shared" si="773"/>
        <v>#N/A</v>
      </c>
      <c r="Q759" s="164" t="e">
        <f t="shared" si="773"/>
        <v>#N/A</v>
      </c>
      <c r="R759" s="164" t="e">
        <f t="shared" si="773"/>
        <v>#N/A</v>
      </c>
      <c r="S759" s="164" t="e">
        <f t="shared" si="773"/>
        <v>#N/A</v>
      </c>
      <c r="T759" s="164" t="e">
        <f t="shared" si="773"/>
        <v>#N/A</v>
      </c>
      <c r="U759" s="164" t="e">
        <f t="shared" si="773"/>
        <v>#N/A</v>
      </c>
      <c r="V759" s="135" t="e">
        <f t="shared" si="773"/>
        <v>#N/A</v>
      </c>
      <c r="W759" s="135" t="e">
        <f t="shared" si="773"/>
        <v>#N/A</v>
      </c>
      <c r="X759" s="135" t="e">
        <f t="shared" si="773"/>
        <v>#N/A</v>
      </c>
      <c r="Y759" s="135" t="e">
        <f t="shared" si="773"/>
        <v>#N/A</v>
      </c>
      <c r="Z759" s="135" t="e">
        <f t="shared" si="773"/>
        <v>#N/A</v>
      </c>
      <c r="AA759" s="135" t="e">
        <f t="shared" si="773"/>
        <v>#N/A</v>
      </c>
      <c r="AB759" s="135" t="e">
        <f t="shared" si="773"/>
        <v>#N/A</v>
      </c>
    </row>
    <row r="760" spans="1:28" ht="15.5">
      <c r="A760" s="29" t="s">
        <v>193</v>
      </c>
      <c r="B760" s="30" t="str">
        <f t="shared" si="0"/>
        <v>PhilippinesJose Abad Santos (Trinidad)</v>
      </c>
      <c r="C760" s="29" t="s">
        <v>30</v>
      </c>
      <c r="D760" s="30" t="s">
        <v>1374</v>
      </c>
      <c r="E760" s="120">
        <v>0.229157</v>
      </c>
      <c r="F760" s="181">
        <v>6.1402818999999997E-2</v>
      </c>
      <c r="G760" s="181">
        <v>0.11055651599999999</v>
      </c>
      <c r="H760" s="181">
        <v>0.19123041499999999</v>
      </c>
      <c r="I760" s="120">
        <v>0.28195300000000001</v>
      </c>
      <c r="J760" s="28" t="s">
        <v>1649</v>
      </c>
      <c r="K760" s="135" t="e">
        <f t="shared" ref="K760:AB760" si="774">NA()</f>
        <v>#N/A</v>
      </c>
      <c r="L760" s="135" t="e">
        <f t="shared" si="774"/>
        <v>#N/A</v>
      </c>
      <c r="M760" s="164" t="e">
        <f t="shared" si="774"/>
        <v>#N/A</v>
      </c>
      <c r="N760" s="164" t="e">
        <f t="shared" si="774"/>
        <v>#N/A</v>
      </c>
      <c r="O760" s="165" t="e">
        <f t="shared" si="774"/>
        <v>#N/A</v>
      </c>
      <c r="P760" s="135" t="e">
        <f t="shared" si="774"/>
        <v>#N/A</v>
      </c>
      <c r="Q760" s="164" t="e">
        <f t="shared" si="774"/>
        <v>#N/A</v>
      </c>
      <c r="R760" s="164" t="e">
        <f t="shared" si="774"/>
        <v>#N/A</v>
      </c>
      <c r="S760" s="164" t="e">
        <f t="shared" si="774"/>
        <v>#N/A</v>
      </c>
      <c r="T760" s="164" t="e">
        <f t="shared" si="774"/>
        <v>#N/A</v>
      </c>
      <c r="U760" s="164" t="e">
        <f t="shared" si="774"/>
        <v>#N/A</v>
      </c>
      <c r="V760" s="135" t="e">
        <f t="shared" si="774"/>
        <v>#N/A</v>
      </c>
      <c r="W760" s="135" t="e">
        <f t="shared" si="774"/>
        <v>#N/A</v>
      </c>
      <c r="X760" s="135" t="e">
        <f t="shared" si="774"/>
        <v>#N/A</v>
      </c>
      <c r="Y760" s="135" t="e">
        <f t="shared" si="774"/>
        <v>#N/A</v>
      </c>
      <c r="Z760" s="135" t="e">
        <f t="shared" si="774"/>
        <v>#N/A</v>
      </c>
      <c r="AA760" s="135" t="e">
        <f t="shared" si="774"/>
        <v>#N/A</v>
      </c>
      <c r="AB760" s="135" t="e">
        <f t="shared" si="774"/>
        <v>#N/A</v>
      </c>
    </row>
    <row r="761" spans="1:28" ht="15.5">
      <c r="A761" s="29" t="s">
        <v>193</v>
      </c>
      <c r="B761" s="30" t="str">
        <f t="shared" si="0"/>
        <v>PhilippinesJose Dalman (Ponot)</v>
      </c>
      <c r="C761" s="29" t="s">
        <v>30</v>
      </c>
      <c r="D761" s="30" t="s">
        <v>1152</v>
      </c>
      <c r="E761" s="120">
        <v>0.22542699999999999</v>
      </c>
      <c r="F761" s="181">
        <v>6.0062800999999999E-2</v>
      </c>
      <c r="G761" s="181">
        <v>0.107601869</v>
      </c>
      <c r="H761" s="181">
        <v>0.181758434</v>
      </c>
      <c r="I761" s="120">
        <v>0.28863</v>
      </c>
      <c r="J761" s="28" t="s">
        <v>1649</v>
      </c>
      <c r="K761" s="135" t="e">
        <f t="shared" ref="K761:AB761" si="775">NA()</f>
        <v>#N/A</v>
      </c>
      <c r="L761" s="135" t="e">
        <f t="shared" si="775"/>
        <v>#N/A</v>
      </c>
      <c r="M761" s="164" t="e">
        <f t="shared" si="775"/>
        <v>#N/A</v>
      </c>
      <c r="N761" s="164" t="e">
        <f t="shared" si="775"/>
        <v>#N/A</v>
      </c>
      <c r="O761" s="165" t="e">
        <f t="shared" si="775"/>
        <v>#N/A</v>
      </c>
      <c r="P761" s="135" t="e">
        <f t="shared" si="775"/>
        <v>#N/A</v>
      </c>
      <c r="Q761" s="164" t="e">
        <f t="shared" si="775"/>
        <v>#N/A</v>
      </c>
      <c r="R761" s="164" t="e">
        <f t="shared" si="775"/>
        <v>#N/A</v>
      </c>
      <c r="S761" s="164" t="e">
        <f t="shared" si="775"/>
        <v>#N/A</v>
      </c>
      <c r="T761" s="164" t="e">
        <f t="shared" si="775"/>
        <v>#N/A</v>
      </c>
      <c r="U761" s="164" t="e">
        <f t="shared" si="775"/>
        <v>#N/A</v>
      </c>
      <c r="V761" s="135" t="e">
        <f t="shared" si="775"/>
        <v>#N/A</v>
      </c>
      <c r="W761" s="135" t="e">
        <f t="shared" si="775"/>
        <v>#N/A</v>
      </c>
      <c r="X761" s="135" t="e">
        <f t="shared" si="775"/>
        <v>#N/A</v>
      </c>
      <c r="Y761" s="135" t="e">
        <f t="shared" si="775"/>
        <v>#N/A</v>
      </c>
      <c r="Z761" s="135" t="e">
        <f t="shared" si="775"/>
        <v>#N/A</v>
      </c>
      <c r="AA761" s="135" t="e">
        <f t="shared" si="775"/>
        <v>#N/A</v>
      </c>
      <c r="AB761" s="135" t="e">
        <f t="shared" si="775"/>
        <v>#N/A</v>
      </c>
    </row>
    <row r="762" spans="1:28" ht="15.5">
      <c r="A762" s="29" t="s">
        <v>193</v>
      </c>
      <c r="B762" s="30" t="str">
        <f t="shared" si="0"/>
        <v>PhilippinesJose Panganiban</v>
      </c>
      <c r="C762" s="29" t="s">
        <v>30</v>
      </c>
      <c r="D762" s="30" t="s">
        <v>701</v>
      </c>
      <c r="E762" s="120">
        <v>0.228357</v>
      </c>
      <c r="F762" s="181">
        <v>5.6473112999999998E-2</v>
      </c>
      <c r="G762" s="181">
        <v>0.104445078</v>
      </c>
      <c r="H762" s="181">
        <v>0.189557169</v>
      </c>
      <c r="I762" s="120">
        <v>0.29115200000000002</v>
      </c>
      <c r="J762" s="28" t="s">
        <v>1649</v>
      </c>
      <c r="K762" s="135" t="e">
        <f t="shared" ref="K762:AB762" si="776">NA()</f>
        <v>#N/A</v>
      </c>
      <c r="L762" s="135" t="e">
        <f t="shared" si="776"/>
        <v>#N/A</v>
      </c>
      <c r="M762" s="164" t="e">
        <f t="shared" si="776"/>
        <v>#N/A</v>
      </c>
      <c r="N762" s="164" t="e">
        <f t="shared" si="776"/>
        <v>#N/A</v>
      </c>
      <c r="O762" s="165" t="e">
        <f t="shared" si="776"/>
        <v>#N/A</v>
      </c>
      <c r="P762" s="135" t="e">
        <f t="shared" si="776"/>
        <v>#N/A</v>
      </c>
      <c r="Q762" s="164" t="e">
        <f t="shared" si="776"/>
        <v>#N/A</v>
      </c>
      <c r="R762" s="164" t="e">
        <f t="shared" si="776"/>
        <v>#N/A</v>
      </c>
      <c r="S762" s="164" t="e">
        <f t="shared" si="776"/>
        <v>#N/A</v>
      </c>
      <c r="T762" s="164" t="e">
        <f t="shared" si="776"/>
        <v>#N/A</v>
      </c>
      <c r="U762" s="164" t="e">
        <f t="shared" si="776"/>
        <v>#N/A</v>
      </c>
      <c r="V762" s="135" t="e">
        <f t="shared" si="776"/>
        <v>#N/A</v>
      </c>
      <c r="W762" s="135" t="e">
        <f t="shared" si="776"/>
        <v>#N/A</v>
      </c>
      <c r="X762" s="135" t="e">
        <f t="shared" si="776"/>
        <v>#N/A</v>
      </c>
      <c r="Y762" s="135" t="e">
        <f t="shared" si="776"/>
        <v>#N/A</v>
      </c>
      <c r="Z762" s="135" t="e">
        <f t="shared" si="776"/>
        <v>#N/A</v>
      </c>
      <c r="AA762" s="135" t="e">
        <f t="shared" si="776"/>
        <v>#N/A</v>
      </c>
      <c r="AB762" s="135" t="e">
        <f t="shared" si="776"/>
        <v>#N/A</v>
      </c>
    </row>
    <row r="763" spans="1:28" ht="15.5">
      <c r="A763" s="29" t="s">
        <v>193</v>
      </c>
      <c r="B763" s="30" t="str">
        <f t="shared" si="0"/>
        <v>PhilippinesJosefina</v>
      </c>
      <c r="C763" s="29" t="s">
        <v>30</v>
      </c>
      <c r="D763" s="30" t="s">
        <v>1180</v>
      </c>
      <c r="E763" s="120">
        <v>0.25730999999999998</v>
      </c>
      <c r="F763" s="181">
        <v>5.3309602999999997E-2</v>
      </c>
      <c r="G763" s="181">
        <v>0.105517417</v>
      </c>
      <c r="H763" s="181">
        <v>0.21654377499999999</v>
      </c>
      <c r="I763" s="120">
        <v>0.32562099999999999</v>
      </c>
      <c r="J763" s="28" t="s">
        <v>1649</v>
      </c>
      <c r="K763" s="135" t="e">
        <f t="shared" ref="K763:AB763" si="777">NA()</f>
        <v>#N/A</v>
      </c>
      <c r="L763" s="135" t="e">
        <f t="shared" si="777"/>
        <v>#N/A</v>
      </c>
      <c r="M763" s="164" t="e">
        <f t="shared" si="777"/>
        <v>#N/A</v>
      </c>
      <c r="N763" s="164" t="e">
        <f t="shared" si="777"/>
        <v>#N/A</v>
      </c>
      <c r="O763" s="165" t="e">
        <f t="shared" si="777"/>
        <v>#N/A</v>
      </c>
      <c r="P763" s="135" t="e">
        <f t="shared" si="777"/>
        <v>#N/A</v>
      </c>
      <c r="Q763" s="164" t="e">
        <f t="shared" si="777"/>
        <v>#N/A</v>
      </c>
      <c r="R763" s="164" t="e">
        <f t="shared" si="777"/>
        <v>#N/A</v>
      </c>
      <c r="S763" s="164" t="e">
        <f t="shared" si="777"/>
        <v>#N/A</v>
      </c>
      <c r="T763" s="164" t="e">
        <f t="shared" si="777"/>
        <v>#N/A</v>
      </c>
      <c r="U763" s="164" t="e">
        <f t="shared" si="777"/>
        <v>#N/A</v>
      </c>
      <c r="V763" s="135" t="e">
        <f t="shared" si="777"/>
        <v>#N/A</v>
      </c>
      <c r="W763" s="135" t="e">
        <f t="shared" si="777"/>
        <v>#N/A</v>
      </c>
      <c r="X763" s="135" t="e">
        <f t="shared" si="777"/>
        <v>#N/A</v>
      </c>
      <c r="Y763" s="135" t="e">
        <f t="shared" si="777"/>
        <v>#N/A</v>
      </c>
      <c r="Z763" s="135" t="e">
        <f t="shared" si="777"/>
        <v>#N/A</v>
      </c>
      <c r="AA763" s="135" t="e">
        <f t="shared" si="777"/>
        <v>#N/A</v>
      </c>
      <c r="AB763" s="135" t="e">
        <f t="shared" si="777"/>
        <v>#N/A</v>
      </c>
    </row>
    <row r="764" spans="1:28" ht="15.5">
      <c r="A764" s="29" t="s">
        <v>193</v>
      </c>
      <c r="B764" s="30" t="str">
        <f t="shared" si="0"/>
        <v>PhilippinesJovellar</v>
      </c>
      <c r="C764" s="29" t="s">
        <v>30</v>
      </c>
      <c r="D764" s="30" t="s">
        <v>681</v>
      </c>
      <c r="E764" s="120">
        <v>0.231685</v>
      </c>
      <c r="F764" s="181">
        <v>5.9914490000000001E-2</v>
      </c>
      <c r="G764" s="181">
        <v>0.11486018000000001</v>
      </c>
      <c r="H764" s="181">
        <v>0.20424081299999999</v>
      </c>
      <c r="I764" s="120">
        <v>0.29547000000000001</v>
      </c>
      <c r="J764" s="28" t="s">
        <v>1649</v>
      </c>
      <c r="K764" s="135" t="e">
        <f t="shared" ref="K764:AB764" si="778">NA()</f>
        <v>#N/A</v>
      </c>
      <c r="L764" s="135" t="e">
        <f t="shared" si="778"/>
        <v>#N/A</v>
      </c>
      <c r="M764" s="164" t="e">
        <f t="shared" si="778"/>
        <v>#N/A</v>
      </c>
      <c r="N764" s="164" t="e">
        <f t="shared" si="778"/>
        <v>#N/A</v>
      </c>
      <c r="O764" s="165" t="e">
        <f t="shared" si="778"/>
        <v>#N/A</v>
      </c>
      <c r="P764" s="135" t="e">
        <f t="shared" si="778"/>
        <v>#N/A</v>
      </c>
      <c r="Q764" s="164" t="e">
        <f t="shared" si="778"/>
        <v>#N/A</v>
      </c>
      <c r="R764" s="164" t="e">
        <f t="shared" si="778"/>
        <v>#N/A</v>
      </c>
      <c r="S764" s="164" t="e">
        <f t="shared" si="778"/>
        <v>#N/A</v>
      </c>
      <c r="T764" s="164" t="e">
        <f t="shared" si="778"/>
        <v>#N/A</v>
      </c>
      <c r="U764" s="164" t="e">
        <f t="shared" si="778"/>
        <v>#N/A</v>
      </c>
      <c r="V764" s="135" t="e">
        <f t="shared" si="778"/>
        <v>#N/A</v>
      </c>
      <c r="W764" s="135" t="e">
        <f t="shared" si="778"/>
        <v>#N/A</v>
      </c>
      <c r="X764" s="135" t="e">
        <f t="shared" si="778"/>
        <v>#N/A</v>
      </c>
      <c r="Y764" s="135" t="e">
        <f t="shared" si="778"/>
        <v>#N/A</v>
      </c>
      <c r="Z764" s="135" t="e">
        <f t="shared" si="778"/>
        <v>#N/A</v>
      </c>
      <c r="AA764" s="135" t="e">
        <f t="shared" si="778"/>
        <v>#N/A</v>
      </c>
      <c r="AB764" s="135" t="e">
        <f t="shared" si="778"/>
        <v>#N/A</v>
      </c>
    </row>
    <row r="765" spans="1:28" ht="15.5">
      <c r="A765" s="29" t="s">
        <v>193</v>
      </c>
      <c r="B765" s="30" t="str">
        <f t="shared" si="0"/>
        <v>PhilippinesJuban</v>
      </c>
      <c r="C765" s="29" t="s">
        <v>30</v>
      </c>
      <c r="D765" s="30" t="s">
        <v>785</v>
      </c>
      <c r="E765" s="120">
        <v>0.232488</v>
      </c>
      <c r="F765" s="181">
        <v>6.1200495000000001E-2</v>
      </c>
      <c r="G765" s="181">
        <v>0.115594059</v>
      </c>
      <c r="H765" s="181">
        <v>0.19452351500000001</v>
      </c>
      <c r="I765" s="120">
        <v>0.27716600000000002</v>
      </c>
      <c r="J765" s="28" t="s">
        <v>1649</v>
      </c>
      <c r="K765" s="135" t="e">
        <f t="shared" ref="K765:AB765" si="779">NA()</f>
        <v>#N/A</v>
      </c>
      <c r="L765" s="135" t="e">
        <f t="shared" si="779"/>
        <v>#N/A</v>
      </c>
      <c r="M765" s="164" t="e">
        <f t="shared" si="779"/>
        <v>#N/A</v>
      </c>
      <c r="N765" s="164" t="e">
        <f t="shared" si="779"/>
        <v>#N/A</v>
      </c>
      <c r="O765" s="165" t="e">
        <f t="shared" si="779"/>
        <v>#N/A</v>
      </c>
      <c r="P765" s="135" t="e">
        <f t="shared" si="779"/>
        <v>#N/A</v>
      </c>
      <c r="Q765" s="164" t="e">
        <f t="shared" si="779"/>
        <v>#N/A</v>
      </c>
      <c r="R765" s="164" t="e">
        <f t="shared" si="779"/>
        <v>#N/A</v>
      </c>
      <c r="S765" s="164" t="e">
        <f t="shared" si="779"/>
        <v>#N/A</v>
      </c>
      <c r="T765" s="164" t="e">
        <f t="shared" si="779"/>
        <v>#N/A</v>
      </c>
      <c r="U765" s="164" t="e">
        <f t="shared" si="779"/>
        <v>#N/A</v>
      </c>
      <c r="V765" s="135" t="e">
        <f t="shared" si="779"/>
        <v>#N/A</v>
      </c>
      <c r="W765" s="135" t="e">
        <f t="shared" si="779"/>
        <v>#N/A</v>
      </c>
      <c r="X765" s="135" t="e">
        <f t="shared" si="779"/>
        <v>#N/A</v>
      </c>
      <c r="Y765" s="135" t="e">
        <f t="shared" si="779"/>
        <v>#N/A</v>
      </c>
      <c r="Z765" s="135" t="e">
        <f t="shared" si="779"/>
        <v>#N/A</v>
      </c>
      <c r="AA765" s="135" t="e">
        <f t="shared" si="779"/>
        <v>#N/A</v>
      </c>
      <c r="AB765" s="135" t="e">
        <f t="shared" si="779"/>
        <v>#N/A</v>
      </c>
    </row>
    <row r="766" spans="1:28" ht="15.5">
      <c r="A766" s="29" t="s">
        <v>193</v>
      </c>
      <c r="B766" s="30" t="str">
        <f t="shared" si="0"/>
        <v>PhilippinesJulita</v>
      </c>
      <c r="C766" s="29" t="s">
        <v>30</v>
      </c>
      <c r="D766" s="30" t="s">
        <v>1038</v>
      </c>
      <c r="E766" s="120">
        <v>0.22522200000000001</v>
      </c>
      <c r="F766" s="181">
        <v>5.0019848999999998E-2</v>
      </c>
      <c r="G766" s="181">
        <v>9.7591636999999995E-2</v>
      </c>
      <c r="H766" s="181">
        <v>0.19657271400000001</v>
      </c>
      <c r="I766" s="120">
        <v>0.309448</v>
      </c>
      <c r="J766" s="28" t="s">
        <v>1649</v>
      </c>
      <c r="K766" s="135" t="e">
        <f t="shared" ref="K766:AB766" si="780">NA()</f>
        <v>#N/A</v>
      </c>
      <c r="L766" s="135" t="e">
        <f t="shared" si="780"/>
        <v>#N/A</v>
      </c>
      <c r="M766" s="164" t="e">
        <f t="shared" si="780"/>
        <v>#N/A</v>
      </c>
      <c r="N766" s="164" t="e">
        <f t="shared" si="780"/>
        <v>#N/A</v>
      </c>
      <c r="O766" s="165" t="e">
        <f t="shared" si="780"/>
        <v>#N/A</v>
      </c>
      <c r="P766" s="135" t="e">
        <f t="shared" si="780"/>
        <v>#N/A</v>
      </c>
      <c r="Q766" s="164" t="e">
        <f t="shared" si="780"/>
        <v>#N/A</v>
      </c>
      <c r="R766" s="164" t="e">
        <f t="shared" si="780"/>
        <v>#N/A</v>
      </c>
      <c r="S766" s="164" t="e">
        <f t="shared" si="780"/>
        <v>#N/A</v>
      </c>
      <c r="T766" s="164" t="e">
        <f t="shared" si="780"/>
        <v>#N/A</v>
      </c>
      <c r="U766" s="164" t="e">
        <f t="shared" si="780"/>
        <v>#N/A</v>
      </c>
      <c r="V766" s="135" t="e">
        <f t="shared" si="780"/>
        <v>#N/A</v>
      </c>
      <c r="W766" s="135" t="e">
        <f t="shared" si="780"/>
        <v>#N/A</v>
      </c>
      <c r="X766" s="135" t="e">
        <f t="shared" si="780"/>
        <v>#N/A</v>
      </c>
      <c r="Y766" s="135" t="e">
        <f t="shared" si="780"/>
        <v>#N/A</v>
      </c>
      <c r="Z766" s="135" t="e">
        <f t="shared" si="780"/>
        <v>#N/A</v>
      </c>
      <c r="AA766" s="135" t="e">
        <f t="shared" si="780"/>
        <v>#N/A</v>
      </c>
      <c r="AB766" s="135" t="e">
        <f t="shared" si="780"/>
        <v>#N/A</v>
      </c>
    </row>
    <row r="767" spans="1:28" ht="15.5">
      <c r="A767" s="29" t="s">
        <v>193</v>
      </c>
      <c r="B767" s="30" t="str">
        <f t="shared" si="0"/>
        <v>PhilippinesKabacan</v>
      </c>
      <c r="C767" s="29" t="s">
        <v>30</v>
      </c>
      <c r="D767" s="30" t="s">
        <v>1382</v>
      </c>
      <c r="E767" s="120">
        <v>0.26604699999999998</v>
      </c>
      <c r="F767" s="181">
        <v>5.0638731999999999E-2</v>
      </c>
      <c r="G767" s="181">
        <v>0.10859007900000001</v>
      </c>
      <c r="H767" s="181">
        <v>0.218963448</v>
      </c>
      <c r="I767" s="120">
        <v>0.297462</v>
      </c>
      <c r="J767" s="28" t="s">
        <v>1649</v>
      </c>
      <c r="K767" s="135" t="e">
        <f t="shared" ref="K767:AB767" si="781">NA()</f>
        <v>#N/A</v>
      </c>
      <c r="L767" s="135" t="e">
        <f t="shared" si="781"/>
        <v>#N/A</v>
      </c>
      <c r="M767" s="164" t="e">
        <f t="shared" si="781"/>
        <v>#N/A</v>
      </c>
      <c r="N767" s="164" t="e">
        <f t="shared" si="781"/>
        <v>#N/A</v>
      </c>
      <c r="O767" s="165" t="e">
        <f t="shared" si="781"/>
        <v>#N/A</v>
      </c>
      <c r="P767" s="135" t="e">
        <f t="shared" si="781"/>
        <v>#N/A</v>
      </c>
      <c r="Q767" s="164" t="e">
        <f t="shared" si="781"/>
        <v>#N/A</v>
      </c>
      <c r="R767" s="164" t="e">
        <f t="shared" si="781"/>
        <v>#N/A</v>
      </c>
      <c r="S767" s="164" t="e">
        <f t="shared" si="781"/>
        <v>#N/A</v>
      </c>
      <c r="T767" s="164" t="e">
        <f t="shared" si="781"/>
        <v>#N/A</v>
      </c>
      <c r="U767" s="164" t="e">
        <f t="shared" si="781"/>
        <v>#N/A</v>
      </c>
      <c r="V767" s="135" t="e">
        <f t="shared" si="781"/>
        <v>#N/A</v>
      </c>
      <c r="W767" s="135" t="e">
        <f t="shared" si="781"/>
        <v>#N/A</v>
      </c>
      <c r="X767" s="135" t="e">
        <f t="shared" si="781"/>
        <v>#N/A</v>
      </c>
      <c r="Y767" s="135" t="e">
        <f t="shared" si="781"/>
        <v>#N/A</v>
      </c>
      <c r="Z767" s="135" t="e">
        <f t="shared" si="781"/>
        <v>#N/A</v>
      </c>
      <c r="AA767" s="135" t="e">
        <f t="shared" si="781"/>
        <v>#N/A</v>
      </c>
      <c r="AB767" s="135" t="e">
        <f t="shared" si="781"/>
        <v>#N/A</v>
      </c>
    </row>
    <row r="768" spans="1:28" ht="15.5">
      <c r="A768" s="29" t="s">
        <v>193</v>
      </c>
      <c r="B768" s="30" t="str">
        <f t="shared" si="0"/>
        <v>PhilippinesKabasalan</v>
      </c>
      <c r="C768" s="29" t="s">
        <v>30</v>
      </c>
      <c r="D768" s="30" t="s">
        <v>1190</v>
      </c>
      <c r="E768" s="120">
        <v>0.232542</v>
      </c>
      <c r="F768" s="181">
        <v>5.8755863999999998E-2</v>
      </c>
      <c r="G768" s="181">
        <v>0.106121436</v>
      </c>
      <c r="H768" s="181">
        <v>0.19280043299999999</v>
      </c>
      <c r="I768" s="120">
        <v>0.295381</v>
      </c>
      <c r="J768" s="28" t="s">
        <v>1649</v>
      </c>
      <c r="K768" s="135" t="e">
        <f t="shared" ref="K768:AB768" si="782">NA()</f>
        <v>#N/A</v>
      </c>
      <c r="L768" s="135" t="e">
        <f t="shared" si="782"/>
        <v>#N/A</v>
      </c>
      <c r="M768" s="164" t="e">
        <f t="shared" si="782"/>
        <v>#N/A</v>
      </c>
      <c r="N768" s="164" t="e">
        <f t="shared" si="782"/>
        <v>#N/A</v>
      </c>
      <c r="O768" s="165" t="e">
        <f t="shared" si="782"/>
        <v>#N/A</v>
      </c>
      <c r="P768" s="135" t="e">
        <f t="shared" si="782"/>
        <v>#N/A</v>
      </c>
      <c r="Q768" s="164" t="e">
        <f t="shared" si="782"/>
        <v>#N/A</v>
      </c>
      <c r="R768" s="164" t="e">
        <f t="shared" si="782"/>
        <v>#N/A</v>
      </c>
      <c r="S768" s="164" t="e">
        <f t="shared" si="782"/>
        <v>#N/A</v>
      </c>
      <c r="T768" s="164" t="e">
        <f t="shared" si="782"/>
        <v>#N/A</v>
      </c>
      <c r="U768" s="164" t="e">
        <f t="shared" si="782"/>
        <v>#N/A</v>
      </c>
      <c r="V768" s="135" t="e">
        <f t="shared" si="782"/>
        <v>#N/A</v>
      </c>
      <c r="W768" s="135" t="e">
        <f t="shared" si="782"/>
        <v>#N/A</v>
      </c>
      <c r="X768" s="135" t="e">
        <f t="shared" si="782"/>
        <v>#N/A</v>
      </c>
      <c r="Y768" s="135" t="e">
        <f t="shared" si="782"/>
        <v>#N/A</v>
      </c>
      <c r="Z768" s="135" t="e">
        <f t="shared" si="782"/>
        <v>#N/A</v>
      </c>
      <c r="AA768" s="135" t="e">
        <f t="shared" si="782"/>
        <v>#N/A</v>
      </c>
      <c r="AB768" s="135" t="e">
        <f t="shared" si="782"/>
        <v>#N/A</v>
      </c>
    </row>
    <row r="769" spans="1:28" ht="15.5">
      <c r="A769" s="29" t="s">
        <v>193</v>
      </c>
      <c r="B769" s="30" t="str">
        <f t="shared" si="0"/>
        <v>PhilippinesKabayan</v>
      </c>
      <c r="C769" s="29" t="s">
        <v>30</v>
      </c>
      <c r="D769" s="30" t="s">
        <v>1494</v>
      </c>
      <c r="E769" s="120">
        <v>0.23525599999999999</v>
      </c>
      <c r="F769" s="181">
        <v>4.7837484E-2</v>
      </c>
      <c r="G769" s="181">
        <v>9.1546527000000003E-2</v>
      </c>
      <c r="H769" s="181">
        <v>0.20432503299999999</v>
      </c>
      <c r="I769" s="120">
        <v>0.348165</v>
      </c>
      <c r="J769" s="28" t="s">
        <v>1649</v>
      </c>
      <c r="K769" s="135" t="e">
        <f t="shared" ref="K769:AB769" si="783">NA()</f>
        <v>#N/A</v>
      </c>
      <c r="L769" s="135" t="e">
        <f t="shared" si="783"/>
        <v>#N/A</v>
      </c>
      <c r="M769" s="164" t="e">
        <f t="shared" si="783"/>
        <v>#N/A</v>
      </c>
      <c r="N769" s="164" t="e">
        <f t="shared" si="783"/>
        <v>#N/A</v>
      </c>
      <c r="O769" s="165" t="e">
        <f t="shared" si="783"/>
        <v>#N/A</v>
      </c>
      <c r="P769" s="135" t="e">
        <f t="shared" si="783"/>
        <v>#N/A</v>
      </c>
      <c r="Q769" s="164" t="e">
        <f t="shared" si="783"/>
        <v>#N/A</v>
      </c>
      <c r="R769" s="164" t="e">
        <f t="shared" si="783"/>
        <v>#N/A</v>
      </c>
      <c r="S769" s="164" t="e">
        <f t="shared" si="783"/>
        <v>#N/A</v>
      </c>
      <c r="T769" s="164" t="e">
        <f t="shared" si="783"/>
        <v>#N/A</v>
      </c>
      <c r="U769" s="164" t="e">
        <f t="shared" si="783"/>
        <v>#N/A</v>
      </c>
      <c r="V769" s="135" t="e">
        <f t="shared" si="783"/>
        <v>#N/A</v>
      </c>
      <c r="W769" s="135" t="e">
        <f t="shared" si="783"/>
        <v>#N/A</v>
      </c>
      <c r="X769" s="135" t="e">
        <f t="shared" si="783"/>
        <v>#N/A</v>
      </c>
      <c r="Y769" s="135" t="e">
        <f t="shared" si="783"/>
        <v>#N/A</v>
      </c>
      <c r="Z769" s="135" t="e">
        <f t="shared" si="783"/>
        <v>#N/A</v>
      </c>
      <c r="AA769" s="135" t="e">
        <f t="shared" si="783"/>
        <v>#N/A</v>
      </c>
      <c r="AB769" s="135" t="e">
        <f t="shared" si="783"/>
        <v>#N/A</v>
      </c>
    </row>
    <row r="770" spans="1:28" ht="15.5">
      <c r="A770" s="29" t="s">
        <v>193</v>
      </c>
      <c r="B770" s="30" t="str">
        <f t="shared" si="0"/>
        <v>PhilippinesKabugao (Capital)</v>
      </c>
      <c r="C770" s="29" t="s">
        <v>30</v>
      </c>
      <c r="D770" s="30" t="s">
        <v>1542</v>
      </c>
      <c r="E770" s="120">
        <v>0.23930000000000001</v>
      </c>
      <c r="F770" s="181">
        <v>5.2841604E-2</v>
      </c>
      <c r="G770" s="181">
        <v>0.10639119499999999</v>
      </c>
      <c r="H770" s="181">
        <v>0.19534015599999999</v>
      </c>
      <c r="I770" s="120">
        <v>0.31730700000000001</v>
      </c>
      <c r="J770" s="28" t="s">
        <v>1649</v>
      </c>
      <c r="K770" s="135" t="e">
        <f t="shared" ref="K770:AB770" si="784">NA()</f>
        <v>#N/A</v>
      </c>
      <c r="L770" s="135" t="e">
        <f t="shared" si="784"/>
        <v>#N/A</v>
      </c>
      <c r="M770" s="164" t="e">
        <f t="shared" si="784"/>
        <v>#N/A</v>
      </c>
      <c r="N770" s="164" t="e">
        <f t="shared" si="784"/>
        <v>#N/A</v>
      </c>
      <c r="O770" s="165" t="e">
        <f t="shared" si="784"/>
        <v>#N/A</v>
      </c>
      <c r="P770" s="135" t="e">
        <f t="shared" si="784"/>
        <v>#N/A</v>
      </c>
      <c r="Q770" s="164" t="e">
        <f t="shared" si="784"/>
        <v>#N/A</v>
      </c>
      <c r="R770" s="164" t="e">
        <f t="shared" si="784"/>
        <v>#N/A</v>
      </c>
      <c r="S770" s="164" t="e">
        <f t="shared" si="784"/>
        <v>#N/A</v>
      </c>
      <c r="T770" s="164" t="e">
        <f t="shared" si="784"/>
        <v>#N/A</v>
      </c>
      <c r="U770" s="164" t="e">
        <f t="shared" si="784"/>
        <v>#N/A</v>
      </c>
      <c r="V770" s="135" t="e">
        <f t="shared" si="784"/>
        <v>#N/A</v>
      </c>
      <c r="W770" s="135" t="e">
        <f t="shared" si="784"/>
        <v>#N/A</v>
      </c>
      <c r="X770" s="135" t="e">
        <f t="shared" si="784"/>
        <v>#N/A</v>
      </c>
      <c r="Y770" s="135" t="e">
        <f t="shared" si="784"/>
        <v>#N/A</v>
      </c>
      <c r="Z770" s="135" t="e">
        <f t="shared" si="784"/>
        <v>#N/A</v>
      </c>
      <c r="AA770" s="135" t="e">
        <f t="shared" si="784"/>
        <v>#N/A</v>
      </c>
      <c r="AB770" s="135" t="e">
        <f t="shared" si="784"/>
        <v>#N/A</v>
      </c>
    </row>
    <row r="771" spans="1:28" ht="15.5">
      <c r="A771" s="29" t="s">
        <v>193</v>
      </c>
      <c r="B771" s="30" t="str">
        <f t="shared" si="0"/>
        <v>PhilippinesKabuntalan (Tumbao)</v>
      </c>
      <c r="C771" s="29" t="s">
        <v>30</v>
      </c>
      <c r="D771" s="30" t="s">
        <v>1626</v>
      </c>
      <c r="E771" s="120">
        <v>0.24340100000000001</v>
      </c>
      <c r="F771" s="181">
        <v>5.9851818000000001E-2</v>
      </c>
      <c r="G771" s="181">
        <v>0.10517480899999999</v>
      </c>
      <c r="H771" s="181">
        <v>0.17660338</v>
      </c>
      <c r="I771" s="120">
        <v>0.25121599999999999</v>
      </c>
      <c r="J771" s="28" t="s">
        <v>1649</v>
      </c>
      <c r="K771" s="135" t="e">
        <f t="shared" ref="K771:AB771" si="785">NA()</f>
        <v>#N/A</v>
      </c>
      <c r="L771" s="135" t="e">
        <f t="shared" si="785"/>
        <v>#N/A</v>
      </c>
      <c r="M771" s="164" t="e">
        <f t="shared" si="785"/>
        <v>#N/A</v>
      </c>
      <c r="N771" s="164" t="e">
        <f t="shared" si="785"/>
        <v>#N/A</v>
      </c>
      <c r="O771" s="165" t="e">
        <f t="shared" si="785"/>
        <v>#N/A</v>
      </c>
      <c r="P771" s="135" t="e">
        <f t="shared" si="785"/>
        <v>#N/A</v>
      </c>
      <c r="Q771" s="164" t="e">
        <f t="shared" si="785"/>
        <v>#N/A</v>
      </c>
      <c r="R771" s="164" t="e">
        <f t="shared" si="785"/>
        <v>#N/A</v>
      </c>
      <c r="S771" s="164" t="e">
        <f t="shared" si="785"/>
        <v>#N/A</v>
      </c>
      <c r="T771" s="164" t="e">
        <f t="shared" si="785"/>
        <v>#N/A</v>
      </c>
      <c r="U771" s="164" t="e">
        <f t="shared" si="785"/>
        <v>#N/A</v>
      </c>
      <c r="V771" s="135" t="e">
        <f t="shared" si="785"/>
        <v>#N/A</v>
      </c>
      <c r="W771" s="135" t="e">
        <f t="shared" si="785"/>
        <v>#N/A</v>
      </c>
      <c r="X771" s="135" t="e">
        <f t="shared" si="785"/>
        <v>#N/A</v>
      </c>
      <c r="Y771" s="135" t="e">
        <f t="shared" si="785"/>
        <v>#N/A</v>
      </c>
      <c r="Z771" s="135" t="e">
        <f t="shared" si="785"/>
        <v>#N/A</v>
      </c>
      <c r="AA771" s="135" t="e">
        <f t="shared" si="785"/>
        <v>#N/A</v>
      </c>
      <c r="AB771" s="135" t="e">
        <f t="shared" si="785"/>
        <v>#N/A</v>
      </c>
    </row>
    <row r="772" spans="1:28" ht="15.5">
      <c r="A772" s="29" t="s">
        <v>193</v>
      </c>
      <c r="B772" s="30" t="str">
        <f t="shared" si="0"/>
        <v>PhilippinesKadingilan</v>
      </c>
      <c r="C772" s="29" t="s">
        <v>30</v>
      </c>
      <c r="D772" s="30" t="s">
        <v>1212</v>
      </c>
      <c r="E772" s="120">
        <v>0.22564999999999999</v>
      </c>
      <c r="F772" s="181">
        <v>6.0098288999999999E-2</v>
      </c>
      <c r="G772" s="181">
        <v>0.105749304</v>
      </c>
      <c r="H772" s="181">
        <v>0.17768961999999999</v>
      </c>
      <c r="I772" s="120">
        <v>0.29451100000000002</v>
      </c>
      <c r="J772" s="28" t="s">
        <v>1649</v>
      </c>
      <c r="K772" s="135" t="e">
        <f t="shared" ref="K772:AB772" si="786">NA()</f>
        <v>#N/A</v>
      </c>
      <c r="L772" s="135" t="e">
        <f t="shared" si="786"/>
        <v>#N/A</v>
      </c>
      <c r="M772" s="164" t="e">
        <f t="shared" si="786"/>
        <v>#N/A</v>
      </c>
      <c r="N772" s="164" t="e">
        <f t="shared" si="786"/>
        <v>#N/A</v>
      </c>
      <c r="O772" s="165" t="e">
        <f t="shared" si="786"/>
        <v>#N/A</v>
      </c>
      <c r="P772" s="135" t="e">
        <f t="shared" si="786"/>
        <v>#N/A</v>
      </c>
      <c r="Q772" s="164" t="e">
        <f t="shared" si="786"/>
        <v>#N/A</v>
      </c>
      <c r="R772" s="164" t="e">
        <f t="shared" si="786"/>
        <v>#N/A</v>
      </c>
      <c r="S772" s="164" t="e">
        <f t="shared" si="786"/>
        <v>#N/A</v>
      </c>
      <c r="T772" s="164" t="e">
        <f t="shared" si="786"/>
        <v>#N/A</v>
      </c>
      <c r="U772" s="164" t="e">
        <f t="shared" si="786"/>
        <v>#N/A</v>
      </c>
      <c r="V772" s="135" t="e">
        <f t="shared" si="786"/>
        <v>#N/A</v>
      </c>
      <c r="W772" s="135" t="e">
        <f t="shared" si="786"/>
        <v>#N/A</v>
      </c>
      <c r="X772" s="135" t="e">
        <f t="shared" si="786"/>
        <v>#N/A</v>
      </c>
      <c r="Y772" s="135" t="e">
        <f t="shared" si="786"/>
        <v>#N/A</v>
      </c>
      <c r="Z772" s="135" t="e">
        <f t="shared" si="786"/>
        <v>#N/A</v>
      </c>
      <c r="AA772" s="135" t="e">
        <f t="shared" si="786"/>
        <v>#N/A</v>
      </c>
      <c r="AB772" s="135" t="e">
        <f t="shared" si="786"/>
        <v>#N/A</v>
      </c>
    </row>
    <row r="773" spans="1:28" ht="15.5">
      <c r="A773" s="29" t="s">
        <v>193</v>
      </c>
      <c r="B773" s="30" t="str">
        <f t="shared" si="0"/>
        <v>PhilippinesKalamansig</v>
      </c>
      <c r="C773" s="29" t="s">
        <v>30</v>
      </c>
      <c r="D773" s="30" t="s">
        <v>1413</v>
      </c>
      <c r="E773" s="120">
        <v>0.24360499999999999</v>
      </c>
      <c r="F773" s="181">
        <v>5.8827127E-2</v>
      </c>
      <c r="G773" s="181">
        <v>0.11510630099999999</v>
      </c>
      <c r="H773" s="181">
        <v>0.208239059</v>
      </c>
      <c r="I773" s="120">
        <v>0.30114800000000003</v>
      </c>
      <c r="J773" s="28" t="s">
        <v>1649</v>
      </c>
      <c r="K773" s="135" t="e">
        <f t="shared" ref="K773:AB773" si="787">NA()</f>
        <v>#N/A</v>
      </c>
      <c r="L773" s="135" t="e">
        <f t="shared" si="787"/>
        <v>#N/A</v>
      </c>
      <c r="M773" s="164" t="e">
        <f t="shared" si="787"/>
        <v>#N/A</v>
      </c>
      <c r="N773" s="164" t="e">
        <f t="shared" si="787"/>
        <v>#N/A</v>
      </c>
      <c r="O773" s="165" t="e">
        <f t="shared" si="787"/>
        <v>#N/A</v>
      </c>
      <c r="P773" s="135" t="e">
        <f t="shared" si="787"/>
        <v>#N/A</v>
      </c>
      <c r="Q773" s="164" t="e">
        <f t="shared" si="787"/>
        <v>#N/A</v>
      </c>
      <c r="R773" s="164" t="e">
        <f t="shared" si="787"/>
        <v>#N/A</v>
      </c>
      <c r="S773" s="164" t="e">
        <f t="shared" si="787"/>
        <v>#N/A</v>
      </c>
      <c r="T773" s="164" t="e">
        <f t="shared" si="787"/>
        <v>#N/A</v>
      </c>
      <c r="U773" s="164" t="e">
        <f t="shared" si="787"/>
        <v>#N/A</v>
      </c>
      <c r="V773" s="135" t="e">
        <f t="shared" si="787"/>
        <v>#N/A</v>
      </c>
      <c r="W773" s="135" t="e">
        <f t="shared" si="787"/>
        <v>#N/A</v>
      </c>
      <c r="X773" s="135" t="e">
        <f t="shared" si="787"/>
        <v>#N/A</v>
      </c>
      <c r="Y773" s="135" t="e">
        <f t="shared" si="787"/>
        <v>#N/A</v>
      </c>
      <c r="Z773" s="135" t="e">
        <f t="shared" si="787"/>
        <v>#N/A</v>
      </c>
      <c r="AA773" s="135" t="e">
        <f t="shared" si="787"/>
        <v>#N/A</v>
      </c>
      <c r="AB773" s="135" t="e">
        <f t="shared" si="787"/>
        <v>#N/A</v>
      </c>
    </row>
    <row r="774" spans="1:28" ht="15.5">
      <c r="A774" s="29" t="s">
        <v>193</v>
      </c>
      <c r="B774" s="30" t="str">
        <f t="shared" si="0"/>
        <v>PhilippinesKalawit</v>
      </c>
      <c r="C774" s="29" t="s">
        <v>30</v>
      </c>
      <c r="D774" s="30" t="s">
        <v>1157</v>
      </c>
      <c r="E774" s="120">
        <v>0.2147</v>
      </c>
      <c r="F774" s="181">
        <v>5.6827318000000002E-2</v>
      </c>
      <c r="G774" s="181">
        <v>0.10024118799999999</v>
      </c>
      <c r="H774" s="181">
        <v>0.176194305</v>
      </c>
      <c r="I774" s="120">
        <v>0.27305000000000001</v>
      </c>
      <c r="J774" s="28" t="s">
        <v>1649</v>
      </c>
      <c r="K774" s="135" t="e">
        <f t="shared" ref="K774:AB774" si="788">NA()</f>
        <v>#N/A</v>
      </c>
      <c r="L774" s="135" t="e">
        <f t="shared" si="788"/>
        <v>#N/A</v>
      </c>
      <c r="M774" s="164" t="e">
        <f t="shared" si="788"/>
        <v>#N/A</v>
      </c>
      <c r="N774" s="164" t="e">
        <f t="shared" si="788"/>
        <v>#N/A</v>
      </c>
      <c r="O774" s="165" t="e">
        <f t="shared" si="788"/>
        <v>#N/A</v>
      </c>
      <c r="P774" s="135" t="e">
        <f t="shared" si="788"/>
        <v>#N/A</v>
      </c>
      <c r="Q774" s="164" t="e">
        <f t="shared" si="788"/>
        <v>#N/A</v>
      </c>
      <c r="R774" s="164" t="e">
        <f t="shared" si="788"/>
        <v>#N/A</v>
      </c>
      <c r="S774" s="164" t="e">
        <f t="shared" si="788"/>
        <v>#N/A</v>
      </c>
      <c r="T774" s="164" t="e">
        <f t="shared" si="788"/>
        <v>#N/A</v>
      </c>
      <c r="U774" s="164" t="e">
        <f t="shared" si="788"/>
        <v>#N/A</v>
      </c>
      <c r="V774" s="135" t="e">
        <f t="shared" si="788"/>
        <v>#N/A</v>
      </c>
      <c r="W774" s="135" t="e">
        <f t="shared" si="788"/>
        <v>#N/A</v>
      </c>
      <c r="X774" s="135" t="e">
        <f t="shared" si="788"/>
        <v>#N/A</v>
      </c>
      <c r="Y774" s="135" t="e">
        <f t="shared" si="788"/>
        <v>#N/A</v>
      </c>
      <c r="Z774" s="135" t="e">
        <f t="shared" si="788"/>
        <v>#N/A</v>
      </c>
      <c r="AA774" s="135" t="e">
        <f t="shared" si="788"/>
        <v>#N/A</v>
      </c>
      <c r="AB774" s="135" t="e">
        <f t="shared" si="788"/>
        <v>#N/A</v>
      </c>
    </row>
    <row r="775" spans="1:28" ht="15.5">
      <c r="A775" s="29" t="s">
        <v>193</v>
      </c>
      <c r="B775" s="30" t="str">
        <f t="shared" si="0"/>
        <v>PhilippinesKalayaan</v>
      </c>
      <c r="C775" s="29" t="s">
        <v>30</v>
      </c>
      <c r="D775" s="30" t="s">
        <v>606</v>
      </c>
      <c r="E775" s="120">
        <v>0.248284</v>
      </c>
      <c r="F775" s="181">
        <v>4.8394661999999998E-2</v>
      </c>
      <c r="G775" s="181">
        <v>9.5936553999999993E-2</v>
      </c>
      <c r="H775" s="181">
        <v>0.19502835499999999</v>
      </c>
      <c r="I775" s="120">
        <v>0.31778499999999998</v>
      </c>
      <c r="J775" s="28" t="s">
        <v>1649</v>
      </c>
      <c r="K775" s="135" t="e">
        <f t="shared" ref="K775:AB775" si="789">NA()</f>
        <v>#N/A</v>
      </c>
      <c r="L775" s="135" t="e">
        <f t="shared" si="789"/>
        <v>#N/A</v>
      </c>
      <c r="M775" s="164" t="e">
        <f t="shared" si="789"/>
        <v>#N/A</v>
      </c>
      <c r="N775" s="164" t="e">
        <f t="shared" si="789"/>
        <v>#N/A</v>
      </c>
      <c r="O775" s="165" t="e">
        <f t="shared" si="789"/>
        <v>#N/A</v>
      </c>
      <c r="P775" s="135" t="e">
        <f t="shared" si="789"/>
        <v>#N/A</v>
      </c>
      <c r="Q775" s="164" t="e">
        <f t="shared" si="789"/>
        <v>#N/A</v>
      </c>
      <c r="R775" s="164" t="e">
        <f t="shared" si="789"/>
        <v>#N/A</v>
      </c>
      <c r="S775" s="164" t="e">
        <f t="shared" si="789"/>
        <v>#N/A</v>
      </c>
      <c r="T775" s="164" t="e">
        <f t="shared" si="789"/>
        <v>#N/A</v>
      </c>
      <c r="U775" s="164" t="e">
        <f t="shared" si="789"/>
        <v>#N/A</v>
      </c>
      <c r="V775" s="135" t="e">
        <f t="shared" si="789"/>
        <v>#N/A</v>
      </c>
      <c r="W775" s="135" t="e">
        <f t="shared" si="789"/>
        <v>#N/A</v>
      </c>
      <c r="X775" s="135" t="e">
        <f t="shared" si="789"/>
        <v>#N/A</v>
      </c>
      <c r="Y775" s="135" t="e">
        <f t="shared" si="789"/>
        <v>#N/A</v>
      </c>
      <c r="Z775" s="135" t="e">
        <f t="shared" si="789"/>
        <v>#N/A</v>
      </c>
      <c r="AA775" s="135" t="e">
        <f t="shared" si="789"/>
        <v>#N/A</v>
      </c>
      <c r="AB775" s="135" t="e">
        <f t="shared" si="789"/>
        <v>#N/A</v>
      </c>
    </row>
    <row r="776" spans="1:28" ht="15.5">
      <c r="A776" s="29" t="s">
        <v>193</v>
      </c>
      <c r="B776" s="30" t="str">
        <f t="shared" si="0"/>
        <v>PhilippinesKalibo (Capital)</v>
      </c>
      <c r="C776" s="29" t="s">
        <v>30</v>
      </c>
      <c r="D776" s="30" t="s">
        <v>799</v>
      </c>
      <c r="E776" s="120">
        <v>0.26102599999999998</v>
      </c>
      <c r="F776" s="181">
        <v>4.4885553000000002E-2</v>
      </c>
      <c r="G776" s="181">
        <v>9.2289560000000007E-2</v>
      </c>
      <c r="H776" s="181">
        <v>0.18976490300000001</v>
      </c>
      <c r="I776" s="120">
        <v>0.32586100000000001</v>
      </c>
      <c r="J776" s="28" t="s">
        <v>1649</v>
      </c>
      <c r="K776" s="135" t="e">
        <f t="shared" ref="K776:AB776" si="790">NA()</f>
        <v>#N/A</v>
      </c>
      <c r="L776" s="135" t="e">
        <f t="shared" si="790"/>
        <v>#N/A</v>
      </c>
      <c r="M776" s="164" t="e">
        <f t="shared" si="790"/>
        <v>#N/A</v>
      </c>
      <c r="N776" s="164" t="e">
        <f t="shared" si="790"/>
        <v>#N/A</v>
      </c>
      <c r="O776" s="165" t="e">
        <f t="shared" si="790"/>
        <v>#N/A</v>
      </c>
      <c r="P776" s="135" t="e">
        <f t="shared" si="790"/>
        <v>#N/A</v>
      </c>
      <c r="Q776" s="164" t="e">
        <f t="shared" si="790"/>
        <v>#N/A</v>
      </c>
      <c r="R776" s="164" t="e">
        <f t="shared" si="790"/>
        <v>#N/A</v>
      </c>
      <c r="S776" s="164" t="e">
        <f t="shared" si="790"/>
        <v>#N/A</v>
      </c>
      <c r="T776" s="164" t="e">
        <f t="shared" si="790"/>
        <v>#N/A</v>
      </c>
      <c r="U776" s="164" t="e">
        <f t="shared" si="790"/>
        <v>#N/A</v>
      </c>
      <c r="V776" s="135" t="e">
        <f t="shared" si="790"/>
        <v>#N/A</v>
      </c>
      <c r="W776" s="135" t="e">
        <f t="shared" si="790"/>
        <v>#N/A</v>
      </c>
      <c r="X776" s="135" t="e">
        <f t="shared" si="790"/>
        <v>#N/A</v>
      </c>
      <c r="Y776" s="135" t="e">
        <f t="shared" si="790"/>
        <v>#N/A</v>
      </c>
      <c r="Z776" s="135" t="e">
        <f t="shared" si="790"/>
        <v>#N/A</v>
      </c>
      <c r="AA776" s="135" t="e">
        <f t="shared" si="790"/>
        <v>#N/A</v>
      </c>
      <c r="AB776" s="135" t="e">
        <f t="shared" si="790"/>
        <v>#N/A</v>
      </c>
    </row>
    <row r="777" spans="1:28" ht="15.5">
      <c r="A777" s="29" t="s">
        <v>193</v>
      </c>
      <c r="B777" s="30" t="str">
        <f t="shared" si="0"/>
        <v>PhilippinesKalilangan</v>
      </c>
      <c r="C777" s="29" t="s">
        <v>30</v>
      </c>
      <c r="D777" s="30" t="s">
        <v>1213</v>
      </c>
      <c r="E777" s="120">
        <v>0.237735</v>
      </c>
      <c r="F777" s="181">
        <v>5.8604360000000001E-2</v>
      </c>
      <c r="G777" s="181">
        <v>0.10756953</v>
      </c>
      <c r="H777" s="181">
        <v>0.19028388700000001</v>
      </c>
      <c r="I777" s="120">
        <v>0.29600199999999999</v>
      </c>
      <c r="J777" s="28" t="s">
        <v>1649</v>
      </c>
      <c r="K777" s="135" t="e">
        <f t="shared" ref="K777:AB777" si="791">NA()</f>
        <v>#N/A</v>
      </c>
      <c r="L777" s="135" t="e">
        <f t="shared" si="791"/>
        <v>#N/A</v>
      </c>
      <c r="M777" s="164" t="e">
        <f t="shared" si="791"/>
        <v>#N/A</v>
      </c>
      <c r="N777" s="164" t="e">
        <f t="shared" si="791"/>
        <v>#N/A</v>
      </c>
      <c r="O777" s="165" t="e">
        <f t="shared" si="791"/>
        <v>#N/A</v>
      </c>
      <c r="P777" s="135" t="e">
        <f t="shared" si="791"/>
        <v>#N/A</v>
      </c>
      <c r="Q777" s="164" t="e">
        <f t="shared" si="791"/>
        <v>#N/A</v>
      </c>
      <c r="R777" s="164" t="e">
        <f t="shared" si="791"/>
        <v>#N/A</v>
      </c>
      <c r="S777" s="164" t="e">
        <f t="shared" si="791"/>
        <v>#N/A</v>
      </c>
      <c r="T777" s="164" t="e">
        <f t="shared" si="791"/>
        <v>#N/A</v>
      </c>
      <c r="U777" s="164" t="e">
        <f t="shared" si="791"/>
        <v>#N/A</v>
      </c>
      <c r="V777" s="135" t="e">
        <f t="shared" si="791"/>
        <v>#N/A</v>
      </c>
      <c r="W777" s="135" t="e">
        <f t="shared" si="791"/>
        <v>#N/A</v>
      </c>
      <c r="X777" s="135" t="e">
        <f t="shared" si="791"/>
        <v>#N/A</v>
      </c>
      <c r="Y777" s="135" t="e">
        <f t="shared" si="791"/>
        <v>#N/A</v>
      </c>
      <c r="Z777" s="135" t="e">
        <f t="shared" si="791"/>
        <v>#N/A</v>
      </c>
      <c r="AA777" s="135" t="e">
        <f t="shared" si="791"/>
        <v>#N/A</v>
      </c>
      <c r="AB777" s="135" t="e">
        <f t="shared" si="791"/>
        <v>#N/A</v>
      </c>
    </row>
    <row r="778" spans="1:28" ht="15.5">
      <c r="A778" s="29" t="s">
        <v>193</v>
      </c>
      <c r="B778" s="30" t="str">
        <f t="shared" si="0"/>
        <v>PhilippinesKalingalan Caluang</v>
      </c>
      <c r="C778" s="29" t="s">
        <v>30</v>
      </c>
      <c r="D778" s="30" t="s">
        <v>1656</v>
      </c>
      <c r="E778" s="120">
        <v>0.27582600000000002</v>
      </c>
      <c r="F778" s="181">
        <v>7.5458548E-2</v>
      </c>
      <c r="G778" s="181">
        <v>0.14087496399999999</v>
      </c>
      <c r="H778" s="181">
        <v>0.20958595999999999</v>
      </c>
      <c r="I778" s="120">
        <v>0.257579</v>
      </c>
      <c r="J778" s="28" t="s">
        <v>1649</v>
      </c>
      <c r="K778" s="135" t="e">
        <f t="shared" ref="K778:AB778" si="792">NA()</f>
        <v>#N/A</v>
      </c>
      <c r="L778" s="135" t="e">
        <f t="shared" si="792"/>
        <v>#N/A</v>
      </c>
      <c r="M778" s="164" t="e">
        <f t="shared" si="792"/>
        <v>#N/A</v>
      </c>
      <c r="N778" s="164" t="e">
        <f t="shared" si="792"/>
        <v>#N/A</v>
      </c>
      <c r="O778" s="165" t="e">
        <f t="shared" si="792"/>
        <v>#N/A</v>
      </c>
      <c r="P778" s="135" t="e">
        <f t="shared" si="792"/>
        <v>#N/A</v>
      </c>
      <c r="Q778" s="164" t="e">
        <f t="shared" si="792"/>
        <v>#N/A</v>
      </c>
      <c r="R778" s="164" t="e">
        <f t="shared" si="792"/>
        <v>#N/A</v>
      </c>
      <c r="S778" s="164" t="e">
        <f t="shared" si="792"/>
        <v>#N/A</v>
      </c>
      <c r="T778" s="164" t="e">
        <f t="shared" si="792"/>
        <v>#N/A</v>
      </c>
      <c r="U778" s="164" t="e">
        <f t="shared" si="792"/>
        <v>#N/A</v>
      </c>
      <c r="V778" s="135" t="e">
        <f t="shared" si="792"/>
        <v>#N/A</v>
      </c>
      <c r="W778" s="135" t="e">
        <f t="shared" si="792"/>
        <v>#N/A</v>
      </c>
      <c r="X778" s="135" t="e">
        <f t="shared" si="792"/>
        <v>#N/A</v>
      </c>
      <c r="Y778" s="135" t="e">
        <f t="shared" si="792"/>
        <v>#N/A</v>
      </c>
      <c r="Z778" s="135" t="e">
        <f t="shared" si="792"/>
        <v>#N/A</v>
      </c>
      <c r="AA778" s="135" t="e">
        <f t="shared" si="792"/>
        <v>#N/A</v>
      </c>
      <c r="AB778" s="135" t="e">
        <f t="shared" si="792"/>
        <v>#N/A</v>
      </c>
    </row>
    <row r="779" spans="1:28" ht="15.5">
      <c r="A779" s="29" t="s">
        <v>193</v>
      </c>
      <c r="B779" s="30" t="str">
        <f t="shared" si="0"/>
        <v>PhilippinesKananga</v>
      </c>
      <c r="C779" s="29" t="s">
        <v>30</v>
      </c>
      <c r="D779" s="30" t="s">
        <v>1039</v>
      </c>
      <c r="E779" s="120">
        <v>0.22775100000000001</v>
      </c>
      <c r="F779" s="181">
        <v>5.8046840000000002E-2</v>
      </c>
      <c r="G779" s="181">
        <v>0.108669907</v>
      </c>
      <c r="H779" s="181">
        <v>0.19681838300000001</v>
      </c>
      <c r="I779" s="120">
        <v>0.293186</v>
      </c>
      <c r="J779" s="28" t="s">
        <v>1649</v>
      </c>
      <c r="K779" s="135" t="e">
        <f t="shared" ref="K779:AB779" si="793">NA()</f>
        <v>#N/A</v>
      </c>
      <c r="L779" s="135" t="e">
        <f t="shared" si="793"/>
        <v>#N/A</v>
      </c>
      <c r="M779" s="164" t="e">
        <f t="shared" si="793"/>
        <v>#N/A</v>
      </c>
      <c r="N779" s="164" t="e">
        <f t="shared" si="793"/>
        <v>#N/A</v>
      </c>
      <c r="O779" s="165" t="e">
        <f t="shared" si="793"/>
        <v>#N/A</v>
      </c>
      <c r="P779" s="135" t="e">
        <f t="shared" si="793"/>
        <v>#N/A</v>
      </c>
      <c r="Q779" s="164" t="e">
        <f t="shared" si="793"/>
        <v>#N/A</v>
      </c>
      <c r="R779" s="164" t="e">
        <f t="shared" si="793"/>
        <v>#N/A</v>
      </c>
      <c r="S779" s="164" t="e">
        <f t="shared" si="793"/>
        <v>#N/A</v>
      </c>
      <c r="T779" s="164" t="e">
        <f t="shared" si="793"/>
        <v>#N/A</v>
      </c>
      <c r="U779" s="164" t="e">
        <f t="shared" si="793"/>
        <v>#N/A</v>
      </c>
      <c r="V779" s="135" t="e">
        <f t="shared" si="793"/>
        <v>#N/A</v>
      </c>
      <c r="W779" s="135" t="e">
        <f t="shared" si="793"/>
        <v>#N/A</v>
      </c>
      <c r="X779" s="135" t="e">
        <f t="shared" si="793"/>
        <v>#N/A</v>
      </c>
      <c r="Y779" s="135" t="e">
        <f t="shared" si="793"/>
        <v>#N/A</v>
      </c>
      <c r="Z779" s="135" t="e">
        <f t="shared" si="793"/>
        <v>#N/A</v>
      </c>
      <c r="AA779" s="135" t="e">
        <f t="shared" si="793"/>
        <v>#N/A</v>
      </c>
      <c r="AB779" s="135" t="e">
        <f t="shared" si="793"/>
        <v>#N/A</v>
      </c>
    </row>
    <row r="780" spans="1:28" ht="15.5">
      <c r="A780" s="29" t="s">
        <v>193</v>
      </c>
      <c r="B780" s="30" t="str">
        <f t="shared" si="0"/>
        <v>PhilippinesKapai</v>
      </c>
      <c r="C780" s="29" t="s">
        <v>30</v>
      </c>
      <c r="D780" s="30" t="s">
        <v>1573</v>
      </c>
      <c r="E780" s="120">
        <v>0.242035</v>
      </c>
      <c r="F780" s="181">
        <v>6.9281253000000001E-2</v>
      </c>
      <c r="G780" s="181">
        <v>0.125172012</v>
      </c>
      <c r="H780" s="181">
        <v>0.19143643499999999</v>
      </c>
      <c r="I780" s="120">
        <v>0.224304</v>
      </c>
      <c r="J780" s="28" t="s">
        <v>1649</v>
      </c>
      <c r="K780" s="135" t="e">
        <f t="shared" ref="K780:AB780" si="794">NA()</f>
        <v>#N/A</v>
      </c>
      <c r="L780" s="135" t="e">
        <f t="shared" si="794"/>
        <v>#N/A</v>
      </c>
      <c r="M780" s="164" t="e">
        <f t="shared" si="794"/>
        <v>#N/A</v>
      </c>
      <c r="N780" s="164" t="e">
        <f t="shared" si="794"/>
        <v>#N/A</v>
      </c>
      <c r="O780" s="165" t="e">
        <f t="shared" si="794"/>
        <v>#N/A</v>
      </c>
      <c r="P780" s="135" t="e">
        <f t="shared" si="794"/>
        <v>#N/A</v>
      </c>
      <c r="Q780" s="164" t="e">
        <f t="shared" si="794"/>
        <v>#N/A</v>
      </c>
      <c r="R780" s="164" t="e">
        <f t="shared" si="794"/>
        <v>#N/A</v>
      </c>
      <c r="S780" s="164" t="e">
        <f t="shared" si="794"/>
        <v>#N/A</v>
      </c>
      <c r="T780" s="164" t="e">
        <f t="shared" si="794"/>
        <v>#N/A</v>
      </c>
      <c r="U780" s="164" t="e">
        <f t="shared" si="794"/>
        <v>#N/A</v>
      </c>
      <c r="V780" s="135" t="e">
        <f t="shared" si="794"/>
        <v>#N/A</v>
      </c>
      <c r="W780" s="135" t="e">
        <f t="shared" si="794"/>
        <v>#N/A</v>
      </c>
      <c r="X780" s="135" t="e">
        <f t="shared" si="794"/>
        <v>#N/A</v>
      </c>
      <c r="Y780" s="135" t="e">
        <f t="shared" si="794"/>
        <v>#N/A</v>
      </c>
      <c r="Z780" s="135" t="e">
        <f t="shared" si="794"/>
        <v>#N/A</v>
      </c>
      <c r="AA780" s="135" t="e">
        <f t="shared" si="794"/>
        <v>#N/A</v>
      </c>
      <c r="AB780" s="135" t="e">
        <f t="shared" si="794"/>
        <v>#N/A</v>
      </c>
    </row>
    <row r="781" spans="1:28" ht="15.5">
      <c r="A781" s="29" t="s">
        <v>193</v>
      </c>
      <c r="B781" s="30" t="str">
        <f t="shared" si="0"/>
        <v>PhilippinesKapalong</v>
      </c>
      <c r="C781" s="29" t="s">
        <v>30</v>
      </c>
      <c r="D781" s="30" t="s">
        <v>1330</v>
      </c>
      <c r="E781" s="120">
        <v>0.24829000000000001</v>
      </c>
      <c r="F781" s="181">
        <v>5.0658946000000003E-2</v>
      </c>
      <c r="G781" s="181">
        <v>9.9772053999999999E-2</v>
      </c>
      <c r="H781" s="181">
        <v>0.195614012</v>
      </c>
      <c r="I781" s="120">
        <v>0.30789699999999998</v>
      </c>
      <c r="J781" s="28" t="s">
        <v>1649</v>
      </c>
      <c r="K781" s="135" t="e">
        <f t="shared" ref="K781:AB781" si="795">NA()</f>
        <v>#N/A</v>
      </c>
      <c r="L781" s="135" t="e">
        <f t="shared" si="795"/>
        <v>#N/A</v>
      </c>
      <c r="M781" s="164" t="e">
        <f t="shared" si="795"/>
        <v>#N/A</v>
      </c>
      <c r="N781" s="164" t="e">
        <f t="shared" si="795"/>
        <v>#N/A</v>
      </c>
      <c r="O781" s="165" t="e">
        <f t="shared" si="795"/>
        <v>#N/A</v>
      </c>
      <c r="P781" s="135" t="e">
        <f t="shared" si="795"/>
        <v>#N/A</v>
      </c>
      <c r="Q781" s="164" t="e">
        <f t="shared" si="795"/>
        <v>#N/A</v>
      </c>
      <c r="R781" s="164" t="e">
        <f t="shared" si="795"/>
        <v>#N/A</v>
      </c>
      <c r="S781" s="164" t="e">
        <f t="shared" si="795"/>
        <v>#N/A</v>
      </c>
      <c r="T781" s="164" t="e">
        <f t="shared" si="795"/>
        <v>#N/A</v>
      </c>
      <c r="U781" s="164" t="e">
        <f t="shared" si="795"/>
        <v>#N/A</v>
      </c>
      <c r="V781" s="135" t="e">
        <f t="shared" si="795"/>
        <v>#N/A</v>
      </c>
      <c r="W781" s="135" t="e">
        <f t="shared" si="795"/>
        <v>#N/A</v>
      </c>
      <c r="X781" s="135" t="e">
        <f t="shared" si="795"/>
        <v>#N/A</v>
      </c>
      <c r="Y781" s="135" t="e">
        <f t="shared" si="795"/>
        <v>#N/A</v>
      </c>
      <c r="Z781" s="135" t="e">
        <f t="shared" si="795"/>
        <v>#N/A</v>
      </c>
      <c r="AA781" s="135" t="e">
        <f t="shared" si="795"/>
        <v>#N/A</v>
      </c>
      <c r="AB781" s="135" t="e">
        <f t="shared" si="795"/>
        <v>#N/A</v>
      </c>
    </row>
    <row r="782" spans="1:28" ht="15.5">
      <c r="A782" s="29" t="s">
        <v>193</v>
      </c>
      <c r="B782" s="30" t="str">
        <f t="shared" si="0"/>
        <v>PhilippinesKapangan</v>
      </c>
      <c r="C782" s="29" t="s">
        <v>30</v>
      </c>
      <c r="D782" s="30" t="s">
        <v>1496</v>
      </c>
      <c r="E782" s="120">
        <v>0.22065000000000001</v>
      </c>
      <c r="F782" s="181">
        <v>4.5503848E-2</v>
      </c>
      <c r="G782" s="181">
        <v>9.2505552000000005E-2</v>
      </c>
      <c r="H782" s="181">
        <v>0.18289344599999999</v>
      </c>
      <c r="I782" s="120">
        <v>0.35478500000000002</v>
      </c>
      <c r="J782" s="28" t="s">
        <v>1649</v>
      </c>
      <c r="K782" s="135" t="e">
        <f t="shared" ref="K782:AB782" si="796">NA()</f>
        <v>#N/A</v>
      </c>
      <c r="L782" s="135" t="e">
        <f t="shared" si="796"/>
        <v>#N/A</v>
      </c>
      <c r="M782" s="164" t="e">
        <f t="shared" si="796"/>
        <v>#N/A</v>
      </c>
      <c r="N782" s="164" t="e">
        <f t="shared" si="796"/>
        <v>#N/A</v>
      </c>
      <c r="O782" s="165" t="e">
        <f t="shared" si="796"/>
        <v>#N/A</v>
      </c>
      <c r="P782" s="135" t="e">
        <f t="shared" si="796"/>
        <v>#N/A</v>
      </c>
      <c r="Q782" s="164" t="e">
        <f t="shared" si="796"/>
        <v>#N/A</v>
      </c>
      <c r="R782" s="164" t="e">
        <f t="shared" si="796"/>
        <v>#N/A</v>
      </c>
      <c r="S782" s="164" t="e">
        <f t="shared" si="796"/>
        <v>#N/A</v>
      </c>
      <c r="T782" s="164" t="e">
        <f t="shared" si="796"/>
        <v>#N/A</v>
      </c>
      <c r="U782" s="164" t="e">
        <f t="shared" si="796"/>
        <v>#N/A</v>
      </c>
      <c r="V782" s="135" t="e">
        <f t="shared" si="796"/>
        <v>#N/A</v>
      </c>
      <c r="W782" s="135" t="e">
        <f t="shared" si="796"/>
        <v>#N/A</v>
      </c>
      <c r="X782" s="135" t="e">
        <f t="shared" si="796"/>
        <v>#N/A</v>
      </c>
      <c r="Y782" s="135" t="e">
        <f t="shared" si="796"/>
        <v>#N/A</v>
      </c>
      <c r="Z782" s="135" t="e">
        <f t="shared" si="796"/>
        <v>#N/A</v>
      </c>
      <c r="AA782" s="135" t="e">
        <f t="shared" si="796"/>
        <v>#N/A</v>
      </c>
      <c r="AB782" s="135" t="e">
        <f t="shared" si="796"/>
        <v>#N/A</v>
      </c>
    </row>
    <row r="783" spans="1:28" ht="15.5">
      <c r="A783" s="29" t="s">
        <v>193</v>
      </c>
      <c r="B783" s="30" t="str">
        <f t="shared" si="0"/>
        <v>PhilippinesKapatagan</v>
      </c>
      <c r="C783" s="29" t="s">
        <v>30</v>
      </c>
      <c r="D783" s="30" t="s">
        <v>1237</v>
      </c>
      <c r="E783" s="120">
        <v>0.26081399999999999</v>
      </c>
      <c r="F783" s="181">
        <v>5.6077270999999998E-2</v>
      </c>
      <c r="G783" s="181">
        <v>0.108594687</v>
      </c>
      <c r="H783" s="181">
        <v>0.21032485300000001</v>
      </c>
      <c r="I783" s="120">
        <v>0.29731800000000003</v>
      </c>
      <c r="J783" s="28" t="s">
        <v>1649</v>
      </c>
      <c r="K783" s="135" t="e">
        <f t="shared" ref="K783:AB783" si="797">NA()</f>
        <v>#N/A</v>
      </c>
      <c r="L783" s="135" t="e">
        <f t="shared" si="797"/>
        <v>#N/A</v>
      </c>
      <c r="M783" s="164" t="e">
        <f t="shared" si="797"/>
        <v>#N/A</v>
      </c>
      <c r="N783" s="164" t="e">
        <f t="shared" si="797"/>
        <v>#N/A</v>
      </c>
      <c r="O783" s="165" t="e">
        <f t="shared" si="797"/>
        <v>#N/A</v>
      </c>
      <c r="P783" s="135" t="e">
        <f t="shared" si="797"/>
        <v>#N/A</v>
      </c>
      <c r="Q783" s="164" t="e">
        <f t="shared" si="797"/>
        <v>#N/A</v>
      </c>
      <c r="R783" s="164" t="e">
        <f t="shared" si="797"/>
        <v>#N/A</v>
      </c>
      <c r="S783" s="164" t="e">
        <f t="shared" si="797"/>
        <v>#N/A</v>
      </c>
      <c r="T783" s="164" t="e">
        <f t="shared" si="797"/>
        <v>#N/A</v>
      </c>
      <c r="U783" s="164" t="e">
        <f t="shared" si="797"/>
        <v>#N/A</v>
      </c>
      <c r="V783" s="135" t="e">
        <f t="shared" si="797"/>
        <v>#N/A</v>
      </c>
      <c r="W783" s="135" t="e">
        <f t="shared" si="797"/>
        <v>#N/A</v>
      </c>
      <c r="X783" s="135" t="e">
        <f t="shared" si="797"/>
        <v>#N/A</v>
      </c>
      <c r="Y783" s="135" t="e">
        <f t="shared" si="797"/>
        <v>#N/A</v>
      </c>
      <c r="Z783" s="135" t="e">
        <f t="shared" si="797"/>
        <v>#N/A</v>
      </c>
      <c r="AA783" s="135" t="e">
        <f t="shared" si="797"/>
        <v>#N/A</v>
      </c>
      <c r="AB783" s="135" t="e">
        <f t="shared" si="797"/>
        <v>#N/A</v>
      </c>
    </row>
    <row r="784" spans="1:28" ht="15.5">
      <c r="A784" s="29" t="s">
        <v>193</v>
      </c>
      <c r="B784" s="30" t="str">
        <f t="shared" si="0"/>
        <v>PhilippinesKasibu</v>
      </c>
      <c r="C784" s="29" t="s">
        <v>30</v>
      </c>
      <c r="D784" s="30" t="s">
        <v>404</v>
      </c>
      <c r="E784" s="120">
        <v>0.22570000000000001</v>
      </c>
      <c r="F784" s="181">
        <v>5.2486407999999998E-2</v>
      </c>
      <c r="G784" s="181">
        <v>9.5504574999999994E-2</v>
      </c>
      <c r="H784" s="181">
        <v>0.186314812</v>
      </c>
      <c r="I784" s="120">
        <v>0.316828</v>
      </c>
      <c r="J784" s="28" t="s">
        <v>1649</v>
      </c>
      <c r="K784" s="135" t="e">
        <f t="shared" ref="K784:AB784" si="798">NA()</f>
        <v>#N/A</v>
      </c>
      <c r="L784" s="135" t="e">
        <f t="shared" si="798"/>
        <v>#N/A</v>
      </c>
      <c r="M784" s="164" t="e">
        <f t="shared" si="798"/>
        <v>#N/A</v>
      </c>
      <c r="N784" s="164" t="e">
        <f t="shared" si="798"/>
        <v>#N/A</v>
      </c>
      <c r="O784" s="165" t="e">
        <f t="shared" si="798"/>
        <v>#N/A</v>
      </c>
      <c r="P784" s="135" t="e">
        <f t="shared" si="798"/>
        <v>#N/A</v>
      </c>
      <c r="Q784" s="164" t="e">
        <f t="shared" si="798"/>
        <v>#N/A</v>
      </c>
      <c r="R784" s="164" t="e">
        <f t="shared" si="798"/>
        <v>#N/A</v>
      </c>
      <c r="S784" s="164" t="e">
        <f t="shared" si="798"/>
        <v>#N/A</v>
      </c>
      <c r="T784" s="164" t="e">
        <f t="shared" si="798"/>
        <v>#N/A</v>
      </c>
      <c r="U784" s="164" t="e">
        <f t="shared" si="798"/>
        <v>#N/A</v>
      </c>
      <c r="V784" s="135" t="e">
        <f t="shared" si="798"/>
        <v>#N/A</v>
      </c>
      <c r="W784" s="135" t="e">
        <f t="shared" si="798"/>
        <v>#N/A</v>
      </c>
      <c r="X784" s="135" t="e">
        <f t="shared" si="798"/>
        <v>#N/A</v>
      </c>
      <c r="Y784" s="135" t="e">
        <f t="shared" si="798"/>
        <v>#N/A</v>
      </c>
      <c r="Z784" s="135" t="e">
        <f t="shared" si="798"/>
        <v>#N/A</v>
      </c>
      <c r="AA784" s="135" t="e">
        <f t="shared" si="798"/>
        <v>#N/A</v>
      </c>
      <c r="AB784" s="135" t="e">
        <f t="shared" si="798"/>
        <v>#N/A</v>
      </c>
    </row>
    <row r="785" spans="1:28" ht="15.5">
      <c r="A785" s="29" t="s">
        <v>193</v>
      </c>
      <c r="B785" s="30" t="str">
        <f t="shared" si="0"/>
        <v>PhilippinesKatipunan</v>
      </c>
      <c r="C785" s="29" t="s">
        <v>30</v>
      </c>
      <c r="D785" s="30" t="s">
        <v>1134</v>
      </c>
      <c r="E785" s="120">
        <v>0.229238</v>
      </c>
      <c r="F785" s="181">
        <v>5.6892731000000002E-2</v>
      </c>
      <c r="G785" s="181">
        <v>0.110516269</v>
      </c>
      <c r="H785" s="181">
        <v>0.19035917199999999</v>
      </c>
      <c r="I785" s="120">
        <v>0.29036600000000001</v>
      </c>
      <c r="J785" s="28" t="s">
        <v>1649</v>
      </c>
      <c r="K785" s="135" t="e">
        <f t="shared" ref="K785:AB785" si="799">NA()</f>
        <v>#N/A</v>
      </c>
      <c r="L785" s="135" t="e">
        <f t="shared" si="799"/>
        <v>#N/A</v>
      </c>
      <c r="M785" s="164" t="e">
        <f t="shared" si="799"/>
        <v>#N/A</v>
      </c>
      <c r="N785" s="164" t="e">
        <f t="shared" si="799"/>
        <v>#N/A</v>
      </c>
      <c r="O785" s="165" t="e">
        <f t="shared" si="799"/>
        <v>#N/A</v>
      </c>
      <c r="P785" s="135" t="e">
        <f t="shared" si="799"/>
        <v>#N/A</v>
      </c>
      <c r="Q785" s="164" t="e">
        <f t="shared" si="799"/>
        <v>#N/A</v>
      </c>
      <c r="R785" s="164" t="e">
        <f t="shared" si="799"/>
        <v>#N/A</v>
      </c>
      <c r="S785" s="164" t="e">
        <f t="shared" si="799"/>
        <v>#N/A</v>
      </c>
      <c r="T785" s="164" t="e">
        <f t="shared" si="799"/>
        <v>#N/A</v>
      </c>
      <c r="U785" s="164" t="e">
        <f t="shared" si="799"/>
        <v>#N/A</v>
      </c>
      <c r="V785" s="135" t="e">
        <f t="shared" si="799"/>
        <v>#N/A</v>
      </c>
      <c r="W785" s="135" t="e">
        <f t="shared" si="799"/>
        <v>#N/A</v>
      </c>
      <c r="X785" s="135" t="e">
        <f t="shared" si="799"/>
        <v>#N/A</v>
      </c>
      <c r="Y785" s="135" t="e">
        <f t="shared" si="799"/>
        <v>#N/A</v>
      </c>
      <c r="Z785" s="135" t="e">
        <f t="shared" si="799"/>
        <v>#N/A</v>
      </c>
      <c r="AA785" s="135" t="e">
        <f t="shared" si="799"/>
        <v>#N/A</v>
      </c>
      <c r="AB785" s="135" t="e">
        <f t="shared" si="799"/>
        <v>#N/A</v>
      </c>
    </row>
    <row r="786" spans="1:28" ht="15.5">
      <c r="A786" s="29" t="s">
        <v>193</v>
      </c>
      <c r="B786" s="30" t="str">
        <f t="shared" si="0"/>
        <v>PhilippinesKauswagan</v>
      </c>
      <c r="C786" s="29" t="s">
        <v>30</v>
      </c>
      <c r="D786" s="30" t="s">
        <v>1239</v>
      </c>
      <c r="E786" s="120">
        <v>0.24986700000000001</v>
      </c>
      <c r="F786" s="181">
        <v>5.3809269999999999E-2</v>
      </c>
      <c r="G786" s="181">
        <v>0.10617246399999999</v>
      </c>
      <c r="H786" s="181">
        <v>0.20401095999999999</v>
      </c>
      <c r="I786" s="120">
        <v>0.298653</v>
      </c>
      <c r="J786" s="28" t="s">
        <v>1649</v>
      </c>
      <c r="K786" s="135" t="e">
        <f t="shared" ref="K786:AB786" si="800">NA()</f>
        <v>#N/A</v>
      </c>
      <c r="L786" s="135" t="e">
        <f t="shared" si="800"/>
        <v>#N/A</v>
      </c>
      <c r="M786" s="164" t="e">
        <f t="shared" si="800"/>
        <v>#N/A</v>
      </c>
      <c r="N786" s="164" t="e">
        <f t="shared" si="800"/>
        <v>#N/A</v>
      </c>
      <c r="O786" s="165" t="e">
        <f t="shared" si="800"/>
        <v>#N/A</v>
      </c>
      <c r="P786" s="135" t="e">
        <f t="shared" si="800"/>
        <v>#N/A</v>
      </c>
      <c r="Q786" s="164" t="e">
        <f t="shared" si="800"/>
        <v>#N/A</v>
      </c>
      <c r="R786" s="164" t="e">
        <f t="shared" si="800"/>
        <v>#N/A</v>
      </c>
      <c r="S786" s="164" t="e">
        <f t="shared" si="800"/>
        <v>#N/A</v>
      </c>
      <c r="T786" s="164" t="e">
        <f t="shared" si="800"/>
        <v>#N/A</v>
      </c>
      <c r="U786" s="164" t="e">
        <f t="shared" si="800"/>
        <v>#N/A</v>
      </c>
      <c r="V786" s="135" t="e">
        <f t="shared" si="800"/>
        <v>#N/A</v>
      </c>
      <c r="W786" s="135" t="e">
        <f t="shared" si="800"/>
        <v>#N/A</v>
      </c>
      <c r="X786" s="135" t="e">
        <f t="shared" si="800"/>
        <v>#N/A</v>
      </c>
      <c r="Y786" s="135" t="e">
        <f t="shared" si="800"/>
        <v>#N/A</v>
      </c>
      <c r="Z786" s="135" t="e">
        <f t="shared" si="800"/>
        <v>#N/A</v>
      </c>
      <c r="AA786" s="135" t="e">
        <f t="shared" si="800"/>
        <v>#N/A</v>
      </c>
      <c r="AB786" s="135" t="e">
        <f t="shared" si="800"/>
        <v>#N/A</v>
      </c>
    </row>
    <row r="787" spans="1:28" ht="15.5">
      <c r="A787" s="29" t="s">
        <v>193</v>
      </c>
      <c r="B787" s="30" t="str">
        <f t="shared" si="0"/>
        <v>PhilippinesKawayan</v>
      </c>
      <c r="C787" s="29" t="s">
        <v>30</v>
      </c>
      <c r="D787" s="30" t="s">
        <v>1127</v>
      </c>
      <c r="E787" s="120">
        <v>0.21768299999999999</v>
      </c>
      <c r="F787" s="181">
        <v>5.4704056000000001E-2</v>
      </c>
      <c r="G787" s="181">
        <v>0.101276428</v>
      </c>
      <c r="H787" s="181">
        <v>0.17278596399999999</v>
      </c>
      <c r="I787" s="120">
        <v>0.29426799999999997</v>
      </c>
      <c r="J787" s="28" t="s">
        <v>1649</v>
      </c>
      <c r="K787" s="135" t="e">
        <f t="shared" ref="K787:AB787" si="801">NA()</f>
        <v>#N/A</v>
      </c>
      <c r="L787" s="135" t="e">
        <f t="shared" si="801"/>
        <v>#N/A</v>
      </c>
      <c r="M787" s="164" t="e">
        <f t="shared" si="801"/>
        <v>#N/A</v>
      </c>
      <c r="N787" s="164" t="e">
        <f t="shared" si="801"/>
        <v>#N/A</v>
      </c>
      <c r="O787" s="165" t="e">
        <f t="shared" si="801"/>
        <v>#N/A</v>
      </c>
      <c r="P787" s="135" t="e">
        <f t="shared" si="801"/>
        <v>#N/A</v>
      </c>
      <c r="Q787" s="164" t="e">
        <f t="shared" si="801"/>
        <v>#N/A</v>
      </c>
      <c r="R787" s="164" t="e">
        <f t="shared" si="801"/>
        <v>#N/A</v>
      </c>
      <c r="S787" s="164" t="e">
        <f t="shared" si="801"/>
        <v>#N/A</v>
      </c>
      <c r="T787" s="164" t="e">
        <f t="shared" si="801"/>
        <v>#N/A</v>
      </c>
      <c r="U787" s="164" t="e">
        <f t="shared" si="801"/>
        <v>#N/A</v>
      </c>
      <c r="V787" s="135" t="e">
        <f t="shared" si="801"/>
        <v>#N/A</v>
      </c>
      <c r="W787" s="135" t="e">
        <f t="shared" si="801"/>
        <v>#N/A</v>
      </c>
      <c r="X787" s="135" t="e">
        <f t="shared" si="801"/>
        <v>#N/A</v>
      </c>
      <c r="Y787" s="135" t="e">
        <f t="shared" si="801"/>
        <v>#N/A</v>
      </c>
      <c r="Z787" s="135" t="e">
        <f t="shared" si="801"/>
        <v>#N/A</v>
      </c>
      <c r="AA787" s="135" t="e">
        <f t="shared" si="801"/>
        <v>#N/A</v>
      </c>
      <c r="AB787" s="135" t="e">
        <f t="shared" si="801"/>
        <v>#N/A</v>
      </c>
    </row>
    <row r="788" spans="1:28" ht="15.5">
      <c r="A788" s="29" t="s">
        <v>193</v>
      </c>
      <c r="B788" s="30" t="str">
        <f t="shared" si="0"/>
        <v>PhilippinesKawit</v>
      </c>
      <c r="C788" s="29" t="s">
        <v>30</v>
      </c>
      <c r="D788" s="30" t="s">
        <v>583</v>
      </c>
      <c r="E788" s="120">
        <v>0.27229100000000001</v>
      </c>
      <c r="F788" s="181">
        <v>4.4724798000000003E-2</v>
      </c>
      <c r="G788" s="181">
        <v>8.9797042999999993E-2</v>
      </c>
      <c r="H788" s="181">
        <v>0.186950375</v>
      </c>
      <c r="I788" s="120">
        <v>0.32567800000000002</v>
      </c>
      <c r="J788" s="28" t="s">
        <v>1649</v>
      </c>
      <c r="K788" s="135" t="e">
        <f t="shared" ref="K788:AB788" si="802">NA()</f>
        <v>#N/A</v>
      </c>
      <c r="L788" s="135" t="e">
        <f t="shared" si="802"/>
        <v>#N/A</v>
      </c>
      <c r="M788" s="164" t="e">
        <f t="shared" si="802"/>
        <v>#N/A</v>
      </c>
      <c r="N788" s="164" t="e">
        <f t="shared" si="802"/>
        <v>#N/A</v>
      </c>
      <c r="O788" s="165" t="e">
        <f t="shared" si="802"/>
        <v>#N/A</v>
      </c>
      <c r="P788" s="135" t="e">
        <f t="shared" si="802"/>
        <v>#N/A</v>
      </c>
      <c r="Q788" s="164" t="e">
        <f t="shared" si="802"/>
        <v>#N/A</v>
      </c>
      <c r="R788" s="164" t="e">
        <f t="shared" si="802"/>
        <v>#N/A</v>
      </c>
      <c r="S788" s="164" t="e">
        <f t="shared" si="802"/>
        <v>#N/A</v>
      </c>
      <c r="T788" s="164" t="e">
        <f t="shared" si="802"/>
        <v>#N/A</v>
      </c>
      <c r="U788" s="164" t="e">
        <f t="shared" si="802"/>
        <v>#N/A</v>
      </c>
      <c r="V788" s="135" t="e">
        <f t="shared" si="802"/>
        <v>#N/A</v>
      </c>
      <c r="W788" s="135" t="e">
        <f t="shared" si="802"/>
        <v>#N/A</v>
      </c>
      <c r="X788" s="135" t="e">
        <f t="shared" si="802"/>
        <v>#N/A</v>
      </c>
      <c r="Y788" s="135" t="e">
        <f t="shared" si="802"/>
        <v>#N/A</v>
      </c>
      <c r="Z788" s="135" t="e">
        <f t="shared" si="802"/>
        <v>#N/A</v>
      </c>
      <c r="AA788" s="135" t="e">
        <f t="shared" si="802"/>
        <v>#N/A</v>
      </c>
      <c r="AB788" s="135" t="e">
        <f t="shared" si="802"/>
        <v>#N/A</v>
      </c>
    </row>
    <row r="789" spans="1:28" ht="15.5">
      <c r="A789" s="29" t="s">
        <v>193</v>
      </c>
      <c r="B789" s="30" t="str">
        <f t="shared" si="0"/>
        <v>PhilippinesKayapa</v>
      </c>
      <c r="C789" s="29" t="s">
        <v>30</v>
      </c>
      <c r="D789" s="30" t="s">
        <v>405</v>
      </c>
      <c r="E789" s="120">
        <v>0.23260500000000001</v>
      </c>
      <c r="F789" s="181">
        <v>5.1446403000000002E-2</v>
      </c>
      <c r="G789" s="181">
        <v>9.7579489000000005E-2</v>
      </c>
      <c r="H789" s="181">
        <v>0.19853251199999999</v>
      </c>
      <c r="I789" s="120">
        <v>0.33048</v>
      </c>
      <c r="J789" s="28" t="s">
        <v>1649</v>
      </c>
      <c r="K789" s="135" t="e">
        <f t="shared" ref="K789:AB789" si="803">NA()</f>
        <v>#N/A</v>
      </c>
      <c r="L789" s="135" t="e">
        <f t="shared" si="803"/>
        <v>#N/A</v>
      </c>
      <c r="M789" s="164" t="e">
        <f t="shared" si="803"/>
        <v>#N/A</v>
      </c>
      <c r="N789" s="164" t="e">
        <f t="shared" si="803"/>
        <v>#N/A</v>
      </c>
      <c r="O789" s="165" t="e">
        <f t="shared" si="803"/>
        <v>#N/A</v>
      </c>
      <c r="P789" s="135" t="e">
        <f t="shared" si="803"/>
        <v>#N/A</v>
      </c>
      <c r="Q789" s="164" t="e">
        <f t="shared" si="803"/>
        <v>#N/A</v>
      </c>
      <c r="R789" s="164" t="e">
        <f t="shared" si="803"/>
        <v>#N/A</v>
      </c>
      <c r="S789" s="164" t="e">
        <f t="shared" si="803"/>
        <v>#N/A</v>
      </c>
      <c r="T789" s="164" t="e">
        <f t="shared" si="803"/>
        <v>#N/A</v>
      </c>
      <c r="U789" s="164" t="e">
        <f t="shared" si="803"/>
        <v>#N/A</v>
      </c>
      <c r="V789" s="135" t="e">
        <f t="shared" si="803"/>
        <v>#N/A</v>
      </c>
      <c r="W789" s="135" t="e">
        <f t="shared" si="803"/>
        <v>#N/A</v>
      </c>
      <c r="X789" s="135" t="e">
        <f t="shared" si="803"/>
        <v>#N/A</v>
      </c>
      <c r="Y789" s="135" t="e">
        <f t="shared" si="803"/>
        <v>#N/A</v>
      </c>
      <c r="Z789" s="135" t="e">
        <f t="shared" si="803"/>
        <v>#N/A</v>
      </c>
      <c r="AA789" s="135" t="e">
        <f t="shared" si="803"/>
        <v>#N/A</v>
      </c>
      <c r="AB789" s="135" t="e">
        <f t="shared" si="803"/>
        <v>#N/A</v>
      </c>
    </row>
    <row r="790" spans="1:28" ht="15.5">
      <c r="A790" s="29" t="s">
        <v>193</v>
      </c>
      <c r="B790" s="30" t="str">
        <f t="shared" si="0"/>
        <v>PhilippinesKiamba</v>
      </c>
      <c r="C790" s="29" t="s">
        <v>30</v>
      </c>
      <c r="D790" s="30" t="s">
        <v>1424</v>
      </c>
      <c r="E790" s="120">
        <v>0.237397</v>
      </c>
      <c r="F790" s="181">
        <v>5.6323496000000001E-2</v>
      </c>
      <c r="G790" s="181">
        <v>0.106685447</v>
      </c>
      <c r="H790" s="181">
        <v>0.19615775199999999</v>
      </c>
      <c r="I790" s="120">
        <v>0.30513600000000002</v>
      </c>
      <c r="J790" s="28" t="s">
        <v>1649</v>
      </c>
      <c r="K790" s="135" t="e">
        <f t="shared" ref="K790:AB790" si="804">NA()</f>
        <v>#N/A</v>
      </c>
      <c r="L790" s="135" t="e">
        <f t="shared" si="804"/>
        <v>#N/A</v>
      </c>
      <c r="M790" s="164" t="e">
        <f t="shared" si="804"/>
        <v>#N/A</v>
      </c>
      <c r="N790" s="164" t="e">
        <f t="shared" si="804"/>
        <v>#N/A</v>
      </c>
      <c r="O790" s="165" t="e">
        <f t="shared" si="804"/>
        <v>#N/A</v>
      </c>
      <c r="P790" s="135" t="e">
        <f t="shared" si="804"/>
        <v>#N/A</v>
      </c>
      <c r="Q790" s="164" t="e">
        <f t="shared" si="804"/>
        <v>#N/A</v>
      </c>
      <c r="R790" s="164" t="e">
        <f t="shared" si="804"/>
        <v>#N/A</v>
      </c>
      <c r="S790" s="164" t="e">
        <f t="shared" si="804"/>
        <v>#N/A</v>
      </c>
      <c r="T790" s="164" t="e">
        <f t="shared" si="804"/>
        <v>#N/A</v>
      </c>
      <c r="U790" s="164" t="e">
        <f t="shared" si="804"/>
        <v>#N/A</v>
      </c>
      <c r="V790" s="135" t="e">
        <f t="shared" si="804"/>
        <v>#N/A</v>
      </c>
      <c r="W790" s="135" t="e">
        <f t="shared" si="804"/>
        <v>#N/A</v>
      </c>
      <c r="X790" s="135" t="e">
        <f t="shared" si="804"/>
        <v>#N/A</v>
      </c>
      <c r="Y790" s="135" t="e">
        <f t="shared" si="804"/>
        <v>#N/A</v>
      </c>
      <c r="Z790" s="135" t="e">
        <f t="shared" si="804"/>
        <v>#N/A</v>
      </c>
      <c r="AA790" s="135" t="e">
        <f t="shared" si="804"/>
        <v>#N/A</v>
      </c>
      <c r="AB790" s="135" t="e">
        <f t="shared" si="804"/>
        <v>#N/A</v>
      </c>
    </row>
    <row r="791" spans="1:28" ht="15.5">
      <c r="A791" s="29" t="s">
        <v>193</v>
      </c>
      <c r="B791" s="30" t="str">
        <f t="shared" si="0"/>
        <v>PhilippinesKiangan</v>
      </c>
      <c r="C791" s="29" t="s">
        <v>30</v>
      </c>
      <c r="D791" s="30" t="s">
        <v>1506</v>
      </c>
      <c r="E791" s="120">
        <v>0.25492700000000001</v>
      </c>
      <c r="F791" s="181">
        <v>5.0797747999999997E-2</v>
      </c>
      <c r="G791" s="181">
        <v>9.9131863000000001E-2</v>
      </c>
      <c r="H791" s="181">
        <v>0.20770764899999999</v>
      </c>
      <c r="I791" s="120">
        <v>0.320683</v>
      </c>
      <c r="J791" s="28" t="s">
        <v>1649</v>
      </c>
      <c r="K791" s="135" t="e">
        <f t="shared" ref="K791:AB791" si="805">NA()</f>
        <v>#N/A</v>
      </c>
      <c r="L791" s="135" t="e">
        <f t="shared" si="805"/>
        <v>#N/A</v>
      </c>
      <c r="M791" s="164" t="e">
        <f t="shared" si="805"/>
        <v>#N/A</v>
      </c>
      <c r="N791" s="164" t="e">
        <f t="shared" si="805"/>
        <v>#N/A</v>
      </c>
      <c r="O791" s="165" t="e">
        <f t="shared" si="805"/>
        <v>#N/A</v>
      </c>
      <c r="P791" s="135" t="e">
        <f t="shared" si="805"/>
        <v>#N/A</v>
      </c>
      <c r="Q791" s="164" t="e">
        <f t="shared" si="805"/>
        <v>#N/A</v>
      </c>
      <c r="R791" s="164" t="e">
        <f t="shared" si="805"/>
        <v>#N/A</v>
      </c>
      <c r="S791" s="164" t="e">
        <f t="shared" si="805"/>
        <v>#N/A</v>
      </c>
      <c r="T791" s="164" t="e">
        <f t="shared" si="805"/>
        <v>#N/A</v>
      </c>
      <c r="U791" s="164" t="e">
        <f t="shared" si="805"/>
        <v>#N/A</v>
      </c>
      <c r="V791" s="135" t="e">
        <f t="shared" si="805"/>
        <v>#N/A</v>
      </c>
      <c r="W791" s="135" t="e">
        <f t="shared" si="805"/>
        <v>#N/A</v>
      </c>
      <c r="X791" s="135" t="e">
        <f t="shared" si="805"/>
        <v>#N/A</v>
      </c>
      <c r="Y791" s="135" t="e">
        <f t="shared" si="805"/>
        <v>#N/A</v>
      </c>
      <c r="Z791" s="135" t="e">
        <f t="shared" si="805"/>
        <v>#N/A</v>
      </c>
      <c r="AA791" s="135" t="e">
        <f t="shared" si="805"/>
        <v>#N/A</v>
      </c>
      <c r="AB791" s="135" t="e">
        <f t="shared" si="805"/>
        <v>#N/A</v>
      </c>
    </row>
    <row r="792" spans="1:28" ht="15.5">
      <c r="A792" s="29" t="s">
        <v>193</v>
      </c>
      <c r="B792" s="30" t="str">
        <f t="shared" si="0"/>
        <v>PhilippinesKibawe</v>
      </c>
      <c r="C792" s="29" t="s">
        <v>30</v>
      </c>
      <c r="D792" s="30" t="s">
        <v>1214</v>
      </c>
      <c r="E792" s="120">
        <v>0.22826399999999999</v>
      </c>
      <c r="F792" s="181">
        <v>5.3872563999999998E-2</v>
      </c>
      <c r="G792" s="181">
        <v>9.9136625000000006E-2</v>
      </c>
      <c r="H792" s="181">
        <v>0.18411087500000001</v>
      </c>
      <c r="I792" s="120">
        <v>0.30104500000000001</v>
      </c>
      <c r="J792" s="28" t="s">
        <v>1649</v>
      </c>
      <c r="K792" s="135" t="e">
        <f t="shared" ref="K792:AB792" si="806">NA()</f>
        <v>#N/A</v>
      </c>
      <c r="L792" s="135" t="e">
        <f t="shared" si="806"/>
        <v>#N/A</v>
      </c>
      <c r="M792" s="164" t="e">
        <f t="shared" si="806"/>
        <v>#N/A</v>
      </c>
      <c r="N792" s="164" t="e">
        <f t="shared" si="806"/>
        <v>#N/A</v>
      </c>
      <c r="O792" s="165" t="e">
        <f t="shared" si="806"/>
        <v>#N/A</v>
      </c>
      <c r="P792" s="135" t="e">
        <f t="shared" si="806"/>
        <v>#N/A</v>
      </c>
      <c r="Q792" s="164" t="e">
        <f t="shared" si="806"/>
        <v>#N/A</v>
      </c>
      <c r="R792" s="164" t="e">
        <f t="shared" si="806"/>
        <v>#N/A</v>
      </c>
      <c r="S792" s="164" t="e">
        <f t="shared" si="806"/>
        <v>#N/A</v>
      </c>
      <c r="T792" s="164" t="e">
        <f t="shared" si="806"/>
        <v>#N/A</v>
      </c>
      <c r="U792" s="164" t="e">
        <f t="shared" si="806"/>
        <v>#N/A</v>
      </c>
      <c r="V792" s="135" t="e">
        <f t="shared" si="806"/>
        <v>#N/A</v>
      </c>
      <c r="W792" s="135" t="e">
        <f t="shared" si="806"/>
        <v>#N/A</v>
      </c>
      <c r="X792" s="135" t="e">
        <f t="shared" si="806"/>
        <v>#N/A</v>
      </c>
      <c r="Y792" s="135" t="e">
        <f t="shared" si="806"/>
        <v>#N/A</v>
      </c>
      <c r="Z792" s="135" t="e">
        <f t="shared" si="806"/>
        <v>#N/A</v>
      </c>
      <c r="AA792" s="135" t="e">
        <f t="shared" si="806"/>
        <v>#N/A</v>
      </c>
      <c r="AB792" s="135" t="e">
        <f t="shared" si="806"/>
        <v>#N/A</v>
      </c>
    </row>
    <row r="793" spans="1:28" ht="15.5">
      <c r="A793" s="29" t="s">
        <v>193</v>
      </c>
      <c r="B793" s="30" t="str">
        <f t="shared" si="0"/>
        <v>PhilippinesKiblawan</v>
      </c>
      <c r="C793" s="29" t="s">
        <v>30</v>
      </c>
      <c r="D793" s="30" t="s">
        <v>1342</v>
      </c>
      <c r="E793" s="120">
        <v>0.24909500000000001</v>
      </c>
      <c r="F793" s="181">
        <v>4.8346524000000002E-2</v>
      </c>
      <c r="G793" s="181">
        <v>9.9515307999999997E-2</v>
      </c>
      <c r="H793" s="181">
        <v>0.19727181599999999</v>
      </c>
      <c r="I793" s="120">
        <v>0.32169700000000001</v>
      </c>
      <c r="J793" s="28" t="s">
        <v>1649</v>
      </c>
      <c r="K793" s="135" t="e">
        <f t="shared" ref="K793:AB793" si="807">NA()</f>
        <v>#N/A</v>
      </c>
      <c r="L793" s="135" t="e">
        <f t="shared" si="807"/>
        <v>#N/A</v>
      </c>
      <c r="M793" s="164" t="e">
        <f t="shared" si="807"/>
        <v>#N/A</v>
      </c>
      <c r="N793" s="164" t="e">
        <f t="shared" si="807"/>
        <v>#N/A</v>
      </c>
      <c r="O793" s="165" t="e">
        <f t="shared" si="807"/>
        <v>#N/A</v>
      </c>
      <c r="P793" s="135" t="e">
        <f t="shared" si="807"/>
        <v>#N/A</v>
      </c>
      <c r="Q793" s="164" t="e">
        <f t="shared" si="807"/>
        <v>#N/A</v>
      </c>
      <c r="R793" s="164" t="e">
        <f t="shared" si="807"/>
        <v>#N/A</v>
      </c>
      <c r="S793" s="164" t="e">
        <f t="shared" si="807"/>
        <v>#N/A</v>
      </c>
      <c r="T793" s="164" t="e">
        <f t="shared" si="807"/>
        <v>#N/A</v>
      </c>
      <c r="U793" s="164" t="e">
        <f t="shared" si="807"/>
        <v>#N/A</v>
      </c>
      <c r="V793" s="135" t="e">
        <f t="shared" si="807"/>
        <v>#N/A</v>
      </c>
      <c r="W793" s="135" t="e">
        <f t="shared" si="807"/>
        <v>#N/A</v>
      </c>
      <c r="X793" s="135" t="e">
        <f t="shared" si="807"/>
        <v>#N/A</v>
      </c>
      <c r="Y793" s="135" t="e">
        <f t="shared" si="807"/>
        <v>#N/A</v>
      </c>
      <c r="Z793" s="135" t="e">
        <f t="shared" si="807"/>
        <v>#N/A</v>
      </c>
      <c r="AA793" s="135" t="e">
        <f t="shared" si="807"/>
        <v>#N/A</v>
      </c>
      <c r="AB793" s="135" t="e">
        <f t="shared" si="807"/>
        <v>#N/A</v>
      </c>
    </row>
    <row r="794" spans="1:28" ht="15.5">
      <c r="A794" s="29" t="s">
        <v>193</v>
      </c>
      <c r="B794" s="30" t="str">
        <f t="shared" si="0"/>
        <v>PhilippinesKibungan</v>
      </c>
      <c r="C794" s="29" t="s">
        <v>30</v>
      </c>
      <c r="D794" s="30" t="s">
        <v>1497</v>
      </c>
      <c r="E794" s="120">
        <v>0.23531099999999999</v>
      </c>
      <c r="F794" s="181">
        <v>5.1179736000000003E-2</v>
      </c>
      <c r="G794" s="181">
        <v>0.102128152</v>
      </c>
      <c r="H794" s="181">
        <v>0.22172102699999999</v>
      </c>
      <c r="I794" s="120">
        <v>0.33963700000000002</v>
      </c>
      <c r="J794" s="28" t="s">
        <v>1649</v>
      </c>
      <c r="K794" s="135" t="e">
        <f t="shared" ref="K794:AB794" si="808">NA()</f>
        <v>#N/A</v>
      </c>
      <c r="L794" s="135" t="e">
        <f t="shared" si="808"/>
        <v>#N/A</v>
      </c>
      <c r="M794" s="164" t="e">
        <f t="shared" si="808"/>
        <v>#N/A</v>
      </c>
      <c r="N794" s="164" t="e">
        <f t="shared" si="808"/>
        <v>#N/A</v>
      </c>
      <c r="O794" s="165" t="e">
        <f t="shared" si="808"/>
        <v>#N/A</v>
      </c>
      <c r="P794" s="135" t="e">
        <f t="shared" si="808"/>
        <v>#N/A</v>
      </c>
      <c r="Q794" s="164" t="e">
        <f t="shared" si="808"/>
        <v>#N/A</v>
      </c>
      <c r="R794" s="164" t="e">
        <f t="shared" si="808"/>
        <v>#N/A</v>
      </c>
      <c r="S794" s="164" t="e">
        <f t="shared" si="808"/>
        <v>#N/A</v>
      </c>
      <c r="T794" s="164" t="e">
        <f t="shared" si="808"/>
        <v>#N/A</v>
      </c>
      <c r="U794" s="164" t="e">
        <f t="shared" si="808"/>
        <v>#N/A</v>
      </c>
      <c r="V794" s="135" t="e">
        <f t="shared" si="808"/>
        <v>#N/A</v>
      </c>
      <c r="W794" s="135" t="e">
        <f t="shared" si="808"/>
        <v>#N/A</v>
      </c>
      <c r="X794" s="135" t="e">
        <f t="shared" si="808"/>
        <v>#N/A</v>
      </c>
      <c r="Y794" s="135" t="e">
        <f t="shared" si="808"/>
        <v>#N/A</v>
      </c>
      <c r="Z794" s="135" t="e">
        <f t="shared" si="808"/>
        <v>#N/A</v>
      </c>
      <c r="AA794" s="135" t="e">
        <f t="shared" si="808"/>
        <v>#N/A</v>
      </c>
      <c r="AB794" s="135" t="e">
        <f t="shared" si="808"/>
        <v>#N/A</v>
      </c>
    </row>
    <row r="795" spans="1:28" ht="15.5">
      <c r="A795" s="29" t="s">
        <v>193</v>
      </c>
      <c r="B795" s="30" t="str">
        <f t="shared" si="0"/>
        <v>PhilippinesKinoguitan</v>
      </c>
      <c r="C795" s="29" t="s">
        <v>30</v>
      </c>
      <c r="D795" s="30" t="s">
        <v>1283</v>
      </c>
      <c r="E795" s="120">
        <v>0.23403499999999999</v>
      </c>
      <c r="F795" s="181">
        <v>4.9405879E-2</v>
      </c>
      <c r="G795" s="181">
        <v>9.9506635999999996E-2</v>
      </c>
      <c r="H795" s="181">
        <v>0.201445348</v>
      </c>
      <c r="I795" s="120">
        <v>0.30727500000000002</v>
      </c>
      <c r="J795" s="28" t="s">
        <v>1649</v>
      </c>
      <c r="K795" s="135" t="e">
        <f t="shared" ref="K795:AB795" si="809">NA()</f>
        <v>#N/A</v>
      </c>
      <c r="L795" s="135" t="e">
        <f t="shared" si="809"/>
        <v>#N/A</v>
      </c>
      <c r="M795" s="164" t="e">
        <f t="shared" si="809"/>
        <v>#N/A</v>
      </c>
      <c r="N795" s="164" t="e">
        <f t="shared" si="809"/>
        <v>#N/A</v>
      </c>
      <c r="O795" s="165" t="e">
        <f t="shared" si="809"/>
        <v>#N/A</v>
      </c>
      <c r="P795" s="135" t="e">
        <f t="shared" si="809"/>
        <v>#N/A</v>
      </c>
      <c r="Q795" s="164" t="e">
        <f t="shared" si="809"/>
        <v>#N/A</v>
      </c>
      <c r="R795" s="164" t="e">
        <f t="shared" si="809"/>
        <v>#N/A</v>
      </c>
      <c r="S795" s="164" t="e">
        <f t="shared" si="809"/>
        <v>#N/A</v>
      </c>
      <c r="T795" s="164" t="e">
        <f t="shared" si="809"/>
        <v>#N/A</v>
      </c>
      <c r="U795" s="164" t="e">
        <f t="shared" si="809"/>
        <v>#N/A</v>
      </c>
      <c r="V795" s="135" t="e">
        <f t="shared" si="809"/>
        <v>#N/A</v>
      </c>
      <c r="W795" s="135" t="e">
        <f t="shared" si="809"/>
        <v>#N/A</v>
      </c>
      <c r="X795" s="135" t="e">
        <f t="shared" si="809"/>
        <v>#N/A</v>
      </c>
      <c r="Y795" s="135" t="e">
        <f t="shared" si="809"/>
        <v>#N/A</v>
      </c>
      <c r="Z795" s="135" t="e">
        <f t="shared" si="809"/>
        <v>#N/A</v>
      </c>
      <c r="AA795" s="135" t="e">
        <f t="shared" si="809"/>
        <v>#N/A</v>
      </c>
      <c r="AB795" s="135" t="e">
        <f t="shared" si="809"/>
        <v>#N/A</v>
      </c>
    </row>
    <row r="796" spans="1:28" ht="15.5">
      <c r="A796" s="29" t="s">
        <v>193</v>
      </c>
      <c r="B796" s="30" t="str">
        <f t="shared" si="0"/>
        <v>PhilippinesKitaotao</v>
      </c>
      <c r="C796" s="29" t="s">
        <v>30</v>
      </c>
      <c r="D796" s="30" t="s">
        <v>1215</v>
      </c>
      <c r="E796" s="120">
        <v>0.225468</v>
      </c>
      <c r="F796" s="181">
        <v>6.0584958000000001E-2</v>
      </c>
      <c r="G796" s="181">
        <v>0.10811778800000001</v>
      </c>
      <c r="H796" s="181">
        <v>0.188241146</v>
      </c>
      <c r="I796" s="120">
        <v>0.29017100000000001</v>
      </c>
      <c r="J796" s="28" t="s">
        <v>1649</v>
      </c>
      <c r="K796" s="135" t="e">
        <f t="shared" ref="K796:AB796" si="810">NA()</f>
        <v>#N/A</v>
      </c>
      <c r="L796" s="135" t="e">
        <f t="shared" si="810"/>
        <v>#N/A</v>
      </c>
      <c r="M796" s="164" t="e">
        <f t="shared" si="810"/>
        <v>#N/A</v>
      </c>
      <c r="N796" s="164" t="e">
        <f t="shared" si="810"/>
        <v>#N/A</v>
      </c>
      <c r="O796" s="165" t="e">
        <f t="shared" si="810"/>
        <v>#N/A</v>
      </c>
      <c r="P796" s="135" t="e">
        <f t="shared" si="810"/>
        <v>#N/A</v>
      </c>
      <c r="Q796" s="164" t="e">
        <f t="shared" si="810"/>
        <v>#N/A</v>
      </c>
      <c r="R796" s="164" t="e">
        <f t="shared" si="810"/>
        <v>#N/A</v>
      </c>
      <c r="S796" s="164" t="e">
        <f t="shared" si="810"/>
        <v>#N/A</v>
      </c>
      <c r="T796" s="164" t="e">
        <f t="shared" si="810"/>
        <v>#N/A</v>
      </c>
      <c r="U796" s="164" t="e">
        <f t="shared" si="810"/>
        <v>#N/A</v>
      </c>
      <c r="V796" s="135" t="e">
        <f t="shared" si="810"/>
        <v>#N/A</v>
      </c>
      <c r="W796" s="135" t="e">
        <f t="shared" si="810"/>
        <v>#N/A</v>
      </c>
      <c r="X796" s="135" t="e">
        <f t="shared" si="810"/>
        <v>#N/A</v>
      </c>
      <c r="Y796" s="135" t="e">
        <f t="shared" si="810"/>
        <v>#N/A</v>
      </c>
      <c r="Z796" s="135" t="e">
        <f t="shared" si="810"/>
        <v>#N/A</v>
      </c>
      <c r="AA796" s="135" t="e">
        <f t="shared" si="810"/>
        <v>#N/A</v>
      </c>
      <c r="AB796" s="135" t="e">
        <f t="shared" si="810"/>
        <v>#N/A</v>
      </c>
    </row>
    <row r="797" spans="1:28" ht="15.5">
      <c r="A797" s="29" t="s">
        <v>193</v>
      </c>
      <c r="B797" s="30" t="str">
        <f t="shared" si="0"/>
        <v>PhilippinesKitcharao</v>
      </c>
      <c r="C797" s="29" t="s">
        <v>30</v>
      </c>
      <c r="D797" s="30" t="s">
        <v>1696</v>
      </c>
      <c r="E797" s="120">
        <v>0.24159900000000001</v>
      </c>
      <c r="F797" s="181">
        <v>5.5844365E-2</v>
      </c>
      <c r="G797" s="181">
        <v>0.107240474</v>
      </c>
      <c r="H797" s="181">
        <v>0.19775979399999999</v>
      </c>
      <c r="I797" s="120">
        <v>0.29229899999999998</v>
      </c>
      <c r="J797" s="28" t="s">
        <v>1649</v>
      </c>
      <c r="K797" s="135" t="e">
        <f t="shared" ref="K797:AB797" si="811">NA()</f>
        <v>#N/A</v>
      </c>
      <c r="L797" s="135" t="e">
        <f t="shared" si="811"/>
        <v>#N/A</v>
      </c>
      <c r="M797" s="164" t="e">
        <f t="shared" si="811"/>
        <v>#N/A</v>
      </c>
      <c r="N797" s="164" t="e">
        <f t="shared" si="811"/>
        <v>#N/A</v>
      </c>
      <c r="O797" s="165" t="e">
        <f t="shared" si="811"/>
        <v>#N/A</v>
      </c>
      <c r="P797" s="135" t="e">
        <f t="shared" si="811"/>
        <v>#N/A</v>
      </c>
      <c r="Q797" s="164" t="e">
        <f t="shared" si="811"/>
        <v>#N/A</v>
      </c>
      <c r="R797" s="164" t="e">
        <f t="shared" si="811"/>
        <v>#N/A</v>
      </c>
      <c r="S797" s="164" t="e">
        <f t="shared" si="811"/>
        <v>#N/A</v>
      </c>
      <c r="T797" s="164" t="e">
        <f t="shared" si="811"/>
        <v>#N/A</v>
      </c>
      <c r="U797" s="164" t="e">
        <f t="shared" si="811"/>
        <v>#N/A</v>
      </c>
      <c r="V797" s="135" t="e">
        <f t="shared" si="811"/>
        <v>#N/A</v>
      </c>
      <c r="W797" s="135" t="e">
        <f t="shared" si="811"/>
        <v>#N/A</v>
      </c>
      <c r="X797" s="135" t="e">
        <f t="shared" si="811"/>
        <v>#N/A</v>
      </c>
      <c r="Y797" s="135" t="e">
        <f t="shared" si="811"/>
        <v>#N/A</v>
      </c>
      <c r="Z797" s="135" t="e">
        <f t="shared" si="811"/>
        <v>#N/A</v>
      </c>
      <c r="AA797" s="135" t="e">
        <f t="shared" si="811"/>
        <v>#N/A</v>
      </c>
      <c r="AB797" s="135" t="e">
        <f t="shared" si="811"/>
        <v>#N/A</v>
      </c>
    </row>
    <row r="798" spans="1:28" ht="15.5">
      <c r="A798" s="29" t="s">
        <v>193</v>
      </c>
      <c r="B798" s="30" t="str">
        <f t="shared" si="0"/>
        <v>PhilippinesKolambugan</v>
      </c>
      <c r="C798" s="29" t="s">
        <v>30</v>
      </c>
      <c r="D798" s="30" t="s">
        <v>1240</v>
      </c>
      <c r="E798" s="120">
        <v>0.246029</v>
      </c>
      <c r="F798" s="181">
        <v>5.7433809000000002E-2</v>
      </c>
      <c r="G798" s="181">
        <v>0.10501758899999999</v>
      </c>
      <c r="H798" s="181">
        <v>0.184447325</v>
      </c>
      <c r="I798" s="120">
        <v>0.30846099999999999</v>
      </c>
      <c r="J798" s="28" t="s">
        <v>1649</v>
      </c>
      <c r="K798" s="135" t="e">
        <f t="shared" ref="K798:AB798" si="812">NA()</f>
        <v>#N/A</v>
      </c>
      <c r="L798" s="135" t="e">
        <f t="shared" si="812"/>
        <v>#N/A</v>
      </c>
      <c r="M798" s="164" t="e">
        <f t="shared" si="812"/>
        <v>#N/A</v>
      </c>
      <c r="N798" s="164" t="e">
        <f t="shared" si="812"/>
        <v>#N/A</v>
      </c>
      <c r="O798" s="165" t="e">
        <f t="shared" si="812"/>
        <v>#N/A</v>
      </c>
      <c r="P798" s="135" t="e">
        <f t="shared" si="812"/>
        <v>#N/A</v>
      </c>
      <c r="Q798" s="164" t="e">
        <f t="shared" si="812"/>
        <v>#N/A</v>
      </c>
      <c r="R798" s="164" t="e">
        <f t="shared" si="812"/>
        <v>#N/A</v>
      </c>
      <c r="S798" s="164" t="e">
        <f t="shared" si="812"/>
        <v>#N/A</v>
      </c>
      <c r="T798" s="164" t="e">
        <f t="shared" si="812"/>
        <v>#N/A</v>
      </c>
      <c r="U798" s="164" t="e">
        <f t="shared" si="812"/>
        <v>#N/A</v>
      </c>
      <c r="V798" s="135" t="e">
        <f t="shared" si="812"/>
        <v>#N/A</v>
      </c>
      <c r="W798" s="135" t="e">
        <f t="shared" si="812"/>
        <v>#N/A</v>
      </c>
      <c r="X798" s="135" t="e">
        <f t="shared" si="812"/>
        <v>#N/A</v>
      </c>
      <c r="Y798" s="135" t="e">
        <f t="shared" si="812"/>
        <v>#N/A</v>
      </c>
      <c r="Z798" s="135" t="e">
        <f t="shared" si="812"/>
        <v>#N/A</v>
      </c>
      <c r="AA798" s="135" t="e">
        <f t="shared" si="812"/>
        <v>#N/A</v>
      </c>
      <c r="AB798" s="135" t="e">
        <f t="shared" si="812"/>
        <v>#N/A</v>
      </c>
    </row>
    <row r="799" spans="1:28" ht="15.5">
      <c r="A799" s="29" t="s">
        <v>193</v>
      </c>
      <c r="B799" s="30" t="str">
        <f t="shared" si="0"/>
        <v>PhilippinesKumalarang</v>
      </c>
      <c r="C799" s="29" t="s">
        <v>30</v>
      </c>
      <c r="D799" s="30" t="s">
        <v>1166</v>
      </c>
      <c r="E799" s="120">
        <v>0.24187700000000001</v>
      </c>
      <c r="F799" s="181">
        <v>5.8871053E-2</v>
      </c>
      <c r="G799" s="181">
        <v>0.109592891</v>
      </c>
      <c r="H799" s="181">
        <v>0.20292247699999999</v>
      </c>
      <c r="I799" s="120">
        <v>0.28898099999999999</v>
      </c>
      <c r="J799" s="28" t="s">
        <v>1649</v>
      </c>
      <c r="K799" s="135" t="e">
        <f t="shared" ref="K799:AB799" si="813">NA()</f>
        <v>#N/A</v>
      </c>
      <c r="L799" s="135" t="e">
        <f t="shared" si="813"/>
        <v>#N/A</v>
      </c>
      <c r="M799" s="164" t="e">
        <f t="shared" si="813"/>
        <v>#N/A</v>
      </c>
      <c r="N799" s="164" t="e">
        <f t="shared" si="813"/>
        <v>#N/A</v>
      </c>
      <c r="O799" s="165" t="e">
        <f t="shared" si="813"/>
        <v>#N/A</v>
      </c>
      <c r="P799" s="135" t="e">
        <f t="shared" si="813"/>
        <v>#N/A</v>
      </c>
      <c r="Q799" s="164" t="e">
        <f t="shared" si="813"/>
        <v>#N/A</v>
      </c>
      <c r="R799" s="164" t="e">
        <f t="shared" si="813"/>
        <v>#N/A</v>
      </c>
      <c r="S799" s="164" t="e">
        <f t="shared" si="813"/>
        <v>#N/A</v>
      </c>
      <c r="T799" s="164" t="e">
        <f t="shared" si="813"/>
        <v>#N/A</v>
      </c>
      <c r="U799" s="164" t="e">
        <f t="shared" si="813"/>
        <v>#N/A</v>
      </c>
      <c r="V799" s="135" t="e">
        <f t="shared" si="813"/>
        <v>#N/A</v>
      </c>
      <c r="W799" s="135" t="e">
        <f t="shared" si="813"/>
        <v>#N/A</v>
      </c>
      <c r="X799" s="135" t="e">
        <f t="shared" si="813"/>
        <v>#N/A</v>
      </c>
      <c r="Y799" s="135" t="e">
        <f t="shared" si="813"/>
        <v>#N/A</v>
      </c>
      <c r="Z799" s="135" t="e">
        <f t="shared" si="813"/>
        <v>#N/A</v>
      </c>
      <c r="AA799" s="135" t="e">
        <f t="shared" si="813"/>
        <v>#N/A</v>
      </c>
      <c r="AB799" s="135" t="e">
        <f t="shared" si="813"/>
        <v>#N/A</v>
      </c>
    </row>
    <row r="800" spans="1:28" ht="15.5">
      <c r="A800" s="29" t="s">
        <v>193</v>
      </c>
      <c r="B800" s="30" t="str">
        <f t="shared" si="0"/>
        <v>PhilippinesLa Carlota City</v>
      </c>
      <c r="C800" s="29" t="s">
        <v>30</v>
      </c>
      <c r="D800" s="30" t="s">
        <v>1840</v>
      </c>
      <c r="E800" s="120">
        <v>0.247638</v>
      </c>
      <c r="F800" s="181">
        <v>4.4564053999999999E-2</v>
      </c>
      <c r="G800" s="181">
        <v>8.8941971999999994E-2</v>
      </c>
      <c r="H800" s="181">
        <v>0.17678263999999999</v>
      </c>
      <c r="I800" s="120">
        <v>0.33330700000000002</v>
      </c>
      <c r="J800" s="28" t="s">
        <v>1649</v>
      </c>
      <c r="K800" s="135" t="e">
        <f t="shared" ref="K800:AB800" si="814">NA()</f>
        <v>#N/A</v>
      </c>
      <c r="L800" s="135" t="e">
        <f t="shared" si="814"/>
        <v>#N/A</v>
      </c>
      <c r="M800" s="164" t="e">
        <f t="shared" si="814"/>
        <v>#N/A</v>
      </c>
      <c r="N800" s="164" t="e">
        <f t="shared" si="814"/>
        <v>#N/A</v>
      </c>
      <c r="O800" s="165" t="e">
        <f t="shared" si="814"/>
        <v>#N/A</v>
      </c>
      <c r="P800" s="135" t="e">
        <f t="shared" si="814"/>
        <v>#N/A</v>
      </c>
      <c r="Q800" s="164" t="e">
        <f t="shared" si="814"/>
        <v>#N/A</v>
      </c>
      <c r="R800" s="164" t="e">
        <f t="shared" si="814"/>
        <v>#N/A</v>
      </c>
      <c r="S800" s="164" t="e">
        <f t="shared" si="814"/>
        <v>#N/A</v>
      </c>
      <c r="T800" s="164" t="e">
        <f t="shared" si="814"/>
        <v>#N/A</v>
      </c>
      <c r="U800" s="164" t="e">
        <f t="shared" si="814"/>
        <v>#N/A</v>
      </c>
      <c r="V800" s="135" t="e">
        <f t="shared" si="814"/>
        <v>#N/A</v>
      </c>
      <c r="W800" s="135" t="e">
        <f t="shared" si="814"/>
        <v>#N/A</v>
      </c>
      <c r="X800" s="135" t="e">
        <f t="shared" si="814"/>
        <v>#N/A</v>
      </c>
      <c r="Y800" s="135" t="e">
        <f t="shared" si="814"/>
        <v>#N/A</v>
      </c>
      <c r="Z800" s="135" t="e">
        <f t="shared" si="814"/>
        <v>#N/A</v>
      </c>
      <c r="AA800" s="135" t="e">
        <f t="shared" si="814"/>
        <v>#N/A</v>
      </c>
      <c r="AB800" s="135" t="e">
        <f t="shared" si="814"/>
        <v>#N/A</v>
      </c>
    </row>
    <row r="801" spans="1:28" ht="15.5">
      <c r="A801" s="29" t="s">
        <v>193</v>
      </c>
      <c r="B801" s="30" t="str">
        <f t="shared" si="0"/>
        <v>PhilippinesLa Castellana</v>
      </c>
      <c r="C801" s="29" t="s">
        <v>30</v>
      </c>
      <c r="D801" s="30" t="s">
        <v>1841</v>
      </c>
      <c r="E801" s="120">
        <v>0.222858</v>
      </c>
      <c r="F801" s="181">
        <v>5.7511187999999998E-2</v>
      </c>
      <c r="G801" s="181">
        <v>0.104321689</v>
      </c>
      <c r="H801" s="181">
        <v>0.183447999</v>
      </c>
      <c r="I801" s="120">
        <v>0.29969899999999999</v>
      </c>
      <c r="J801" s="28" t="s">
        <v>1649</v>
      </c>
      <c r="K801" s="135" t="e">
        <f t="shared" ref="K801:AB801" si="815">NA()</f>
        <v>#N/A</v>
      </c>
      <c r="L801" s="135" t="e">
        <f t="shared" si="815"/>
        <v>#N/A</v>
      </c>
      <c r="M801" s="164" t="e">
        <f t="shared" si="815"/>
        <v>#N/A</v>
      </c>
      <c r="N801" s="164" t="e">
        <f t="shared" si="815"/>
        <v>#N/A</v>
      </c>
      <c r="O801" s="165" t="e">
        <f t="shared" si="815"/>
        <v>#N/A</v>
      </c>
      <c r="P801" s="135" t="e">
        <f t="shared" si="815"/>
        <v>#N/A</v>
      </c>
      <c r="Q801" s="164" t="e">
        <f t="shared" si="815"/>
        <v>#N/A</v>
      </c>
      <c r="R801" s="164" t="e">
        <f t="shared" si="815"/>
        <v>#N/A</v>
      </c>
      <c r="S801" s="164" t="e">
        <f t="shared" si="815"/>
        <v>#N/A</v>
      </c>
      <c r="T801" s="164" t="e">
        <f t="shared" si="815"/>
        <v>#N/A</v>
      </c>
      <c r="U801" s="164" t="e">
        <f t="shared" si="815"/>
        <v>#N/A</v>
      </c>
      <c r="V801" s="135" t="e">
        <f t="shared" si="815"/>
        <v>#N/A</v>
      </c>
      <c r="W801" s="135" t="e">
        <f t="shared" si="815"/>
        <v>#N/A</v>
      </c>
      <c r="X801" s="135" t="e">
        <f t="shared" si="815"/>
        <v>#N/A</v>
      </c>
      <c r="Y801" s="135" t="e">
        <f t="shared" si="815"/>
        <v>#N/A</v>
      </c>
      <c r="Z801" s="135" t="e">
        <f t="shared" si="815"/>
        <v>#N/A</v>
      </c>
      <c r="AA801" s="135" t="e">
        <f t="shared" si="815"/>
        <v>#N/A</v>
      </c>
      <c r="AB801" s="135" t="e">
        <f t="shared" si="815"/>
        <v>#N/A</v>
      </c>
    </row>
    <row r="802" spans="1:28" ht="15.5">
      <c r="A802" s="29" t="s">
        <v>193</v>
      </c>
      <c r="B802" s="30" t="str">
        <f t="shared" si="0"/>
        <v>PhilippinesLa Libertad</v>
      </c>
      <c r="C802" s="29" t="s">
        <v>30</v>
      </c>
      <c r="D802" s="30" t="s">
        <v>1135</v>
      </c>
      <c r="E802" s="120">
        <v>0.22617399999999999</v>
      </c>
      <c r="F802" s="181">
        <v>5.5713921E-2</v>
      </c>
      <c r="G802" s="181">
        <v>9.8600238000000007E-2</v>
      </c>
      <c r="H802" s="181">
        <v>0.16726940100000001</v>
      </c>
      <c r="I802" s="120">
        <v>0.29582199999999997</v>
      </c>
      <c r="J802" s="28" t="s">
        <v>1649</v>
      </c>
      <c r="K802" s="135" t="e">
        <f t="shared" ref="K802:AB802" si="816">NA()</f>
        <v>#N/A</v>
      </c>
      <c r="L802" s="135" t="e">
        <f t="shared" si="816"/>
        <v>#N/A</v>
      </c>
      <c r="M802" s="164" t="e">
        <f t="shared" si="816"/>
        <v>#N/A</v>
      </c>
      <c r="N802" s="164" t="e">
        <f t="shared" si="816"/>
        <v>#N/A</v>
      </c>
      <c r="O802" s="165" t="e">
        <f t="shared" si="816"/>
        <v>#N/A</v>
      </c>
      <c r="P802" s="135" t="e">
        <f t="shared" si="816"/>
        <v>#N/A</v>
      </c>
      <c r="Q802" s="164" t="e">
        <f t="shared" si="816"/>
        <v>#N/A</v>
      </c>
      <c r="R802" s="164" t="e">
        <f t="shared" si="816"/>
        <v>#N/A</v>
      </c>
      <c r="S802" s="164" t="e">
        <f t="shared" si="816"/>
        <v>#N/A</v>
      </c>
      <c r="T802" s="164" t="e">
        <f t="shared" si="816"/>
        <v>#N/A</v>
      </c>
      <c r="U802" s="164" t="e">
        <f t="shared" si="816"/>
        <v>#N/A</v>
      </c>
      <c r="V802" s="135" t="e">
        <f t="shared" si="816"/>
        <v>#N/A</v>
      </c>
      <c r="W802" s="135" t="e">
        <f t="shared" si="816"/>
        <v>#N/A</v>
      </c>
      <c r="X802" s="135" t="e">
        <f t="shared" si="816"/>
        <v>#N/A</v>
      </c>
      <c r="Y802" s="135" t="e">
        <f t="shared" si="816"/>
        <v>#N/A</v>
      </c>
      <c r="Z802" s="135" t="e">
        <f t="shared" si="816"/>
        <v>#N/A</v>
      </c>
      <c r="AA802" s="135" t="e">
        <f t="shared" si="816"/>
        <v>#N/A</v>
      </c>
      <c r="AB802" s="135" t="e">
        <f t="shared" si="816"/>
        <v>#N/A</v>
      </c>
    </row>
    <row r="803" spans="1:28" ht="15.5">
      <c r="A803" s="29" t="s">
        <v>193</v>
      </c>
      <c r="B803" s="30" t="str">
        <f t="shared" si="0"/>
        <v>PhilippinesLa Paz</v>
      </c>
      <c r="C803" s="29" t="s">
        <v>30</v>
      </c>
      <c r="D803" s="30" t="s">
        <v>510</v>
      </c>
      <c r="E803" s="120">
        <v>0.234904</v>
      </c>
      <c r="F803" s="181">
        <v>5.4359320000000003E-2</v>
      </c>
      <c r="G803" s="181">
        <v>0.101316686</v>
      </c>
      <c r="H803" s="181">
        <v>0.18533864899999999</v>
      </c>
      <c r="I803" s="120">
        <v>0.30192099999999999</v>
      </c>
      <c r="J803" s="28" t="s">
        <v>1649</v>
      </c>
      <c r="K803" s="135" t="e">
        <f t="shared" ref="K803:AB803" si="817">NA()</f>
        <v>#N/A</v>
      </c>
      <c r="L803" s="135" t="e">
        <f t="shared" si="817"/>
        <v>#N/A</v>
      </c>
      <c r="M803" s="164" t="e">
        <f t="shared" si="817"/>
        <v>#N/A</v>
      </c>
      <c r="N803" s="164" t="e">
        <f t="shared" si="817"/>
        <v>#N/A</v>
      </c>
      <c r="O803" s="165" t="e">
        <f t="shared" si="817"/>
        <v>#N/A</v>
      </c>
      <c r="P803" s="135" t="e">
        <f t="shared" si="817"/>
        <v>#N/A</v>
      </c>
      <c r="Q803" s="164" t="e">
        <f t="shared" si="817"/>
        <v>#N/A</v>
      </c>
      <c r="R803" s="164" t="e">
        <f t="shared" si="817"/>
        <v>#N/A</v>
      </c>
      <c r="S803" s="164" t="e">
        <f t="shared" si="817"/>
        <v>#N/A</v>
      </c>
      <c r="T803" s="164" t="e">
        <f t="shared" si="817"/>
        <v>#N/A</v>
      </c>
      <c r="U803" s="164" t="e">
        <f t="shared" si="817"/>
        <v>#N/A</v>
      </c>
      <c r="V803" s="135" t="e">
        <f t="shared" si="817"/>
        <v>#N/A</v>
      </c>
      <c r="W803" s="135" t="e">
        <f t="shared" si="817"/>
        <v>#N/A</v>
      </c>
      <c r="X803" s="135" t="e">
        <f t="shared" si="817"/>
        <v>#N/A</v>
      </c>
      <c r="Y803" s="135" t="e">
        <f t="shared" si="817"/>
        <v>#N/A</v>
      </c>
      <c r="Z803" s="135" t="e">
        <f t="shared" si="817"/>
        <v>#N/A</v>
      </c>
      <c r="AA803" s="135" t="e">
        <f t="shared" si="817"/>
        <v>#N/A</v>
      </c>
      <c r="AB803" s="135" t="e">
        <f t="shared" si="817"/>
        <v>#N/A</v>
      </c>
    </row>
    <row r="804" spans="1:28" ht="15.5">
      <c r="A804" s="29" t="s">
        <v>193</v>
      </c>
      <c r="B804" s="30" t="str">
        <f t="shared" si="0"/>
        <v>PhilippinesLa Trinidad (Capital)</v>
      </c>
      <c r="C804" s="29" t="s">
        <v>30</v>
      </c>
      <c r="D804" s="30" t="s">
        <v>1498</v>
      </c>
      <c r="E804" s="120">
        <v>0.31713000000000002</v>
      </c>
      <c r="F804" s="181">
        <v>4.2165829000000002E-2</v>
      </c>
      <c r="G804" s="181">
        <v>0.11468795699999999</v>
      </c>
      <c r="H804" s="181">
        <v>0.26084734300000001</v>
      </c>
      <c r="I804" s="120">
        <v>0.31773400000000002</v>
      </c>
      <c r="J804" s="28" t="s">
        <v>1649</v>
      </c>
      <c r="K804" s="135" t="e">
        <f t="shared" ref="K804:AB804" si="818">NA()</f>
        <v>#N/A</v>
      </c>
      <c r="L804" s="135" t="e">
        <f t="shared" si="818"/>
        <v>#N/A</v>
      </c>
      <c r="M804" s="164" t="e">
        <f t="shared" si="818"/>
        <v>#N/A</v>
      </c>
      <c r="N804" s="164" t="e">
        <f t="shared" si="818"/>
        <v>#N/A</v>
      </c>
      <c r="O804" s="165" t="e">
        <f t="shared" si="818"/>
        <v>#N/A</v>
      </c>
      <c r="P804" s="135" t="e">
        <f t="shared" si="818"/>
        <v>#N/A</v>
      </c>
      <c r="Q804" s="164" t="e">
        <f t="shared" si="818"/>
        <v>#N/A</v>
      </c>
      <c r="R804" s="164" t="e">
        <f t="shared" si="818"/>
        <v>#N/A</v>
      </c>
      <c r="S804" s="164" t="e">
        <f t="shared" si="818"/>
        <v>#N/A</v>
      </c>
      <c r="T804" s="164" t="e">
        <f t="shared" si="818"/>
        <v>#N/A</v>
      </c>
      <c r="U804" s="164" t="e">
        <f t="shared" si="818"/>
        <v>#N/A</v>
      </c>
      <c r="V804" s="135" t="e">
        <f t="shared" si="818"/>
        <v>#N/A</v>
      </c>
      <c r="W804" s="135" t="e">
        <f t="shared" si="818"/>
        <v>#N/A</v>
      </c>
      <c r="X804" s="135" t="e">
        <f t="shared" si="818"/>
        <v>#N/A</v>
      </c>
      <c r="Y804" s="135" t="e">
        <f t="shared" si="818"/>
        <v>#N/A</v>
      </c>
      <c r="Z804" s="135" t="e">
        <f t="shared" si="818"/>
        <v>#N/A</v>
      </c>
      <c r="AA804" s="135" t="e">
        <f t="shared" si="818"/>
        <v>#N/A</v>
      </c>
      <c r="AB804" s="135" t="e">
        <f t="shared" si="818"/>
        <v>#N/A</v>
      </c>
    </row>
    <row r="805" spans="1:28" ht="15.5">
      <c r="A805" s="29" t="s">
        <v>193</v>
      </c>
      <c r="B805" s="30" t="str">
        <f t="shared" si="0"/>
        <v>PhilippinesLaak (San Vicente)</v>
      </c>
      <c r="C805" s="29" t="s">
        <v>30</v>
      </c>
      <c r="D805" s="30" t="s">
        <v>1362</v>
      </c>
      <c r="E805" s="120">
        <v>0.221634</v>
      </c>
      <c r="F805" s="181">
        <v>5.8505021999999997E-2</v>
      </c>
      <c r="G805" s="181">
        <v>0.103581774</v>
      </c>
      <c r="H805" s="181">
        <v>0.18213444500000001</v>
      </c>
      <c r="I805" s="120">
        <v>0.30663000000000001</v>
      </c>
      <c r="J805" s="28" t="s">
        <v>1649</v>
      </c>
      <c r="K805" s="135" t="e">
        <f t="shared" ref="K805:AB805" si="819">NA()</f>
        <v>#N/A</v>
      </c>
      <c r="L805" s="135" t="e">
        <f t="shared" si="819"/>
        <v>#N/A</v>
      </c>
      <c r="M805" s="164" t="e">
        <f t="shared" si="819"/>
        <v>#N/A</v>
      </c>
      <c r="N805" s="164" t="e">
        <f t="shared" si="819"/>
        <v>#N/A</v>
      </c>
      <c r="O805" s="165" t="e">
        <f t="shared" si="819"/>
        <v>#N/A</v>
      </c>
      <c r="P805" s="135" t="e">
        <f t="shared" si="819"/>
        <v>#N/A</v>
      </c>
      <c r="Q805" s="164" t="e">
        <f t="shared" si="819"/>
        <v>#N/A</v>
      </c>
      <c r="R805" s="164" t="e">
        <f t="shared" si="819"/>
        <v>#N/A</v>
      </c>
      <c r="S805" s="164" t="e">
        <f t="shared" si="819"/>
        <v>#N/A</v>
      </c>
      <c r="T805" s="164" t="e">
        <f t="shared" si="819"/>
        <v>#N/A</v>
      </c>
      <c r="U805" s="164" t="e">
        <f t="shared" si="819"/>
        <v>#N/A</v>
      </c>
      <c r="V805" s="135" t="e">
        <f t="shared" si="819"/>
        <v>#N/A</v>
      </c>
      <c r="W805" s="135" t="e">
        <f t="shared" si="819"/>
        <v>#N/A</v>
      </c>
      <c r="X805" s="135" t="e">
        <f t="shared" si="819"/>
        <v>#N/A</v>
      </c>
      <c r="Y805" s="135" t="e">
        <f t="shared" si="819"/>
        <v>#N/A</v>
      </c>
      <c r="Z805" s="135" t="e">
        <f t="shared" si="819"/>
        <v>#N/A</v>
      </c>
      <c r="AA805" s="135" t="e">
        <f t="shared" si="819"/>
        <v>#N/A</v>
      </c>
      <c r="AB805" s="135" t="e">
        <f t="shared" si="819"/>
        <v>#N/A</v>
      </c>
    </row>
    <row r="806" spans="1:28" ht="15.5">
      <c r="A806" s="29" t="s">
        <v>193</v>
      </c>
      <c r="B806" s="30" t="str">
        <f t="shared" si="0"/>
        <v>PhilippinesLabangan</v>
      </c>
      <c r="C806" s="29" t="s">
        <v>30</v>
      </c>
      <c r="D806" s="30" t="s">
        <v>1167</v>
      </c>
      <c r="E806" s="120">
        <v>0.24821699999999999</v>
      </c>
      <c r="F806" s="181">
        <v>5.5731035999999998E-2</v>
      </c>
      <c r="G806" s="181">
        <v>0.106245513</v>
      </c>
      <c r="H806" s="181">
        <v>0.20232112899999999</v>
      </c>
      <c r="I806" s="120">
        <v>0.29104999999999998</v>
      </c>
      <c r="J806" s="28" t="s">
        <v>1649</v>
      </c>
      <c r="K806" s="135" t="e">
        <f t="shared" ref="K806:AB806" si="820">NA()</f>
        <v>#N/A</v>
      </c>
      <c r="L806" s="135" t="e">
        <f t="shared" si="820"/>
        <v>#N/A</v>
      </c>
      <c r="M806" s="164" t="e">
        <f t="shared" si="820"/>
        <v>#N/A</v>
      </c>
      <c r="N806" s="164" t="e">
        <f t="shared" si="820"/>
        <v>#N/A</v>
      </c>
      <c r="O806" s="165" t="e">
        <f t="shared" si="820"/>
        <v>#N/A</v>
      </c>
      <c r="P806" s="135" t="e">
        <f t="shared" si="820"/>
        <v>#N/A</v>
      </c>
      <c r="Q806" s="164" t="e">
        <f t="shared" si="820"/>
        <v>#N/A</v>
      </c>
      <c r="R806" s="164" t="e">
        <f t="shared" si="820"/>
        <v>#N/A</v>
      </c>
      <c r="S806" s="164" t="e">
        <f t="shared" si="820"/>
        <v>#N/A</v>
      </c>
      <c r="T806" s="164" t="e">
        <f t="shared" si="820"/>
        <v>#N/A</v>
      </c>
      <c r="U806" s="164" t="e">
        <f t="shared" si="820"/>
        <v>#N/A</v>
      </c>
      <c r="V806" s="135" t="e">
        <f t="shared" si="820"/>
        <v>#N/A</v>
      </c>
      <c r="W806" s="135" t="e">
        <f t="shared" si="820"/>
        <v>#N/A</v>
      </c>
      <c r="X806" s="135" t="e">
        <f t="shared" si="820"/>
        <v>#N/A</v>
      </c>
      <c r="Y806" s="135" t="e">
        <f t="shared" si="820"/>
        <v>#N/A</v>
      </c>
      <c r="Z806" s="135" t="e">
        <f t="shared" si="820"/>
        <v>#N/A</v>
      </c>
      <c r="AA806" s="135" t="e">
        <f t="shared" si="820"/>
        <v>#N/A</v>
      </c>
      <c r="AB806" s="135" t="e">
        <f t="shared" si="820"/>
        <v>#N/A</v>
      </c>
    </row>
    <row r="807" spans="1:28" ht="15.5">
      <c r="A807" s="29" t="s">
        <v>193</v>
      </c>
      <c r="B807" s="30" t="str">
        <f t="shared" si="0"/>
        <v>PhilippinesLabason</v>
      </c>
      <c r="C807" s="29" t="s">
        <v>30</v>
      </c>
      <c r="D807" s="30" t="s">
        <v>1136</v>
      </c>
      <c r="E807" s="120">
        <v>0.23705799999999999</v>
      </c>
      <c r="F807" s="181">
        <v>5.5178084000000002E-2</v>
      </c>
      <c r="G807" s="181">
        <v>0.104601398</v>
      </c>
      <c r="H807" s="181">
        <v>0.184757115</v>
      </c>
      <c r="I807" s="120">
        <v>0.29327599999999998</v>
      </c>
      <c r="J807" s="28" t="s">
        <v>1649</v>
      </c>
      <c r="K807" s="135" t="e">
        <f t="shared" ref="K807:AB807" si="821">NA()</f>
        <v>#N/A</v>
      </c>
      <c r="L807" s="135" t="e">
        <f t="shared" si="821"/>
        <v>#N/A</v>
      </c>
      <c r="M807" s="164" t="e">
        <f t="shared" si="821"/>
        <v>#N/A</v>
      </c>
      <c r="N807" s="164" t="e">
        <f t="shared" si="821"/>
        <v>#N/A</v>
      </c>
      <c r="O807" s="165" t="e">
        <f t="shared" si="821"/>
        <v>#N/A</v>
      </c>
      <c r="P807" s="135" t="e">
        <f t="shared" si="821"/>
        <v>#N/A</v>
      </c>
      <c r="Q807" s="164" t="e">
        <f t="shared" si="821"/>
        <v>#N/A</v>
      </c>
      <c r="R807" s="164" t="e">
        <f t="shared" si="821"/>
        <v>#N/A</v>
      </c>
      <c r="S807" s="164" t="e">
        <f t="shared" si="821"/>
        <v>#N/A</v>
      </c>
      <c r="T807" s="164" t="e">
        <f t="shared" si="821"/>
        <v>#N/A</v>
      </c>
      <c r="U807" s="164" t="e">
        <f t="shared" si="821"/>
        <v>#N/A</v>
      </c>
      <c r="V807" s="135" t="e">
        <f t="shared" si="821"/>
        <v>#N/A</v>
      </c>
      <c r="W807" s="135" t="e">
        <f t="shared" si="821"/>
        <v>#N/A</v>
      </c>
      <c r="X807" s="135" t="e">
        <f t="shared" si="821"/>
        <v>#N/A</v>
      </c>
      <c r="Y807" s="135" t="e">
        <f t="shared" si="821"/>
        <v>#N/A</v>
      </c>
      <c r="Z807" s="135" t="e">
        <f t="shared" si="821"/>
        <v>#N/A</v>
      </c>
      <c r="AA807" s="135" t="e">
        <f t="shared" si="821"/>
        <v>#N/A</v>
      </c>
      <c r="AB807" s="135" t="e">
        <f t="shared" si="821"/>
        <v>#N/A</v>
      </c>
    </row>
    <row r="808" spans="1:28" ht="15.5">
      <c r="A808" s="29" t="s">
        <v>193</v>
      </c>
      <c r="B808" s="30" t="str">
        <f t="shared" si="0"/>
        <v>PhilippinesLabo</v>
      </c>
      <c r="C808" s="29" t="s">
        <v>30</v>
      </c>
      <c r="D808" s="30" t="s">
        <v>702</v>
      </c>
      <c r="E808" s="120">
        <v>0.23091200000000001</v>
      </c>
      <c r="F808" s="181">
        <v>5.5212600000000001E-2</v>
      </c>
      <c r="G808" s="181">
        <v>0.103213233</v>
      </c>
      <c r="H808" s="181">
        <v>0.184800459</v>
      </c>
      <c r="I808" s="120">
        <v>0.29416700000000001</v>
      </c>
      <c r="J808" s="28" t="s">
        <v>1649</v>
      </c>
      <c r="K808" s="135" t="e">
        <f t="shared" ref="K808:AB808" si="822">NA()</f>
        <v>#N/A</v>
      </c>
      <c r="L808" s="135" t="e">
        <f t="shared" si="822"/>
        <v>#N/A</v>
      </c>
      <c r="M808" s="164" t="e">
        <f t="shared" si="822"/>
        <v>#N/A</v>
      </c>
      <c r="N808" s="164" t="e">
        <f t="shared" si="822"/>
        <v>#N/A</v>
      </c>
      <c r="O808" s="165" t="e">
        <f t="shared" si="822"/>
        <v>#N/A</v>
      </c>
      <c r="P808" s="135" t="e">
        <f t="shared" si="822"/>
        <v>#N/A</v>
      </c>
      <c r="Q808" s="164" t="e">
        <f t="shared" si="822"/>
        <v>#N/A</v>
      </c>
      <c r="R808" s="164" t="e">
        <f t="shared" si="822"/>
        <v>#N/A</v>
      </c>
      <c r="S808" s="164" t="e">
        <f t="shared" si="822"/>
        <v>#N/A</v>
      </c>
      <c r="T808" s="164" t="e">
        <f t="shared" si="822"/>
        <v>#N/A</v>
      </c>
      <c r="U808" s="164" t="e">
        <f t="shared" si="822"/>
        <v>#N/A</v>
      </c>
      <c r="V808" s="135" t="e">
        <f t="shared" si="822"/>
        <v>#N/A</v>
      </c>
      <c r="W808" s="135" t="e">
        <f t="shared" si="822"/>
        <v>#N/A</v>
      </c>
      <c r="X808" s="135" t="e">
        <f t="shared" si="822"/>
        <v>#N/A</v>
      </c>
      <c r="Y808" s="135" t="e">
        <f t="shared" si="822"/>
        <v>#N/A</v>
      </c>
      <c r="Z808" s="135" t="e">
        <f t="shared" si="822"/>
        <v>#N/A</v>
      </c>
      <c r="AA808" s="135" t="e">
        <f t="shared" si="822"/>
        <v>#N/A</v>
      </c>
      <c r="AB808" s="135" t="e">
        <f t="shared" si="822"/>
        <v>#N/A</v>
      </c>
    </row>
    <row r="809" spans="1:28" ht="15.5">
      <c r="A809" s="29" t="s">
        <v>193</v>
      </c>
      <c r="B809" s="30" t="str">
        <f t="shared" si="0"/>
        <v>PhilippinesLabrador</v>
      </c>
      <c r="C809" s="29" t="s">
        <v>30</v>
      </c>
      <c r="D809" s="30" t="s">
        <v>298</v>
      </c>
      <c r="E809" s="120">
        <v>0.24645500000000001</v>
      </c>
      <c r="F809" s="181">
        <v>5.3661479999999998E-2</v>
      </c>
      <c r="G809" s="181">
        <v>0.10219387100000001</v>
      </c>
      <c r="H809" s="181">
        <v>0.182966251</v>
      </c>
      <c r="I809" s="120">
        <v>0.30127999999999999</v>
      </c>
      <c r="J809" s="28" t="s">
        <v>1649</v>
      </c>
      <c r="K809" s="135" t="e">
        <f t="shared" ref="K809:AB809" si="823">NA()</f>
        <v>#N/A</v>
      </c>
      <c r="L809" s="135" t="e">
        <f t="shared" si="823"/>
        <v>#N/A</v>
      </c>
      <c r="M809" s="164" t="e">
        <f t="shared" si="823"/>
        <v>#N/A</v>
      </c>
      <c r="N809" s="164" t="e">
        <f t="shared" si="823"/>
        <v>#N/A</v>
      </c>
      <c r="O809" s="165" t="e">
        <f t="shared" si="823"/>
        <v>#N/A</v>
      </c>
      <c r="P809" s="135" t="e">
        <f t="shared" si="823"/>
        <v>#N/A</v>
      </c>
      <c r="Q809" s="164" t="e">
        <f t="shared" si="823"/>
        <v>#N/A</v>
      </c>
      <c r="R809" s="164" t="e">
        <f t="shared" si="823"/>
        <v>#N/A</v>
      </c>
      <c r="S809" s="164" t="e">
        <f t="shared" si="823"/>
        <v>#N/A</v>
      </c>
      <c r="T809" s="164" t="e">
        <f t="shared" si="823"/>
        <v>#N/A</v>
      </c>
      <c r="U809" s="164" t="e">
        <f t="shared" si="823"/>
        <v>#N/A</v>
      </c>
      <c r="V809" s="135" t="e">
        <f t="shared" si="823"/>
        <v>#N/A</v>
      </c>
      <c r="W809" s="135" t="e">
        <f t="shared" si="823"/>
        <v>#N/A</v>
      </c>
      <c r="X809" s="135" t="e">
        <f t="shared" si="823"/>
        <v>#N/A</v>
      </c>
      <c r="Y809" s="135" t="e">
        <f t="shared" si="823"/>
        <v>#N/A</v>
      </c>
      <c r="Z809" s="135" t="e">
        <f t="shared" si="823"/>
        <v>#N/A</v>
      </c>
      <c r="AA809" s="135" t="e">
        <f t="shared" si="823"/>
        <v>#N/A</v>
      </c>
      <c r="AB809" s="135" t="e">
        <f t="shared" si="823"/>
        <v>#N/A</v>
      </c>
    </row>
    <row r="810" spans="1:28" ht="15.5">
      <c r="A810" s="29" t="s">
        <v>193</v>
      </c>
      <c r="B810" s="30" t="str">
        <f t="shared" si="0"/>
        <v>PhilippinesLacub</v>
      </c>
      <c r="C810" s="29" t="s">
        <v>30</v>
      </c>
      <c r="D810" s="30" t="s">
        <v>1470</v>
      </c>
      <c r="E810" s="120">
        <v>0.22303799999999999</v>
      </c>
      <c r="F810" s="181">
        <v>5.4951513E-2</v>
      </c>
      <c r="G810" s="181">
        <v>9.6679400999999998E-2</v>
      </c>
      <c r="H810" s="181">
        <v>0.18689391699999999</v>
      </c>
      <c r="I810" s="120">
        <v>0.32030599999999998</v>
      </c>
      <c r="J810" s="28" t="s">
        <v>1649</v>
      </c>
      <c r="K810" s="135" t="e">
        <f t="shared" ref="K810:AB810" si="824">NA()</f>
        <v>#N/A</v>
      </c>
      <c r="L810" s="135" t="e">
        <f t="shared" si="824"/>
        <v>#N/A</v>
      </c>
      <c r="M810" s="164" t="e">
        <f t="shared" si="824"/>
        <v>#N/A</v>
      </c>
      <c r="N810" s="164" t="e">
        <f t="shared" si="824"/>
        <v>#N/A</v>
      </c>
      <c r="O810" s="165" t="e">
        <f t="shared" si="824"/>
        <v>#N/A</v>
      </c>
      <c r="P810" s="135" t="e">
        <f t="shared" si="824"/>
        <v>#N/A</v>
      </c>
      <c r="Q810" s="164" t="e">
        <f t="shared" si="824"/>
        <v>#N/A</v>
      </c>
      <c r="R810" s="164" t="e">
        <f t="shared" si="824"/>
        <v>#N/A</v>
      </c>
      <c r="S810" s="164" t="e">
        <f t="shared" si="824"/>
        <v>#N/A</v>
      </c>
      <c r="T810" s="164" t="e">
        <f t="shared" si="824"/>
        <v>#N/A</v>
      </c>
      <c r="U810" s="164" t="e">
        <f t="shared" si="824"/>
        <v>#N/A</v>
      </c>
      <c r="V810" s="135" t="e">
        <f t="shared" si="824"/>
        <v>#N/A</v>
      </c>
      <c r="W810" s="135" t="e">
        <f t="shared" si="824"/>
        <v>#N/A</v>
      </c>
      <c r="X810" s="135" t="e">
        <f t="shared" si="824"/>
        <v>#N/A</v>
      </c>
      <c r="Y810" s="135" t="e">
        <f t="shared" si="824"/>
        <v>#N/A</v>
      </c>
      <c r="Z810" s="135" t="e">
        <f t="shared" si="824"/>
        <v>#N/A</v>
      </c>
      <c r="AA810" s="135" t="e">
        <f t="shared" si="824"/>
        <v>#N/A</v>
      </c>
      <c r="AB810" s="135" t="e">
        <f t="shared" si="824"/>
        <v>#N/A</v>
      </c>
    </row>
    <row r="811" spans="1:28" ht="15.5">
      <c r="A811" s="29" t="s">
        <v>193</v>
      </c>
      <c r="B811" s="30" t="str">
        <f t="shared" si="0"/>
        <v>PhilippinesLagangilang</v>
      </c>
      <c r="C811" s="29" t="s">
        <v>30</v>
      </c>
      <c r="D811" s="30" t="s">
        <v>1471</v>
      </c>
      <c r="E811" s="120">
        <v>0.234795</v>
      </c>
      <c r="F811" s="181">
        <v>5.4226587E-2</v>
      </c>
      <c r="G811" s="181">
        <v>0.101788846</v>
      </c>
      <c r="H811" s="181">
        <v>0.17706068</v>
      </c>
      <c r="I811" s="120">
        <v>0.31329400000000002</v>
      </c>
      <c r="J811" s="28" t="s">
        <v>1649</v>
      </c>
      <c r="K811" s="135" t="e">
        <f t="shared" ref="K811:AB811" si="825">NA()</f>
        <v>#N/A</v>
      </c>
      <c r="L811" s="135" t="e">
        <f t="shared" si="825"/>
        <v>#N/A</v>
      </c>
      <c r="M811" s="164" t="e">
        <f t="shared" si="825"/>
        <v>#N/A</v>
      </c>
      <c r="N811" s="164" t="e">
        <f t="shared" si="825"/>
        <v>#N/A</v>
      </c>
      <c r="O811" s="165" t="e">
        <f t="shared" si="825"/>
        <v>#N/A</v>
      </c>
      <c r="P811" s="135" t="e">
        <f t="shared" si="825"/>
        <v>#N/A</v>
      </c>
      <c r="Q811" s="164" t="e">
        <f t="shared" si="825"/>
        <v>#N/A</v>
      </c>
      <c r="R811" s="164" t="e">
        <f t="shared" si="825"/>
        <v>#N/A</v>
      </c>
      <c r="S811" s="164" t="e">
        <f t="shared" si="825"/>
        <v>#N/A</v>
      </c>
      <c r="T811" s="164" t="e">
        <f t="shared" si="825"/>
        <v>#N/A</v>
      </c>
      <c r="U811" s="164" t="e">
        <f t="shared" si="825"/>
        <v>#N/A</v>
      </c>
      <c r="V811" s="135" t="e">
        <f t="shared" si="825"/>
        <v>#N/A</v>
      </c>
      <c r="W811" s="135" t="e">
        <f t="shared" si="825"/>
        <v>#N/A</v>
      </c>
      <c r="X811" s="135" t="e">
        <f t="shared" si="825"/>
        <v>#N/A</v>
      </c>
      <c r="Y811" s="135" t="e">
        <f t="shared" si="825"/>
        <v>#N/A</v>
      </c>
      <c r="Z811" s="135" t="e">
        <f t="shared" si="825"/>
        <v>#N/A</v>
      </c>
      <c r="AA811" s="135" t="e">
        <f t="shared" si="825"/>
        <v>#N/A</v>
      </c>
      <c r="AB811" s="135" t="e">
        <f t="shared" si="825"/>
        <v>#N/A</v>
      </c>
    </row>
    <row r="812" spans="1:28" ht="15.5">
      <c r="A812" s="29" t="s">
        <v>193</v>
      </c>
      <c r="B812" s="30" t="str">
        <f t="shared" si="0"/>
        <v>PhilippinesLagawe (Capital)</v>
      </c>
      <c r="C812" s="29" t="s">
        <v>30</v>
      </c>
      <c r="D812" s="30" t="s">
        <v>1507</v>
      </c>
      <c r="E812" s="120">
        <v>0.25691799999999998</v>
      </c>
      <c r="F812" s="181">
        <v>5.1518130000000002E-2</v>
      </c>
      <c r="G812" s="181">
        <v>0.105053535</v>
      </c>
      <c r="H812" s="181">
        <v>0.210055346</v>
      </c>
      <c r="I812" s="120">
        <v>0.31123000000000001</v>
      </c>
      <c r="J812" s="28" t="s">
        <v>1649</v>
      </c>
      <c r="K812" s="135" t="e">
        <f t="shared" ref="K812:AB812" si="826">NA()</f>
        <v>#N/A</v>
      </c>
      <c r="L812" s="135" t="e">
        <f t="shared" si="826"/>
        <v>#N/A</v>
      </c>
      <c r="M812" s="164" t="e">
        <f t="shared" si="826"/>
        <v>#N/A</v>
      </c>
      <c r="N812" s="164" t="e">
        <f t="shared" si="826"/>
        <v>#N/A</v>
      </c>
      <c r="O812" s="165" t="e">
        <f t="shared" si="826"/>
        <v>#N/A</v>
      </c>
      <c r="P812" s="135" t="e">
        <f t="shared" si="826"/>
        <v>#N/A</v>
      </c>
      <c r="Q812" s="164" t="e">
        <f t="shared" si="826"/>
        <v>#N/A</v>
      </c>
      <c r="R812" s="164" t="e">
        <f t="shared" si="826"/>
        <v>#N/A</v>
      </c>
      <c r="S812" s="164" t="e">
        <f t="shared" si="826"/>
        <v>#N/A</v>
      </c>
      <c r="T812" s="164" t="e">
        <f t="shared" si="826"/>
        <v>#N/A</v>
      </c>
      <c r="U812" s="164" t="e">
        <f t="shared" si="826"/>
        <v>#N/A</v>
      </c>
      <c r="V812" s="135" t="e">
        <f t="shared" si="826"/>
        <v>#N/A</v>
      </c>
      <c r="W812" s="135" t="e">
        <f t="shared" si="826"/>
        <v>#N/A</v>
      </c>
      <c r="X812" s="135" t="e">
        <f t="shared" si="826"/>
        <v>#N/A</v>
      </c>
      <c r="Y812" s="135" t="e">
        <f t="shared" si="826"/>
        <v>#N/A</v>
      </c>
      <c r="Z812" s="135" t="e">
        <f t="shared" si="826"/>
        <v>#N/A</v>
      </c>
      <c r="AA812" s="135" t="e">
        <f t="shared" si="826"/>
        <v>#N/A</v>
      </c>
      <c r="AB812" s="135" t="e">
        <f t="shared" si="826"/>
        <v>#N/A</v>
      </c>
    </row>
    <row r="813" spans="1:28" ht="15.5">
      <c r="A813" s="29" t="s">
        <v>193</v>
      </c>
      <c r="B813" s="30" t="str">
        <f t="shared" si="0"/>
        <v>PhilippinesLagayan</v>
      </c>
      <c r="C813" s="29" t="s">
        <v>30</v>
      </c>
      <c r="D813" s="30" t="s">
        <v>1472</v>
      </c>
      <c r="E813" s="120">
        <v>0.22049299999999999</v>
      </c>
      <c r="F813" s="181">
        <v>5.4678817999999997E-2</v>
      </c>
      <c r="G813" s="181">
        <v>9.5354522999999997E-2</v>
      </c>
      <c r="H813" s="181">
        <v>0.18159591</v>
      </c>
      <c r="I813" s="120">
        <v>0.3014</v>
      </c>
      <c r="J813" s="28" t="s">
        <v>1649</v>
      </c>
      <c r="K813" s="135" t="e">
        <f t="shared" ref="K813:AB813" si="827">NA()</f>
        <v>#N/A</v>
      </c>
      <c r="L813" s="135" t="e">
        <f t="shared" si="827"/>
        <v>#N/A</v>
      </c>
      <c r="M813" s="164" t="e">
        <f t="shared" si="827"/>
        <v>#N/A</v>
      </c>
      <c r="N813" s="164" t="e">
        <f t="shared" si="827"/>
        <v>#N/A</v>
      </c>
      <c r="O813" s="165" t="e">
        <f t="shared" si="827"/>
        <v>#N/A</v>
      </c>
      <c r="P813" s="135" t="e">
        <f t="shared" si="827"/>
        <v>#N/A</v>
      </c>
      <c r="Q813" s="164" t="e">
        <f t="shared" si="827"/>
        <v>#N/A</v>
      </c>
      <c r="R813" s="164" t="e">
        <f t="shared" si="827"/>
        <v>#N/A</v>
      </c>
      <c r="S813" s="164" t="e">
        <f t="shared" si="827"/>
        <v>#N/A</v>
      </c>
      <c r="T813" s="164" t="e">
        <f t="shared" si="827"/>
        <v>#N/A</v>
      </c>
      <c r="U813" s="164" t="e">
        <f t="shared" si="827"/>
        <v>#N/A</v>
      </c>
      <c r="V813" s="135" t="e">
        <f t="shared" si="827"/>
        <v>#N/A</v>
      </c>
      <c r="W813" s="135" t="e">
        <f t="shared" si="827"/>
        <v>#N/A</v>
      </c>
      <c r="X813" s="135" t="e">
        <f t="shared" si="827"/>
        <v>#N/A</v>
      </c>
      <c r="Y813" s="135" t="e">
        <f t="shared" si="827"/>
        <v>#N/A</v>
      </c>
      <c r="Z813" s="135" t="e">
        <f t="shared" si="827"/>
        <v>#N/A</v>
      </c>
      <c r="AA813" s="135" t="e">
        <f t="shared" si="827"/>
        <v>#N/A</v>
      </c>
      <c r="AB813" s="135" t="e">
        <f t="shared" si="827"/>
        <v>#N/A</v>
      </c>
    </row>
    <row r="814" spans="1:28" ht="15.5">
      <c r="A814" s="29" t="s">
        <v>193</v>
      </c>
      <c r="B814" s="30" t="str">
        <f t="shared" si="0"/>
        <v>PhilippinesLagonglong</v>
      </c>
      <c r="C814" s="29" t="s">
        <v>30</v>
      </c>
      <c r="D814" s="30" t="s">
        <v>1284</v>
      </c>
      <c r="E814" s="120">
        <v>0.229327</v>
      </c>
      <c r="F814" s="181">
        <v>5.4804008000000001E-2</v>
      </c>
      <c r="G814" s="181">
        <v>0.104806316</v>
      </c>
      <c r="H814" s="181">
        <v>0.19165243100000001</v>
      </c>
      <c r="I814" s="120">
        <v>0.29516599999999998</v>
      </c>
      <c r="J814" s="28" t="s">
        <v>1649</v>
      </c>
      <c r="K814" s="135" t="e">
        <f t="shared" ref="K814:AB814" si="828">NA()</f>
        <v>#N/A</v>
      </c>
      <c r="L814" s="135" t="e">
        <f t="shared" si="828"/>
        <v>#N/A</v>
      </c>
      <c r="M814" s="164" t="e">
        <f t="shared" si="828"/>
        <v>#N/A</v>
      </c>
      <c r="N814" s="164" t="e">
        <f t="shared" si="828"/>
        <v>#N/A</v>
      </c>
      <c r="O814" s="165" t="e">
        <f t="shared" si="828"/>
        <v>#N/A</v>
      </c>
      <c r="P814" s="135" t="e">
        <f t="shared" si="828"/>
        <v>#N/A</v>
      </c>
      <c r="Q814" s="164" t="e">
        <f t="shared" si="828"/>
        <v>#N/A</v>
      </c>
      <c r="R814" s="164" t="e">
        <f t="shared" si="828"/>
        <v>#N/A</v>
      </c>
      <c r="S814" s="164" t="e">
        <f t="shared" si="828"/>
        <v>#N/A</v>
      </c>
      <c r="T814" s="164" t="e">
        <f t="shared" si="828"/>
        <v>#N/A</v>
      </c>
      <c r="U814" s="164" t="e">
        <f t="shared" si="828"/>
        <v>#N/A</v>
      </c>
      <c r="V814" s="135" t="e">
        <f t="shared" si="828"/>
        <v>#N/A</v>
      </c>
      <c r="W814" s="135" t="e">
        <f t="shared" si="828"/>
        <v>#N/A</v>
      </c>
      <c r="X814" s="135" t="e">
        <f t="shared" si="828"/>
        <v>#N/A</v>
      </c>
      <c r="Y814" s="135" t="e">
        <f t="shared" si="828"/>
        <v>#N/A</v>
      </c>
      <c r="Z814" s="135" t="e">
        <f t="shared" si="828"/>
        <v>#N/A</v>
      </c>
      <c r="AA814" s="135" t="e">
        <f t="shared" si="828"/>
        <v>#N/A</v>
      </c>
      <c r="AB814" s="135" t="e">
        <f t="shared" si="828"/>
        <v>#N/A</v>
      </c>
    </row>
    <row r="815" spans="1:28" ht="15.5">
      <c r="A815" s="29" t="s">
        <v>193</v>
      </c>
      <c r="B815" s="30" t="str">
        <f t="shared" si="0"/>
        <v>PhilippinesLagonoy</v>
      </c>
      <c r="C815" s="29" t="s">
        <v>30</v>
      </c>
      <c r="D815" s="30" t="s">
        <v>725</v>
      </c>
      <c r="E815" s="120">
        <v>0.22129299999999999</v>
      </c>
      <c r="F815" s="181">
        <v>6.1011449000000002E-2</v>
      </c>
      <c r="G815" s="181">
        <v>0.109222032</v>
      </c>
      <c r="H815" s="181">
        <v>0.18575678400000001</v>
      </c>
      <c r="I815" s="120">
        <v>0.28762300000000002</v>
      </c>
      <c r="J815" s="28" t="s">
        <v>1649</v>
      </c>
      <c r="K815" s="135" t="e">
        <f t="shared" ref="K815:AB815" si="829">NA()</f>
        <v>#N/A</v>
      </c>
      <c r="L815" s="135" t="e">
        <f t="shared" si="829"/>
        <v>#N/A</v>
      </c>
      <c r="M815" s="164" t="e">
        <f t="shared" si="829"/>
        <v>#N/A</v>
      </c>
      <c r="N815" s="164" t="e">
        <f t="shared" si="829"/>
        <v>#N/A</v>
      </c>
      <c r="O815" s="165" t="e">
        <f t="shared" si="829"/>
        <v>#N/A</v>
      </c>
      <c r="P815" s="135" t="e">
        <f t="shared" si="829"/>
        <v>#N/A</v>
      </c>
      <c r="Q815" s="164" t="e">
        <f t="shared" si="829"/>
        <v>#N/A</v>
      </c>
      <c r="R815" s="164" t="e">
        <f t="shared" si="829"/>
        <v>#N/A</v>
      </c>
      <c r="S815" s="164" t="e">
        <f t="shared" si="829"/>
        <v>#N/A</v>
      </c>
      <c r="T815" s="164" t="e">
        <f t="shared" si="829"/>
        <v>#N/A</v>
      </c>
      <c r="U815" s="164" t="e">
        <f t="shared" si="829"/>
        <v>#N/A</v>
      </c>
      <c r="V815" s="135" t="e">
        <f t="shared" si="829"/>
        <v>#N/A</v>
      </c>
      <c r="W815" s="135" t="e">
        <f t="shared" si="829"/>
        <v>#N/A</v>
      </c>
      <c r="X815" s="135" t="e">
        <f t="shared" si="829"/>
        <v>#N/A</v>
      </c>
      <c r="Y815" s="135" t="e">
        <f t="shared" si="829"/>
        <v>#N/A</v>
      </c>
      <c r="Z815" s="135" t="e">
        <f t="shared" si="829"/>
        <v>#N/A</v>
      </c>
      <c r="AA815" s="135" t="e">
        <f t="shared" si="829"/>
        <v>#N/A</v>
      </c>
      <c r="AB815" s="135" t="e">
        <f t="shared" si="829"/>
        <v>#N/A</v>
      </c>
    </row>
    <row r="816" spans="1:28" ht="15.5">
      <c r="A816" s="29" t="s">
        <v>193</v>
      </c>
      <c r="B816" s="30" t="str">
        <f t="shared" si="0"/>
        <v>PhilippinesLaguindingan</v>
      </c>
      <c r="C816" s="29" t="s">
        <v>30</v>
      </c>
      <c r="D816" s="30" t="s">
        <v>1316</v>
      </c>
      <c r="E816" s="120">
        <v>0.24265500000000001</v>
      </c>
      <c r="F816" s="181">
        <v>5.1587789000000002E-2</v>
      </c>
      <c r="G816" s="181">
        <v>9.5472239E-2</v>
      </c>
      <c r="H816" s="181">
        <v>0.18135627900000001</v>
      </c>
      <c r="I816" s="120">
        <v>0.31817299999999998</v>
      </c>
      <c r="J816" s="28" t="s">
        <v>1649</v>
      </c>
      <c r="K816" s="135" t="e">
        <f t="shared" ref="K816:AB816" si="830">NA()</f>
        <v>#N/A</v>
      </c>
      <c r="L816" s="135" t="e">
        <f t="shared" si="830"/>
        <v>#N/A</v>
      </c>
      <c r="M816" s="164" t="e">
        <f t="shared" si="830"/>
        <v>#N/A</v>
      </c>
      <c r="N816" s="164" t="e">
        <f t="shared" si="830"/>
        <v>#N/A</v>
      </c>
      <c r="O816" s="165" t="e">
        <f t="shared" si="830"/>
        <v>#N/A</v>
      </c>
      <c r="P816" s="135" t="e">
        <f t="shared" si="830"/>
        <v>#N/A</v>
      </c>
      <c r="Q816" s="164" t="e">
        <f t="shared" si="830"/>
        <v>#N/A</v>
      </c>
      <c r="R816" s="164" t="e">
        <f t="shared" si="830"/>
        <v>#N/A</v>
      </c>
      <c r="S816" s="164" t="e">
        <f t="shared" si="830"/>
        <v>#N/A</v>
      </c>
      <c r="T816" s="164" t="e">
        <f t="shared" si="830"/>
        <v>#N/A</v>
      </c>
      <c r="U816" s="164" t="e">
        <f t="shared" si="830"/>
        <v>#N/A</v>
      </c>
      <c r="V816" s="135" t="e">
        <f t="shared" si="830"/>
        <v>#N/A</v>
      </c>
      <c r="W816" s="135" t="e">
        <f t="shared" si="830"/>
        <v>#N/A</v>
      </c>
      <c r="X816" s="135" t="e">
        <f t="shared" si="830"/>
        <v>#N/A</v>
      </c>
      <c r="Y816" s="135" t="e">
        <f t="shared" si="830"/>
        <v>#N/A</v>
      </c>
      <c r="Z816" s="135" t="e">
        <f t="shared" si="830"/>
        <v>#N/A</v>
      </c>
      <c r="AA816" s="135" t="e">
        <f t="shared" si="830"/>
        <v>#N/A</v>
      </c>
      <c r="AB816" s="135" t="e">
        <f t="shared" si="830"/>
        <v>#N/A</v>
      </c>
    </row>
    <row r="817" spans="1:28" ht="15.5">
      <c r="A817" s="29" t="s">
        <v>193</v>
      </c>
      <c r="B817" s="30" t="str">
        <f t="shared" si="0"/>
        <v>PhilippinesLake Sebu</v>
      </c>
      <c r="C817" s="29" t="s">
        <v>30</v>
      </c>
      <c r="D817" s="30" t="s">
        <v>1407</v>
      </c>
      <c r="E817" s="120">
        <v>0.23441799999999999</v>
      </c>
      <c r="F817" s="181">
        <v>6.1309211000000002E-2</v>
      </c>
      <c r="G817" s="181">
        <v>0.11489901900000001</v>
      </c>
      <c r="H817" s="181">
        <v>0.20338052700000001</v>
      </c>
      <c r="I817" s="120">
        <v>0.26865800000000001</v>
      </c>
      <c r="J817" s="28" t="s">
        <v>1649</v>
      </c>
      <c r="K817" s="135" t="e">
        <f t="shared" ref="K817:AB817" si="831">NA()</f>
        <v>#N/A</v>
      </c>
      <c r="L817" s="135" t="e">
        <f t="shared" si="831"/>
        <v>#N/A</v>
      </c>
      <c r="M817" s="164" t="e">
        <f t="shared" si="831"/>
        <v>#N/A</v>
      </c>
      <c r="N817" s="164" t="e">
        <f t="shared" si="831"/>
        <v>#N/A</v>
      </c>
      <c r="O817" s="165" t="e">
        <f t="shared" si="831"/>
        <v>#N/A</v>
      </c>
      <c r="P817" s="135" t="e">
        <f t="shared" si="831"/>
        <v>#N/A</v>
      </c>
      <c r="Q817" s="164" t="e">
        <f t="shared" si="831"/>
        <v>#N/A</v>
      </c>
      <c r="R817" s="164" t="e">
        <f t="shared" si="831"/>
        <v>#N/A</v>
      </c>
      <c r="S817" s="164" t="e">
        <f t="shared" si="831"/>
        <v>#N/A</v>
      </c>
      <c r="T817" s="164" t="e">
        <f t="shared" si="831"/>
        <v>#N/A</v>
      </c>
      <c r="U817" s="164" t="e">
        <f t="shared" si="831"/>
        <v>#N/A</v>
      </c>
      <c r="V817" s="135" t="e">
        <f t="shared" si="831"/>
        <v>#N/A</v>
      </c>
      <c r="W817" s="135" t="e">
        <f t="shared" si="831"/>
        <v>#N/A</v>
      </c>
      <c r="X817" s="135" t="e">
        <f t="shared" si="831"/>
        <v>#N/A</v>
      </c>
      <c r="Y817" s="135" t="e">
        <f t="shared" si="831"/>
        <v>#N/A</v>
      </c>
      <c r="Z817" s="135" t="e">
        <f t="shared" si="831"/>
        <v>#N/A</v>
      </c>
      <c r="AA817" s="135" t="e">
        <f t="shared" si="831"/>
        <v>#N/A</v>
      </c>
      <c r="AB817" s="135" t="e">
        <f t="shared" si="831"/>
        <v>#N/A</v>
      </c>
    </row>
    <row r="818" spans="1:28" ht="15.5">
      <c r="A818" s="29" t="s">
        <v>193</v>
      </c>
      <c r="B818" s="30" t="str">
        <f t="shared" si="0"/>
        <v>PhilippinesLakewood</v>
      </c>
      <c r="C818" s="29" t="s">
        <v>30</v>
      </c>
      <c r="D818" s="30" t="s">
        <v>1179</v>
      </c>
      <c r="E818" s="120">
        <v>0.22337299999999999</v>
      </c>
      <c r="F818" s="181">
        <v>6.0763718000000001E-2</v>
      </c>
      <c r="G818" s="181">
        <v>0.110974772</v>
      </c>
      <c r="H818" s="181">
        <v>0.200451556</v>
      </c>
      <c r="I818" s="120">
        <v>0.291352</v>
      </c>
      <c r="J818" s="28" t="s">
        <v>1649</v>
      </c>
      <c r="K818" s="135" t="e">
        <f t="shared" ref="K818:AB818" si="832">NA()</f>
        <v>#N/A</v>
      </c>
      <c r="L818" s="135" t="e">
        <f t="shared" si="832"/>
        <v>#N/A</v>
      </c>
      <c r="M818" s="164" t="e">
        <f t="shared" si="832"/>
        <v>#N/A</v>
      </c>
      <c r="N818" s="164" t="e">
        <f t="shared" si="832"/>
        <v>#N/A</v>
      </c>
      <c r="O818" s="165" t="e">
        <f t="shared" si="832"/>
        <v>#N/A</v>
      </c>
      <c r="P818" s="135" t="e">
        <f t="shared" si="832"/>
        <v>#N/A</v>
      </c>
      <c r="Q818" s="164" t="e">
        <f t="shared" si="832"/>
        <v>#N/A</v>
      </c>
      <c r="R818" s="164" t="e">
        <f t="shared" si="832"/>
        <v>#N/A</v>
      </c>
      <c r="S818" s="164" t="e">
        <f t="shared" si="832"/>
        <v>#N/A</v>
      </c>
      <c r="T818" s="164" t="e">
        <f t="shared" si="832"/>
        <v>#N/A</v>
      </c>
      <c r="U818" s="164" t="e">
        <f t="shared" si="832"/>
        <v>#N/A</v>
      </c>
      <c r="V818" s="135" t="e">
        <f t="shared" si="832"/>
        <v>#N/A</v>
      </c>
      <c r="W818" s="135" t="e">
        <f t="shared" si="832"/>
        <v>#N/A</v>
      </c>
      <c r="X818" s="135" t="e">
        <f t="shared" si="832"/>
        <v>#N/A</v>
      </c>
      <c r="Y818" s="135" t="e">
        <f t="shared" si="832"/>
        <v>#N/A</v>
      </c>
      <c r="Z818" s="135" t="e">
        <f t="shared" si="832"/>
        <v>#N/A</v>
      </c>
      <c r="AA818" s="135" t="e">
        <f t="shared" si="832"/>
        <v>#N/A</v>
      </c>
      <c r="AB818" s="135" t="e">
        <f t="shared" si="832"/>
        <v>#N/A</v>
      </c>
    </row>
    <row r="819" spans="1:28" ht="15.5">
      <c r="A819" s="29" t="s">
        <v>193</v>
      </c>
      <c r="B819" s="30" t="str">
        <f t="shared" si="0"/>
        <v>PhilippinesLala</v>
      </c>
      <c r="C819" s="29" t="s">
        <v>30</v>
      </c>
      <c r="D819" s="30" t="s">
        <v>1241</v>
      </c>
      <c r="E819" s="120">
        <v>0.23891499999999999</v>
      </c>
      <c r="F819" s="181">
        <v>5.2401552999999997E-2</v>
      </c>
      <c r="G819" s="181">
        <v>9.8601738999999994E-2</v>
      </c>
      <c r="H819" s="181">
        <v>0.18565712300000001</v>
      </c>
      <c r="I819" s="120">
        <v>0.29896499999999998</v>
      </c>
      <c r="J819" s="28" t="s">
        <v>1649</v>
      </c>
      <c r="K819" s="135" t="e">
        <f t="shared" ref="K819:AB819" si="833">NA()</f>
        <v>#N/A</v>
      </c>
      <c r="L819" s="135" t="e">
        <f t="shared" si="833"/>
        <v>#N/A</v>
      </c>
      <c r="M819" s="164" t="e">
        <f t="shared" si="833"/>
        <v>#N/A</v>
      </c>
      <c r="N819" s="164" t="e">
        <f t="shared" si="833"/>
        <v>#N/A</v>
      </c>
      <c r="O819" s="165" t="e">
        <f t="shared" si="833"/>
        <v>#N/A</v>
      </c>
      <c r="P819" s="135" t="e">
        <f t="shared" si="833"/>
        <v>#N/A</v>
      </c>
      <c r="Q819" s="164" t="e">
        <f t="shared" si="833"/>
        <v>#N/A</v>
      </c>
      <c r="R819" s="164" t="e">
        <f t="shared" si="833"/>
        <v>#N/A</v>
      </c>
      <c r="S819" s="164" t="e">
        <f t="shared" si="833"/>
        <v>#N/A</v>
      </c>
      <c r="T819" s="164" t="e">
        <f t="shared" si="833"/>
        <v>#N/A</v>
      </c>
      <c r="U819" s="164" t="e">
        <f t="shared" si="833"/>
        <v>#N/A</v>
      </c>
      <c r="V819" s="135" t="e">
        <f t="shared" si="833"/>
        <v>#N/A</v>
      </c>
      <c r="W819" s="135" t="e">
        <f t="shared" si="833"/>
        <v>#N/A</v>
      </c>
      <c r="X819" s="135" t="e">
        <f t="shared" si="833"/>
        <v>#N/A</v>
      </c>
      <c r="Y819" s="135" t="e">
        <f t="shared" si="833"/>
        <v>#N/A</v>
      </c>
      <c r="Z819" s="135" t="e">
        <f t="shared" si="833"/>
        <v>#N/A</v>
      </c>
      <c r="AA819" s="135" t="e">
        <f t="shared" si="833"/>
        <v>#N/A</v>
      </c>
      <c r="AB819" s="135" t="e">
        <f t="shared" si="833"/>
        <v>#N/A</v>
      </c>
    </row>
    <row r="820" spans="1:28" ht="15.5">
      <c r="A820" s="29" t="s">
        <v>193</v>
      </c>
      <c r="B820" s="30" t="str">
        <f t="shared" si="0"/>
        <v>PhilippinesLal-Lo</v>
      </c>
      <c r="C820" s="29" t="s">
        <v>30</v>
      </c>
      <c r="D820" s="30" t="s">
        <v>347</v>
      </c>
      <c r="E820" s="120">
        <v>0.24706800000000001</v>
      </c>
      <c r="F820" s="181">
        <v>4.6106143000000002E-2</v>
      </c>
      <c r="G820" s="181">
        <v>9.1088842000000003E-2</v>
      </c>
      <c r="H820" s="181">
        <v>0.178829821</v>
      </c>
      <c r="I820" s="120">
        <v>0.319552</v>
      </c>
      <c r="J820" s="28" t="s">
        <v>1649</v>
      </c>
      <c r="K820" s="135" t="e">
        <f t="shared" ref="K820:AB820" si="834">NA()</f>
        <v>#N/A</v>
      </c>
      <c r="L820" s="135" t="e">
        <f t="shared" si="834"/>
        <v>#N/A</v>
      </c>
      <c r="M820" s="164" t="e">
        <f t="shared" si="834"/>
        <v>#N/A</v>
      </c>
      <c r="N820" s="164" t="e">
        <f t="shared" si="834"/>
        <v>#N/A</v>
      </c>
      <c r="O820" s="165" t="e">
        <f t="shared" si="834"/>
        <v>#N/A</v>
      </c>
      <c r="P820" s="135" t="e">
        <f t="shared" si="834"/>
        <v>#N/A</v>
      </c>
      <c r="Q820" s="164" t="e">
        <f t="shared" si="834"/>
        <v>#N/A</v>
      </c>
      <c r="R820" s="164" t="e">
        <f t="shared" si="834"/>
        <v>#N/A</v>
      </c>
      <c r="S820" s="164" t="e">
        <f t="shared" si="834"/>
        <v>#N/A</v>
      </c>
      <c r="T820" s="164" t="e">
        <f t="shared" si="834"/>
        <v>#N/A</v>
      </c>
      <c r="U820" s="164" t="e">
        <f t="shared" si="834"/>
        <v>#N/A</v>
      </c>
      <c r="V820" s="135" t="e">
        <f t="shared" si="834"/>
        <v>#N/A</v>
      </c>
      <c r="W820" s="135" t="e">
        <f t="shared" si="834"/>
        <v>#N/A</v>
      </c>
      <c r="X820" s="135" t="e">
        <f t="shared" si="834"/>
        <v>#N/A</v>
      </c>
      <c r="Y820" s="135" t="e">
        <f t="shared" si="834"/>
        <v>#N/A</v>
      </c>
      <c r="Z820" s="135" t="e">
        <f t="shared" si="834"/>
        <v>#N/A</v>
      </c>
      <c r="AA820" s="135" t="e">
        <f t="shared" si="834"/>
        <v>#N/A</v>
      </c>
      <c r="AB820" s="135" t="e">
        <f t="shared" si="834"/>
        <v>#N/A</v>
      </c>
    </row>
    <row r="821" spans="1:28" ht="15.5">
      <c r="A821" s="29" t="s">
        <v>193</v>
      </c>
      <c r="B821" s="30" t="str">
        <f t="shared" si="0"/>
        <v>PhilippinesLambayong (Mariano Marcos)</v>
      </c>
      <c r="C821" s="29" t="s">
        <v>30</v>
      </c>
      <c r="D821" s="30" t="s">
        <v>1417</v>
      </c>
      <c r="E821" s="120">
        <v>0.261073</v>
      </c>
      <c r="F821" s="181">
        <v>5.3731187999999999E-2</v>
      </c>
      <c r="G821" s="181">
        <v>0.105670471</v>
      </c>
      <c r="H821" s="181">
        <v>0.20152441800000001</v>
      </c>
      <c r="I821" s="120">
        <v>0.29700199999999999</v>
      </c>
      <c r="J821" s="28" t="s">
        <v>1649</v>
      </c>
      <c r="K821" s="135" t="e">
        <f t="shared" ref="K821:AB821" si="835">NA()</f>
        <v>#N/A</v>
      </c>
      <c r="L821" s="135" t="e">
        <f t="shared" si="835"/>
        <v>#N/A</v>
      </c>
      <c r="M821" s="164" t="e">
        <f t="shared" si="835"/>
        <v>#N/A</v>
      </c>
      <c r="N821" s="164" t="e">
        <f t="shared" si="835"/>
        <v>#N/A</v>
      </c>
      <c r="O821" s="165" t="e">
        <f t="shared" si="835"/>
        <v>#N/A</v>
      </c>
      <c r="P821" s="135" t="e">
        <f t="shared" si="835"/>
        <v>#N/A</v>
      </c>
      <c r="Q821" s="164" t="e">
        <f t="shared" si="835"/>
        <v>#N/A</v>
      </c>
      <c r="R821" s="164" t="e">
        <f t="shared" si="835"/>
        <v>#N/A</v>
      </c>
      <c r="S821" s="164" t="e">
        <f t="shared" si="835"/>
        <v>#N/A</v>
      </c>
      <c r="T821" s="164" t="e">
        <f t="shared" si="835"/>
        <v>#N/A</v>
      </c>
      <c r="U821" s="164" t="e">
        <f t="shared" si="835"/>
        <v>#N/A</v>
      </c>
      <c r="V821" s="135" t="e">
        <f t="shared" si="835"/>
        <v>#N/A</v>
      </c>
      <c r="W821" s="135" t="e">
        <f t="shared" si="835"/>
        <v>#N/A</v>
      </c>
      <c r="X821" s="135" t="e">
        <f t="shared" si="835"/>
        <v>#N/A</v>
      </c>
      <c r="Y821" s="135" t="e">
        <f t="shared" si="835"/>
        <v>#N/A</v>
      </c>
      <c r="Z821" s="135" t="e">
        <f t="shared" si="835"/>
        <v>#N/A</v>
      </c>
      <c r="AA821" s="135" t="e">
        <f t="shared" si="835"/>
        <v>#N/A</v>
      </c>
      <c r="AB821" s="135" t="e">
        <f t="shared" si="835"/>
        <v>#N/A</v>
      </c>
    </row>
    <row r="822" spans="1:28" ht="15.5">
      <c r="A822" s="29" t="s">
        <v>193</v>
      </c>
      <c r="B822" s="30" t="str">
        <f t="shared" si="0"/>
        <v>PhilippinesLambunao</v>
      </c>
      <c r="C822" s="29" t="s">
        <v>30</v>
      </c>
      <c r="D822" s="30" t="s">
        <v>869</v>
      </c>
      <c r="E822" s="120">
        <v>0.23632500000000001</v>
      </c>
      <c r="F822" s="181">
        <v>4.9551874000000003E-2</v>
      </c>
      <c r="G822" s="181">
        <v>9.6958174999999994E-2</v>
      </c>
      <c r="H822" s="181">
        <v>0.18690928800000001</v>
      </c>
      <c r="I822" s="120">
        <v>0.315141</v>
      </c>
      <c r="J822" s="28" t="s">
        <v>1649</v>
      </c>
      <c r="K822" s="135" t="e">
        <f t="shared" ref="K822:AB822" si="836">NA()</f>
        <v>#N/A</v>
      </c>
      <c r="L822" s="135" t="e">
        <f t="shared" si="836"/>
        <v>#N/A</v>
      </c>
      <c r="M822" s="164" t="e">
        <f t="shared" si="836"/>
        <v>#N/A</v>
      </c>
      <c r="N822" s="164" t="e">
        <f t="shared" si="836"/>
        <v>#N/A</v>
      </c>
      <c r="O822" s="165" t="e">
        <f t="shared" si="836"/>
        <v>#N/A</v>
      </c>
      <c r="P822" s="135" t="e">
        <f t="shared" si="836"/>
        <v>#N/A</v>
      </c>
      <c r="Q822" s="164" t="e">
        <f t="shared" si="836"/>
        <v>#N/A</v>
      </c>
      <c r="R822" s="164" t="e">
        <f t="shared" si="836"/>
        <v>#N/A</v>
      </c>
      <c r="S822" s="164" t="e">
        <f t="shared" si="836"/>
        <v>#N/A</v>
      </c>
      <c r="T822" s="164" t="e">
        <f t="shared" si="836"/>
        <v>#N/A</v>
      </c>
      <c r="U822" s="164" t="e">
        <f t="shared" si="836"/>
        <v>#N/A</v>
      </c>
      <c r="V822" s="135" t="e">
        <f t="shared" si="836"/>
        <v>#N/A</v>
      </c>
      <c r="W822" s="135" t="e">
        <f t="shared" si="836"/>
        <v>#N/A</v>
      </c>
      <c r="X822" s="135" t="e">
        <f t="shared" si="836"/>
        <v>#N/A</v>
      </c>
      <c r="Y822" s="135" t="e">
        <f t="shared" si="836"/>
        <v>#N/A</v>
      </c>
      <c r="Z822" s="135" t="e">
        <f t="shared" si="836"/>
        <v>#N/A</v>
      </c>
      <c r="AA822" s="135" t="e">
        <f t="shared" si="836"/>
        <v>#N/A</v>
      </c>
      <c r="AB822" s="135" t="e">
        <f t="shared" si="836"/>
        <v>#N/A</v>
      </c>
    </row>
    <row r="823" spans="1:28" ht="15.5">
      <c r="A823" s="29" t="s">
        <v>193</v>
      </c>
      <c r="B823" s="30" t="str">
        <f t="shared" si="0"/>
        <v>PhilippinesLamut</v>
      </c>
      <c r="C823" s="29" t="s">
        <v>30</v>
      </c>
      <c r="D823" s="30" t="s">
        <v>1508</v>
      </c>
      <c r="E823" s="120">
        <v>0.24993099999999999</v>
      </c>
      <c r="F823" s="181">
        <v>5.0714031E-2</v>
      </c>
      <c r="G823" s="181">
        <v>0.10063689200000001</v>
      </c>
      <c r="H823" s="181">
        <v>0.19526088799999999</v>
      </c>
      <c r="I823" s="120">
        <v>0.31516300000000003</v>
      </c>
      <c r="J823" s="28" t="s">
        <v>1649</v>
      </c>
      <c r="K823" s="135" t="e">
        <f t="shared" ref="K823:AB823" si="837">NA()</f>
        <v>#N/A</v>
      </c>
      <c r="L823" s="135" t="e">
        <f t="shared" si="837"/>
        <v>#N/A</v>
      </c>
      <c r="M823" s="164" t="e">
        <f t="shared" si="837"/>
        <v>#N/A</v>
      </c>
      <c r="N823" s="164" t="e">
        <f t="shared" si="837"/>
        <v>#N/A</v>
      </c>
      <c r="O823" s="165" t="e">
        <f t="shared" si="837"/>
        <v>#N/A</v>
      </c>
      <c r="P823" s="135" t="e">
        <f t="shared" si="837"/>
        <v>#N/A</v>
      </c>
      <c r="Q823" s="164" t="e">
        <f t="shared" si="837"/>
        <v>#N/A</v>
      </c>
      <c r="R823" s="164" t="e">
        <f t="shared" si="837"/>
        <v>#N/A</v>
      </c>
      <c r="S823" s="164" t="e">
        <f t="shared" si="837"/>
        <v>#N/A</v>
      </c>
      <c r="T823" s="164" t="e">
        <f t="shared" si="837"/>
        <v>#N/A</v>
      </c>
      <c r="U823" s="164" t="e">
        <f t="shared" si="837"/>
        <v>#N/A</v>
      </c>
      <c r="V823" s="135" t="e">
        <f t="shared" si="837"/>
        <v>#N/A</v>
      </c>
      <c r="W823" s="135" t="e">
        <f t="shared" si="837"/>
        <v>#N/A</v>
      </c>
      <c r="X823" s="135" t="e">
        <f t="shared" si="837"/>
        <v>#N/A</v>
      </c>
      <c r="Y823" s="135" t="e">
        <f t="shared" si="837"/>
        <v>#N/A</v>
      </c>
      <c r="Z823" s="135" t="e">
        <f t="shared" si="837"/>
        <v>#N/A</v>
      </c>
      <c r="AA823" s="135" t="e">
        <f t="shared" si="837"/>
        <v>#N/A</v>
      </c>
      <c r="AB823" s="135" t="e">
        <f t="shared" si="837"/>
        <v>#N/A</v>
      </c>
    </row>
    <row r="824" spans="1:28" ht="15.5">
      <c r="A824" s="29" t="s">
        <v>193</v>
      </c>
      <c r="B824" s="30" t="str">
        <f t="shared" si="0"/>
        <v>PhilippinesLangiden</v>
      </c>
      <c r="C824" s="29" t="s">
        <v>30</v>
      </c>
      <c r="D824" s="30" t="s">
        <v>1473</v>
      </c>
      <c r="E824" s="120">
        <v>0.230457</v>
      </c>
      <c r="F824" s="181">
        <v>5.1907441999999998E-2</v>
      </c>
      <c r="G824" s="181">
        <v>9.8499061999999998E-2</v>
      </c>
      <c r="H824" s="181">
        <v>0.19074421499999999</v>
      </c>
      <c r="I824" s="120">
        <v>0.33208300000000002</v>
      </c>
      <c r="J824" s="28" t="s">
        <v>1649</v>
      </c>
      <c r="K824" s="135" t="e">
        <f t="shared" ref="K824:AB824" si="838">NA()</f>
        <v>#N/A</v>
      </c>
      <c r="L824" s="135" t="e">
        <f t="shared" si="838"/>
        <v>#N/A</v>
      </c>
      <c r="M824" s="164" t="e">
        <f t="shared" si="838"/>
        <v>#N/A</v>
      </c>
      <c r="N824" s="164" t="e">
        <f t="shared" si="838"/>
        <v>#N/A</v>
      </c>
      <c r="O824" s="165" t="e">
        <f t="shared" si="838"/>
        <v>#N/A</v>
      </c>
      <c r="P824" s="135" t="e">
        <f t="shared" si="838"/>
        <v>#N/A</v>
      </c>
      <c r="Q824" s="164" t="e">
        <f t="shared" si="838"/>
        <v>#N/A</v>
      </c>
      <c r="R824" s="164" t="e">
        <f t="shared" si="838"/>
        <v>#N/A</v>
      </c>
      <c r="S824" s="164" t="e">
        <f t="shared" si="838"/>
        <v>#N/A</v>
      </c>
      <c r="T824" s="164" t="e">
        <f t="shared" si="838"/>
        <v>#N/A</v>
      </c>
      <c r="U824" s="164" t="e">
        <f t="shared" si="838"/>
        <v>#N/A</v>
      </c>
      <c r="V824" s="135" t="e">
        <f t="shared" si="838"/>
        <v>#N/A</v>
      </c>
      <c r="W824" s="135" t="e">
        <f t="shared" si="838"/>
        <v>#N/A</v>
      </c>
      <c r="X824" s="135" t="e">
        <f t="shared" si="838"/>
        <v>#N/A</v>
      </c>
      <c r="Y824" s="135" t="e">
        <f t="shared" si="838"/>
        <v>#N/A</v>
      </c>
      <c r="Z824" s="135" t="e">
        <f t="shared" si="838"/>
        <v>#N/A</v>
      </c>
      <c r="AA824" s="135" t="e">
        <f t="shared" si="838"/>
        <v>#N/A</v>
      </c>
      <c r="AB824" s="135" t="e">
        <f t="shared" si="838"/>
        <v>#N/A</v>
      </c>
    </row>
    <row r="825" spans="1:28" ht="15.5">
      <c r="A825" s="29" t="s">
        <v>193</v>
      </c>
      <c r="B825" s="30" t="str">
        <f t="shared" si="0"/>
        <v>PhilippinesLanguyan</v>
      </c>
      <c r="C825" s="29" t="s">
        <v>30</v>
      </c>
      <c r="D825" s="30" t="s">
        <v>1686</v>
      </c>
      <c r="E825" s="120">
        <v>0.25171700000000002</v>
      </c>
      <c r="F825" s="181">
        <v>5.8906073000000003E-2</v>
      </c>
      <c r="G825" s="181">
        <v>0.105302442</v>
      </c>
      <c r="H825" s="181">
        <v>0.17940526700000001</v>
      </c>
      <c r="I825" s="120">
        <v>0.27124300000000001</v>
      </c>
      <c r="J825" s="28" t="s">
        <v>1649</v>
      </c>
      <c r="K825" s="135" t="e">
        <f t="shared" ref="K825:AB825" si="839">NA()</f>
        <v>#N/A</v>
      </c>
      <c r="L825" s="135" t="e">
        <f t="shared" si="839"/>
        <v>#N/A</v>
      </c>
      <c r="M825" s="164" t="e">
        <f t="shared" si="839"/>
        <v>#N/A</v>
      </c>
      <c r="N825" s="164" t="e">
        <f t="shared" si="839"/>
        <v>#N/A</v>
      </c>
      <c r="O825" s="165" t="e">
        <f t="shared" si="839"/>
        <v>#N/A</v>
      </c>
      <c r="P825" s="135" t="e">
        <f t="shared" si="839"/>
        <v>#N/A</v>
      </c>
      <c r="Q825" s="164" t="e">
        <f t="shared" si="839"/>
        <v>#N/A</v>
      </c>
      <c r="R825" s="164" t="e">
        <f t="shared" si="839"/>
        <v>#N/A</v>
      </c>
      <c r="S825" s="164" t="e">
        <f t="shared" si="839"/>
        <v>#N/A</v>
      </c>
      <c r="T825" s="164" t="e">
        <f t="shared" si="839"/>
        <v>#N/A</v>
      </c>
      <c r="U825" s="164" t="e">
        <f t="shared" si="839"/>
        <v>#N/A</v>
      </c>
      <c r="V825" s="135" t="e">
        <f t="shared" si="839"/>
        <v>#N/A</v>
      </c>
      <c r="W825" s="135" t="e">
        <f t="shared" si="839"/>
        <v>#N/A</v>
      </c>
      <c r="X825" s="135" t="e">
        <f t="shared" si="839"/>
        <v>#N/A</v>
      </c>
      <c r="Y825" s="135" t="e">
        <f t="shared" si="839"/>
        <v>#N/A</v>
      </c>
      <c r="Z825" s="135" t="e">
        <f t="shared" si="839"/>
        <v>#N/A</v>
      </c>
      <c r="AA825" s="135" t="e">
        <f t="shared" si="839"/>
        <v>#N/A</v>
      </c>
      <c r="AB825" s="135" t="e">
        <f t="shared" si="839"/>
        <v>#N/A</v>
      </c>
    </row>
    <row r="826" spans="1:28" ht="15.5">
      <c r="A826" s="29" t="s">
        <v>193</v>
      </c>
      <c r="B826" s="30" t="str">
        <f t="shared" si="0"/>
        <v>PhilippinesLantapan</v>
      </c>
      <c r="C826" s="29" t="s">
        <v>30</v>
      </c>
      <c r="D826" s="30" t="s">
        <v>1216</v>
      </c>
      <c r="E826" s="120">
        <v>0.23130300000000001</v>
      </c>
      <c r="F826" s="181">
        <v>5.6575369E-2</v>
      </c>
      <c r="G826" s="181">
        <v>0.10500841800000001</v>
      </c>
      <c r="H826" s="181">
        <v>0.19740675999999999</v>
      </c>
      <c r="I826" s="120">
        <v>0.29825499999999999</v>
      </c>
      <c r="J826" s="28" t="s">
        <v>1649</v>
      </c>
      <c r="K826" s="135" t="e">
        <f t="shared" ref="K826:AB826" si="840">NA()</f>
        <v>#N/A</v>
      </c>
      <c r="L826" s="135" t="e">
        <f t="shared" si="840"/>
        <v>#N/A</v>
      </c>
      <c r="M826" s="164" t="e">
        <f t="shared" si="840"/>
        <v>#N/A</v>
      </c>
      <c r="N826" s="164" t="e">
        <f t="shared" si="840"/>
        <v>#N/A</v>
      </c>
      <c r="O826" s="165" t="e">
        <f t="shared" si="840"/>
        <v>#N/A</v>
      </c>
      <c r="P826" s="135" t="e">
        <f t="shared" si="840"/>
        <v>#N/A</v>
      </c>
      <c r="Q826" s="164" t="e">
        <f t="shared" si="840"/>
        <v>#N/A</v>
      </c>
      <c r="R826" s="164" t="e">
        <f t="shared" si="840"/>
        <v>#N/A</v>
      </c>
      <c r="S826" s="164" t="e">
        <f t="shared" si="840"/>
        <v>#N/A</v>
      </c>
      <c r="T826" s="164" t="e">
        <f t="shared" si="840"/>
        <v>#N/A</v>
      </c>
      <c r="U826" s="164" t="e">
        <f t="shared" si="840"/>
        <v>#N/A</v>
      </c>
      <c r="V826" s="135" t="e">
        <f t="shared" si="840"/>
        <v>#N/A</v>
      </c>
      <c r="W826" s="135" t="e">
        <f t="shared" si="840"/>
        <v>#N/A</v>
      </c>
      <c r="X826" s="135" t="e">
        <f t="shared" si="840"/>
        <v>#N/A</v>
      </c>
      <c r="Y826" s="135" t="e">
        <f t="shared" si="840"/>
        <v>#N/A</v>
      </c>
      <c r="Z826" s="135" t="e">
        <f t="shared" si="840"/>
        <v>#N/A</v>
      </c>
      <c r="AA826" s="135" t="e">
        <f t="shared" si="840"/>
        <v>#N/A</v>
      </c>
      <c r="AB826" s="135" t="e">
        <f t="shared" si="840"/>
        <v>#N/A</v>
      </c>
    </row>
    <row r="827" spans="1:28" ht="15.5">
      <c r="A827" s="29" t="s">
        <v>193</v>
      </c>
      <c r="B827" s="30" t="str">
        <f t="shared" si="0"/>
        <v>PhilippinesLantawan</v>
      </c>
      <c r="C827" s="29" t="s">
        <v>30</v>
      </c>
      <c r="D827" s="30" t="s">
        <v>1548</v>
      </c>
      <c r="E827" s="120">
        <v>0.260633</v>
      </c>
      <c r="F827" s="181">
        <v>5.7290396E-2</v>
      </c>
      <c r="G827" s="181">
        <v>0.113604944</v>
      </c>
      <c r="H827" s="181">
        <v>0.20850614000000001</v>
      </c>
      <c r="I827" s="120">
        <v>0.265065</v>
      </c>
      <c r="J827" s="28" t="s">
        <v>1649</v>
      </c>
      <c r="K827" s="135" t="e">
        <f t="shared" ref="K827:AB827" si="841">NA()</f>
        <v>#N/A</v>
      </c>
      <c r="L827" s="135" t="e">
        <f t="shared" si="841"/>
        <v>#N/A</v>
      </c>
      <c r="M827" s="164" t="e">
        <f t="shared" si="841"/>
        <v>#N/A</v>
      </c>
      <c r="N827" s="164" t="e">
        <f t="shared" si="841"/>
        <v>#N/A</v>
      </c>
      <c r="O827" s="165" t="e">
        <f t="shared" si="841"/>
        <v>#N/A</v>
      </c>
      <c r="P827" s="135" t="e">
        <f t="shared" si="841"/>
        <v>#N/A</v>
      </c>
      <c r="Q827" s="164" t="e">
        <f t="shared" si="841"/>
        <v>#N/A</v>
      </c>
      <c r="R827" s="164" t="e">
        <f t="shared" si="841"/>
        <v>#N/A</v>
      </c>
      <c r="S827" s="164" t="e">
        <f t="shared" si="841"/>
        <v>#N/A</v>
      </c>
      <c r="T827" s="164" t="e">
        <f t="shared" si="841"/>
        <v>#N/A</v>
      </c>
      <c r="U827" s="164" t="e">
        <f t="shared" si="841"/>
        <v>#N/A</v>
      </c>
      <c r="V827" s="135" t="e">
        <f t="shared" si="841"/>
        <v>#N/A</v>
      </c>
      <c r="W827" s="135" t="e">
        <f t="shared" si="841"/>
        <v>#N/A</v>
      </c>
      <c r="X827" s="135" t="e">
        <f t="shared" si="841"/>
        <v>#N/A</v>
      </c>
      <c r="Y827" s="135" t="e">
        <f t="shared" si="841"/>
        <v>#N/A</v>
      </c>
      <c r="Z827" s="135" t="e">
        <f t="shared" si="841"/>
        <v>#N/A</v>
      </c>
      <c r="AA827" s="135" t="e">
        <f t="shared" si="841"/>
        <v>#N/A</v>
      </c>
      <c r="AB827" s="135" t="e">
        <f t="shared" si="841"/>
        <v>#N/A</v>
      </c>
    </row>
    <row r="828" spans="1:28" ht="15.5">
      <c r="A828" s="29" t="s">
        <v>193</v>
      </c>
      <c r="B828" s="30" t="str">
        <f t="shared" si="0"/>
        <v>PhilippinesLanuza</v>
      </c>
      <c r="C828" s="29" t="s">
        <v>30</v>
      </c>
      <c r="D828" s="30" t="s">
        <v>1745</v>
      </c>
      <c r="E828" s="120">
        <v>0.22656399999999999</v>
      </c>
      <c r="F828" s="181">
        <v>5.4245479999999999E-2</v>
      </c>
      <c r="G828" s="181">
        <v>0.101491542</v>
      </c>
      <c r="H828" s="181">
        <v>0.18273477199999999</v>
      </c>
      <c r="I828" s="120">
        <v>0.30364099999999999</v>
      </c>
      <c r="J828" s="28" t="s">
        <v>1649</v>
      </c>
      <c r="K828" s="135" t="e">
        <f t="shared" ref="K828:AB828" si="842">NA()</f>
        <v>#N/A</v>
      </c>
      <c r="L828" s="135" t="e">
        <f t="shared" si="842"/>
        <v>#N/A</v>
      </c>
      <c r="M828" s="164" t="e">
        <f t="shared" si="842"/>
        <v>#N/A</v>
      </c>
      <c r="N828" s="164" t="e">
        <f t="shared" si="842"/>
        <v>#N/A</v>
      </c>
      <c r="O828" s="165" t="e">
        <f t="shared" si="842"/>
        <v>#N/A</v>
      </c>
      <c r="P828" s="135" t="e">
        <f t="shared" si="842"/>
        <v>#N/A</v>
      </c>
      <c r="Q828" s="164" t="e">
        <f t="shared" si="842"/>
        <v>#N/A</v>
      </c>
      <c r="R828" s="164" t="e">
        <f t="shared" si="842"/>
        <v>#N/A</v>
      </c>
      <c r="S828" s="164" t="e">
        <f t="shared" si="842"/>
        <v>#N/A</v>
      </c>
      <c r="T828" s="164" t="e">
        <f t="shared" si="842"/>
        <v>#N/A</v>
      </c>
      <c r="U828" s="164" t="e">
        <f t="shared" si="842"/>
        <v>#N/A</v>
      </c>
      <c r="V828" s="135" t="e">
        <f t="shared" si="842"/>
        <v>#N/A</v>
      </c>
      <c r="W828" s="135" t="e">
        <f t="shared" si="842"/>
        <v>#N/A</v>
      </c>
      <c r="X828" s="135" t="e">
        <f t="shared" si="842"/>
        <v>#N/A</v>
      </c>
      <c r="Y828" s="135" t="e">
        <f t="shared" si="842"/>
        <v>#N/A</v>
      </c>
      <c r="Z828" s="135" t="e">
        <f t="shared" si="842"/>
        <v>#N/A</v>
      </c>
      <c r="AA828" s="135" t="e">
        <f t="shared" si="842"/>
        <v>#N/A</v>
      </c>
      <c r="AB828" s="135" t="e">
        <f t="shared" si="842"/>
        <v>#N/A</v>
      </c>
    </row>
    <row r="829" spans="1:28" ht="15.5">
      <c r="A829" s="29" t="s">
        <v>193</v>
      </c>
      <c r="B829" s="30" t="str">
        <f t="shared" si="0"/>
        <v>PhilippinesLaoac</v>
      </c>
      <c r="C829" s="29" t="s">
        <v>30</v>
      </c>
      <c r="D829" s="30" t="s">
        <v>323</v>
      </c>
      <c r="E829" s="120">
        <v>0.24837300000000001</v>
      </c>
      <c r="F829" s="181">
        <v>4.7337841999999998E-2</v>
      </c>
      <c r="G829" s="181">
        <v>9.0135567999999999E-2</v>
      </c>
      <c r="H829" s="181">
        <v>0.17830269500000001</v>
      </c>
      <c r="I829" s="120">
        <v>0.32447500000000001</v>
      </c>
      <c r="J829" s="28" t="s">
        <v>1649</v>
      </c>
      <c r="K829" s="135" t="e">
        <f t="shared" ref="K829:AB829" si="843">NA()</f>
        <v>#N/A</v>
      </c>
      <c r="L829" s="135" t="e">
        <f t="shared" si="843"/>
        <v>#N/A</v>
      </c>
      <c r="M829" s="164" t="e">
        <f t="shared" si="843"/>
        <v>#N/A</v>
      </c>
      <c r="N829" s="164" t="e">
        <f t="shared" si="843"/>
        <v>#N/A</v>
      </c>
      <c r="O829" s="165" t="e">
        <f t="shared" si="843"/>
        <v>#N/A</v>
      </c>
      <c r="P829" s="135" t="e">
        <f t="shared" si="843"/>
        <v>#N/A</v>
      </c>
      <c r="Q829" s="164" t="e">
        <f t="shared" si="843"/>
        <v>#N/A</v>
      </c>
      <c r="R829" s="164" t="e">
        <f t="shared" si="843"/>
        <v>#N/A</v>
      </c>
      <c r="S829" s="164" t="e">
        <f t="shared" si="843"/>
        <v>#N/A</v>
      </c>
      <c r="T829" s="164" t="e">
        <f t="shared" si="843"/>
        <v>#N/A</v>
      </c>
      <c r="U829" s="164" t="e">
        <f t="shared" si="843"/>
        <v>#N/A</v>
      </c>
      <c r="V829" s="135" t="e">
        <f t="shared" si="843"/>
        <v>#N/A</v>
      </c>
      <c r="W829" s="135" t="e">
        <f t="shared" si="843"/>
        <v>#N/A</v>
      </c>
      <c r="X829" s="135" t="e">
        <f t="shared" si="843"/>
        <v>#N/A</v>
      </c>
      <c r="Y829" s="135" t="e">
        <f t="shared" si="843"/>
        <v>#N/A</v>
      </c>
      <c r="Z829" s="135" t="e">
        <f t="shared" si="843"/>
        <v>#N/A</v>
      </c>
      <c r="AA829" s="135" t="e">
        <f t="shared" si="843"/>
        <v>#N/A</v>
      </c>
      <c r="AB829" s="135" t="e">
        <f t="shared" si="843"/>
        <v>#N/A</v>
      </c>
    </row>
    <row r="830" spans="1:28" ht="15.5">
      <c r="A830" s="29" t="s">
        <v>193</v>
      </c>
      <c r="B830" s="30" t="str">
        <f t="shared" si="0"/>
        <v>PhilippinesLaoag City (Capital)</v>
      </c>
      <c r="C830" s="29" t="s">
        <v>30</v>
      </c>
      <c r="D830" s="30" t="s">
        <v>209</v>
      </c>
      <c r="E830" s="120">
        <v>0.266484</v>
      </c>
      <c r="F830" s="181">
        <v>4.3014623000000002E-2</v>
      </c>
      <c r="G830" s="181">
        <v>8.7262091999999999E-2</v>
      </c>
      <c r="H830" s="181">
        <v>0.17818672699999999</v>
      </c>
      <c r="I830" s="120">
        <v>0.32693800000000001</v>
      </c>
      <c r="J830" s="28" t="s">
        <v>1649</v>
      </c>
      <c r="K830" s="135" t="e">
        <f t="shared" ref="K830:AB830" si="844">NA()</f>
        <v>#N/A</v>
      </c>
      <c r="L830" s="135" t="e">
        <f t="shared" si="844"/>
        <v>#N/A</v>
      </c>
      <c r="M830" s="164" t="e">
        <f t="shared" si="844"/>
        <v>#N/A</v>
      </c>
      <c r="N830" s="164" t="e">
        <f t="shared" si="844"/>
        <v>#N/A</v>
      </c>
      <c r="O830" s="165" t="e">
        <f t="shared" si="844"/>
        <v>#N/A</v>
      </c>
      <c r="P830" s="135" t="e">
        <f t="shared" si="844"/>
        <v>#N/A</v>
      </c>
      <c r="Q830" s="164" t="e">
        <f t="shared" si="844"/>
        <v>#N/A</v>
      </c>
      <c r="R830" s="164" t="e">
        <f t="shared" si="844"/>
        <v>#N/A</v>
      </c>
      <c r="S830" s="164" t="e">
        <f t="shared" si="844"/>
        <v>#N/A</v>
      </c>
      <c r="T830" s="164" t="e">
        <f t="shared" si="844"/>
        <v>#N/A</v>
      </c>
      <c r="U830" s="164" t="e">
        <f t="shared" si="844"/>
        <v>#N/A</v>
      </c>
      <c r="V830" s="135" t="e">
        <f t="shared" si="844"/>
        <v>#N/A</v>
      </c>
      <c r="W830" s="135" t="e">
        <f t="shared" si="844"/>
        <v>#N/A</v>
      </c>
      <c r="X830" s="135" t="e">
        <f t="shared" si="844"/>
        <v>#N/A</v>
      </c>
      <c r="Y830" s="135" t="e">
        <f t="shared" si="844"/>
        <v>#N/A</v>
      </c>
      <c r="Z830" s="135" t="e">
        <f t="shared" si="844"/>
        <v>#N/A</v>
      </c>
      <c r="AA830" s="135" t="e">
        <f t="shared" si="844"/>
        <v>#N/A</v>
      </c>
      <c r="AB830" s="135" t="e">
        <f t="shared" si="844"/>
        <v>#N/A</v>
      </c>
    </row>
    <row r="831" spans="1:28" ht="15.5">
      <c r="A831" s="29" t="s">
        <v>193</v>
      </c>
      <c r="B831" s="30" t="str">
        <f t="shared" si="0"/>
        <v>PhilippinesLaoang</v>
      </c>
      <c r="C831" s="29" t="s">
        <v>30</v>
      </c>
      <c r="D831" s="30" t="s">
        <v>1065</v>
      </c>
      <c r="E831" s="120">
        <v>0.22567200000000001</v>
      </c>
      <c r="F831" s="181">
        <v>6.5516061E-2</v>
      </c>
      <c r="G831" s="181">
        <v>0.121872912</v>
      </c>
      <c r="H831" s="181">
        <v>0.200850731</v>
      </c>
      <c r="I831" s="120">
        <v>0.283447</v>
      </c>
      <c r="J831" s="28" t="s">
        <v>1649</v>
      </c>
      <c r="K831" s="135" t="e">
        <f t="shared" ref="K831:AB831" si="845">NA()</f>
        <v>#N/A</v>
      </c>
      <c r="L831" s="135" t="e">
        <f t="shared" si="845"/>
        <v>#N/A</v>
      </c>
      <c r="M831" s="164" t="e">
        <f t="shared" si="845"/>
        <v>#N/A</v>
      </c>
      <c r="N831" s="164" t="e">
        <f t="shared" si="845"/>
        <v>#N/A</v>
      </c>
      <c r="O831" s="165" t="e">
        <f t="shared" si="845"/>
        <v>#N/A</v>
      </c>
      <c r="P831" s="135" t="e">
        <f t="shared" si="845"/>
        <v>#N/A</v>
      </c>
      <c r="Q831" s="164" t="e">
        <f t="shared" si="845"/>
        <v>#N/A</v>
      </c>
      <c r="R831" s="164" t="e">
        <f t="shared" si="845"/>
        <v>#N/A</v>
      </c>
      <c r="S831" s="164" t="e">
        <f t="shared" si="845"/>
        <v>#N/A</v>
      </c>
      <c r="T831" s="164" t="e">
        <f t="shared" si="845"/>
        <v>#N/A</v>
      </c>
      <c r="U831" s="164" t="e">
        <f t="shared" si="845"/>
        <v>#N/A</v>
      </c>
      <c r="V831" s="135" t="e">
        <f t="shared" si="845"/>
        <v>#N/A</v>
      </c>
      <c r="W831" s="135" t="e">
        <f t="shared" si="845"/>
        <v>#N/A</v>
      </c>
      <c r="X831" s="135" t="e">
        <f t="shared" si="845"/>
        <v>#N/A</v>
      </c>
      <c r="Y831" s="135" t="e">
        <f t="shared" si="845"/>
        <v>#N/A</v>
      </c>
      <c r="Z831" s="135" t="e">
        <f t="shared" si="845"/>
        <v>#N/A</v>
      </c>
      <c r="AA831" s="135" t="e">
        <f t="shared" si="845"/>
        <v>#N/A</v>
      </c>
      <c r="AB831" s="135" t="e">
        <f t="shared" si="845"/>
        <v>#N/A</v>
      </c>
    </row>
    <row r="832" spans="1:28" ht="15.5">
      <c r="A832" s="29" t="s">
        <v>193</v>
      </c>
      <c r="B832" s="30" t="str">
        <f t="shared" si="0"/>
        <v>PhilippinesLapinig</v>
      </c>
      <c r="C832" s="29" t="s">
        <v>30</v>
      </c>
      <c r="D832" s="30" t="s">
        <v>1066</v>
      </c>
      <c r="E832" s="120">
        <v>0.238095</v>
      </c>
      <c r="F832" s="181">
        <v>6.0138248999999998E-2</v>
      </c>
      <c r="G832" s="181">
        <v>0.118049155</v>
      </c>
      <c r="H832" s="181">
        <v>0.21812596000000001</v>
      </c>
      <c r="I832" s="120">
        <v>0.29585299999999998</v>
      </c>
      <c r="J832" s="28" t="s">
        <v>1649</v>
      </c>
      <c r="K832" s="135" t="e">
        <f t="shared" ref="K832:AB832" si="846">NA()</f>
        <v>#N/A</v>
      </c>
      <c r="L832" s="135" t="e">
        <f t="shared" si="846"/>
        <v>#N/A</v>
      </c>
      <c r="M832" s="164" t="e">
        <f t="shared" si="846"/>
        <v>#N/A</v>
      </c>
      <c r="N832" s="164" t="e">
        <f t="shared" si="846"/>
        <v>#N/A</v>
      </c>
      <c r="O832" s="165" t="e">
        <f t="shared" si="846"/>
        <v>#N/A</v>
      </c>
      <c r="P832" s="135" t="e">
        <f t="shared" si="846"/>
        <v>#N/A</v>
      </c>
      <c r="Q832" s="164" t="e">
        <f t="shared" si="846"/>
        <v>#N/A</v>
      </c>
      <c r="R832" s="164" t="e">
        <f t="shared" si="846"/>
        <v>#N/A</v>
      </c>
      <c r="S832" s="164" t="e">
        <f t="shared" si="846"/>
        <v>#N/A</v>
      </c>
      <c r="T832" s="164" t="e">
        <f t="shared" si="846"/>
        <v>#N/A</v>
      </c>
      <c r="U832" s="164" t="e">
        <f t="shared" si="846"/>
        <v>#N/A</v>
      </c>
      <c r="V832" s="135" t="e">
        <f t="shared" si="846"/>
        <v>#N/A</v>
      </c>
      <c r="W832" s="135" t="e">
        <f t="shared" si="846"/>
        <v>#N/A</v>
      </c>
      <c r="X832" s="135" t="e">
        <f t="shared" si="846"/>
        <v>#N/A</v>
      </c>
      <c r="Y832" s="135" t="e">
        <f t="shared" si="846"/>
        <v>#N/A</v>
      </c>
      <c r="Z832" s="135" t="e">
        <f t="shared" si="846"/>
        <v>#N/A</v>
      </c>
      <c r="AA832" s="135" t="e">
        <f t="shared" si="846"/>
        <v>#N/A</v>
      </c>
      <c r="AB832" s="135" t="e">
        <f t="shared" si="846"/>
        <v>#N/A</v>
      </c>
    </row>
    <row r="833" spans="1:28" ht="15.5">
      <c r="A833" s="29" t="s">
        <v>193</v>
      </c>
      <c r="B833" s="30" t="str">
        <f t="shared" si="0"/>
        <v>PhilippinesLapu-Lapu City (Opon)</v>
      </c>
      <c r="C833" s="29" t="s">
        <v>30</v>
      </c>
      <c r="D833" s="30" t="s">
        <v>963</v>
      </c>
      <c r="E833" s="120">
        <v>0.28731299999999999</v>
      </c>
      <c r="F833" s="181">
        <v>4.5519366999999998E-2</v>
      </c>
      <c r="G833" s="181">
        <v>9.3035734999999994E-2</v>
      </c>
      <c r="H833" s="181">
        <v>0.20063119900000001</v>
      </c>
      <c r="I833" s="120">
        <v>0.30098399999999997</v>
      </c>
      <c r="J833" s="28" t="s">
        <v>1649</v>
      </c>
      <c r="K833" s="135" t="e">
        <f t="shared" ref="K833:AB833" si="847">NA()</f>
        <v>#N/A</v>
      </c>
      <c r="L833" s="135" t="e">
        <f t="shared" si="847"/>
        <v>#N/A</v>
      </c>
      <c r="M833" s="164" t="e">
        <f t="shared" si="847"/>
        <v>#N/A</v>
      </c>
      <c r="N833" s="164" t="e">
        <f t="shared" si="847"/>
        <v>#N/A</v>
      </c>
      <c r="O833" s="165" t="e">
        <f t="shared" si="847"/>
        <v>#N/A</v>
      </c>
      <c r="P833" s="135" t="e">
        <f t="shared" si="847"/>
        <v>#N/A</v>
      </c>
      <c r="Q833" s="164" t="e">
        <f t="shared" si="847"/>
        <v>#N/A</v>
      </c>
      <c r="R833" s="164" t="e">
        <f t="shared" si="847"/>
        <v>#N/A</v>
      </c>
      <c r="S833" s="164" t="e">
        <f t="shared" si="847"/>
        <v>#N/A</v>
      </c>
      <c r="T833" s="164" t="e">
        <f t="shared" si="847"/>
        <v>#N/A</v>
      </c>
      <c r="U833" s="164" t="e">
        <f t="shared" si="847"/>
        <v>#N/A</v>
      </c>
      <c r="V833" s="135" t="e">
        <f t="shared" si="847"/>
        <v>#N/A</v>
      </c>
      <c r="W833" s="135" t="e">
        <f t="shared" si="847"/>
        <v>#N/A</v>
      </c>
      <c r="X833" s="135" t="e">
        <f t="shared" si="847"/>
        <v>#N/A</v>
      </c>
      <c r="Y833" s="135" t="e">
        <f t="shared" si="847"/>
        <v>#N/A</v>
      </c>
      <c r="Z833" s="135" t="e">
        <f t="shared" si="847"/>
        <v>#N/A</v>
      </c>
      <c r="AA833" s="135" t="e">
        <f t="shared" si="847"/>
        <v>#N/A</v>
      </c>
      <c r="AB833" s="135" t="e">
        <f t="shared" si="847"/>
        <v>#N/A</v>
      </c>
    </row>
    <row r="834" spans="1:28" ht="15.5">
      <c r="A834" s="29" t="s">
        <v>193</v>
      </c>
      <c r="B834" s="30" t="str">
        <f t="shared" si="0"/>
        <v>PhilippinesLapuyan</v>
      </c>
      <c r="C834" s="29" t="s">
        <v>30</v>
      </c>
      <c r="D834" s="30" t="s">
        <v>1168</v>
      </c>
      <c r="E834" s="120">
        <v>0.2288</v>
      </c>
      <c r="F834" s="181">
        <v>5.9895833000000002E-2</v>
      </c>
      <c r="G834" s="181">
        <v>0.11432658499999999</v>
      </c>
      <c r="H834" s="181">
        <v>0.20638937800000001</v>
      </c>
      <c r="I834" s="120">
        <v>0.289576</v>
      </c>
      <c r="J834" s="28" t="s">
        <v>1649</v>
      </c>
      <c r="K834" s="135" t="e">
        <f t="shared" ref="K834:AB834" si="848">NA()</f>
        <v>#N/A</v>
      </c>
      <c r="L834" s="135" t="e">
        <f t="shared" si="848"/>
        <v>#N/A</v>
      </c>
      <c r="M834" s="164" t="e">
        <f t="shared" si="848"/>
        <v>#N/A</v>
      </c>
      <c r="N834" s="164" t="e">
        <f t="shared" si="848"/>
        <v>#N/A</v>
      </c>
      <c r="O834" s="165" t="e">
        <f t="shared" si="848"/>
        <v>#N/A</v>
      </c>
      <c r="P834" s="135" t="e">
        <f t="shared" si="848"/>
        <v>#N/A</v>
      </c>
      <c r="Q834" s="164" t="e">
        <f t="shared" si="848"/>
        <v>#N/A</v>
      </c>
      <c r="R834" s="164" t="e">
        <f t="shared" si="848"/>
        <v>#N/A</v>
      </c>
      <c r="S834" s="164" t="e">
        <f t="shared" si="848"/>
        <v>#N/A</v>
      </c>
      <c r="T834" s="164" t="e">
        <f t="shared" si="848"/>
        <v>#N/A</v>
      </c>
      <c r="U834" s="164" t="e">
        <f t="shared" si="848"/>
        <v>#N/A</v>
      </c>
      <c r="V834" s="135" t="e">
        <f t="shared" si="848"/>
        <v>#N/A</v>
      </c>
      <c r="W834" s="135" t="e">
        <f t="shared" si="848"/>
        <v>#N/A</v>
      </c>
      <c r="X834" s="135" t="e">
        <f t="shared" si="848"/>
        <v>#N/A</v>
      </c>
      <c r="Y834" s="135" t="e">
        <f t="shared" si="848"/>
        <v>#N/A</v>
      </c>
      <c r="Z834" s="135" t="e">
        <f t="shared" si="848"/>
        <v>#N/A</v>
      </c>
      <c r="AA834" s="135" t="e">
        <f t="shared" si="848"/>
        <v>#N/A</v>
      </c>
      <c r="AB834" s="135" t="e">
        <f t="shared" si="848"/>
        <v>#N/A</v>
      </c>
    </row>
    <row r="835" spans="1:28" ht="15.5">
      <c r="A835" s="29" t="s">
        <v>193</v>
      </c>
      <c r="B835" s="30" t="str">
        <f t="shared" si="0"/>
        <v>PhilippinesLarena</v>
      </c>
      <c r="C835" s="29" t="s">
        <v>30</v>
      </c>
      <c r="D835" s="30" t="s">
        <v>989</v>
      </c>
      <c r="E835" s="120">
        <v>0.26113999999999998</v>
      </c>
      <c r="F835" s="181">
        <v>3.8708746000000002E-2</v>
      </c>
      <c r="G835" s="181">
        <v>8.9044557999999996E-2</v>
      </c>
      <c r="H835" s="181">
        <v>0.202426518</v>
      </c>
      <c r="I835" s="120">
        <v>0.350184</v>
      </c>
      <c r="J835" s="28" t="s">
        <v>1649</v>
      </c>
      <c r="K835" s="135" t="e">
        <f t="shared" ref="K835:AB835" si="849">NA()</f>
        <v>#N/A</v>
      </c>
      <c r="L835" s="135" t="e">
        <f t="shared" si="849"/>
        <v>#N/A</v>
      </c>
      <c r="M835" s="164" t="e">
        <f t="shared" si="849"/>
        <v>#N/A</v>
      </c>
      <c r="N835" s="164" t="e">
        <f t="shared" si="849"/>
        <v>#N/A</v>
      </c>
      <c r="O835" s="165" t="e">
        <f t="shared" si="849"/>
        <v>#N/A</v>
      </c>
      <c r="P835" s="135" t="e">
        <f t="shared" si="849"/>
        <v>#N/A</v>
      </c>
      <c r="Q835" s="164" t="e">
        <f t="shared" si="849"/>
        <v>#N/A</v>
      </c>
      <c r="R835" s="164" t="e">
        <f t="shared" si="849"/>
        <v>#N/A</v>
      </c>
      <c r="S835" s="164" t="e">
        <f t="shared" si="849"/>
        <v>#N/A</v>
      </c>
      <c r="T835" s="164" t="e">
        <f t="shared" si="849"/>
        <v>#N/A</v>
      </c>
      <c r="U835" s="164" t="e">
        <f t="shared" si="849"/>
        <v>#N/A</v>
      </c>
      <c r="V835" s="135" t="e">
        <f t="shared" si="849"/>
        <v>#N/A</v>
      </c>
      <c r="W835" s="135" t="e">
        <f t="shared" si="849"/>
        <v>#N/A</v>
      </c>
      <c r="X835" s="135" t="e">
        <f t="shared" si="849"/>
        <v>#N/A</v>
      </c>
      <c r="Y835" s="135" t="e">
        <f t="shared" si="849"/>
        <v>#N/A</v>
      </c>
      <c r="Z835" s="135" t="e">
        <f t="shared" si="849"/>
        <v>#N/A</v>
      </c>
      <c r="AA835" s="135" t="e">
        <f t="shared" si="849"/>
        <v>#N/A</v>
      </c>
      <c r="AB835" s="135" t="e">
        <f t="shared" si="849"/>
        <v>#N/A</v>
      </c>
    </row>
    <row r="836" spans="1:28" ht="15.5">
      <c r="A836" s="29" t="s">
        <v>193</v>
      </c>
      <c r="B836" s="30" t="str">
        <f t="shared" si="0"/>
        <v>PhilippinesLas Navas</v>
      </c>
      <c r="C836" s="29" t="s">
        <v>30</v>
      </c>
      <c r="D836" s="30" t="s">
        <v>1068</v>
      </c>
      <c r="E836" s="120">
        <v>0.22062399999999999</v>
      </c>
      <c r="F836" s="181">
        <v>6.6671937000000001E-2</v>
      </c>
      <c r="G836" s="181">
        <v>0.124146836</v>
      </c>
      <c r="H836" s="181">
        <v>0.207315466</v>
      </c>
      <c r="I836" s="120">
        <v>0.269903</v>
      </c>
      <c r="J836" s="28" t="s">
        <v>1649</v>
      </c>
      <c r="K836" s="135" t="e">
        <f t="shared" ref="K836:AB836" si="850">NA()</f>
        <v>#N/A</v>
      </c>
      <c r="L836" s="135" t="e">
        <f t="shared" si="850"/>
        <v>#N/A</v>
      </c>
      <c r="M836" s="164" t="e">
        <f t="shared" si="850"/>
        <v>#N/A</v>
      </c>
      <c r="N836" s="164" t="e">
        <f t="shared" si="850"/>
        <v>#N/A</v>
      </c>
      <c r="O836" s="165" t="e">
        <f t="shared" si="850"/>
        <v>#N/A</v>
      </c>
      <c r="P836" s="135" t="e">
        <f t="shared" si="850"/>
        <v>#N/A</v>
      </c>
      <c r="Q836" s="164" t="e">
        <f t="shared" si="850"/>
        <v>#N/A</v>
      </c>
      <c r="R836" s="164" t="e">
        <f t="shared" si="850"/>
        <v>#N/A</v>
      </c>
      <c r="S836" s="164" t="e">
        <f t="shared" si="850"/>
        <v>#N/A</v>
      </c>
      <c r="T836" s="164" t="e">
        <f t="shared" si="850"/>
        <v>#N/A</v>
      </c>
      <c r="U836" s="164" t="e">
        <f t="shared" si="850"/>
        <v>#N/A</v>
      </c>
      <c r="V836" s="135" t="e">
        <f t="shared" si="850"/>
        <v>#N/A</v>
      </c>
      <c r="W836" s="135" t="e">
        <f t="shared" si="850"/>
        <v>#N/A</v>
      </c>
      <c r="X836" s="135" t="e">
        <f t="shared" si="850"/>
        <v>#N/A</v>
      </c>
      <c r="Y836" s="135" t="e">
        <f t="shared" si="850"/>
        <v>#N/A</v>
      </c>
      <c r="Z836" s="135" t="e">
        <f t="shared" si="850"/>
        <v>#N/A</v>
      </c>
      <c r="AA836" s="135" t="e">
        <f t="shared" si="850"/>
        <v>#N/A</v>
      </c>
      <c r="AB836" s="135" t="e">
        <f t="shared" si="850"/>
        <v>#N/A</v>
      </c>
    </row>
    <row r="837" spans="1:28" ht="15.5">
      <c r="A837" s="29" t="s">
        <v>193</v>
      </c>
      <c r="B837" s="30" t="str">
        <f t="shared" si="0"/>
        <v>PhilippinesLas Nieves</v>
      </c>
      <c r="C837" s="29" t="s">
        <v>30</v>
      </c>
      <c r="D837" s="30" t="s">
        <v>1697</v>
      </c>
      <c r="E837" s="120">
        <v>0.21679499999999999</v>
      </c>
      <c r="F837" s="181">
        <v>6.1307805999999999E-2</v>
      </c>
      <c r="G837" s="181">
        <v>0.11064968</v>
      </c>
      <c r="H837" s="181">
        <v>0.19381290900000001</v>
      </c>
      <c r="I837" s="120">
        <v>0.28193800000000002</v>
      </c>
      <c r="J837" s="28" t="s">
        <v>1649</v>
      </c>
      <c r="K837" s="135" t="e">
        <f t="shared" ref="K837:AB837" si="851">NA()</f>
        <v>#N/A</v>
      </c>
      <c r="L837" s="135" t="e">
        <f t="shared" si="851"/>
        <v>#N/A</v>
      </c>
      <c r="M837" s="164" t="e">
        <f t="shared" si="851"/>
        <v>#N/A</v>
      </c>
      <c r="N837" s="164" t="e">
        <f t="shared" si="851"/>
        <v>#N/A</v>
      </c>
      <c r="O837" s="165" t="e">
        <f t="shared" si="851"/>
        <v>#N/A</v>
      </c>
      <c r="P837" s="135" t="e">
        <f t="shared" si="851"/>
        <v>#N/A</v>
      </c>
      <c r="Q837" s="164" t="e">
        <f t="shared" si="851"/>
        <v>#N/A</v>
      </c>
      <c r="R837" s="164" t="e">
        <f t="shared" si="851"/>
        <v>#N/A</v>
      </c>
      <c r="S837" s="164" t="e">
        <f t="shared" si="851"/>
        <v>#N/A</v>
      </c>
      <c r="T837" s="164" t="e">
        <f t="shared" si="851"/>
        <v>#N/A</v>
      </c>
      <c r="U837" s="164" t="e">
        <f t="shared" si="851"/>
        <v>#N/A</v>
      </c>
      <c r="V837" s="135" t="e">
        <f t="shared" si="851"/>
        <v>#N/A</v>
      </c>
      <c r="W837" s="135" t="e">
        <f t="shared" si="851"/>
        <v>#N/A</v>
      </c>
      <c r="X837" s="135" t="e">
        <f t="shared" si="851"/>
        <v>#N/A</v>
      </c>
      <c r="Y837" s="135" t="e">
        <f t="shared" si="851"/>
        <v>#N/A</v>
      </c>
      <c r="Z837" s="135" t="e">
        <f t="shared" si="851"/>
        <v>#N/A</v>
      </c>
      <c r="AA837" s="135" t="e">
        <f t="shared" si="851"/>
        <v>#N/A</v>
      </c>
      <c r="AB837" s="135" t="e">
        <f t="shared" si="851"/>
        <v>#N/A</v>
      </c>
    </row>
    <row r="838" spans="1:28" ht="15.5">
      <c r="A838" s="29" t="s">
        <v>193</v>
      </c>
      <c r="B838" s="30" t="str">
        <f t="shared" si="0"/>
        <v>PhilippinesLasam</v>
      </c>
      <c r="C838" s="29" t="s">
        <v>30</v>
      </c>
      <c r="D838" s="30" t="s">
        <v>348</v>
      </c>
      <c r="E838" s="120">
        <v>0.243976</v>
      </c>
      <c r="F838" s="181">
        <v>4.9597546999999999E-2</v>
      </c>
      <c r="G838" s="181">
        <v>9.4084579000000002E-2</v>
      </c>
      <c r="H838" s="181">
        <v>0.178101444</v>
      </c>
      <c r="I838" s="120">
        <v>0.31925399999999998</v>
      </c>
      <c r="J838" s="28" t="s">
        <v>1649</v>
      </c>
      <c r="K838" s="135" t="e">
        <f t="shared" ref="K838:AB838" si="852">NA()</f>
        <v>#N/A</v>
      </c>
      <c r="L838" s="135" t="e">
        <f t="shared" si="852"/>
        <v>#N/A</v>
      </c>
      <c r="M838" s="164" t="e">
        <f t="shared" si="852"/>
        <v>#N/A</v>
      </c>
      <c r="N838" s="164" t="e">
        <f t="shared" si="852"/>
        <v>#N/A</v>
      </c>
      <c r="O838" s="165" t="e">
        <f t="shared" si="852"/>
        <v>#N/A</v>
      </c>
      <c r="P838" s="135" t="e">
        <f t="shared" si="852"/>
        <v>#N/A</v>
      </c>
      <c r="Q838" s="164" t="e">
        <f t="shared" si="852"/>
        <v>#N/A</v>
      </c>
      <c r="R838" s="164" t="e">
        <f t="shared" si="852"/>
        <v>#N/A</v>
      </c>
      <c r="S838" s="164" t="e">
        <f t="shared" si="852"/>
        <v>#N/A</v>
      </c>
      <c r="T838" s="164" t="e">
        <f t="shared" si="852"/>
        <v>#N/A</v>
      </c>
      <c r="U838" s="164" t="e">
        <f t="shared" si="852"/>
        <v>#N/A</v>
      </c>
      <c r="V838" s="135" t="e">
        <f t="shared" si="852"/>
        <v>#N/A</v>
      </c>
      <c r="W838" s="135" t="e">
        <f t="shared" si="852"/>
        <v>#N/A</v>
      </c>
      <c r="X838" s="135" t="e">
        <f t="shared" si="852"/>
        <v>#N/A</v>
      </c>
      <c r="Y838" s="135" t="e">
        <f t="shared" si="852"/>
        <v>#N/A</v>
      </c>
      <c r="Z838" s="135" t="e">
        <f t="shared" si="852"/>
        <v>#N/A</v>
      </c>
      <c r="AA838" s="135" t="e">
        <f t="shared" si="852"/>
        <v>#N/A</v>
      </c>
      <c r="AB838" s="135" t="e">
        <f t="shared" si="852"/>
        <v>#N/A</v>
      </c>
    </row>
    <row r="839" spans="1:28" ht="15.5">
      <c r="A839" s="29" t="s">
        <v>193</v>
      </c>
      <c r="B839" s="30" t="str">
        <f t="shared" si="0"/>
        <v>PhilippinesLaua-An</v>
      </c>
      <c r="C839" s="29" t="s">
        <v>30</v>
      </c>
      <c r="D839" s="30" t="s">
        <v>818</v>
      </c>
      <c r="E839" s="120">
        <v>0.23116800000000001</v>
      </c>
      <c r="F839" s="181">
        <v>5.3965939999999997E-2</v>
      </c>
      <c r="G839" s="181">
        <v>0.103482663</v>
      </c>
      <c r="H839" s="181">
        <v>0.18794108600000001</v>
      </c>
      <c r="I839" s="120">
        <v>0.30615199999999998</v>
      </c>
      <c r="J839" s="28" t="s">
        <v>1649</v>
      </c>
      <c r="K839" s="135" t="e">
        <f t="shared" ref="K839:AB839" si="853">NA()</f>
        <v>#N/A</v>
      </c>
      <c r="L839" s="135" t="e">
        <f t="shared" si="853"/>
        <v>#N/A</v>
      </c>
      <c r="M839" s="164" t="e">
        <f t="shared" si="853"/>
        <v>#N/A</v>
      </c>
      <c r="N839" s="164" t="e">
        <f t="shared" si="853"/>
        <v>#N/A</v>
      </c>
      <c r="O839" s="165" t="e">
        <f t="shared" si="853"/>
        <v>#N/A</v>
      </c>
      <c r="P839" s="135" t="e">
        <f t="shared" si="853"/>
        <v>#N/A</v>
      </c>
      <c r="Q839" s="164" t="e">
        <f t="shared" si="853"/>
        <v>#N/A</v>
      </c>
      <c r="R839" s="164" t="e">
        <f t="shared" si="853"/>
        <v>#N/A</v>
      </c>
      <c r="S839" s="164" t="e">
        <f t="shared" si="853"/>
        <v>#N/A</v>
      </c>
      <c r="T839" s="164" t="e">
        <f t="shared" si="853"/>
        <v>#N/A</v>
      </c>
      <c r="U839" s="164" t="e">
        <f t="shared" si="853"/>
        <v>#N/A</v>
      </c>
      <c r="V839" s="135" t="e">
        <f t="shared" si="853"/>
        <v>#N/A</v>
      </c>
      <c r="W839" s="135" t="e">
        <f t="shared" si="853"/>
        <v>#N/A</v>
      </c>
      <c r="X839" s="135" t="e">
        <f t="shared" si="853"/>
        <v>#N/A</v>
      </c>
      <c r="Y839" s="135" t="e">
        <f t="shared" si="853"/>
        <v>#N/A</v>
      </c>
      <c r="Z839" s="135" t="e">
        <f t="shared" si="853"/>
        <v>#N/A</v>
      </c>
      <c r="AA839" s="135" t="e">
        <f t="shared" si="853"/>
        <v>#N/A</v>
      </c>
      <c r="AB839" s="135" t="e">
        <f t="shared" si="853"/>
        <v>#N/A</v>
      </c>
    </row>
    <row r="840" spans="1:28" ht="15.5">
      <c r="A840" s="29" t="s">
        <v>193</v>
      </c>
      <c r="B840" s="30" t="str">
        <f t="shared" si="0"/>
        <v>PhilippinesLaur</v>
      </c>
      <c r="C840" s="29" t="s">
        <v>30</v>
      </c>
      <c r="D840" s="30" t="s">
        <v>467</v>
      </c>
      <c r="E840" s="120">
        <v>0.25106600000000001</v>
      </c>
      <c r="F840" s="181">
        <v>4.9949517999999998E-2</v>
      </c>
      <c r="G840" s="181">
        <v>9.7318823999999998E-2</v>
      </c>
      <c r="H840" s="181">
        <v>0.18714942800000001</v>
      </c>
      <c r="I840" s="120">
        <v>0.31641200000000003</v>
      </c>
      <c r="J840" s="28" t="s">
        <v>1649</v>
      </c>
      <c r="K840" s="135" t="e">
        <f t="shared" ref="K840:AB840" si="854">NA()</f>
        <v>#N/A</v>
      </c>
      <c r="L840" s="135" t="e">
        <f t="shared" si="854"/>
        <v>#N/A</v>
      </c>
      <c r="M840" s="164" t="e">
        <f t="shared" si="854"/>
        <v>#N/A</v>
      </c>
      <c r="N840" s="164" t="e">
        <f t="shared" si="854"/>
        <v>#N/A</v>
      </c>
      <c r="O840" s="165" t="e">
        <f t="shared" si="854"/>
        <v>#N/A</v>
      </c>
      <c r="P840" s="135" t="e">
        <f t="shared" si="854"/>
        <v>#N/A</v>
      </c>
      <c r="Q840" s="164" t="e">
        <f t="shared" si="854"/>
        <v>#N/A</v>
      </c>
      <c r="R840" s="164" t="e">
        <f t="shared" si="854"/>
        <v>#N/A</v>
      </c>
      <c r="S840" s="164" t="e">
        <f t="shared" si="854"/>
        <v>#N/A</v>
      </c>
      <c r="T840" s="164" t="e">
        <f t="shared" si="854"/>
        <v>#N/A</v>
      </c>
      <c r="U840" s="164" t="e">
        <f t="shared" si="854"/>
        <v>#N/A</v>
      </c>
      <c r="V840" s="135" t="e">
        <f t="shared" si="854"/>
        <v>#N/A</v>
      </c>
      <c r="W840" s="135" t="e">
        <f t="shared" si="854"/>
        <v>#N/A</v>
      </c>
      <c r="X840" s="135" t="e">
        <f t="shared" si="854"/>
        <v>#N/A</v>
      </c>
      <c r="Y840" s="135" t="e">
        <f t="shared" si="854"/>
        <v>#N/A</v>
      </c>
      <c r="Z840" s="135" t="e">
        <f t="shared" si="854"/>
        <v>#N/A</v>
      </c>
      <c r="AA840" s="135" t="e">
        <f t="shared" si="854"/>
        <v>#N/A</v>
      </c>
      <c r="AB840" s="135" t="e">
        <f t="shared" si="854"/>
        <v>#N/A</v>
      </c>
    </row>
    <row r="841" spans="1:28" ht="15.5">
      <c r="A841" s="29" t="s">
        <v>193</v>
      </c>
      <c r="B841" s="30" t="str">
        <f t="shared" si="0"/>
        <v>PhilippinesLaurel</v>
      </c>
      <c r="C841" s="29" t="s">
        <v>30</v>
      </c>
      <c r="D841" s="30" t="s">
        <v>553</v>
      </c>
      <c r="E841" s="120">
        <v>0.254386</v>
      </c>
      <c r="F841" s="181">
        <v>5.4963999999999999E-2</v>
      </c>
      <c r="G841" s="181">
        <v>0.105263158</v>
      </c>
      <c r="H841" s="181">
        <v>0.1945036</v>
      </c>
      <c r="I841" s="120">
        <v>0.306232</v>
      </c>
      <c r="J841" s="28" t="s">
        <v>1649</v>
      </c>
      <c r="K841" s="135" t="e">
        <f t="shared" ref="K841:AB841" si="855">NA()</f>
        <v>#N/A</v>
      </c>
      <c r="L841" s="135" t="e">
        <f t="shared" si="855"/>
        <v>#N/A</v>
      </c>
      <c r="M841" s="164" t="e">
        <f t="shared" si="855"/>
        <v>#N/A</v>
      </c>
      <c r="N841" s="164" t="e">
        <f t="shared" si="855"/>
        <v>#N/A</v>
      </c>
      <c r="O841" s="165" t="e">
        <f t="shared" si="855"/>
        <v>#N/A</v>
      </c>
      <c r="P841" s="135" t="e">
        <f t="shared" si="855"/>
        <v>#N/A</v>
      </c>
      <c r="Q841" s="164" t="e">
        <f t="shared" si="855"/>
        <v>#N/A</v>
      </c>
      <c r="R841" s="164" t="e">
        <f t="shared" si="855"/>
        <v>#N/A</v>
      </c>
      <c r="S841" s="164" t="e">
        <f t="shared" si="855"/>
        <v>#N/A</v>
      </c>
      <c r="T841" s="164" t="e">
        <f t="shared" si="855"/>
        <v>#N/A</v>
      </c>
      <c r="U841" s="164" t="e">
        <f t="shared" si="855"/>
        <v>#N/A</v>
      </c>
      <c r="V841" s="135" t="e">
        <f t="shared" si="855"/>
        <v>#N/A</v>
      </c>
      <c r="W841" s="135" t="e">
        <f t="shared" si="855"/>
        <v>#N/A</v>
      </c>
      <c r="X841" s="135" t="e">
        <f t="shared" si="855"/>
        <v>#N/A</v>
      </c>
      <c r="Y841" s="135" t="e">
        <f t="shared" si="855"/>
        <v>#N/A</v>
      </c>
      <c r="Z841" s="135" t="e">
        <f t="shared" si="855"/>
        <v>#N/A</v>
      </c>
      <c r="AA841" s="135" t="e">
        <f t="shared" si="855"/>
        <v>#N/A</v>
      </c>
      <c r="AB841" s="135" t="e">
        <f t="shared" si="855"/>
        <v>#N/A</v>
      </c>
    </row>
    <row r="842" spans="1:28" ht="15.5">
      <c r="A842" s="29" t="s">
        <v>193</v>
      </c>
      <c r="B842" s="30" t="str">
        <f t="shared" si="0"/>
        <v>PhilippinesLavezares</v>
      </c>
      <c r="C842" s="29" t="s">
        <v>30</v>
      </c>
      <c r="D842" s="30" t="s">
        <v>1069</v>
      </c>
      <c r="E842" s="120">
        <v>0.23444599999999999</v>
      </c>
      <c r="F842" s="181">
        <v>5.8081334999999998E-2</v>
      </c>
      <c r="G842" s="181">
        <v>0.114181439</v>
      </c>
      <c r="H842" s="181">
        <v>0.204066736</v>
      </c>
      <c r="I842" s="120">
        <v>0.28651399999999999</v>
      </c>
      <c r="J842" s="28" t="s">
        <v>1649</v>
      </c>
      <c r="K842" s="135" t="e">
        <f t="shared" ref="K842:AB842" si="856">NA()</f>
        <v>#N/A</v>
      </c>
      <c r="L842" s="135" t="e">
        <f t="shared" si="856"/>
        <v>#N/A</v>
      </c>
      <c r="M842" s="164" t="e">
        <f t="shared" si="856"/>
        <v>#N/A</v>
      </c>
      <c r="N842" s="164" t="e">
        <f t="shared" si="856"/>
        <v>#N/A</v>
      </c>
      <c r="O842" s="165" t="e">
        <f t="shared" si="856"/>
        <v>#N/A</v>
      </c>
      <c r="P842" s="135" t="e">
        <f t="shared" si="856"/>
        <v>#N/A</v>
      </c>
      <c r="Q842" s="164" t="e">
        <f t="shared" si="856"/>
        <v>#N/A</v>
      </c>
      <c r="R842" s="164" t="e">
        <f t="shared" si="856"/>
        <v>#N/A</v>
      </c>
      <c r="S842" s="164" t="e">
        <f t="shared" si="856"/>
        <v>#N/A</v>
      </c>
      <c r="T842" s="164" t="e">
        <f t="shared" si="856"/>
        <v>#N/A</v>
      </c>
      <c r="U842" s="164" t="e">
        <f t="shared" si="856"/>
        <v>#N/A</v>
      </c>
      <c r="V842" s="135" t="e">
        <f t="shared" si="856"/>
        <v>#N/A</v>
      </c>
      <c r="W842" s="135" t="e">
        <f t="shared" si="856"/>
        <v>#N/A</v>
      </c>
      <c r="X842" s="135" t="e">
        <f t="shared" si="856"/>
        <v>#N/A</v>
      </c>
      <c r="Y842" s="135" t="e">
        <f t="shared" si="856"/>
        <v>#N/A</v>
      </c>
      <c r="Z842" s="135" t="e">
        <f t="shared" si="856"/>
        <v>#N/A</v>
      </c>
      <c r="AA842" s="135" t="e">
        <f t="shared" si="856"/>
        <v>#N/A</v>
      </c>
      <c r="AB842" s="135" t="e">
        <f t="shared" si="856"/>
        <v>#N/A</v>
      </c>
    </row>
    <row r="843" spans="1:28" ht="15.5">
      <c r="A843" s="29" t="s">
        <v>193</v>
      </c>
      <c r="B843" s="30" t="str">
        <f t="shared" si="0"/>
        <v>PhilippinesLawaan</v>
      </c>
      <c r="C843" s="29" t="s">
        <v>30</v>
      </c>
      <c r="D843" s="30" t="s">
        <v>1006</v>
      </c>
      <c r="E843" s="120">
        <v>0.22728000000000001</v>
      </c>
      <c r="F843" s="181">
        <v>5.8311096999999999E-2</v>
      </c>
      <c r="G843" s="181">
        <v>0.109009575</v>
      </c>
      <c r="H843" s="181">
        <v>0.20020404999999999</v>
      </c>
      <c r="I843" s="120">
        <v>0.311803</v>
      </c>
      <c r="J843" s="28" t="s">
        <v>1649</v>
      </c>
      <c r="K843" s="135" t="e">
        <f t="shared" ref="K843:AB843" si="857">NA()</f>
        <v>#N/A</v>
      </c>
      <c r="L843" s="135" t="e">
        <f t="shared" si="857"/>
        <v>#N/A</v>
      </c>
      <c r="M843" s="164" t="e">
        <f t="shared" si="857"/>
        <v>#N/A</v>
      </c>
      <c r="N843" s="164" t="e">
        <f t="shared" si="857"/>
        <v>#N/A</v>
      </c>
      <c r="O843" s="165" t="e">
        <f t="shared" si="857"/>
        <v>#N/A</v>
      </c>
      <c r="P843" s="135" t="e">
        <f t="shared" si="857"/>
        <v>#N/A</v>
      </c>
      <c r="Q843" s="164" t="e">
        <f t="shared" si="857"/>
        <v>#N/A</v>
      </c>
      <c r="R843" s="164" t="e">
        <f t="shared" si="857"/>
        <v>#N/A</v>
      </c>
      <c r="S843" s="164" t="e">
        <f t="shared" si="857"/>
        <v>#N/A</v>
      </c>
      <c r="T843" s="164" t="e">
        <f t="shared" si="857"/>
        <v>#N/A</v>
      </c>
      <c r="U843" s="164" t="e">
        <f t="shared" si="857"/>
        <v>#N/A</v>
      </c>
      <c r="V843" s="135" t="e">
        <f t="shared" si="857"/>
        <v>#N/A</v>
      </c>
      <c r="W843" s="135" t="e">
        <f t="shared" si="857"/>
        <v>#N/A</v>
      </c>
      <c r="X843" s="135" t="e">
        <f t="shared" si="857"/>
        <v>#N/A</v>
      </c>
      <c r="Y843" s="135" t="e">
        <f t="shared" si="857"/>
        <v>#N/A</v>
      </c>
      <c r="Z843" s="135" t="e">
        <f t="shared" si="857"/>
        <v>#N/A</v>
      </c>
      <c r="AA843" s="135" t="e">
        <f t="shared" si="857"/>
        <v>#N/A</v>
      </c>
      <c r="AB843" s="135" t="e">
        <f t="shared" si="857"/>
        <v>#N/A</v>
      </c>
    </row>
    <row r="844" spans="1:28" ht="15.5">
      <c r="A844" s="29" t="s">
        <v>193</v>
      </c>
      <c r="B844" s="30" t="str">
        <f t="shared" si="0"/>
        <v>PhilippinesLazi</v>
      </c>
      <c r="C844" s="29" t="s">
        <v>30</v>
      </c>
      <c r="D844" s="30" t="s">
        <v>990</v>
      </c>
      <c r="E844" s="120">
        <v>0.21922900000000001</v>
      </c>
      <c r="F844" s="181">
        <v>5.1293314E-2</v>
      </c>
      <c r="G844" s="181">
        <v>9.5217178999999999E-2</v>
      </c>
      <c r="H844" s="181">
        <v>0.15383113700000001</v>
      </c>
      <c r="I844" s="120">
        <v>0.31952199999999997</v>
      </c>
      <c r="J844" s="28" t="s">
        <v>1649</v>
      </c>
      <c r="K844" s="135" t="e">
        <f t="shared" ref="K844:AB844" si="858">NA()</f>
        <v>#N/A</v>
      </c>
      <c r="L844" s="135" t="e">
        <f t="shared" si="858"/>
        <v>#N/A</v>
      </c>
      <c r="M844" s="164" t="e">
        <f t="shared" si="858"/>
        <v>#N/A</v>
      </c>
      <c r="N844" s="164" t="e">
        <f t="shared" si="858"/>
        <v>#N/A</v>
      </c>
      <c r="O844" s="165" t="e">
        <f t="shared" si="858"/>
        <v>#N/A</v>
      </c>
      <c r="P844" s="135" t="e">
        <f t="shared" si="858"/>
        <v>#N/A</v>
      </c>
      <c r="Q844" s="164" t="e">
        <f t="shared" si="858"/>
        <v>#N/A</v>
      </c>
      <c r="R844" s="164" t="e">
        <f t="shared" si="858"/>
        <v>#N/A</v>
      </c>
      <c r="S844" s="164" t="e">
        <f t="shared" si="858"/>
        <v>#N/A</v>
      </c>
      <c r="T844" s="164" t="e">
        <f t="shared" si="858"/>
        <v>#N/A</v>
      </c>
      <c r="U844" s="164" t="e">
        <f t="shared" si="858"/>
        <v>#N/A</v>
      </c>
      <c r="V844" s="135" t="e">
        <f t="shared" si="858"/>
        <v>#N/A</v>
      </c>
      <c r="W844" s="135" t="e">
        <f t="shared" si="858"/>
        <v>#N/A</v>
      </c>
      <c r="X844" s="135" t="e">
        <f t="shared" si="858"/>
        <v>#N/A</v>
      </c>
      <c r="Y844" s="135" t="e">
        <f t="shared" si="858"/>
        <v>#N/A</v>
      </c>
      <c r="Z844" s="135" t="e">
        <f t="shared" si="858"/>
        <v>#N/A</v>
      </c>
      <c r="AA844" s="135" t="e">
        <f t="shared" si="858"/>
        <v>#N/A</v>
      </c>
      <c r="AB844" s="135" t="e">
        <f t="shared" si="858"/>
        <v>#N/A</v>
      </c>
    </row>
    <row r="845" spans="1:28" ht="15.5">
      <c r="A845" s="29" t="s">
        <v>193</v>
      </c>
      <c r="B845" s="30" t="str">
        <f t="shared" si="0"/>
        <v>PhilippinesLebak</v>
      </c>
      <c r="C845" s="29" t="s">
        <v>30</v>
      </c>
      <c r="D845" s="30" t="s">
        <v>1414</v>
      </c>
      <c r="E845" s="120">
        <v>0.24080699999999999</v>
      </c>
      <c r="F845" s="181">
        <v>5.6263222000000002E-2</v>
      </c>
      <c r="G845" s="181">
        <v>0.107496512</v>
      </c>
      <c r="H845" s="181">
        <v>0.196898771</v>
      </c>
      <c r="I845" s="120">
        <v>0.301728</v>
      </c>
      <c r="J845" s="28" t="s">
        <v>1649</v>
      </c>
      <c r="K845" s="135" t="e">
        <f t="shared" ref="K845:AB845" si="859">NA()</f>
        <v>#N/A</v>
      </c>
      <c r="L845" s="135" t="e">
        <f t="shared" si="859"/>
        <v>#N/A</v>
      </c>
      <c r="M845" s="164" t="e">
        <f t="shared" si="859"/>
        <v>#N/A</v>
      </c>
      <c r="N845" s="164" t="e">
        <f t="shared" si="859"/>
        <v>#N/A</v>
      </c>
      <c r="O845" s="165" t="e">
        <f t="shared" si="859"/>
        <v>#N/A</v>
      </c>
      <c r="P845" s="135" t="e">
        <f t="shared" si="859"/>
        <v>#N/A</v>
      </c>
      <c r="Q845" s="164" t="e">
        <f t="shared" si="859"/>
        <v>#N/A</v>
      </c>
      <c r="R845" s="164" t="e">
        <f t="shared" si="859"/>
        <v>#N/A</v>
      </c>
      <c r="S845" s="164" t="e">
        <f t="shared" si="859"/>
        <v>#N/A</v>
      </c>
      <c r="T845" s="164" t="e">
        <f t="shared" si="859"/>
        <v>#N/A</v>
      </c>
      <c r="U845" s="164" t="e">
        <f t="shared" si="859"/>
        <v>#N/A</v>
      </c>
      <c r="V845" s="135" t="e">
        <f t="shared" si="859"/>
        <v>#N/A</v>
      </c>
      <c r="W845" s="135" t="e">
        <f t="shared" si="859"/>
        <v>#N/A</v>
      </c>
      <c r="X845" s="135" t="e">
        <f t="shared" si="859"/>
        <v>#N/A</v>
      </c>
      <c r="Y845" s="135" t="e">
        <f t="shared" si="859"/>
        <v>#N/A</v>
      </c>
      <c r="Z845" s="135" t="e">
        <f t="shared" si="859"/>
        <v>#N/A</v>
      </c>
      <c r="AA845" s="135" t="e">
        <f t="shared" si="859"/>
        <v>#N/A</v>
      </c>
      <c r="AB845" s="135" t="e">
        <f t="shared" si="859"/>
        <v>#N/A</v>
      </c>
    </row>
    <row r="846" spans="1:28" ht="15.5">
      <c r="A846" s="29" t="s">
        <v>193</v>
      </c>
      <c r="B846" s="30" t="str">
        <f t="shared" si="0"/>
        <v>PhilippinesLeganes</v>
      </c>
      <c r="C846" s="29" t="s">
        <v>30</v>
      </c>
      <c r="D846" s="30" t="s">
        <v>870</v>
      </c>
      <c r="E846" s="120">
        <v>0.25862099999999999</v>
      </c>
      <c r="F846" s="181">
        <v>4.6613300000000003E-2</v>
      </c>
      <c r="G846" s="181">
        <v>9.2025862E-2</v>
      </c>
      <c r="H846" s="181">
        <v>0.18719211799999999</v>
      </c>
      <c r="I846" s="120">
        <v>0.323183</v>
      </c>
      <c r="J846" s="28" t="s">
        <v>1649</v>
      </c>
      <c r="K846" s="135" t="e">
        <f t="shared" ref="K846:AB846" si="860">NA()</f>
        <v>#N/A</v>
      </c>
      <c r="L846" s="135" t="e">
        <f t="shared" si="860"/>
        <v>#N/A</v>
      </c>
      <c r="M846" s="164" t="e">
        <f t="shared" si="860"/>
        <v>#N/A</v>
      </c>
      <c r="N846" s="164" t="e">
        <f t="shared" si="860"/>
        <v>#N/A</v>
      </c>
      <c r="O846" s="165" t="e">
        <f t="shared" si="860"/>
        <v>#N/A</v>
      </c>
      <c r="P846" s="135" t="e">
        <f t="shared" si="860"/>
        <v>#N/A</v>
      </c>
      <c r="Q846" s="164" t="e">
        <f t="shared" si="860"/>
        <v>#N/A</v>
      </c>
      <c r="R846" s="164" t="e">
        <f t="shared" si="860"/>
        <v>#N/A</v>
      </c>
      <c r="S846" s="164" t="e">
        <f t="shared" si="860"/>
        <v>#N/A</v>
      </c>
      <c r="T846" s="164" t="e">
        <f t="shared" si="860"/>
        <v>#N/A</v>
      </c>
      <c r="U846" s="164" t="e">
        <f t="shared" si="860"/>
        <v>#N/A</v>
      </c>
      <c r="V846" s="135" t="e">
        <f t="shared" si="860"/>
        <v>#N/A</v>
      </c>
      <c r="W846" s="135" t="e">
        <f t="shared" si="860"/>
        <v>#N/A</v>
      </c>
      <c r="X846" s="135" t="e">
        <f t="shared" si="860"/>
        <v>#N/A</v>
      </c>
      <c r="Y846" s="135" t="e">
        <f t="shared" si="860"/>
        <v>#N/A</v>
      </c>
      <c r="Z846" s="135" t="e">
        <f t="shared" si="860"/>
        <v>#N/A</v>
      </c>
      <c r="AA846" s="135" t="e">
        <f t="shared" si="860"/>
        <v>#N/A</v>
      </c>
      <c r="AB846" s="135" t="e">
        <f t="shared" si="860"/>
        <v>#N/A</v>
      </c>
    </row>
    <row r="847" spans="1:28" ht="15.5">
      <c r="A847" s="29" t="s">
        <v>193</v>
      </c>
      <c r="B847" s="30" t="str">
        <f t="shared" si="0"/>
        <v>PhilippinesLegazpi City (Capital)</v>
      </c>
      <c r="C847" s="29" t="s">
        <v>30</v>
      </c>
      <c r="D847" s="30" t="s">
        <v>682</v>
      </c>
      <c r="E847" s="120">
        <v>0.26232299999999997</v>
      </c>
      <c r="F847" s="181">
        <v>5.0396919999999998E-2</v>
      </c>
      <c r="G847" s="181">
        <v>0.10275682899999999</v>
      </c>
      <c r="H847" s="181">
        <v>0.20407447100000001</v>
      </c>
      <c r="I847" s="120">
        <v>0.30543300000000001</v>
      </c>
      <c r="J847" s="28" t="s">
        <v>1649</v>
      </c>
      <c r="K847" s="135" t="e">
        <f t="shared" ref="K847:AB847" si="861">NA()</f>
        <v>#N/A</v>
      </c>
      <c r="L847" s="135" t="e">
        <f t="shared" si="861"/>
        <v>#N/A</v>
      </c>
      <c r="M847" s="164" t="e">
        <f t="shared" si="861"/>
        <v>#N/A</v>
      </c>
      <c r="N847" s="164" t="e">
        <f t="shared" si="861"/>
        <v>#N/A</v>
      </c>
      <c r="O847" s="165" t="e">
        <f t="shared" si="861"/>
        <v>#N/A</v>
      </c>
      <c r="P847" s="135" t="e">
        <f t="shared" si="861"/>
        <v>#N/A</v>
      </c>
      <c r="Q847" s="164" t="e">
        <f t="shared" si="861"/>
        <v>#N/A</v>
      </c>
      <c r="R847" s="164" t="e">
        <f t="shared" si="861"/>
        <v>#N/A</v>
      </c>
      <c r="S847" s="164" t="e">
        <f t="shared" si="861"/>
        <v>#N/A</v>
      </c>
      <c r="T847" s="164" t="e">
        <f t="shared" si="861"/>
        <v>#N/A</v>
      </c>
      <c r="U847" s="164" t="e">
        <f t="shared" si="861"/>
        <v>#N/A</v>
      </c>
      <c r="V847" s="135" t="e">
        <f t="shared" si="861"/>
        <v>#N/A</v>
      </c>
      <c r="W847" s="135" t="e">
        <f t="shared" si="861"/>
        <v>#N/A</v>
      </c>
      <c r="X847" s="135" t="e">
        <f t="shared" si="861"/>
        <v>#N/A</v>
      </c>
      <c r="Y847" s="135" t="e">
        <f t="shared" si="861"/>
        <v>#N/A</v>
      </c>
      <c r="Z847" s="135" t="e">
        <f t="shared" si="861"/>
        <v>#N/A</v>
      </c>
      <c r="AA847" s="135" t="e">
        <f t="shared" si="861"/>
        <v>#N/A</v>
      </c>
      <c r="AB847" s="135" t="e">
        <f t="shared" si="861"/>
        <v>#N/A</v>
      </c>
    </row>
    <row r="848" spans="1:28" ht="15.5">
      <c r="A848" s="29" t="s">
        <v>193</v>
      </c>
      <c r="B848" s="30" t="str">
        <f t="shared" si="0"/>
        <v>PhilippinesLemery</v>
      </c>
      <c r="C848" s="29" t="s">
        <v>30</v>
      </c>
      <c r="D848" s="30" t="s">
        <v>554</v>
      </c>
      <c r="E848" s="120">
        <v>0.25814500000000001</v>
      </c>
      <c r="F848" s="181">
        <v>4.685988E-2</v>
      </c>
      <c r="G848" s="181">
        <v>9.3864911999999995E-2</v>
      </c>
      <c r="H848" s="181">
        <v>0.19302786899999999</v>
      </c>
      <c r="I848" s="120">
        <v>0.31880999999999998</v>
      </c>
      <c r="J848" s="28" t="s">
        <v>1649</v>
      </c>
      <c r="K848" s="135" t="e">
        <f t="shared" ref="K848:AB848" si="862">NA()</f>
        <v>#N/A</v>
      </c>
      <c r="L848" s="135" t="e">
        <f t="shared" si="862"/>
        <v>#N/A</v>
      </c>
      <c r="M848" s="164" t="e">
        <f t="shared" si="862"/>
        <v>#N/A</v>
      </c>
      <c r="N848" s="164" t="e">
        <f t="shared" si="862"/>
        <v>#N/A</v>
      </c>
      <c r="O848" s="165" t="e">
        <f t="shared" si="862"/>
        <v>#N/A</v>
      </c>
      <c r="P848" s="135" t="e">
        <f t="shared" si="862"/>
        <v>#N/A</v>
      </c>
      <c r="Q848" s="164" t="e">
        <f t="shared" si="862"/>
        <v>#N/A</v>
      </c>
      <c r="R848" s="164" t="e">
        <f t="shared" si="862"/>
        <v>#N/A</v>
      </c>
      <c r="S848" s="164" t="e">
        <f t="shared" si="862"/>
        <v>#N/A</v>
      </c>
      <c r="T848" s="164" t="e">
        <f t="shared" si="862"/>
        <v>#N/A</v>
      </c>
      <c r="U848" s="164" t="e">
        <f t="shared" si="862"/>
        <v>#N/A</v>
      </c>
      <c r="V848" s="135" t="e">
        <f t="shared" si="862"/>
        <v>#N/A</v>
      </c>
      <c r="W848" s="135" t="e">
        <f t="shared" si="862"/>
        <v>#N/A</v>
      </c>
      <c r="X848" s="135" t="e">
        <f t="shared" si="862"/>
        <v>#N/A</v>
      </c>
      <c r="Y848" s="135" t="e">
        <f t="shared" si="862"/>
        <v>#N/A</v>
      </c>
      <c r="Z848" s="135" t="e">
        <f t="shared" si="862"/>
        <v>#N/A</v>
      </c>
      <c r="AA848" s="135" t="e">
        <f t="shared" si="862"/>
        <v>#N/A</v>
      </c>
      <c r="AB848" s="135" t="e">
        <f t="shared" si="862"/>
        <v>#N/A</v>
      </c>
    </row>
    <row r="849" spans="1:28" ht="15.5">
      <c r="A849" s="29" t="s">
        <v>193</v>
      </c>
      <c r="B849" s="30" t="str">
        <f t="shared" si="0"/>
        <v>PhilippinesLeon</v>
      </c>
      <c r="C849" s="29" t="s">
        <v>30</v>
      </c>
      <c r="D849" s="30" t="s">
        <v>871</v>
      </c>
      <c r="E849" s="120">
        <v>0.23883699999999999</v>
      </c>
      <c r="F849" s="181">
        <v>4.5092732000000003E-2</v>
      </c>
      <c r="G849" s="181">
        <v>8.9744360999999995E-2</v>
      </c>
      <c r="H849" s="181">
        <v>0.178586466</v>
      </c>
      <c r="I849" s="120">
        <v>0.33541900000000002</v>
      </c>
      <c r="J849" s="28" t="s">
        <v>1649</v>
      </c>
      <c r="K849" s="135" t="e">
        <f t="shared" ref="K849:AB849" si="863">NA()</f>
        <v>#N/A</v>
      </c>
      <c r="L849" s="135" t="e">
        <f t="shared" si="863"/>
        <v>#N/A</v>
      </c>
      <c r="M849" s="164" t="e">
        <f t="shared" si="863"/>
        <v>#N/A</v>
      </c>
      <c r="N849" s="164" t="e">
        <f t="shared" si="863"/>
        <v>#N/A</v>
      </c>
      <c r="O849" s="165" t="e">
        <f t="shared" si="863"/>
        <v>#N/A</v>
      </c>
      <c r="P849" s="135" t="e">
        <f t="shared" si="863"/>
        <v>#N/A</v>
      </c>
      <c r="Q849" s="164" t="e">
        <f t="shared" si="863"/>
        <v>#N/A</v>
      </c>
      <c r="R849" s="164" t="e">
        <f t="shared" si="863"/>
        <v>#N/A</v>
      </c>
      <c r="S849" s="164" t="e">
        <f t="shared" si="863"/>
        <v>#N/A</v>
      </c>
      <c r="T849" s="164" t="e">
        <f t="shared" si="863"/>
        <v>#N/A</v>
      </c>
      <c r="U849" s="164" t="e">
        <f t="shared" si="863"/>
        <v>#N/A</v>
      </c>
      <c r="V849" s="135" t="e">
        <f t="shared" si="863"/>
        <v>#N/A</v>
      </c>
      <c r="W849" s="135" t="e">
        <f t="shared" si="863"/>
        <v>#N/A</v>
      </c>
      <c r="X849" s="135" t="e">
        <f t="shared" si="863"/>
        <v>#N/A</v>
      </c>
      <c r="Y849" s="135" t="e">
        <f t="shared" si="863"/>
        <v>#N/A</v>
      </c>
      <c r="Z849" s="135" t="e">
        <f t="shared" si="863"/>
        <v>#N/A</v>
      </c>
      <c r="AA849" s="135" t="e">
        <f t="shared" si="863"/>
        <v>#N/A</v>
      </c>
      <c r="AB849" s="135" t="e">
        <f t="shared" si="863"/>
        <v>#N/A</v>
      </c>
    </row>
    <row r="850" spans="1:28" ht="15.5">
      <c r="A850" s="29" t="s">
        <v>193</v>
      </c>
      <c r="B850" s="30" t="str">
        <f t="shared" si="0"/>
        <v>PhilippinesLeyte</v>
      </c>
      <c r="C850" s="29" t="s">
        <v>30</v>
      </c>
      <c r="D850" s="30" t="s">
        <v>1019</v>
      </c>
      <c r="E850" s="120">
        <v>0.22591600000000001</v>
      </c>
      <c r="F850" s="181">
        <v>6.0090061E-2</v>
      </c>
      <c r="G850" s="181">
        <v>0.11520952800000001</v>
      </c>
      <c r="H850" s="181">
        <v>0.20605821999999999</v>
      </c>
      <c r="I850" s="120">
        <v>0.29077999999999998</v>
      </c>
      <c r="J850" s="28" t="s">
        <v>1649</v>
      </c>
      <c r="K850" s="135" t="e">
        <f t="shared" ref="K850:AB850" si="864">NA()</f>
        <v>#N/A</v>
      </c>
      <c r="L850" s="135" t="e">
        <f t="shared" si="864"/>
        <v>#N/A</v>
      </c>
      <c r="M850" s="164" t="e">
        <f t="shared" si="864"/>
        <v>#N/A</v>
      </c>
      <c r="N850" s="164" t="e">
        <f t="shared" si="864"/>
        <v>#N/A</v>
      </c>
      <c r="O850" s="165" t="e">
        <f t="shared" si="864"/>
        <v>#N/A</v>
      </c>
      <c r="P850" s="135" t="e">
        <f t="shared" si="864"/>
        <v>#N/A</v>
      </c>
      <c r="Q850" s="164" t="e">
        <f t="shared" si="864"/>
        <v>#N/A</v>
      </c>
      <c r="R850" s="164" t="e">
        <f t="shared" si="864"/>
        <v>#N/A</v>
      </c>
      <c r="S850" s="164" t="e">
        <f t="shared" si="864"/>
        <v>#N/A</v>
      </c>
      <c r="T850" s="164" t="e">
        <f t="shared" si="864"/>
        <v>#N/A</v>
      </c>
      <c r="U850" s="164" t="e">
        <f t="shared" si="864"/>
        <v>#N/A</v>
      </c>
      <c r="V850" s="135" t="e">
        <f t="shared" si="864"/>
        <v>#N/A</v>
      </c>
      <c r="W850" s="135" t="e">
        <f t="shared" si="864"/>
        <v>#N/A</v>
      </c>
      <c r="X850" s="135" t="e">
        <f t="shared" si="864"/>
        <v>#N/A</v>
      </c>
      <c r="Y850" s="135" t="e">
        <f t="shared" si="864"/>
        <v>#N/A</v>
      </c>
      <c r="Z850" s="135" t="e">
        <f t="shared" si="864"/>
        <v>#N/A</v>
      </c>
      <c r="AA850" s="135" t="e">
        <f t="shared" si="864"/>
        <v>#N/A</v>
      </c>
      <c r="AB850" s="135" t="e">
        <f t="shared" si="864"/>
        <v>#N/A</v>
      </c>
    </row>
    <row r="851" spans="1:28" ht="15.5">
      <c r="A851" s="29" t="s">
        <v>193</v>
      </c>
      <c r="B851" s="30" t="str">
        <f t="shared" si="0"/>
        <v>PhilippinesLezo</v>
      </c>
      <c r="C851" s="29" t="s">
        <v>30</v>
      </c>
      <c r="D851" s="30" t="s">
        <v>800</v>
      </c>
      <c r="E851" s="120">
        <v>0.24454799999999999</v>
      </c>
      <c r="F851" s="181">
        <v>4.3746715999999998E-2</v>
      </c>
      <c r="G851" s="181">
        <v>8.5457172999999997E-2</v>
      </c>
      <c r="H851" s="181">
        <v>0.179716238</v>
      </c>
      <c r="I851" s="120">
        <v>0.33053100000000002</v>
      </c>
      <c r="J851" s="28" t="s">
        <v>1649</v>
      </c>
      <c r="K851" s="135" t="e">
        <f t="shared" ref="K851:AB851" si="865">NA()</f>
        <v>#N/A</v>
      </c>
      <c r="L851" s="135" t="e">
        <f t="shared" si="865"/>
        <v>#N/A</v>
      </c>
      <c r="M851" s="164" t="e">
        <f t="shared" si="865"/>
        <v>#N/A</v>
      </c>
      <c r="N851" s="164" t="e">
        <f t="shared" si="865"/>
        <v>#N/A</v>
      </c>
      <c r="O851" s="165" t="e">
        <f t="shared" si="865"/>
        <v>#N/A</v>
      </c>
      <c r="P851" s="135" t="e">
        <f t="shared" si="865"/>
        <v>#N/A</v>
      </c>
      <c r="Q851" s="164" t="e">
        <f t="shared" si="865"/>
        <v>#N/A</v>
      </c>
      <c r="R851" s="164" t="e">
        <f t="shared" si="865"/>
        <v>#N/A</v>
      </c>
      <c r="S851" s="164" t="e">
        <f t="shared" si="865"/>
        <v>#N/A</v>
      </c>
      <c r="T851" s="164" t="e">
        <f t="shared" si="865"/>
        <v>#N/A</v>
      </c>
      <c r="U851" s="164" t="e">
        <f t="shared" si="865"/>
        <v>#N/A</v>
      </c>
      <c r="V851" s="135" t="e">
        <f t="shared" si="865"/>
        <v>#N/A</v>
      </c>
      <c r="W851" s="135" t="e">
        <f t="shared" si="865"/>
        <v>#N/A</v>
      </c>
      <c r="X851" s="135" t="e">
        <f t="shared" si="865"/>
        <v>#N/A</v>
      </c>
      <c r="Y851" s="135" t="e">
        <f t="shared" si="865"/>
        <v>#N/A</v>
      </c>
      <c r="Z851" s="135" t="e">
        <f t="shared" si="865"/>
        <v>#N/A</v>
      </c>
      <c r="AA851" s="135" t="e">
        <f t="shared" si="865"/>
        <v>#N/A</v>
      </c>
      <c r="AB851" s="135" t="e">
        <f t="shared" si="865"/>
        <v>#N/A</v>
      </c>
    </row>
    <row r="852" spans="1:28" ht="15.5">
      <c r="A852" s="29" t="s">
        <v>193</v>
      </c>
      <c r="B852" s="30" t="str">
        <f t="shared" si="0"/>
        <v>PhilippinesLian</v>
      </c>
      <c r="C852" s="29" t="s">
        <v>30</v>
      </c>
      <c r="D852" s="30" t="s">
        <v>555</v>
      </c>
      <c r="E852" s="120">
        <v>0.25719700000000001</v>
      </c>
      <c r="F852" s="181">
        <v>4.9924041000000002E-2</v>
      </c>
      <c r="G852" s="181">
        <v>9.7835169E-2</v>
      </c>
      <c r="H852" s="181">
        <v>0.18927079399999999</v>
      </c>
      <c r="I852" s="120">
        <v>0.31272299999999997</v>
      </c>
      <c r="J852" s="28" t="s">
        <v>1649</v>
      </c>
      <c r="K852" s="135" t="e">
        <f t="shared" ref="K852:AB852" si="866">NA()</f>
        <v>#N/A</v>
      </c>
      <c r="L852" s="135" t="e">
        <f t="shared" si="866"/>
        <v>#N/A</v>
      </c>
      <c r="M852" s="164" t="e">
        <f t="shared" si="866"/>
        <v>#N/A</v>
      </c>
      <c r="N852" s="164" t="e">
        <f t="shared" si="866"/>
        <v>#N/A</v>
      </c>
      <c r="O852" s="165" t="e">
        <f t="shared" si="866"/>
        <v>#N/A</v>
      </c>
      <c r="P852" s="135" t="e">
        <f t="shared" si="866"/>
        <v>#N/A</v>
      </c>
      <c r="Q852" s="164" t="e">
        <f t="shared" si="866"/>
        <v>#N/A</v>
      </c>
      <c r="R852" s="164" t="e">
        <f t="shared" si="866"/>
        <v>#N/A</v>
      </c>
      <c r="S852" s="164" t="e">
        <f t="shared" si="866"/>
        <v>#N/A</v>
      </c>
      <c r="T852" s="164" t="e">
        <f t="shared" si="866"/>
        <v>#N/A</v>
      </c>
      <c r="U852" s="164" t="e">
        <f t="shared" si="866"/>
        <v>#N/A</v>
      </c>
      <c r="V852" s="135" t="e">
        <f t="shared" si="866"/>
        <v>#N/A</v>
      </c>
      <c r="W852" s="135" t="e">
        <f t="shared" si="866"/>
        <v>#N/A</v>
      </c>
      <c r="X852" s="135" t="e">
        <f t="shared" si="866"/>
        <v>#N/A</v>
      </c>
      <c r="Y852" s="135" t="e">
        <f t="shared" si="866"/>
        <v>#N/A</v>
      </c>
      <c r="Z852" s="135" t="e">
        <f t="shared" si="866"/>
        <v>#N/A</v>
      </c>
      <c r="AA852" s="135" t="e">
        <f t="shared" si="866"/>
        <v>#N/A</v>
      </c>
      <c r="AB852" s="135" t="e">
        <f t="shared" si="866"/>
        <v>#N/A</v>
      </c>
    </row>
    <row r="853" spans="1:28" ht="15.5">
      <c r="A853" s="29" t="s">
        <v>193</v>
      </c>
      <c r="B853" s="30" t="str">
        <f t="shared" si="0"/>
        <v>PhilippinesLianga</v>
      </c>
      <c r="C853" s="29" t="s">
        <v>30</v>
      </c>
      <c r="D853" s="30" t="s">
        <v>1747</v>
      </c>
      <c r="E853" s="120">
        <v>0.22873199999999999</v>
      </c>
      <c r="F853" s="181">
        <v>5.5369070999999999E-2</v>
      </c>
      <c r="G853" s="181">
        <v>0.10538093799999999</v>
      </c>
      <c r="H853" s="181">
        <v>0.18550164399999999</v>
      </c>
      <c r="I853" s="120">
        <v>0.29478199999999999</v>
      </c>
      <c r="J853" s="28" t="s">
        <v>1649</v>
      </c>
      <c r="K853" s="135" t="e">
        <f t="shared" ref="K853:AB853" si="867">NA()</f>
        <v>#N/A</v>
      </c>
      <c r="L853" s="135" t="e">
        <f t="shared" si="867"/>
        <v>#N/A</v>
      </c>
      <c r="M853" s="164" t="e">
        <f t="shared" si="867"/>
        <v>#N/A</v>
      </c>
      <c r="N853" s="164" t="e">
        <f t="shared" si="867"/>
        <v>#N/A</v>
      </c>
      <c r="O853" s="165" t="e">
        <f t="shared" si="867"/>
        <v>#N/A</v>
      </c>
      <c r="P853" s="135" t="e">
        <f t="shared" si="867"/>
        <v>#N/A</v>
      </c>
      <c r="Q853" s="164" t="e">
        <f t="shared" si="867"/>
        <v>#N/A</v>
      </c>
      <c r="R853" s="164" t="e">
        <f t="shared" si="867"/>
        <v>#N/A</v>
      </c>
      <c r="S853" s="164" t="e">
        <f t="shared" si="867"/>
        <v>#N/A</v>
      </c>
      <c r="T853" s="164" t="e">
        <f t="shared" si="867"/>
        <v>#N/A</v>
      </c>
      <c r="U853" s="164" t="e">
        <f t="shared" si="867"/>
        <v>#N/A</v>
      </c>
      <c r="V853" s="135" t="e">
        <f t="shared" si="867"/>
        <v>#N/A</v>
      </c>
      <c r="W853" s="135" t="e">
        <f t="shared" si="867"/>
        <v>#N/A</v>
      </c>
      <c r="X853" s="135" t="e">
        <f t="shared" si="867"/>
        <v>#N/A</v>
      </c>
      <c r="Y853" s="135" t="e">
        <f t="shared" si="867"/>
        <v>#N/A</v>
      </c>
      <c r="Z853" s="135" t="e">
        <f t="shared" si="867"/>
        <v>#N/A</v>
      </c>
      <c r="AA853" s="135" t="e">
        <f t="shared" si="867"/>
        <v>#N/A</v>
      </c>
      <c r="AB853" s="135" t="e">
        <f t="shared" si="867"/>
        <v>#N/A</v>
      </c>
    </row>
    <row r="854" spans="1:28" ht="15.5">
      <c r="A854" s="29" t="s">
        <v>193</v>
      </c>
      <c r="B854" s="30" t="str">
        <f t="shared" si="0"/>
        <v>PhilippinesLibacao</v>
      </c>
      <c r="C854" s="29" t="s">
        <v>30</v>
      </c>
      <c r="D854" s="30" t="s">
        <v>801</v>
      </c>
      <c r="E854" s="120">
        <v>0.240785</v>
      </c>
      <c r="F854" s="181">
        <v>5.4636875000000001E-2</v>
      </c>
      <c r="G854" s="181">
        <v>0.10930916</v>
      </c>
      <c r="H854" s="181">
        <v>0.21047413300000001</v>
      </c>
      <c r="I854" s="120">
        <v>0.30314099999999999</v>
      </c>
      <c r="J854" s="28" t="s">
        <v>1649</v>
      </c>
      <c r="K854" s="135" t="e">
        <f t="shared" ref="K854:AB854" si="868">NA()</f>
        <v>#N/A</v>
      </c>
      <c r="L854" s="135" t="e">
        <f t="shared" si="868"/>
        <v>#N/A</v>
      </c>
      <c r="M854" s="164" t="e">
        <f t="shared" si="868"/>
        <v>#N/A</v>
      </c>
      <c r="N854" s="164" t="e">
        <f t="shared" si="868"/>
        <v>#N/A</v>
      </c>
      <c r="O854" s="165" t="e">
        <f t="shared" si="868"/>
        <v>#N/A</v>
      </c>
      <c r="P854" s="135" t="e">
        <f t="shared" si="868"/>
        <v>#N/A</v>
      </c>
      <c r="Q854" s="164" t="e">
        <f t="shared" si="868"/>
        <v>#N/A</v>
      </c>
      <c r="R854" s="164" t="e">
        <f t="shared" si="868"/>
        <v>#N/A</v>
      </c>
      <c r="S854" s="164" t="e">
        <f t="shared" si="868"/>
        <v>#N/A</v>
      </c>
      <c r="T854" s="164" t="e">
        <f t="shared" si="868"/>
        <v>#N/A</v>
      </c>
      <c r="U854" s="164" t="e">
        <f t="shared" si="868"/>
        <v>#N/A</v>
      </c>
      <c r="V854" s="135" t="e">
        <f t="shared" si="868"/>
        <v>#N/A</v>
      </c>
      <c r="W854" s="135" t="e">
        <f t="shared" si="868"/>
        <v>#N/A</v>
      </c>
      <c r="X854" s="135" t="e">
        <f t="shared" si="868"/>
        <v>#N/A</v>
      </c>
      <c r="Y854" s="135" t="e">
        <f t="shared" si="868"/>
        <v>#N/A</v>
      </c>
      <c r="Z854" s="135" t="e">
        <f t="shared" si="868"/>
        <v>#N/A</v>
      </c>
      <c r="AA854" s="135" t="e">
        <f t="shared" si="868"/>
        <v>#N/A</v>
      </c>
      <c r="AB854" s="135" t="e">
        <f t="shared" si="868"/>
        <v>#N/A</v>
      </c>
    </row>
    <row r="855" spans="1:28" ht="15.5">
      <c r="A855" s="29" t="s">
        <v>193</v>
      </c>
      <c r="B855" s="30" t="str">
        <f t="shared" si="0"/>
        <v>PhilippinesLibagon</v>
      </c>
      <c r="C855" s="29" t="s">
        <v>30</v>
      </c>
      <c r="D855" s="30" t="s">
        <v>1109</v>
      </c>
      <c r="E855" s="120">
        <v>0.23172300000000001</v>
      </c>
      <c r="F855" s="181">
        <v>5.3530226E-2</v>
      </c>
      <c r="G855" s="181">
        <v>0.102841321</v>
      </c>
      <c r="H855" s="181">
        <v>0.206012262</v>
      </c>
      <c r="I855" s="120">
        <v>0.32968599999999998</v>
      </c>
      <c r="J855" s="28" t="s">
        <v>1649</v>
      </c>
      <c r="K855" s="135" t="e">
        <f t="shared" ref="K855:AB855" si="869">NA()</f>
        <v>#N/A</v>
      </c>
      <c r="L855" s="135" t="e">
        <f t="shared" si="869"/>
        <v>#N/A</v>
      </c>
      <c r="M855" s="164" t="e">
        <f t="shared" si="869"/>
        <v>#N/A</v>
      </c>
      <c r="N855" s="164" t="e">
        <f t="shared" si="869"/>
        <v>#N/A</v>
      </c>
      <c r="O855" s="165" t="e">
        <f t="shared" si="869"/>
        <v>#N/A</v>
      </c>
      <c r="P855" s="135" t="e">
        <f t="shared" si="869"/>
        <v>#N/A</v>
      </c>
      <c r="Q855" s="164" t="e">
        <f t="shared" si="869"/>
        <v>#N/A</v>
      </c>
      <c r="R855" s="164" t="e">
        <f t="shared" si="869"/>
        <v>#N/A</v>
      </c>
      <c r="S855" s="164" t="e">
        <f t="shared" si="869"/>
        <v>#N/A</v>
      </c>
      <c r="T855" s="164" t="e">
        <f t="shared" si="869"/>
        <v>#N/A</v>
      </c>
      <c r="U855" s="164" t="e">
        <f t="shared" si="869"/>
        <v>#N/A</v>
      </c>
      <c r="V855" s="135" t="e">
        <f t="shared" si="869"/>
        <v>#N/A</v>
      </c>
      <c r="W855" s="135" t="e">
        <f t="shared" si="869"/>
        <v>#N/A</v>
      </c>
      <c r="X855" s="135" t="e">
        <f t="shared" si="869"/>
        <v>#N/A</v>
      </c>
      <c r="Y855" s="135" t="e">
        <f t="shared" si="869"/>
        <v>#N/A</v>
      </c>
      <c r="Z855" s="135" t="e">
        <f t="shared" si="869"/>
        <v>#N/A</v>
      </c>
      <c r="AA855" s="135" t="e">
        <f t="shared" si="869"/>
        <v>#N/A</v>
      </c>
      <c r="AB855" s="135" t="e">
        <f t="shared" si="869"/>
        <v>#N/A</v>
      </c>
    </row>
    <row r="856" spans="1:28" ht="15.5">
      <c r="A856" s="29" t="s">
        <v>193</v>
      </c>
      <c r="B856" s="30" t="str">
        <f t="shared" si="0"/>
        <v>PhilippinesLibertad</v>
      </c>
      <c r="C856" s="29" t="s">
        <v>30</v>
      </c>
      <c r="D856" s="30" t="s">
        <v>819</v>
      </c>
      <c r="E856" s="120">
        <v>0.23652899999999999</v>
      </c>
      <c r="F856" s="181">
        <v>5.0342216000000002E-2</v>
      </c>
      <c r="G856" s="181">
        <v>9.7522842999999998E-2</v>
      </c>
      <c r="H856" s="181">
        <v>0.18552617900000001</v>
      </c>
      <c r="I856" s="120">
        <v>0.31403999999999999</v>
      </c>
      <c r="J856" s="28" t="s">
        <v>1649</v>
      </c>
      <c r="K856" s="135" t="e">
        <f t="shared" ref="K856:AB856" si="870">NA()</f>
        <v>#N/A</v>
      </c>
      <c r="L856" s="135" t="e">
        <f t="shared" si="870"/>
        <v>#N/A</v>
      </c>
      <c r="M856" s="164" t="e">
        <f t="shared" si="870"/>
        <v>#N/A</v>
      </c>
      <c r="N856" s="164" t="e">
        <f t="shared" si="870"/>
        <v>#N/A</v>
      </c>
      <c r="O856" s="165" t="e">
        <f t="shared" si="870"/>
        <v>#N/A</v>
      </c>
      <c r="P856" s="135" t="e">
        <f t="shared" si="870"/>
        <v>#N/A</v>
      </c>
      <c r="Q856" s="164" t="e">
        <f t="shared" si="870"/>
        <v>#N/A</v>
      </c>
      <c r="R856" s="164" t="e">
        <f t="shared" si="870"/>
        <v>#N/A</v>
      </c>
      <c r="S856" s="164" t="e">
        <f t="shared" si="870"/>
        <v>#N/A</v>
      </c>
      <c r="T856" s="164" t="e">
        <f t="shared" si="870"/>
        <v>#N/A</v>
      </c>
      <c r="U856" s="164" t="e">
        <f t="shared" si="870"/>
        <v>#N/A</v>
      </c>
      <c r="V856" s="135" t="e">
        <f t="shared" si="870"/>
        <v>#N/A</v>
      </c>
      <c r="W856" s="135" t="e">
        <f t="shared" si="870"/>
        <v>#N/A</v>
      </c>
      <c r="X856" s="135" t="e">
        <f t="shared" si="870"/>
        <v>#N/A</v>
      </c>
      <c r="Y856" s="135" t="e">
        <f t="shared" si="870"/>
        <v>#N/A</v>
      </c>
      <c r="Z856" s="135" t="e">
        <f t="shared" si="870"/>
        <v>#N/A</v>
      </c>
      <c r="AA856" s="135" t="e">
        <f t="shared" si="870"/>
        <v>#N/A</v>
      </c>
      <c r="AB856" s="135" t="e">
        <f t="shared" si="870"/>
        <v>#N/A</v>
      </c>
    </row>
    <row r="857" spans="1:28" ht="15.5">
      <c r="A857" s="29" t="s">
        <v>193</v>
      </c>
      <c r="B857" s="30" t="str">
        <f t="shared" si="0"/>
        <v>PhilippinesLibjo (Albor)</v>
      </c>
      <c r="C857" s="29" t="s">
        <v>30</v>
      </c>
      <c r="D857" s="30" t="s">
        <v>1762</v>
      </c>
      <c r="E857" s="120">
        <v>0.21627299999999999</v>
      </c>
      <c r="F857" s="181">
        <v>5.7601351000000002E-2</v>
      </c>
      <c r="G857" s="181">
        <v>9.9605856000000007E-2</v>
      </c>
      <c r="H857" s="181">
        <v>0.15737612600000001</v>
      </c>
      <c r="I857" s="120">
        <v>0.30011300000000002</v>
      </c>
      <c r="J857" s="28" t="s">
        <v>1649</v>
      </c>
      <c r="K857" s="135" t="e">
        <f t="shared" ref="K857:AB857" si="871">NA()</f>
        <v>#N/A</v>
      </c>
      <c r="L857" s="135" t="e">
        <f t="shared" si="871"/>
        <v>#N/A</v>
      </c>
      <c r="M857" s="164" t="e">
        <f t="shared" si="871"/>
        <v>#N/A</v>
      </c>
      <c r="N857" s="164" t="e">
        <f t="shared" si="871"/>
        <v>#N/A</v>
      </c>
      <c r="O857" s="165" t="e">
        <f t="shared" si="871"/>
        <v>#N/A</v>
      </c>
      <c r="P857" s="135" t="e">
        <f t="shared" si="871"/>
        <v>#N/A</v>
      </c>
      <c r="Q857" s="164" t="e">
        <f t="shared" si="871"/>
        <v>#N/A</v>
      </c>
      <c r="R857" s="164" t="e">
        <f t="shared" si="871"/>
        <v>#N/A</v>
      </c>
      <c r="S857" s="164" t="e">
        <f t="shared" si="871"/>
        <v>#N/A</v>
      </c>
      <c r="T857" s="164" t="e">
        <f t="shared" si="871"/>
        <v>#N/A</v>
      </c>
      <c r="U857" s="164" t="e">
        <f t="shared" si="871"/>
        <v>#N/A</v>
      </c>
      <c r="V857" s="135" t="e">
        <f t="shared" si="871"/>
        <v>#N/A</v>
      </c>
      <c r="W857" s="135" t="e">
        <f t="shared" si="871"/>
        <v>#N/A</v>
      </c>
      <c r="X857" s="135" t="e">
        <f t="shared" si="871"/>
        <v>#N/A</v>
      </c>
      <c r="Y857" s="135" t="e">
        <f t="shared" si="871"/>
        <v>#N/A</v>
      </c>
      <c r="Z857" s="135" t="e">
        <f t="shared" si="871"/>
        <v>#N/A</v>
      </c>
      <c r="AA857" s="135" t="e">
        <f t="shared" si="871"/>
        <v>#N/A</v>
      </c>
      <c r="AB857" s="135" t="e">
        <f t="shared" si="871"/>
        <v>#N/A</v>
      </c>
    </row>
    <row r="858" spans="1:28" ht="15.5">
      <c r="A858" s="29" t="s">
        <v>193</v>
      </c>
      <c r="B858" s="30" t="str">
        <f t="shared" si="0"/>
        <v>PhilippinesLibmanan</v>
      </c>
      <c r="C858" s="29" t="s">
        <v>30</v>
      </c>
      <c r="D858" s="30" t="s">
        <v>726</v>
      </c>
      <c r="E858" s="120">
        <v>0.22829199999999999</v>
      </c>
      <c r="F858" s="181">
        <v>6.0828212999999999E-2</v>
      </c>
      <c r="G858" s="181">
        <v>0.11116119100000001</v>
      </c>
      <c r="H858" s="181">
        <v>0.189834063</v>
      </c>
      <c r="I858" s="120">
        <v>0.28577200000000003</v>
      </c>
      <c r="J858" s="28" t="s">
        <v>1649</v>
      </c>
      <c r="K858" s="135" t="e">
        <f t="shared" ref="K858:AB858" si="872">NA()</f>
        <v>#N/A</v>
      </c>
      <c r="L858" s="135" t="e">
        <f t="shared" si="872"/>
        <v>#N/A</v>
      </c>
      <c r="M858" s="164" t="e">
        <f t="shared" si="872"/>
        <v>#N/A</v>
      </c>
      <c r="N858" s="164" t="e">
        <f t="shared" si="872"/>
        <v>#N/A</v>
      </c>
      <c r="O858" s="165" t="e">
        <f t="shared" si="872"/>
        <v>#N/A</v>
      </c>
      <c r="P858" s="135" t="e">
        <f t="shared" si="872"/>
        <v>#N/A</v>
      </c>
      <c r="Q858" s="164" t="e">
        <f t="shared" si="872"/>
        <v>#N/A</v>
      </c>
      <c r="R858" s="164" t="e">
        <f t="shared" si="872"/>
        <v>#N/A</v>
      </c>
      <c r="S858" s="164" t="e">
        <f t="shared" si="872"/>
        <v>#N/A</v>
      </c>
      <c r="T858" s="164" t="e">
        <f t="shared" si="872"/>
        <v>#N/A</v>
      </c>
      <c r="U858" s="164" t="e">
        <f t="shared" si="872"/>
        <v>#N/A</v>
      </c>
      <c r="V858" s="135" t="e">
        <f t="shared" si="872"/>
        <v>#N/A</v>
      </c>
      <c r="W858" s="135" t="e">
        <f t="shared" si="872"/>
        <v>#N/A</v>
      </c>
      <c r="X858" s="135" t="e">
        <f t="shared" si="872"/>
        <v>#N/A</v>
      </c>
      <c r="Y858" s="135" t="e">
        <f t="shared" si="872"/>
        <v>#N/A</v>
      </c>
      <c r="Z858" s="135" t="e">
        <f t="shared" si="872"/>
        <v>#N/A</v>
      </c>
      <c r="AA858" s="135" t="e">
        <f t="shared" si="872"/>
        <v>#N/A</v>
      </c>
      <c r="AB858" s="135" t="e">
        <f t="shared" si="872"/>
        <v>#N/A</v>
      </c>
    </row>
    <row r="859" spans="1:28" ht="15.5">
      <c r="A859" s="29" t="s">
        <v>193</v>
      </c>
      <c r="B859" s="30" t="str">
        <f t="shared" si="0"/>
        <v>PhilippinesLibon</v>
      </c>
      <c r="C859" s="29" t="s">
        <v>30</v>
      </c>
      <c r="D859" s="30" t="s">
        <v>683</v>
      </c>
      <c r="E859" s="120">
        <v>0.22356699999999999</v>
      </c>
      <c r="F859" s="181">
        <v>6.5050816999999997E-2</v>
      </c>
      <c r="G859" s="181">
        <v>0.116000639</v>
      </c>
      <c r="H859" s="181">
        <v>0.18412440799999999</v>
      </c>
      <c r="I859" s="120">
        <v>0.27334599999999998</v>
      </c>
      <c r="J859" s="28" t="s">
        <v>1649</v>
      </c>
      <c r="K859" s="135" t="e">
        <f t="shared" ref="K859:AB859" si="873">NA()</f>
        <v>#N/A</v>
      </c>
      <c r="L859" s="135" t="e">
        <f t="shared" si="873"/>
        <v>#N/A</v>
      </c>
      <c r="M859" s="164" t="e">
        <f t="shared" si="873"/>
        <v>#N/A</v>
      </c>
      <c r="N859" s="164" t="e">
        <f t="shared" si="873"/>
        <v>#N/A</v>
      </c>
      <c r="O859" s="165" t="e">
        <f t="shared" si="873"/>
        <v>#N/A</v>
      </c>
      <c r="P859" s="135" t="e">
        <f t="shared" si="873"/>
        <v>#N/A</v>
      </c>
      <c r="Q859" s="164" t="e">
        <f t="shared" si="873"/>
        <v>#N/A</v>
      </c>
      <c r="R859" s="164" t="e">
        <f t="shared" si="873"/>
        <v>#N/A</v>
      </c>
      <c r="S859" s="164" t="e">
        <f t="shared" si="873"/>
        <v>#N/A</v>
      </c>
      <c r="T859" s="164" t="e">
        <f t="shared" si="873"/>
        <v>#N/A</v>
      </c>
      <c r="U859" s="164" t="e">
        <f t="shared" si="873"/>
        <v>#N/A</v>
      </c>
      <c r="V859" s="135" t="e">
        <f t="shared" si="873"/>
        <v>#N/A</v>
      </c>
      <c r="W859" s="135" t="e">
        <f t="shared" si="873"/>
        <v>#N/A</v>
      </c>
      <c r="X859" s="135" t="e">
        <f t="shared" si="873"/>
        <v>#N/A</v>
      </c>
      <c r="Y859" s="135" t="e">
        <f t="shared" si="873"/>
        <v>#N/A</v>
      </c>
      <c r="Z859" s="135" t="e">
        <f t="shared" si="873"/>
        <v>#N/A</v>
      </c>
      <c r="AA859" s="135" t="e">
        <f t="shared" si="873"/>
        <v>#N/A</v>
      </c>
      <c r="AB859" s="135" t="e">
        <f t="shared" si="873"/>
        <v>#N/A</v>
      </c>
    </row>
    <row r="860" spans="1:28" ht="15.5">
      <c r="A860" s="29" t="s">
        <v>193</v>
      </c>
      <c r="B860" s="30" t="str">
        <f t="shared" si="0"/>
        <v>PhilippinesLibona</v>
      </c>
      <c r="C860" s="29" t="s">
        <v>30</v>
      </c>
      <c r="D860" s="30" t="s">
        <v>1217</v>
      </c>
      <c r="E860" s="120">
        <v>0.24273900000000001</v>
      </c>
      <c r="F860" s="181">
        <v>4.6805703999999997E-2</v>
      </c>
      <c r="G860" s="181">
        <v>9.4703086000000006E-2</v>
      </c>
      <c r="H860" s="181">
        <v>0.19741181299999999</v>
      </c>
      <c r="I860" s="120">
        <v>0.32561600000000002</v>
      </c>
      <c r="J860" s="28" t="s">
        <v>1649</v>
      </c>
      <c r="K860" s="135" t="e">
        <f t="shared" ref="K860:AB860" si="874">NA()</f>
        <v>#N/A</v>
      </c>
      <c r="L860" s="135" t="e">
        <f t="shared" si="874"/>
        <v>#N/A</v>
      </c>
      <c r="M860" s="164" t="e">
        <f t="shared" si="874"/>
        <v>#N/A</v>
      </c>
      <c r="N860" s="164" t="e">
        <f t="shared" si="874"/>
        <v>#N/A</v>
      </c>
      <c r="O860" s="165" t="e">
        <f t="shared" si="874"/>
        <v>#N/A</v>
      </c>
      <c r="P860" s="135" t="e">
        <f t="shared" si="874"/>
        <v>#N/A</v>
      </c>
      <c r="Q860" s="164" t="e">
        <f t="shared" si="874"/>
        <v>#N/A</v>
      </c>
      <c r="R860" s="164" t="e">
        <f t="shared" si="874"/>
        <v>#N/A</v>
      </c>
      <c r="S860" s="164" t="e">
        <f t="shared" si="874"/>
        <v>#N/A</v>
      </c>
      <c r="T860" s="164" t="e">
        <f t="shared" si="874"/>
        <v>#N/A</v>
      </c>
      <c r="U860" s="164" t="e">
        <f t="shared" si="874"/>
        <v>#N/A</v>
      </c>
      <c r="V860" s="135" t="e">
        <f t="shared" si="874"/>
        <v>#N/A</v>
      </c>
      <c r="W860" s="135" t="e">
        <f t="shared" si="874"/>
        <v>#N/A</v>
      </c>
      <c r="X860" s="135" t="e">
        <f t="shared" si="874"/>
        <v>#N/A</v>
      </c>
      <c r="Y860" s="135" t="e">
        <f t="shared" si="874"/>
        <v>#N/A</v>
      </c>
      <c r="Z860" s="135" t="e">
        <f t="shared" si="874"/>
        <v>#N/A</v>
      </c>
      <c r="AA860" s="135" t="e">
        <f t="shared" si="874"/>
        <v>#N/A</v>
      </c>
      <c r="AB860" s="135" t="e">
        <f t="shared" si="874"/>
        <v>#N/A</v>
      </c>
    </row>
    <row r="861" spans="1:28" ht="15.5">
      <c r="A861" s="29" t="s">
        <v>193</v>
      </c>
      <c r="B861" s="30" t="str">
        <f t="shared" si="0"/>
        <v>PhilippinesLibungan</v>
      </c>
      <c r="C861" s="29" t="s">
        <v>30</v>
      </c>
      <c r="D861" s="30" t="s">
        <v>1384</v>
      </c>
      <c r="E861" s="120">
        <v>0.244279</v>
      </c>
      <c r="F861" s="181">
        <v>5.1222113E-2</v>
      </c>
      <c r="G861" s="181">
        <v>9.8015091999999998E-2</v>
      </c>
      <c r="H861" s="181">
        <v>0.191334482</v>
      </c>
      <c r="I861" s="120">
        <v>0.32101000000000002</v>
      </c>
      <c r="J861" s="28" t="s">
        <v>1649</v>
      </c>
      <c r="K861" s="135" t="e">
        <f t="shared" ref="K861:AB861" si="875">NA()</f>
        <v>#N/A</v>
      </c>
      <c r="L861" s="135" t="e">
        <f t="shared" si="875"/>
        <v>#N/A</v>
      </c>
      <c r="M861" s="164" t="e">
        <f t="shared" si="875"/>
        <v>#N/A</v>
      </c>
      <c r="N861" s="164" t="e">
        <f t="shared" si="875"/>
        <v>#N/A</v>
      </c>
      <c r="O861" s="165" t="e">
        <f t="shared" si="875"/>
        <v>#N/A</v>
      </c>
      <c r="P861" s="135" t="e">
        <f t="shared" si="875"/>
        <v>#N/A</v>
      </c>
      <c r="Q861" s="164" t="e">
        <f t="shared" si="875"/>
        <v>#N/A</v>
      </c>
      <c r="R861" s="164" t="e">
        <f t="shared" si="875"/>
        <v>#N/A</v>
      </c>
      <c r="S861" s="164" t="e">
        <f t="shared" si="875"/>
        <v>#N/A</v>
      </c>
      <c r="T861" s="164" t="e">
        <f t="shared" si="875"/>
        <v>#N/A</v>
      </c>
      <c r="U861" s="164" t="e">
        <f t="shared" si="875"/>
        <v>#N/A</v>
      </c>
      <c r="V861" s="135" t="e">
        <f t="shared" si="875"/>
        <v>#N/A</v>
      </c>
      <c r="W861" s="135" t="e">
        <f t="shared" si="875"/>
        <v>#N/A</v>
      </c>
      <c r="X861" s="135" t="e">
        <f t="shared" si="875"/>
        <v>#N/A</v>
      </c>
      <c r="Y861" s="135" t="e">
        <f t="shared" si="875"/>
        <v>#N/A</v>
      </c>
      <c r="Z861" s="135" t="e">
        <f t="shared" si="875"/>
        <v>#N/A</v>
      </c>
      <c r="AA861" s="135" t="e">
        <f t="shared" si="875"/>
        <v>#N/A</v>
      </c>
      <c r="AB861" s="135" t="e">
        <f t="shared" si="875"/>
        <v>#N/A</v>
      </c>
    </row>
    <row r="862" spans="1:28" ht="15.5">
      <c r="A862" s="29" t="s">
        <v>193</v>
      </c>
      <c r="B862" s="30" t="str">
        <f t="shared" si="0"/>
        <v>PhilippinesLicab</v>
      </c>
      <c r="C862" s="29" t="s">
        <v>30</v>
      </c>
      <c r="D862" s="30" t="s">
        <v>468</v>
      </c>
      <c r="E862" s="120">
        <v>0.25897199999999998</v>
      </c>
      <c r="F862" s="181">
        <v>4.7603879000000002E-2</v>
      </c>
      <c r="G862" s="181">
        <v>9.5101579000000006E-2</v>
      </c>
      <c r="H862" s="181">
        <v>0.19455652300000001</v>
      </c>
      <c r="I862" s="120">
        <v>0.32445000000000002</v>
      </c>
      <c r="J862" s="28" t="s">
        <v>1649</v>
      </c>
      <c r="K862" s="135" t="e">
        <f t="shared" ref="K862:AB862" si="876">NA()</f>
        <v>#N/A</v>
      </c>
      <c r="L862" s="135" t="e">
        <f t="shared" si="876"/>
        <v>#N/A</v>
      </c>
      <c r="M862" s="164" t="e">
        <f t="shared" si="876"/>
        <v>#N/A</v>
      </c>
      <c r="N862" s="164" t="e">
        <f t="shared" si="876"/>
        <v>#N/A</v>
      </c>
      <c r="O862" s="165" t="e">
        <f t="shared" si="876"/>
        <v>#N/A</v>
      </c>
      <c r="P862" s="135" t="e">
        <f t="shared" si="876"/>
        <v>#N/A</v>
      </c>
      <c r="Q862" s="164" t="e">
        <f t="shared" si="876"/>
        <v>#N/A</v>
      </c>
      <c r="R862" s="164" t="e">
        <f t="shared" si="876"/>
        <v>#N/A</v>
      </c>
      <c r="S862" s="164" t="e">
        <f t="shared" si="876"/>
        <v>#N/A</v>
      </c>
      <c r="T862" s="164" t="e">
        <f t="shared" si="876"/>
        <v>#N/A</v>
      </c>
      <c r="U862" s="164" t="e">
        <f t="shared" si="876"/>
        <v>#N/A</v>
      </c>
      <c r="V862" s="135" t="e">
        <f t="shared" si="876"/>
        <v>#N/A</v>
      </c>
      <c r="W862" s="135" t="e">
        <f t="shared" si="876"/>
        <v>#N/A</v>
      </c>
      <c r="X862" s="135" t="e">
        <f t="shared" si="876"/>
        <v>#N/A</v>
      </c>
      <c r="Y862" s="135" t="e">
        <f t="shared" si="876"/>
        <v>#N/A</v>
      </c>
      <c r="Z862" s="135" t="e">
        <f t="shared" si="876"/>
        <v>#N/A</v>
      </c>
      <c r="AA862" s="135" t="e">
        <f t="shared" si="876"/>
        <v>#N/A</v>
      </c>
      <c r="AB862" s="135" t="e">
        <f t="shared" si="876"/>
        <v>#N/A</v>
      </c>
    </row>
    <row r="863" spans="1:28" ht="15.5">
      <c r="A863" s="29" t="s">
        <v>193</v>
      </c>
      <c r="B863" s="30" t="str">
        <f t="shared" si="0"/>
        <v>PhilippinesLicuan-Baay (Licuan)</v>
      </c>
      <c r="C863" s="29" t="s">
        <v>30</v>
      </c>
      <c r="D863" s="30" t="s">
        <v>1474</v>
      </c>
      <c r="E863" s="120">
        <v>0.21795700000000001</v>
      </c>
      <c r="F863" s="181">
        <v>4.3506077999999997E-2</v>
      </c>
      <c r="G863" s="181">
        <v>7.9334612999999998E-2</v>
      </c>
      <c r="H863" s="181">
        <v>0.17295798700000001</v>
      </c>
      <c r="I863" s="120">
        <v>0.3553</v>
      </c>
      <c r="J863" s="28" t="s">
        <v>1649</v>
      </c>
      <c r="K863" s="135" t="e">
        <f t="shared" ref="K863:AB863" si="877">NA()</f>
        <v>#N/A</v>
      </c>
      <c r="L863" s="135" t="e">
        <f t="shared" si="877"/>
        <v>#N/A</v>
      </c>
      <c r="M863" s="164" t="e">
        <f t="shared" si="877"/>
        <v>#N/A</v>
      </c>
      <c r="N863" s="164" t="e">
        <f t="shared" si="877"/>
        <v>#N/A</v>
      </c>
      <c r="O863" s="165" t="e">
        <f t="shared" si="877"/>
        <v>#N/A</v>
      </c>
      <c r="P863" s="135" t="e">
        <f t="shared" si="877"/>
        <v>#N/A</v>
      </c>
      <c r="Q863" s="164" t="e">
        <f t="shared" si="877"/>
        <v>#N/A</v>
      </c>
      <c r="R863" s="164" t="e">
        <f t="shared" si="877"/>
        <v>#N/A</v>
      </c>
      <c r="S863" s="164" t="e">
        <f t="shared" si="877"/>
        <v>#N/A</v>
      </c>
      <c r="T863" s="164" t="e">
        <f t="shared" si="877"/>
        <v>#N/A</v>
      </c>
      <c r="U863" s="164" t="e">
        <f t="shared" si="877"/>
        <v>#N/A</v>
      </c>
      <c r="V863" s="135" t="e">
        <f t="shared" si="877"/>
        <v>#N/A</v>
      </c>
      <c r="W863" s="135" t="e">
        <f t="shared" si="877"/>
        <v>#N/A</v>
      </c>
      <c r="X863" s="135" t="e">
        <f t="shared" si="877"/>
        <v>#N/A</v>
      </c>
      <c r="Y863" s="135" t="e">
        <f t="shared" si="877"/>
        <v>#N/A</v>
      </c>
      <c r="Z863" s="135" t="e">
        <f t="shared" si="877"/>
        <v>#N/A</v>
      </c>
      <c r="AA863" s="135" t="e">
        <f t="shared" si="877"/>
        <v>#N/A</v>
      </c>
      <c r="AB863" s="135" t="e">
        <f t="shared" si="877"/>
        <v>#N/A</v>
      </c>
    </row>
    <row r="864" spans="1:28" ht="15.5">
      <c r="A864" s="29" t="s">
        <v>193</v>
      </c>
      <c r="B864" s="30" t="str">
        <f t="shared" si="0"/>
        <v>PhilippinesLidlidda</v>
      </c>
      <c r="C864" s="29" t="s">
        <v>30</v>
      </c>
      <c r="D864" s="30" t="s">
        <v>231</v>
      </c>
      <c r="E864" s="120">
        <v>0.25328200000000001</v>
      </c>
      <c r="F864" s="181">
        <v>4.2608133999999999E-2</v>
      </c>
      <c r="G864" s="181">
        <v>8.5001075999999995E-2</v>
      </c>
      <c r="H864" s="181">
        <v>0.184204863</v>
      </c>
      <c r="I864" s="120">
        <v>0.35765000000000002</v>
      </c>
      <c r="J864" s="28" t="s">
        <v>1649</v>
      </c>
      <c r="K864" s="135" t="e">
        <f t="shared" ref="K864:AB864" si="878">NA()</f>
        <v>#N/A</v>
      </c>
      <c r="L864" s="135" t="e">
        <f t="shared" si="878"/>
        <v>#N/A</v>
      </c>
      <c r="M864" s="164" t="e">
        <f t="shared" si="878"/>
        <v>#N/A</v>
      </c>
      <c r="N864" s="164" t="e">
        <f t="shared" si="878"/>
        <v>#N/A</v>
      </c>
      <c r="O864" s="165" t="e">
        <f t="shared" si="878"/>
        <v>#N/A</v>
      </c>
      <c r="P864" s="135" t="e">
        <f t="shared" si="878"/>
        <v>#N/A</v>
      </c>
      <c r="Q864" s="164" t="e">
        <f t="shared" si="878"/>
        <v>#N/A</v>
      </c>
      <c r="R864" s="164" t="e">
        <f t="shared" si="878"/>
        <v>#N/A</v>
      </c>
      <c r="S864" s="164" t="e">
        <f t="shared" si="878"/>
        <v>#N/A</v>
      </c>
      <c r="T864" s="164" t="e">
        <f t="shared" si="878"/>
        <v>#N/A</v>
      </c>
      <c r="U864" s="164" t="e">
        <f t="shared" si="878"/>
        <v>#N/A</v>
      </c>
      <c r="V864" s="135" t="e">
        <f t="shared" si="878"/>
        <v>#N/A</v>
      </c>
      <c r="W864" s="135" t="e">
        <f t="shared" si="878"/>
        <v>#N/A</v>
      </c>
      <c r="X864" s="135" t="e">
        <f t="shared" si="878"/>
        <v>#N/A</v>
      </c>
      <c r="Y864" s="135" t="e">
        <f t="shared" si="878"/>
        <v>#N/A</v>
      </c>
      <c r="Z864" s="135" t="e">
        <f t="shared" si="878"/>
        <v>#N/A</v>
      </c>
      <c r="AA864" s="135" t="e">
        <f t="shared" si="878"/>
        <v>#N/A</v>
      </c>
      <c r="AB864" s="135" t="e">
        <f t="shared" si="878"/>
        <v>#N/A</v>
      </c>
    </row>
    <row r="865" spans="1:28" ht="15.5">
      <c r="A865" s="29" t="s">
        <v>193</v>
      </c>
      <c r="B865" s="30" t="str">
        <f t="shared" si="0"/>
        <v>PhilippinesLila</v>
      </c>
      <c r="C865" s="29" t="s">
        <v>30</v>
      </c>
      <c r="D865" s="30" t="s">
        <v>918</v>
      </c>
      <c r="E865" s="120">
        <v>0.25618000000000002</v>
      </c>
      <c r="F865" s="181">
        <v>4.5443419999999998E-2</v>
      </c>
      <c r="G865" s="181">
        <v>9.0478909999999996E-2</v>
      </c>
      <c r="H865" s="181">
        <v>0.18112099200000001</v>
      </c>
      <c r="I865" s="120">
        <v>0.34535399999999999</v>
      </c>
      <c r="J865" s="28" t="s">
        <v>1649</v>
      </c>
      <c r="K865" s="135" t="e">
        <f t="shared" ref="K865:AB865" si="879">NA()</f>
        <v>#N/A</v>
      </c>
      <c r="L865" s="135" t="e">
        <f t="shared" si="879"/>
        <v>#N/A</v>
      </c>
      <c r="M865" s="164" t="e">
        <f t="shared" si="879"/>
        <v>#N/A</v>
      </c>
      <c r="N865" s="164" t="e">
        <f t="shared" si="879"/>
        <v>#N/A</v>
      </c>
      <c r="O865" s="165" t="e">
        <f t="shared" si="879"/>
        <v>#N/A</v>
      </c>
      <c r="P865" s="135" t="e">
        <f t="shared" si="879"/>
        <v>#N/A</v>
      </c>
      <c r="Q865" s="164" t="e">
        <f t="shared" si="879"/>
        <v>#N/A</v>
      </c>
      <c r="R865" s="164" t="e">
        <f t="shared" si="879"/>
        <v>#N/A</v>
      </c>
      <c r="S865" s="164" t="e">
        <f t="shared" si="879"/>
        <v>#N/A</v>
      </c>
      <c r="T865" s="164" t="e">
        <f t="shared" si="879"/>
        <v>#N/A</v>
      </c>
      <c r="U865" s="164" t="e">
        <f t="shared" si="879"/>
        <v>#N/A</v>
      </c>
      <c r="V865" s="135" t="e">
        <f t="shared" si="879"/>
        <v>#N/A</v>
      </c>
      <c r="W865" s="135" t="e">
        <f t="shared" si="879"/>
        <v>#N/A</v>
      </c>
      <c r="X865" s="135" t="e">
        <f t="shared" si="879"/>
        <v>#N/A</v>
      </c>
      <c r="Y865" s="135" t="e">
        <f t="shared" si="879"/>
        <v>#N/A</v>
      </c>
      <c r="Z865" s="135" t="e">
        <f t="shared" si="879"/>
        <v>#N/A</v>
      </c>
      <c r="AA865" s="135" t="e">
        <f t="shared" si="879"/>
        <v>#N/A</v>
      </c>
      <c r="AB865" s="135" t="e">
        <f t="shared" si="879"/>
        <v>#N/A</v>
      </c>
    </row>
    <row r="866" spans="1:28" ht="15.5">
      <c r="A866" s="29" t="s">
        <v>193</v>
      </c>
      <c r="B866" s="30" t="str">
        <f t="shared" si="0"/>
        <v>PhilippinesLiliw</v>
      </c>
      <c r="C866" s="29" t="s">
        <v>30</v>
      </c>
      <c r="D866" s="30" t="s">
        <v>607</v>
      </c>
      <c r="E866" s="120">
        <v>0.25313000000000002</v>
      </c>
      <c r="F866" s="181">
        <v>4.6607621000000002E-2</v>
      </c>
      <c r="G866" s="181">
        <v>9.2859875999999994E-2</v>
      </c>
      <c r="H866" s="181">
        <v>0.17806571500000001</v>
      </c>
      <c r="I866" s="120">
        <v>0.320048</v>
      </c>
      <c r="J866" s="28" t="s">
        <v>1649</v>
      </c>
      <c r="K866" s="135" t="e">
        <f t="shared" ref="K866:AB866" si="880">NA()</f>
        <v>#N/A</v>
      </c>
      <c r="L866" s="135" t="e">
        <f t="shared" si="880"/>
        <v>#N/A</v>
      </c>
      <c r="M866" s="164" t="e">
        <f t="shared" si="880"/>
        <v>#N/A</v>
      </c>
      <c r="N866" s="164" t="e">
        <f t="shared" si="880"/>
        <v>#N/A</v>
      </c>
      <c r="O866" s="165" t="e">
        <f t="shared" si="880"/>
        <v>#N/A</v>
      </c>
      <c r="P866" s="135" t="e">
        <f t="shared" si="880"/>
        <v>#N/A</v>
      </c>
      <c r="Q866" s="164" t="e">
        <f t="shared" si="880"/>
        <v>#N/A</v>
      </c>
      <c r="R866" s="164" t="e">
        <f t="shared" si="880"/>
        <v>#N/A</v>
      </c>
      <c r="S866" s="164" t="e">
        <f t="shared" si="880"/>
        <v>#N/A</v>
      </c>
      <c r="T866" s="164" t="e">
        <f t="shared" si="880"/>
        <v>#N/A</v>
      </c>
      <c r="U866" s="164" t="e">
        <f t="shared" si="880"/>
        <v>#N/A</v>
      </c>
      <c r="V866" s="135" t="e">
        <f t="shared" si="880"/>
        <v>#N/A</v>
      </c>
      <c r="W866" s="135" t="e">
        <f t="shared" si="880"/>
        <v>#N/A</v>
      </c>
      <c r="X866" s="135" t="e">
        <f t="shared" si="880"/>
        <v>#N/A</v>
      </c>
      <c r="Y866" s="135" t="e">
        <f t="shared" si="880"/>
        <v>#N/A</v>
      </c>
      <c r="Z866" s="135" t="e">
        <f t="shared" si="880"/>
        <v>#N/A</v>
      </c>
      <c r="AA866" s="135" t="e">
        <f t="shared" si="880"/>
        <v>#N/A</v>
      </c>
      <c r="AB866" s="135" t="e">
        <f t="shared" si="880"/>
        <v>#N/A</v>
      </c>
    </row>
    <row r="867" spans="1:28" ht="15.5">
      <c r="A867" s="29" t="s">
        <v>193</v>
      </c>
      <c r="B867" s="30" t="str">
        <f t="shared" si="0"/>
        <v>PhilippinesLiloan</v>
      </c>
      <c r="C867" s="29" t="s">
        <v>30</v>
      </c>
      <c r="D867" s="30" t="s">
        <v>964</v>
      </c>
      <c r="E867" s="120">
        <v>0.26847799999999999</v>
      </c>
      <c r="F867" s="181">
        <v>4.7655079000000003E-2</v>
      </c>
      <c r="G867" s="181">
        <v>9.4931830999999994E-2</v>
      </c>
      <c r="H867" s="181">
        <v>0.18729945200000001</v>
      </c>
      <c r="I867" s="120">
        <v>0.31338700000000003</v>
      </c>
      <c r="J867" s="28" t="s">
        <v>1649</v>
      </c>
      <c r="K867" s="135" t="e">
        <f t="shared" ref="K867:AB867" si="881">NA()</f>
        <v>#N/A</v>
      </c>
      <c r="L867" s="135" t="e">
        <f t="shared" si="881"/>
        <v>#N/A</v>
      </c>
      <c r="M867" s="164" t="e">
        <f t="shared" si="881"/>
        <v>#N/A</v>
      </c>
      <c r="N867" s="164" t="e">
        <f t="shared" si="881"/>
        <v>#N/A</v>
      </c>
      <c r="O867" s="165" t="e">
        <f t="shared" si="881"/>
        <v>#N/A</v>
      </c>
      <c r="P867" s="135" t="e">
        <f t="shared" si="881"/>
        <v>#N/A</v>
      </c>
      <c r="Q867" s="164" t="e">
        <f t="shared" si="881"/>
        <v>#N/A</v>
      </c>
      <c r="R867" s="164" t="e">
        <f t="shared" si="881"/>
        <v>#N/A</v>
      </c>
      <c r="S867" s="164" t="e">
        <f t="shared" si="881"/>
        <v>#N/A</v>
      </c>
      <c r="T867" s="164" t="e">
        <f t="shared" si="881"/>
        <v>#N/A</v>
      </c>
      <c r="U867" s="164" t="e">
        <f t="shared" si="881"/>
        <v>#N/A</v>
      </c>
      <c r="V867" s="135" t="e">
        <f t="shared" si="881"/>
        <v>#N/A</v>
      </c>
      <c r="W867" s="135" t="e">
        <f t="shared" si="881"/>
        <v>#N/A</v>
      </c>
      <c r="X867" s="135" t="e">
        <f t="shared" si="881"/>
        <v>#N/A</v>
      </c>
      <c r="Y867" s="135" t="e">
        <f t="shared" si="881"/>
        <v>#N/A</v>
      </c>
      <c r="Z867" s="135" t="e">
        <f t="shared" si="881"/>
        <v>#N/A</v>
      </c>
      <c r="AA867" s="135" t="e">
        <f t="shared" si="881"/>
        <v>#N/A</v>
      </c>
      <c r="AB867" s="135" t="e">
        <f t="shared" si="881"/>
        <v>#N/A</v>
      </c>
    </row>
    <row r="868" spans="1:28" ht="15.5">
      <c r="A868" s="29" t="s">
        <v>193</v>
      </c>
      <c r="B868" s="30" t="str">
        <f t="shared" si="0"/>
        <v>PhilippinesLiloy</v>
      </c>
      <c r="C868" s="29" t="s">
        <v>30</v>
      </c>
      <c r="D868" s="30" t="s">
        <v>1137</v>
      </c>
      <c r="E868" s="120">
        <v>0.233874</v>
      </c>
      <c r="F868" s="181">
        <v>5.3953582E-2</v>
      </c>
      <c r="G868" s="181">
        <v>9.7859942000000005E-2</v>
      </c>
      <c r="H868" s="181">
        <v>0.170250176</v>
      </c>
      <c r="I868" s="120">
        <v>0.30440600000000001</v>
      </c>
      <c r="J868" s="28" t="s">
        <v>1649</v>
      </c>
      <c r="K868" s="135" t="e">
        <f t="shared" ref="K868:AB868" si="882">NA()</f>
        <v>#N/A</v>
      </c>
      <c r="L868" s="135" t="e">
        <f t="shared" si="882"/>
        <v>#N/A</v>
      </c>
      <c r="M868" s="164" t="e">
        <f t="shared" si="882"/>
        <v>#N/A</v>
      </c>
      <c r="N868" s="164" t="e">
        <f t="shared" si="882"/>
        <v>#N/A</v>
      </c>
      <c r="O868" s="165" t="e">
        <f t="shared" si="882"/>
        <v>#N/A</v>
      </c>
      <c r="P868" s="135" t="e">
        <f t="shared" si="882"/>
        <v>#N/A</v>
      </c>
      <c r="Q868" s="164" t="e">
        <f t="shared" si="882"/>
        <v>#N/A</v>
      </c>
      <c r="R868" s="164" t="e">
        <f t="shared" si="882"/>
        <v>#N/A</v>
      </c>
      <c r="S868" s="164" t="e">
        <f t="shared" si="882"/>
        <v>#N/A</v>
      </c>
      <c r="T868" s="164" t="e">
        <f t="shared" si="882"/>
        <v>#N/A</v>
      </c>
      <c r="U868" s="164" t="e">
        <f t="shared" si="882"/>
        <v>#N/A</v>
      </c>
      <c r="V868" s="135" t="e">
        <f t="shared" si="882"/>
        <v>#N/A</v>
      </c>
      <c r="W868" s="135" t="e">
        <f t="shared" si="882"/>
        <v>#N/A</v>
      </c>
      <c r="X868" s="135" t="e">
        <f t="shared" si="882"/>
        <v>#N/A</v>
      </c>
      <c r="Y868" s="135" t="e">
        <f t="shared" si="882"/>
        <v>#N/A</v>
      </c>
      <c r="Z868" s="135" t="e">
        <f t="shared" si="882"/>
        <v>#N/A</v>
      </c>
      <c r="AA868" s="135" t="e">
        <f t="shared" si="882"/>
        <v>#N/A</v>
      </c>
      <c r="AB868" s="135" t="e">
        <f t="shared" si="882"/>
        <v>#N/A</v>
      </c>
    </row>
    <row r="869" spans="1:28" ht="15.5">
      <c r="A869" s="29" t="s">
        <v>193</v>
      </c>
      <c r="B869" s="30" t="str">
        <f t="shared" si="0"/>
        <v>PhilippinesLimasawa</v>
      </c>
      <c r="C869" s="29" t="s">
        <v>30</v>
      </c>
      <c r="D869" s="30" t="s">
        <v>1121</v>
      </c>
      <c r="E869" s="120">
        <v>0.24649399999999999</v>
      </c>
      <c r="F869" s="181">
        <v>5.2136610999999999E-2</v>
      </c>
      <c r="G869" s="181">
        <v>9.8498598000000007E-2</v>
      </c>
      <c r="H869" s="181">
        <v>0.174063686</v>
      </c>
      <c r="I869" s="120">
        <v>0.32651400000000003</v>
      </c>
      <c r="J869" s="28" t="s">
        <v>1649</v>
      </c>
      <c r="K869" s="135" t="e">
        <f t="shared" ref="K869:AB869" si="883">NA()</f>
        <v>#N/A</v>
      </c>
      <c r="L869" s="135" t="e">
        <f t="shared" si="883"/>
        <v>#N/A</v>
      </c>
      <c r="M869" s="164" t="e">
        <f t="shared" si="883"/>
        <v>#N/A</v>
      </c>
      <c r="N869" s="164" t="e">
        <f t="shared" si="883"/>
        <v>#N/A</v>
      </c>
      <c r="O869" s="165" t="e">
        <f t="shared" si="883"/>
        <v>#N/A</v>
      </c>
      <c r="P869" s="135" t="e">
        <f t="shared" si="883"/>
        <v>#N/A</v>
      </c>
      <c r="Q869" s="164" t="e">
        <f t="shared" si="883"/>
        <v>#N/A</v>
      </c>
      <c r="R869" s="164" t="e">
        <f t="shared" si="883"/>
        <v>#N/A</v>
      </c>
      <c r="S869" s="164" t="e">
        <f t="shared" si="883"/>
        <v>#N/A</v>
      </c>
      <c r="T869" s="164" t="e">
        <f t="shared" si="883"/>
        <v>#N/A</v>
      </c>
      <c r="U869" s="164" t="e">
        <f t="shared" si="883"/>
        <v>#N/A</v>
      </c>
      <c r="V869" s="135" t="e">
        <f t="shared" si="883"/>
        <v>#N/A</v>
      </c>
      <c r="W869" s="135" t="e">
        <f t="shared" si="883"/>
        <v>#N/A</v>
      </c>
      <c r="X869" s="135" t="e">
        <f t="shared" si="883"/>
        <v>#N/A</v>
      </c>
      <c r="Y869" s="135" t="e">
        <f t="shared" si="883"/>
        <v>#N/A</v>
      </c>
      <c r="Z869" s="135" t="e">
        <f t="shared" si="883"/>
        <v>#N/A</v>
      </c>
      <c r="AA869" s="135" t="e">
        <f t="shared" si="883"/>
        <v>#N/A</v>
      </c>
      <c r="AB869" s="135" t="e">
        <f t="shared" si="883"/>
        <v>#N/A</v>
      </c>
    </row>
    <row r="870" spans="1:28" ht="15.5">
      <c r="A870" s="29" t="s">
        <v>193</v>
      </c>
      <c r="B870" s="30" t="str">
        <f t="shared" si="0"/>
        <v>PhilippinesLimay</v>
      </c>
      <c r="C870" s="29" t="s">
        <v>30</v>
      </c>
      <c r="D870" s="30" t="s">
        <v>423</v>
      </c>
      <c r="E870" s="120">
        <v>0.26053700000000002</v>
      </c>
      <c r="F870" s="181">
        <v>4.7244789000000002E-2</v>
      </c>
      <c r="G870" s="181">
        <v>9.6120227000000003E-2</v>
      </c>
      <c r="H870" s="181">
        <v>0.19630973500000001</v>
      </c>
      <c r="I870" s="120">
        <v>0.31301099999999998</v>
      </c>
      <c r="J870" s="28" t="s">
        <v>1649</v>
      </c>
      <c r="K870" s="135" t="e">
        <f t="shared" ref="K870:AB870" si="884">NA()</f>
        <v>#N/A</v>
      </c>
      <c r="L870" s="135" t="e">
        <f t="shared" si="884"/>
        <v>#N/A</v>
      </c>
      <c r="M870" s="164" t="e">
        <f t="shared" si="884"/>
        <v>#N/A</v>
      </c>
      <c r="N870" s="164" t="e">
        <f t="shared" si="884"/>
        <v>#N/A</v>
      </c>
      <c r="O870" s="165" t="e">
        <f t="shared" si="884"/>
        <v>#N/A</v>
      </c>
      <c r="P870" s="135" t="e">
        <f t="shared" si="884"/>
        <v>#N/A</v>
      </c>
      <c r="Q870" s="164" t="e">
        <f t="shared" si="884"/>
        <v>#N/A</v>
      </c>
      <c r="R870" s="164" t="e">
        <f t="shared" si="884"/>
        <v>#N/A</v>
      </c>
      <c r="S870" s="164" t="e">
        <f t="shared" si="884"/>
        <v>#N/A</v>
      </c>
      <c r="T870" s="164" t="e">
        <f t="shared" si="884"/>
        <v>#N/A</v>
      </c>
      <c r="U870" s="164" t="e">
        <f t="shared" si="884"/>
        <v>#N/A</v>
      </c>
      <c r="V870" s="135" t="e">
        <f t="shared" si="884"/>
        <v>#N/A</v>
      </c>
      <c r="W870" s="135" t="e">
        <f t="shared" si="884"/>
        <v>#N/A</v>
      </c>
      <c r="X870" s="135" t="e">
        <f t="shared" si="884"/>
        <v>#N/A</v>
      </c>
      <c r="Y870" s="135" t="e">
        <f t="shared" si="884"/>
        <v>#N/A</v>
      </c>
      <c r="Z870" s="135" t="e">
        <f t="shared" si="884"/>
        <v>#N/A</v>
      </c>
      <c r="AA870" s="135" t="e">
        <f t="shared" si="884"/>
        <v>#N/A</v>
      </c>
      <c r="AB870" s="135" t="e">
        <f t="shared" si="884"/>
        <v>#N/A</v>
      </c>
    </row>
    <row r="871" spans="1:28" ht="15.5">
      <c r="A871" s="29" t="s">
        <v>193</v>
      </c>
      <c r="B871" s="30" t="str">
        <f t="shared" si="0"/>
        <v>PhilippinesLinamon</v>
      </c>
      <c r="C871" s="29" t="s">
        <v>30</v>
      </c>
      <c r="D871" s="30" t="s">
        <v>1242</v>
      </c>
      <c r="E871" s="120">
        <v>0.25259300000000001</v>
      </c>
      <c r="F871" s="181">
        <v>4.9505924E-2</v>
      </c>
      <c r="G871" s="181">
        <v>9.9110171999999996E-2</v>
      </c>
      <c r="H871" s="181">
        <v>0.211494027</v>
      </c>
      <c r="I871" s="120">
        <v>0.32078099999999998</v>
      </c>
      <c r="J871" s="28" t="s">
        <v>1649</v>
      </c>
      <c r="K871" s="135" t="e">
        <f t="shared" ref="K871:AB871" si="885">NA()</f>
        <v>#N/A</v>
      </c>
      <c r="L871" s="135" t="e">
        <f t="shared" si="885"/>
        <v>#N/A</v>
      </c>
      <c r="M871" s="164" t="e">
        <f t="shared" si="885"/>
        <v>#N/A</v>
      </c>
      <c r="N871" s="164" t="e">
        <f t="shared" si="885"/>
        <v>#N/A</v>
      </c>
      <c r="O871" s="165" t="e">
        <f t="shared" si="885"/>
        <v>#N/A</v>
      </c>
      <c r="P871" s="135" t="e">
        <f t="shared" si="885"/>
        <v>#N/A</v>
      </c>
      <c r="Q871" s="164" t="e">
        <f t="shared" si="885"/>
        <v>#N/A</v>
      </c>
      <c r="R871" s="164" t="e">
        <f t="shared" si="885"/>
        <v>#N/A</v>
      </c>
      <c r="S871" s="164" t="e">
        <f t="shared" si="885"/>
        <v>#N/A</v>
      </c>
      <c r="T871" s="164" t="e">
        <f t="shared" si="885"/>
        <v>#N/A</v>
      </c>
      <c r="U871" s="164" t="e">
        <f t="shared" si="885"/>
        <v>#N/A</v>
      </c>
      <c r="V871" s="135" t="e">
        <f t="shared" si="885"/>
        <v>#N/A</v>
      </c>
      <c r="W871" s="135" t="e">
        <f t="shared" si="885"/>
        <v>#N/A</v>
      </c>
      <c r="X871" s="135" t="e">
        <f t="shared" si="885"/>
        <v>#N/A</v>
      </c>
      <c r="Y871" s="135" t="e">
        <f t="shared" si="885"/>
        <v>#N/A</v>
      </c>
      <c r="Z871" s="135" t="e">
        <f t="shared" si="885"/>
        <v>#N/A</v>
      </c>
      <c r="AA871" s="135" t="e">
        <f t="shared" si="885"/>
        <v>#N/A</v>
      </c>
      <c r="AB871" s="135" t="e">
        <f t="shared" si="885"/>
        <v>#N/A</v>
      </c>
    </row>
    <row r="872" spans="1:28" ht="15.5">
      <c r="A872" s="29" t="s">
        <v>193</v>
      </c>
      <c r="B872" s="30" t="str">
        <f t="shared" si="0"/>
        <v>PhilippinesLinapacan</v>
      </c>
      <c r="C872" s="29" t="s">
        <v>30</v>
      </c>
      <c r="D872" s="30" t="s">
        <v>1808</v>
      </c>
      <c r="E872" s="120">
        <v>0.23627799999999999</v>
      </c>
      <c r="F872" s="181">
        <v>6.0186366999999998E-2</v>
      </c>
      <c r="G872" s="181">
        <v>0.11194791900000001</v>
      </c>
      <c r="H872" s="181">
        <v>0.210620373</v>
      </c>
      <c r="I872" s="120">
        <v>0.29365599999999997</v>
      </c>
      <c r="J872" s="28" t="s">
        <v>1649</v>
      </c>
      <c r="K872" s="135" t="e">
        <f t="shared" ref="K872:AB872" si="886">NA()</f>
        <v>#N/A</v>
      </c>
      <c r="L872" s="135" t="e">
        <f t="shared" si="886"/>
        <v>#N/A</v>
      </c>
      <c r="M872" s="164" t="e">
        <f t="shared" si="886"/>
        <v>#N/A</v>
      </c>
      <c r="N872" s="164" t="e">
        <f t="shared" si="886"/>
        <v>#N/A</v>
      </c>
      <c r="O872" s="165" t="e">
        <f t="shared" si="886"/>
        <v>#N/A</v>
      </c>
      <c r="P872" s="135" t="e">
        <f t="shared" si="886"/>
        <v>#N/A</v>
      </c>
      <c r="Q872" s="164" t="e">
        <f t="shared" si="886"/>
        <v>#N/A</v>
      </c>
      <c r="R872" s="164" t="e">
        <f t="shared" si="886"/>
        <v>#N/A</v>
      </c>
      <c r="S872" s="164" t="e">
        <f t="shared" si="886"/>
        <v>#N/A</v>
      </c>
      <c r="T872" s="164" t="e">
        <f t="shared" si="886"/>
        <v>#N/A</v>
      </c>
      <c r="U872" s="164" t="e">
        <f t="shared" si="886"/>
        <v>#N/A</v>
      </c>
      <c r="V872" s="135" t="e">
        <f t="shared" si="886"/>
        <v>#N/A</v>
      </c>
      <c r="W872" s="135" t="e">
        <f t="shared" si="886"/>
        <v>#N/A</v>
      </c>
      <c r="X872" s="135" t="e">
        <f t="shared" si="886"/>
        <v>#N/A</v>
      </c>
      <c r="Y872" s="135" t="e">
        <f t="shared" si="886"/>
        <v>#N/A</v>
      </c>
      <c r="Z872" s="135" t="e">
        <f t="shared" si="886"/>
        <v>#N/A</v>
      </c>
      <c r="AA872" s="135" t="e">
        <f t="shared" si="886"/>
        <v>#N/A</v>
      </c>
      <c r="AB872" s="135" t="e">
        <f t="shared" si="886"/>
        <v>#N/A</v>
      </c>
    </row>
    <row r="873" spans="1:28" ht="15.5">
      <c r="A873" s="29" t="s">
        <v>193</v>
      </c>
      <c r="B873" s="30" t="str">
        <f t="shared" si="0"/>
        <v>PhilippinesLingayen (Capital)</v>
      </c>
      <c r="C873" s="29" t="s">
        <v>30</v>
      </c>
      <c r="D873" s="30" t="s">
        <v>299</v>
      </c>
      <c r="E873" s="120">
        <v>0.25099199999999999</v>
      </c>
      <c r="F873" s="181">
        <v>5.0504463999999999E-2</v>
      </c>
      <c r="G873" s="181">
        <v>9.9353202000000002E-2</v>
      </c>
      <c r="H873" s="181">
        <v>0.188956022</v>
      </c>
      <c r="I873" s="120">
        <v>0.30915599999999999</v>
      </c>
      <c r="J873" s="28" t="s">
        <v>1649</v>
      </c>
      <c r="K873" s="135" t="e">
        <f t="shared" ref="K873:AB873" si="887">NA()</f>
        <v>#N/A</v>
      </c>
      <c r="L873" s="135" t="e">
        <f t="shared" si="887"/>
        <v>#N/A</v>
      </c>
      <c r="M873" s="164" t="e">
        <f t="shared" si="887"/>
        <v>#N/A</v>
      </c>
      <c r="N873" s="164" t="e">
        <f t="shared" si="887"/>
        <v>#N/A</v>
      </c>
      <c r="O873" s="165" t="e">
        <f t="shared" si="887"/>
        <v>#N/A</v>
      </c>
      <c r="P873" s="135" t="e">
        <f t="shared" si="887"/>
        <v>#N/A</v>
      </c>
      <c r="Q873" s="164" t="e">
        <f t="shared" si="887"/>
        <v>#N/A</v>
      </c>
      <c r="R873" s="164" t="e">
        <f t="shared" si="887"/>
        <v>#N/A</v>
      </c>
      <c r="S873" s="164" t="e">
        <f t="shared" si="887"/>
        <v>#N/A</v>
      </c>
      <c r="T873" s="164" t="e">
        <f t="shared" si="887"/>
        <v>#N/A</v>
      </c>
      <c r="U873" s="164" t="e">
        <f t="shared" si="887"/>
        <v>#N/A</v>
      </c>
      <c r="V873" s="135" t="e">
        <f t="shared" si="887"/>
        <v>#N/A</v>
      </c>
      <c r="W873" s="135" t="e">
        <f t="shared" si="887"/>
        <v>#N/A</v>
      </c>
      <c r="X873" s="135" t="e">
        <f t="shared" si="887"/>
        <v>#N/A</v>
      </c>
      <c r="Y873" s="135" t="e">
        <f t="shared" si="887"/>
        <v>#N/A</v>
      </c>
      <c r="Z873" s="135" t="e">
        <f t="shared" si="887"/>
        <v>#N/A</v>
      </c>
      <c r="AA873" s="135" t="e">
        <f t="shared" si="887"/>
        <v>#N/A</v>
      </c>
      <c r="AB873" s="135" t="e">
        <f t="shared" si="887"/>
        <v>#N/A</v>
      </c>
    </row>
    <row r="874" spans="1:28" ht="15.5">
      <c r="A874" s="29" t="s">
        <v>193</v>
      </c>
      <c r="B874" s="30" t="str">
        <f t="shared" si="0"/>
        <v>PhilippinesLingig</v>
      </c>
      <c r="C874" s="29" t="s">
        <v>30</v>
      </c>
      <c r="D874" s="30" t="s">
        <v>1749</v>
      </c>
      <c r="E874" s="120">
        <v>0.21429300000000001</v>
      </c>
      <c r="F874" s="181">
        <v>5.5423216999999997E-2</v>
      </c>
      <c r="G874" s="181">
        <v>0.101032238</v>
      </c>
      <c r="H874" s="181">
        <v>0.18281721500000001</v>
      </c>
      <c r="I874" s="120">
        <v>0.30490699999999998</v>
      </c>
      <c r="J874" s="28" t="s">
        <v>1649</v>
      </c>
      <c r="K874" s="135" t="e">
        <f t="shared" ref="K874:AB874" si="888">NA()</f>
        <v>#N/A</v>
      </c>
      <c r="L874" s="135" t="e">
        <f t="shared" si="888"/>
        <v>#N/A</v>
      </c>
      <c r="M874" s="164" t="e">
        <f t="shared" si="888"/>
        <v>#N/A</v>
      </c>
      <c r="N874" s="164" t="e">
        <f t="shared" si="888"/>
        <v>#N/A</v>
      </c>
      <c r="O874" s="165" t="e">
        <f t="shared" si="888"/>
        <v>#N/A</v>
      </c>
      <c r="P874" s="135" t="e">
        <f t="shared" si="888"/>
        <v>#N/A</v>
      </c>
      <c r="Q874" s="164" t="e">
        <f t="shared" si="888"/>
        <v>#N/A</v>
      </c>
      <c r="R874" s="164" t="e">
        <f t="shared" si="888"/>
        <v>#N/A</v>
      </c>
      <c r="S874" s="164" t="e">
        <f t="shared" si="888"/>
        <v>#N/A</v>
      </c>
      <c r="T874" s="164" t="e">
        <f t="shared" si="888"/>
        <v>#N/A</v>
      </c>
      <c r="U874" s="164" t="e">
        <f t="shared" si="888"/>
        <v>#N/A</v>
      </c>
      <c r="V874" s="135" t="e">
        <f t="shared" si="888"/>
        <v>#N/A</v>
      </c>
      <c r="W874" s="135" t="e">
        <f t="shared" si="888"/>
        <v>#N/A</v>
      </c>
      <c r="X874" s="135" t="e">
        <f t="shared" si="888"/>
        <v>#N/A</v>
      </c>
      <c r="Y874" s="135" t="e">
        <f t="shared" si="888"/>
        <v>#N/A</v>
      </c>
      <c r="Z874" s="135" t="e">
        <f t="shared" si="888"/>
        <v>#N/A</v>
      </c>
      <c r="AA874" s="135" t="e">
        <f t="shared" si="888"/>
        <v>#N/A</v>
      </c>
      <c r="AB874" s="135" t="e">
        <f t="shared" si="888"/>
        <v>#N/A</v>
      </c>
    </row>
    <row r="875" spans="1:28" ht="15.5">
      <c r="A875" s="29" t="s">
        <v>193</v>
      </c>
      <c r="B875" s="30" t="str">
        <f t="shared" si="0"/>
        <v>PhilippinesLipa City</v>
      </c>
      <c r="C875" s="29" t="s">
        <v>30</v>
      </c>
      <c r="D875" s="30" t="s">
        <v>556</v>
      </c>
      <c r="E875" s="120">
        <v>0.27471099999999998</v>
      </c>
      <c r="F875" s="181">
        <v>4.6262478000000003E-2</v>
      </c>
      <c r="G875" s="181">
        <v>9.5413163999999995E-2</v>
      </c>
      <c r="H875" s="181">
        <v>0.20064022000000001</v>
      </c>
      <c r="I875" s="120">
        <v>0.31328299999999998</v>
      </c>
      <c r="J875" s="28" t="s">
        <v>1649</v>
      </c>
      <c r="K875" s="135" t="e">
        <f t="shared" ref="K875:AB875" si="889">NA()</f>
        <v>#N/A</v>
      </c>
      <c r="L875" s="135" t="e">
        <f t="shared" si="889"/>
        <v>#N/A</v>
      </c>
      <c r="M875" s="164" t="e">
        <f t="shared" si="889"/>
        <v>#N/A</v>
      </c>
      <c r="N875" s="164" t="e">
        <f t="shared" si="889"/>
        <v>#N/A</v>
      </c>
      <c r="O875" s="165" t="e">
        <f t="shared" si="889"/>
        <v>#N/A</v>
      </c>
      <c r="P875" s="135" t="e">
        <f t="shared" si="889"/>
        <v>#N/A</v>
      </c>
      <c r="Q875" s="164" t="e">
        <f t="shared" si="889"/>
        <v>#N/A</v>
      </c>
      <c r="R875" s="164" t="e">
        <f t="shared" si="889"/>
        <v>#N/A</v>
      </c>
      <c r="S875" s="164" t="e">
        <f t="shared" si="889"/>
        <v>#N/A</v>
      </c>
      <c r="T875" s="164" t="e">
        <f t="shared" si="889"/>
        <v>#N/A</v>
      </c>
      <c r="U875" s="164" t="e">
        <f t="shared" si="889"/>
        <v>#N/A</v>
      </c>
      <c r="V875" s="135" t="e">
        <f t="shared" si="889"/>
        <v>#N/A</v>
      </c>
      <c r="W875" s="135" t="e">
        <f t="shared" si="889"/>
        <v>#N/A</v>
      </c>
      <c r="X875" s="135" t="e">
        <f t="shared" si="889"/>
        <v>#N/A</v>
      </c>
      <c r="Y875" s="135" t="e">
        <f t="shared" si="889"/>
        <v>#N/A</v>
      </c>
      <c r="Z875" s="135" t="e">
        <f t="shared" si="889"/>
        <v>#N/A</v>
      </c>
      <c r="AA875" s="135" t="e">
        <f t="shared" si="889"/>
        <v>#N/A</v>
      </c>
      <c r="AB875" s="135" t="e">
        <f t="shared" si="889"/>
        <v>#N/A</v>
      </c>
    </row>
    <row r="876" spans="1:28" ht="15.5">
      <c r="A876" s="29" t="s">
        <v>193</v>
      </c>
      <c r="B876" s="30" t="str">
        <f t="shared" si="0"/>
        <v>PhilippinesLlanera</v>
      </c>
      <c r="C876" s="29" t="s">
        <v>30</v>
      </c>
      <c r="D876" s="30" t="s">
        <v>469</v>
      </c>
      <c r="E876" s="120">
        <v>0.25966600000000001</v>
      </c>
      <c r="F876" s="181">
        <v>4.5993803999999999E-2</v>
      </c>
      <c r="G876" s="181">
        <v>9.0174051000000005E-2</v>
      </c>
      <c r="H876" s="181">
        <v>0.18120450399999999</v>
      </c>
      <c r="I876" s="120">
        <v>0.32802700000000001</v>
      </c>
      <c r="J876" s="28" t="s">
        <v>1649</v>
      </c>
      <c r="K876" s="135" t="e">
        <f t="shared" ref="K876:AB876" si="890">NA()</f>
        <v>#N/A</v>
      </c>
      <c r="L876" s="135" t="e">
        <f t="shared" si="890"/>
        <v>#N/A</v>
      </c>
      <c r="M876" s="164" t="e">
        <f t="shared" si="890"/>
        <v>#N/A</v>
      </c>
      <c r="N876" s="164" t="e">
        <f t="shared" si="890"/>
        <v>#N/A</v>
      </c>
      <c r="O876" s="165" t="e">
        <f t="shared" si="890"/>
        <v>#N/A</v>
      </c>
      <c r="P876" s="135" t="e">
        <f t="shared" si="890"/>
        <v>#N/A</v>
      </c>
      <c r="Q876" s="164" t="e">
        <f t="shared" si="890"/>
        <v>#N/A</v>
      </c>
      <c r="R876" s="164" t="e">
        <f t="shared" si="890"/>
        <v>#N/A</v>
      </c>
      <c r="S876" s="164" t="e">
        <f t="shared" si="890"/>
        <v>#N/A</v>
      </c>
      <c r="T876" s="164" t="e">
        <f t="shared" si="890"/>
        <v>#N/A</v>
      </c>
      <c r="U876" s="164" t="e">
        <f t="shared" si="890"/>
        <v>#N/A</v>
      </c>
      <c r="V876" s="135" t="e">
        <f t="shared" si="890"/>
        <v>#N/A</v>
      </c>
      <c r="W876" s="135" t="e">
        <f t="shared" si="890"/>
        <v>#N/A</v>
      </c>
      <c r="X876" s="135" t="e">
        <f t="shared" si="890"/>
        <v>#N/A</v>
      </c>
      <c r="Y876" s="135" t="e">
        <f t="shared" si="890"/>
        <v>#N/A</v>
      </c>
      <c r="Z876" s="135" t="e">
        <f t="shared" si="890"/>
        <v>#N/A</v>
      </c>
      <c r="AA876" s="135" t="e">
        <f t="shared" si="890"/>
        <v>#N/A</v>
      </c>
      <c r="AB876" s="135" t="e">
        <f t="shared" si="890"/>
        <v>#N/A</v>
      </c>
    </row>
    <row r="877" spans="1:28" ht="15.5">
      <c r="A877" s="29" t="s">
        <v>193</v>
      </c>
      <c r="B877" s="30" t="str">
        <f t="shared" si="0"/>
        <v>PhilippinesLlorente</v>
      </c>
      <c r="C877" s="29" t="s">
        <v>30</v>
      </c>
      <c r="D877" s="30" t="s">
        <v>1007</v>
      </c>
      <c r="E877" s="120">
        <v>0.22517200000000001</v>
      </c>
      <c r="F877" s="181">
        <v>5.9208893999999998E-2</v>
      </c>
      <c r="G877" s="181">
        <v>0.114248846</v>
      </c>
      <c r="H877" s="181">
        <v>0.198223237</v>
      </c>
      <c r="I877" s="120">
        <v>0.30641699999999999</v>
      </c>
      <c r="J877" s="28" t="s">
        <v>1649</v>
      </c>
      <c r="K877" s="135" t="e">
        <f t="shared" ref="K877:AB877" si="891">NA()</f>
        <v>#N/A</v>
      </c>
      <c r="L877" s="135" t="e">
        <f t="shared" si="891"/>
        <v>#N/A</v>
      </c>
      <c r="M877" s="164" t="e">
        <f t="shared" si="891"/>
        <v>#N/A</v>
      </c>
      <c r="N877" s="164" t="e">
        <f t="shared" si="891"/>
        <v>#N/A</v>
      </c>
      <c r="O877" s="165" t="e">
        <f t="shared" si="891"/>
        <v>#N/A</v>
      </c>
      <c r="P877" s="135" t="e">
        <f t="shared" si="891"/>
        <v>#N/A</v>
      </c>
      <c r="Q877" s="164" t="e">
        <f t="shared" si="891"/>
        <v>#N/A</v>
      </c>
      <c r="R877" s="164" t="e">
        <f t="shared" si="891"/>
        <v>#N/A</v>
      </c>
      <c r="S877" s="164" t="e">
        <f t="shared" si="891"/>
        <v>#N/A</v>
      </c>
      <c r="T877" s="164" t="e">
        <f t="shared" si="891"/>
        <v>#N/A</v>
      </c>
      <c r="U877" s="164" t="e">
        <f t="shared" si="891"/>
        <v>#N/A</v>
      </c>
      <c r="V877" s="135" t="e">
        <f t="shared" si="891"/>
        <v>#N/A</v>
      </c>
      <c r="W877" s="135" t="e">
        <f t="shared" si="891"/>
        <v>#N/A</v>
      </c>
      <c r="X877" s="135" t="e">
        <f t="shared" si="891"/>
        <v>#N/A</v>
      </c>
      <c r="Y877" s="135" t="e">
        <f t="shared" si="891"/>
        <v>#N/A</v>
      </c>
      <c r="Z877" s="135" t="e">
        <f t="shared" si="891"/>
        <v>#N/A</v>
      </c>
      <c r="AA877" s="135" t="e">
        <f t="shared" si="891"/>
        <v>#N/A</v>
      </c>
      <c r="AB877" s="135" t="e">
        <f t="shared" si="891"/>
        <v>#N/A</v>
      </c>
    </row>
    <row r="878" spans="1:28" ht="15.5">
      <c r="A878" s="29" t="s">
        <v>193</v>
      </c>
      <c r="B878" s="30" t="str">
        <f t="shared" si="0"/>
        <v>PhilippinesLoay</v>
      </c>
      <c r="C878" s="29" t="s">
        <v>30</v>
      </c>
      <c r="D878" s="30" t="s">
        <v>919</v>
      </c>
      <c r="E878" s="120">
        <v>0.237733</v>
      </c>
      <c r="F878" s="181">
        <v>4.8589060000000003E-2</v>
      </c>
      <c r="G878" s="181">
        <v>9.3463542999999996E-2</v>
      </c>
      <c r="H878" s="181">
        <v>0.17134982900000001</v>
      </c>
      <c r="I878" s="120">
        <v>0.317776</v>
      </c>
      <c r="J878" s="28" t="s">
        <v>1649</v>
      </c>
      <c r="K878" s="135" t="e">
        <f t="shared" ref="K878:AB878" si="892">NA()</f>
        <v>#N/A</v>
      </c>
      <c r="L878" s="135" t="e">
        <f t="shared" si="892"/>
        <v>#N/A</v>
      </c>
      <c r="M878" s="164" t="e">
        <f t="shared" si="892"/>
        <v>#N/A</v>
      </c>
      <c r="N878" s="164" t="e">
        <f t="shared" si="892"/>
        <v>#N/A</v>
      </c>
      <c r="O878" s="165" t="e">
        <f t="shared" si="892"/>
        <v>#N/A</v>
      </c>
      <c r="P878" s="135" t="e">
        <f t="shared" si="892"/>
        <v>#N/A</v>
      </c>
      <c r="Q878" s="164" t="e">
        <f t="shared" si="892"/>
        <v>#N/A</v>
      </c>
      <c r="R878" s="164" t="e">
        <f t="shared" si="892"/>
        <v>#N/A</v>
      </c>
      <c r="S878" s="164" t="e">
        <f t="shared" si="892"/>
        <v>#N/A</v>
      </c>
      <c r="T878" s="164" t="e">
        <f t="shared" si="892"/>
        <v>#N/A</v>
      </c>
      <c r="U878" s="164" t="e">
        <f t="shared" si="892"/>
        <v>#N/A</v>
      </c>
      <c r="V878" s="135" t="e">
        <f t="shared" si="892"/>
        <v>#N/A</v>
      </c>
      <c r="W878" s="135" t="e">
        <f t="shared" si="892"/>
        <v>#N/A</v>
      </c>
      <c r="X878" s="135" t="e">
        <f t="shared" si="892"/>
        <v>#N/A</v>
      </c>
      <c r="Y878" s="135" t="e">
        <f t="shared" si="892"/>
        <v>#N/A</v>
      </c>
      <c r="Z878" s="135" t="e">
        <f t="shared" si="892"/>
        <v>#N/A</v>
      </c>
      <c r="AA878" s="135" t="e">
        <f t="shared" si="892"/>
        <v>#N/A</v>
      </c>
      <c r="AB878" s="135" t="e">
        <f t="shared" si="892"/>
        <v>#N/A</v>
      </c>
    </row>
    <row r="879" spans="1:28" ht="15.5">
      <c r="A879" s="29" t="s">
        <v>193</v>
      </c>
      <c r="B879" s="30" t="str">
        <f t="shared" si="0"/>
        <v>PhilippinesLobo</v>
      </c>
      <c r="C879" s="29" t="s">
        <v>30</v>
      </c>
      <c r="D879" s="30" t="s">
        <v>557</v>
      </c>
      <c r="E879" s="120">
        <v>0.25354199999999999</v>
      </c>
      <c r="F879" s="181">
        <v>4.7802620999999997E-2</v>
      </c>
      <c r="G879" s="181">
        <v>9.5918465999999994E-2</v>
      </c>
      <c r="H879" s="181">
        <v>0.19496916</v>
      </c>
      <c r="I879" s="120">
        <v>0.32423400000000002</v>
      </c>
      <c r="J879" s="28" t="s">
        <v>1649</v>
      </c>
      <c r="K879" s="135" t="e">
        <f t="shared" ref="K879:AB879" si="893">NA()</f>
        <v>#N/A</v>
      </c>
      <c r="L879" s="135" t="e">
        <f t="shared" si="893"/>
        <v>#N/A</v>
      </c>
      <c r="M879" s="164" t="e">
        <f t="shared" si="893"/>
        <v>#N/A</v>
      </c>
      <c r="N879" s="164" t="e">
        <f t="shared" si="893"/>
        <v>#N/A</v>
      </c>
      <c r="O879" s="165" t="e">
        <f t="shared" si="893"/>
        <v>#N/A</v>
      </c>
      <c r="P879" s="135" t="e">
        <f t="shared" si="893"/>
        <v>#N/A</v>
      </c>
      <c r="Q879" s="164" t="e">
        <f t="shared" si="893"/>
        <v>#N/A</v>
      </c>
      <c r="R879" s="164" t="e">
        <f t="shared" si="893"/>
        <v>#N/A</v>
      </c>
      <c r="S879" s="164" t="e">
        <f t="shared" si="893"/>
        <v>#N/A</v>
      </c>
      <c r="T879" s="164" t="e">
        <f t="shared" si="893"/>
        <v>#N/A</v>
      </c>
      <c r="U879" s="164" t="e">
        <f t="shared" si="893"/>
        <v>#N/A</v>
      </c>
      <c r="V879" s="135" t="e">
        <f t="shared" si="893"/>
        <v>#N/A</v>
      </c>
      <c r="W879" s="135" t="e">
        <f t="shared" si="893"/>
        <v>#N/A</v>
      </c>
      <c r="X879" s="135" t="e">
        <f t="shared" si="893"/>
        <v>#N/A</v>
      </c>
      <c r="Y879" s="135" t="e">
        <f t="shared" si="893"/>
        <v>#N/A</v>
      </c>
      <c r="Z879" s="135" t="e">
        <f t="shared" si="893"/>
        <v>#N/A</v>
      </c>
      <c r="AA879" s="135" t="e">
        <f t="shared" si="893"/>
        <v>#N/A</v>
      </c>
      <c r="AB879" s="135" t="e">
        <f t="shared" si="893"/>
        <v>#N/A</v>
      </c>
    </row>
    <row r="880" spans="1:28" ht="15.5">
      <c r="A880" s="29" t="s">
        <v>193</v>
      </c>
      <c r="B880" s="30" t="str">
        <f t="shared" si="0"/>
        <v>PhilippinesLoboc</v>
      </c>
      <c r="C880" s="29" t="s">
        <v>30</v>
      </c>
      <c r="D880" s="30" t="s">
        <v>920</v>
      </c>
      <c r="E880" s="120">
        <v>0.23885400000000001</v>
      </c>
      <c r="F880" s="181">
        <v>4.8271119000000001E-2</v>
      </c>
      <c r="G880" s="181">
        <v>9.3290814999999999E-2</v>
      </c>
      <c r="H880" s="181">
        <v>0.17213781</v>
      </c>
      <c r="I880" s="120">
        <v>0.33514699999999997</v>
      </c>
      <c r="J880" s="28" t="s">
        <v>1649</v>
      </c>
      <c r="K880" s="135" t="e">
        <f t="shared" ref="K880:AB880" si="894">NA()</f>
        <v>#N/A</v>
      </c>
      <c r="L880" s="135" t="e">
        <f t="shared" si="894"/>
        <v>#N/A</v>
      </c>
      <c r="M880" s="164" t="e">
        <f t="shared" si="894"/>
        <v>#N/A</v>
      </c>
      <c r="N880" s="164" t="e">
        <f t="shared" si="894"/>
        <v>#N/A</v>
      </c>
      <c r="O880" s="165" t="e">
        <f t="shared" si="894"/>
        <v>#N/A</v>
      </c>
      <c r="P880" s="135" t="e">
        <f t="shared" si="894"/>
        <v>#N/A</v>
      </c>
      <c r="Q880" s="164" t="e">
        <f t="shared" si="894"/>
        <v>#N/A</v>
      </c>
      <c r="R880" s="164" t="e">
        <f t="shared" si="894"/>
        <v>#N/A</v>
      </c>
      <c r="S880" s="164" t="e">
        <f t="shared" si="894"/>
        <v>#N/A</v>
      </c>
      <c r="T880" s="164" t="e">
        <f t="shared" si="894"/>
        <v>#N/A</v>
      </c>
      <c r="U880" s="164" t="e">
        <f t="shared" si="894"/>
        <v>#N/A</v>
      </c>
      <c r="V880" s="135" t="e">
        <f t="shared" si="894"/>
        <v>#N/A</v>
      </c>
      <c r="W880" s="135" t="e">
        <f t="shared" si="894"/>
        <v>#N/A</v>
      </c>
      <c r="X880" s="135" t="e">
        <f t="shared" si="894"/>
        <v>#N/A</v>
      </c>
      <c r="Y880" s="135" t="e">
        <f t="shared" si="894"/>
        <v>#N/A</v>
      </c>
      <c r="Z880" s="135" t="e">
        <f t="shared" si="894"/>
        <v>#N/A</v>
      </c>
      <c r="AA880" s="135" t="e">
        <f t="shared" si="894"/>
        <v>#N/A</v>
      </c>
      <c r="AB880" s="135" t="e">
        <f t="shared" si="894"/>
        <v>#N/A</v>
      </c>
    </row>
    <row r="881" spans="1:28" ht="15.5">
      <c r="A881" s="29" t="s">
        <v>193</v>
      </c>
      <c r="B881" s="30" t="str">
        <f t="shared" si="0"/>
        <v>PhilippinesLooc</v>
      </c>
      <c r="C881" s="29" t="s">
        <v>30</v>
      </c>
      <c r="D881" s="30" t="s">
        <v>1773</v>
      </c>
      <c r="E881" s="120">
        <v>0.230211</v>
      </c>
      <c r="F881" s="181">
        <v>5.3151733999999999E-2</v>
      </c>
      <c r="G881" s="181">
        <v>0.100281046</v>
      </c>
      <c r="H881" s="181">
        <v>0.17888137400000001</v>
      </c>
      <c r="I881" s="120">
        <v>0.30170799999999998</v>
      </c>
      <c r="J881" s="28" t="s">
        <v>1649</v>
      </c>
      <c r="K881" s="135" t="e">
        <f t="shared" ref="K881:AB881" si="895">NA()</f>
        <v>#N/A</v>
      </c>
      <c r="L881" s="135" t="e">
        <f t="shared" si="895"/>
        <v>#N/A</v>
      </c>
      <c r="M881" s="164" t="e">
        <f t="shared" si="895"/>
        <v>#N/A</v>
      </c>
      <c r="N881" s="164" t="e">
        <f t="shared" si="895"/>
        <v>#N/A</v>
      </c>
      <c r="O881" s="165" t="e">
        <f t="shared" si="895"/>
        <v>#N/A</v>
      </c>
      <c r="P881" s="135" t="e">
        <f t="shared" si="895"/>
        <v>#N/A</v>
      </c>
      <c r="Q881" s="164" t="e">
        <f t="shared" si="895"/>
        <v>#N/A</v>
      </c>
      <c r="R881" s="164" t="e">
        <f t="shared" si="895"/>
        <v>#N/A</v>
      </c>
      <c r="S881" s="164" t="e">
        <f t="shared" si="895"/>
        <v>#N/A</v>
      </c>
      <c r="T881" s="164" t="e">
        <f t="shared" si="895"/>
        <v>#N/A</v>
      </c>
      <c r="U881" s="164" t="e">
        <f t="shared" si="895"/>
        <v>#N/A</v>
      </c>
      <c r="V881" s="135" t="e">
        <f t="shared" si="895"/>
        <v>#N/A</v>
      </c>
      <c r="W881" s="135" t="e">
        <f t="shared" si="895"/>
        <v>#N/A</v>
      </c>
      <c r="X881" s="135" t="e">
        <f t="shared" si="895"/>
        <v>#N/A</v>
      </c>
      <c r="Y881" s="135" t="e">
        <f t="shared" si="895"/>
        <v>#N/A</v>
      </c>
      <c r="Z881" s="135" t="e">
        <f t="shared" si="895"/>
        <v>#N/A</v>
      </c>
      <c r="AA881" s="135" t="e">
        <f t="shared" si="895"/>
        <v>#N/A</v>
      </c>
      <c r="AB881" s="135" t="e">
        <f t="shared" si="895"/>
        <v>#N/A</v>
      </c>
    </row>
    <row r="882" spans="1:28" ht="15.5">
      <c r="A882" s="29" t="s">
        <v>193</v>
      </c>
      <c r="B882" s="30" t="str">
        <f t="shared" si="0"/>
        <v>PhilippinesLoon</v>
      </c>
      <c r="C882" s="29" t="s">
        <v>30</v>
      </c>
      <c r="D882" s="30" t="s">
        <v>921</v>
      </c>
      <c r="E882" s="120">
        <v>0.22503100000000001</v>
      </c>
      <c r="F882" s="181">
        <v>4.7450853000000001E-2</v>
      </c>
      <c r="G882" s="181">
        <v>8.8209323000000006E-2</v>
      </c>
      <c r="H882" s="181">
        <v>0.16087279800000001</v>
      </c>
      <c r="I882" s="120">
        <v>0.32402300000000001</v>
      </c>
      <c r="J882" s="28" t="s">
        <v>1649</v>
      </c>
      <c r="K882" s="135" t="e">
        <f t="shared" ref="K882:AB882" si="896">NA()</f>
        <v>#N/A</v>
      </c>
      <c r="L882" s="135" t="e">
        <f t="shared" si="896"/>
        <v>#N/A</v>
      </c>
      <c r="M882" s="164" t="e">
        <f t="shared" si="896"/>
        <v>#N/A</v>
      </c>
      <c r="N882" s="164" t="e">
        <f t="shared" si="896"/>
        <v>#N/A</v>
      </c>
      <c r="O882" s="165" t="e">
        <f t="shared" si="896"/>
        <v>#N/A</v>
      </c>
      <c r="P882" s="135" t="e">
        <f t="shared" si="896"/>
        <v>#N/A</v>
      </c>
      <c r="Q882" s="164" t="e">
        <f t="shared" si="896"/>
        <v>#N/A</v>
      </c>
      <c r="R882" s="164" t="e">
        <f t="shared" si="896"/>
        <v>#N/A</v>
      </c>
      <c r="S882" s="164" t="e">
        <f t="shared" si="896"/>
        <v>#N/A</v>
      </c>
      <c r="T882" s="164" t="e">
        <f t="shared" si="896"/>
        <v>#N/A</v>
      </c>
      <c r="U882" s="164" t="e">
        <f t="shared" si="896"/>
        <v>#N/A</v>
      </c>
      <c r="V882" s="135" t="e">
        <f t="shared" si="896"/>
        <v>#N/A</v>
      </c>
      <c r="W882" s="135" t="e">
        <f t="shared" si="896"/>
        <v>#N/A</v>
      </c>
      <c r="X882" s="135" t="e">
        <f t="shared" si="896"/>
        <v>#N/A</v>
      </c>
      <c r="Y882" s="135" t="e">
        <f t="shared" si="896"/>
        <v>#N/A</v>
      </c>
      <c r="Z882" s="135" t="e">
        <f t="shared" si="896"/>
        <v>#N/A</v>
      </c>
      <c r="AA882" s="135" t="e">
        <f t="shared" si="896"/>
        <v>#N/A</v>
      </c>
      <c r="AB882" s="135" t="e">
        <f t="shared" si="896"/>
        <v>#N/A</v>
      </c>
    </row>
    <row r="883" spans="1:28" ht="15.5">
      <c r="A883" s="29" t="s">
        <v>193</v>
      </c>
      <c r="B883" s="30" t="str">
        <f t="shared" si="0"/>
        <v>PhilippinesLope De Vega</v>
      </c>
      <c r="C883" s="29" t="s">
        <v>30</v>
      </c>
      <c r="D883" s="30" t="s">
        <v>1077</v>
      </c>
      <c r="E883" s="120">
        <v>0.22870599999999999</v>
      </c>
      <c r="F883" s="181">
        <v>6.4138353999999995E-2</v>
      </c>
      <c r="G883" s="181">
        <v>0.123033976</v>
      </c>
      <c r="H883" s="181">
        <v>0.21222850100000001</v>
      </c>
      <c r="I883" s="120">
        <v>0.28297099999999997</v>
      </c>
      <c r="J883" s="28" t="s">
        <v>1649</v>
      </c>
      <c r="K883" s="135" t="e">
        <f t="shared" ref="K883:AB883" si="897">NA()</f>
        <v>#N/A</v>
      </c>
      <c r="L883" s="135" t="e">
        <f t="shared" si="897"/>
        <v>#N/A</v>
      </c>
      <c r="M883" s="164" t="e">
        <f t="shared" si="897"/>
        <v>#N/A</v>
      </c>
      <c r="N883" s="164" t="e">
        <f t="shared" si="897"/>
        <v>#N/A</v>
      </c>
      <c r="O883" s="165" t="e">
        <f t="shared" si="897"/>
        <v>#N/A</v>
      </c>
      <c r="P883" s="135" t="e">
        <f t="shared" si="897"/>
        <v>#N/A</v>
      </c>
      <c r="Q883" s="164" t="e">
        <f t="shared" si="897"/>
        <v>#N/A</v>
      </c>
      <c r="R883" s="164" t="e">
        <f t="shared" si="897"/>
        <v>#N/A</v>
      </c>
      <c r="S883" s="164" t="e">
        <f t="shared" si="897"/>
        <v>#N/A</v>
      </c>
      <c r="T883" s="164" t="e">
        <f t="shared" si="897"/>
        <v>#N/A</v>
      </c>
      <c r="U883" s="164" t="e">
        <f t="shared" si="897"/>
        <v>#N/A</v>
      </c>
      <c r="V883" s="135" t="e">
        <f t="shared" si="897"/>
        <v>#N/A</v>
      </c>
      <c r="W883" s="135" t="e">
        <f t="shared" si="897"/>
        <v>#N/A</v>
      </c>
      <c r="X883" s="135" t="e">
        <f t="shared" si="897"/>
        <v>#N/A</v>
      </c>
      <c r="Y883" s="135" t="e">
        <f t="shared" si="897"/>
        <v>#N/A</v>
      </c>
      <c r="Z883" s="135" t="e">
        <f t="shared" si="897"/>
        <v>#N/A</v>
      </c>
      <c r="AA883" s="135" t="e">
        <f t="shared" si="897"/>
        <v>#N/A</v>
      </c>
      <c r="AB883" s="135" t="e">
        <f t="shared" si="897"/>
        <v>#N/A</v>
      </c>
    </row>
    <row r="884" spans="1:28" ht="15.5">
      <c r="A884" s="29" t="s">
        <v>193</v>
      </c>
      <c r="B884" s="30" t="str">
        <f t="shared" si="0"/>
        <v>PhilippinesLopez</v>
      </c>
      <c r="C884" s="29" t="s">
        <v>30</v>
      </c>
      <c r="D884" s="30" t="s">
        <v>639</v>
      </c>
      <c r="E884" s="120">
        <v>0.24593599999999999</v>
      </c>
      <c r="F884" s="181">
        <v>5.1047107000000001E-2</v>
      </c>
      <c r="G884" s="181">
        <v>0.10214675300000001</v>
      </c>
      <c r="H884" s="181">
        <v>0.18938287400000001</v>
      </c>
      <c r="I884" s="120">
        <v>0.30645099999999997</v>
      </c>
      <c r="J884" s="28" t="s">
        <v>1649</v>
      </c>
      <c r="K884" s="135" t="e">
        <f t="shared" ref="K884:AB884" si="898">NA()</f>
        <v>#N/A</v>
      </c>
      <c r="L884" s="135" t="e">
        <f t="shared" si="898"/>
        <v>#N/A</v>
      </c>
      <c r="M884" s="164" t="e">
        <f t="shared" si="898"/>
        <v>#N/A</v>
      </c>
      <c r="N884" s="164" t="e">
        <f t="shared" si="898"/>
        <v>#N/A</v>
      </c>
      <c r="O884" s="165" t="e">
        <f t="shared" si="898"/>
        <v>#N/A</v>
      </c>
      <c r="P884" s="135" t="e">
        <f t="shared" si="898"/>
        <v>#N/A</v>
      </c>
      <c r="Q884" s="164" t="e">
        <f t="shared" si="898"/>
        <v>#N/A</v>
      </c>
      <c r="R884" s="164" t="e">
        <f t="shared" si="898"/>
        <v>#N/A</v>
      </c>
      <c r="S884" s="164" t="e">
        <f t="shared" si="898"/>
        <v>#N/A</v>
      </c>
      <c r="T884" s="164" t="e">
        <f t="shared" si="898"/>
        <v>#N/A</v>
      </c>
      <c r="U884" s="164" t="e">
        <f t="shared" si="898"/>
        <v>#N/A</v>
      </c>
      <c r="V884" s="135" t="e">
        <f t="shared" si="898"/>
        <v>#N/A</v>
      </c>
      <c r="W884" s="135" t="e">
        <f t="shared" si="898"/>
        <v>#N/A</v>
      </c>
      <c r="X884" s="135" t="e">
        <f t="shared" si="898"/>
        <v>#N/A</v>
      </c>
      <c r="Y884" s="135" t="e">
        <f t="shared" si="898"/>
        <v>#N/A</v>
      </c>
      <c r="Z884" s="135" t="e">
        <f t="shared" si="898"/>
        <v>#N/A</v>
      </c>
      <c r="AA884" s="135" t="e">
        <f t="shared" si="898"/>
        <v>#N/A</v>
      </c>
      <c r="AB884" s="135" t="e">
        <f t="shared" si="898"/>
        <v>#N/A</v>
      </c>
    </row>
    <row r="885" spans="1:28" ht="15.5">
      <c r="A885" s="29" t="s">
        <v>193</v>
      </c>
      <c r="B885" s="30" t="str">
        <f t="shared" si="0"/>
        <v>PhilippinesLopez Jaena</v>
      </c>
      <c r="C885" s="29" t="s">
        <v>30</v>
      </c>
      <c r="D885" s="30" t="s">
        <v>1264</v>
      </c>
      <c r="E885" s="120">
        <v>0.22478500000000001</v>
      </c>
      <c r="F885" s="181">
        <v>5.4839353E-2</v>
      </c>
      <c r="G885" s="181">
        <v>0.10189582899999999</v>
      </c>
      <c r="H885" s="181">
        <v>0.177010577</v>
      </c>
      <c r="I885" s="120">
        <v>0.31059700000000001</v>
      </c>
      <c r="J885" s="28" t="s">
        <v>1649</v>
      </c>
      <c r="K885" s="135" t="e">
        <f t="shared" ref="K885:AB885" si="899">NA()</f>
        <v>#N/A</v>
      </c>
      <c r="L885" s="135" t="e">
        <f t="shared" si="899"/>
        <v>#N/A</v>
      </c>
      <c r="M885" s="164" t="e">
        <f t="shared" si="899"/>
        <v>#N/A</v>
      </c>
      <c r="N885" s="164" t="e">
        <f t="shared" si="899"/>
        <v>#N/A</v>
      </c>
      <c r="O885" s="165" t="e">
        <f t="shared" si="899"/>
        <v>#N/A</v>
      </c>
      <c r="P885" s="135" t="e">
        <f t="shared" si="899"/>
        <v>#N/A</v>
      </c>
      <c r="Q885" s="164" t="e">
        <f t="shared" si="899"/>
        <v>#N/A</v>
      </c>
      <c r="R885" s="164" t="e">
        <f t="shared" si="899"/>
        <v>#N/A</v>
      </c>
      <c r="S885" s="164" t="e">
        <f t="shared" si="899"/>
        <v>#N/A</v>
      </c>
      <c r="T885" s="164" t="e">
        <f t="shared" si="899"/>
        <v>#N/A</v>
      </c>
      <c r="U885" s="164" t="e">
        <f t="shared" si="899"/>
        <v>#N/A</v>
      </c>
      <c r="V885" s="135" t="e">
        <f t="shared" si="899"/>
        <v>#N/A</v>
      </c>
      <c r="W885" s="135" t="e">
        <f t="shared" si="899"/>
        <v>#N/A</v>
      </c>
      <c r="X885" s="135" t="e">
        <f t="shared" si="899"/>
        <v>#N/A</v>
      </c>
      <c r="Y885" s="135" t="e">
        <f t="shared" si="899"/>
        <v>#N/A</v>
      </c>
      <c r="Z885" s="135" t="e">
        <f t="shared" si="899"/>
        <v>#N/A</v>
      </c>
      <c r="AA885" s="135" t="e">
        <f t="shared" si="899"/>
        <v>#N/A</v>
      </c>
      <c r="AB885" s="135" t="e">
        <f t="shared" si="899"/>
        <v>#N/A</v>
      </c>
    </row>
    <row r="886" spans="1:28" ht="15.5">
      <c r="A886" s="29" t="s">
        <v>193</v>
      </c>
      <c r="B886" s="30" t="str">
        <f t="shared" si="0"/>
        <v>PhilippinesLoreto</v>
      </c>
      <c r="C886" s="29" t="s">
        <v>30</v>
      </c>
      <c r="D886" s="30" t="s">
        <v>1706</v>
      </c>
      <c r="E886" s="120">
        <v>0.21712000000000001</v>
      </c>
      <c r="F886" s="181">
        <v>5.9776105000000003E-2</v>
      </c>
      <c r="G886" s="181">
        <v>0.105732484</v>
      </c>
      <c r="H886" s="181">
        <v>0.18125844399999999</v>
      </c>
      <c r="I886" s="120">
        <v>0.28949999999999998</v>
      </c>
      <c r="J886" s="28" t="s">
        <v>1649</v>
      </c>
      <c r="K886" s="135" t="e">
        <f t="shared" ref="K886:AB886" si="900">NA()</f>
        <v>#N/A</v>
      </c>
      <c r="L886" s="135" t="e">
        <f t="shared" si="900"/>
        <v>#N/A</v>
      </c>
      <c r="M886" s="164" t="e">
        <f t="shared" si="900"/>
        <v>#N/A</v>
      </c>
      <c r="N886" s="164" t="e">
        <f t="shared" si="900"/>
        <v>#N/A</v>
      </c>
      <c r="O886" s="165" t="e">
        <f t="shared" si="900"/>
        <v>#N/A</v>
      </c>
      <c r="P886" s="135" t="e">
        <f t="shared" si="900"/>
        <v>#N/A</v>
      </c>
      <c r="Q886" s="164" t="e">
        <f t="shared" si="900"/>
        <v>#N/A</v>
      </c>
      <c r="R886" s="164" t="e">
        <f t="shared" si="900"/>
        <v>#N/A</v>
      </c>
      <c r="S886" s="164" t="e">
        <f t="shared" si="900"/>
        <v>#N/A</v>
      </c>
      <c r="T886" s="164" t="e">
        <f t="shared" si="900"/>
        <v>#N/A</v>
      </c>
      <c r="U886" s="164" t="e">
        <f t="shared" si="900"/>
        <v>#N/A</v>
      </c>
      <c r="V886" s="135" t="e">
        <f t="shared" si="900"/>
        <v>#N/A</v>
      </c>
      <c r="W886" s="135" t="e">
        <f t="shared" si="900"/>
        <v>#N/A</v>
      </c>
      <c r="X886" s="135" t="e">
        <f t="shared" si="900"/>
        <v>#N/A</v>
      </c>
      <c r="Y886" s="135" t="e">
        <f t="shared" si="900"/>
        <v>#N/A</v>
      </c>
      <c r="Z886" s="135" t="e">
        <f t="shared" si="900"/>
        <v>#N/A</v>
      </c>
      <c r="AA886" s="135" t="e">
        <f t="shared" si="900"/>
        <v>#N/A</v>
      </c>
      <c r="AB886" s="135" t="e">
        <f t="shared" si="900"/>
        <v>#N/A</v>
      </c>
    </row>
    <row r="887" spans="1:28" ht="15.5">
      <c r="A887" s="29" t="s">
        <v>193</v>
      </c>
      <c r="B887" s="30" t="str">
        <f t="shared" si="0"/>
        <v>PhilippinesLos Baños</v>
      </c>
      <c r="C887" s="29" t="s">
        <v>30</v>
      </c>
      <c r="D887" s="30" t="s">
        <v>608</v>
      </c>
      <c r="E887" s="120">
        <v>0.287551</v>
      </c>
      <c r="F887" s="181">
        <v>4.2800513999999998E-2</v>
      </c>
      <c r="G887" s="181">
        <v>0.104296122</v>
      </c>
      <c r="H887" s="181">
        <v>0.21968073699999999</v>
      </c>
      <c r="I887" s="120">
        <v>0.319772</v>
      </c>
      <c r="J887" s="28" t="s">
        <v>1649</v>
      </c>
      <c r="K887" s="135" t="e">
        <f t="shared" ref="K887:AB887" si="901">NA()</f>
        <v>#N/A</v>
      </c>
      <c r="L887" s="135" t="e">
        <f t="shared" si="901"/>
        <v>#N/A</v>
      </c>
      <c r="M887" s="164" t="e">
        <f t="shared" si="901"/>
        <v>#N/A</v>
      </c>
      <c r="N887" s="164" t="e">
        <f t="shared" si="901"/>
        <v>#N/A</v>
      </c>
      <c r="O887" s="165" t="e">
        <f t="shared" si="901"/>
        <v>#N/A</v>
      </c>
      <c r="P887" s="135" t="e">
        <f t="shared" si="901"/>
        <v>#N/A</v>
      </c>
      <c r="Q887" s="164" t="e">
        <f t="shared" si="901"/>
        <v>#N/A</v>
      </c>
      <c r="R887" s="164" t="e">
        <f t="shared" si="901"/>
        <v>#N/A</v>
      </c>
      <c r="S887" s="164" t="e">
        <f t="shared" si="901"/>
        <v>#N/A</v>
      </c>
      <c r="T887" s="164" t="e">
        <f t="shared" si="901"/>
        <v>#N/A</v>
      </c>
      <c r="U887" s="164" t="e">
        <f t="shared" si="901"/>
        <v>#N/A</v>
      </c>
      <c r="V887" s="135" t="e">
        <f t="shared" si="901"/>
        <v>#N/A</v>
      </c>
      <c r="W887" s="135" t="e">
        <f t="shared" si="901"/>
        <v>#N/A</v>
      </c>
      <c r="X887" s="135" t="e">
        <f t="shared" si="901"/>
        <v>#N/A</v>
      </c>
      <c r="Y887" s="135" t="e">
        <f t="shared" si="901"/>
        <v>#N/A</v>
      </c>
      <c r="Z887" s="135" t="e">
        <f t="shared" si="901"/>
        <v>#N/A</v>
      </c>
      <c r="AA887" s="135" t="e">
        <f t="shared" si="901"/>
        <v>#N/A</v>
      </c>
      <c r="AB887" s="135" t="e">
        <f t="shared" si="901"/>
        <v>#N/A</v>
      </c>
    </row>
    <row r="888" spans="1:28" ht="15.5">
      <c r="A888" s="29" t="s">
        <v>193</v>
      </c>
      <c r="B888" s="30" t="str">
        <f t="shared" si="0"/>
        <v>PhilippinesLuba</v>
      </c>
      <c r="C888" s="29" t="s">
        <v>30</v>
      </c>
      <c r="D888" s="30" t="s">
        <v>1475</v>
      </c>
      <c r="E888" s="120">
        <v>0.21754200000000001</v>
      </c>
      <c r="F888" s="181">
        <v>4.2593469000000002E-2</v>
      </c>
      <c r="G888" s="181">
        <v>6.8780565000000002E-2</v>
      </c>
      <c r="H888" s="181">
        <v>0.13771888299999999</v>
      </c>
      <c r="I888" s="120">
        <v>0.32907399999999998</v>
      </c>
      <c r="J888" s="28" t="s">
        <v>1649</v>
      </c>
      <c r="K888" s="135" t="e">
        <f t="shared" ref="K888:AB888" si="902">NA()</f>
        <v>#N/A</v>
      </c>
      <c r="L888" s="135" t="e">
        <f t="shared" si="902"/>
        <v>#N/A</v>
      </c>
      <c r="M888" s="164" t="e">
        <f t="shared" si="902"/>
        <v>#N/A</v>
      </c>
      <c r="N888" s="164" t="e">
        <f t="shared" si="902"/>
        <v>#N/A</v>
      </c>
      <c r="O888" s="165" t="e">
        <f t="shared" si="902"/>
        <v>#N/A</v>
      </c>
      <c r="P888" s="135" t="e">
        <f t="shared" si="902"/>
        <v>#N/A</v>
      </c>
      <c r="Q888" s="164" t="e">
        <f t="shared" si="902"/>
        <v>#N/A</v>
      </c>
      <c r="R888" s="164" t="e">
        <f t="shared" si="902"/>
        <v>#N/A</v>
      </c>
      <c r="S888" s="164" t="e">
        <f t="shared" si="902"/>
        <v>#N/A</v>
      </c>
      <c r="T888" s="164" t="e">
        <f t="shared" si="902"/>
        <v>#N/A</v>
      </c>
      <c r="U888" s="164" t="e">
        <f t="shared" si="902"/>
        <v>#N/A</v>
      </c>
      <c r="V888" s="135" t="e">
        <f t="shared" si="902"/>
        <v>#N/A</v>
      </c>
      <c r="W888" s="135" t="e">
        <f t="shared" si="902"/>
        <v>#N/A</v>
      </c>
      <c r="X888" s="135" t="e">
        <f t="shared" si="902"/>
        <v>#N/A</v>
      </c>
      <c r="Y888" s="135" t="e">
        <f t="shared" si="902"/>
        <v>#N/A</v>
      </c>
      <c r="Z888" s="135" t="e">
        <f t="shared" si="902"/>
        <v>#N/A</v>
      </c>
      <c r="AA888" s="135" t="e">
        <f t="shared" si="902"/>
        <v>#N/A</v>
      </c>
      <c r="AB888" s="135" t="e">
        <f t="shared" si="902"/>
        <v>#N/A</v>
      </c>
    </row>
    <row r="889" spans="1:28" ht="15.5">
      <c r="A889" s="29" t="s">
        <v>193</v>
      </c>
      <c r="B889" s="30" t="str">
        <f t="shared" si="0"/>
        <v>PhilippinesLubang</v>
      </c>
      <c r="C889" s="29" t="s">
        <v>30</v>
      </c>
      <c r="D889" s="30" t="s">
        <v>1774</v>
      </c>
      <c r="E889" s="120">
        <v>0.23352700000000001</v>
      </c>
      <c r="F889" s="181">
        <v>4.4673721999999999E-2</v>
      </c>
      <c r="G889" s="181">
        <v>8.360368E-2</v>
      </c>
      <c r="H889" s="181">
        <v>0.163697282</v>
      </c>
      <c r="I889" s="120">
        <v>0.34861500000000001</v>
      </c>
      <c r="J889" s="28" t="s">
        <v>1649</v>
      </c>
      <c r="K889" s="135" t="e">
        <f t="shared" ref="K889:AB889" si="903">NA()</f>
        <v>#N/A</v>
      </c>
      <c r="L889" s="135" t="e">
        <f t="shared" si="903"/>
        <v>#N/A</v>
      </c>
      <c r="M889" s="164" t="e">
        <f t="shared" si="903"/>
        <v>#N/A</v>
      </c>
      <c r="N889" s="164" t="e">
        <f t="shared" si="903"/>
        <v>#N/A</v>
      </c>
      <c r="O889" s="165" t="e">
        <f t="shared" si="903"/>
        <v>#N/A</v>
      </c>
      <c r="P889" s="135" t="e">
        <f t="shared" si="903"/>
        <v>#N/A</v>
      </c>
      <c r="Q889" s="164" t="e">
        <f t="shared" si="903"/>
        <v>#N/A</v>
      </c>
      <c r="R889" s="164" t="e">
        <f t="shared" si="903"/>
        <v>#N/A</v>
      </c>
      <c r="S889" s="164" t="e">
        <f t="shared" si="903"/>
        <v>#N/A</v>
      </c>
      <c r="T889" s="164" t="e">
        <f t="shared" si="903"/>
        <v>#N/A</v>
      </c>
      <c r="U889" s="164" t="e">
        <f t="shared" si="903"/>
        <v>#N/A</v>
      </c>
      <c r="V889" s="135" t="e">
        <f t="shared" si="903"/>
        <v>#N/A</v>
      </c>
      <c r="W889" s="135" t="e">
        <f t="shared" si="903"/>
        <v>#N/A</v>
      </c>
      <c r="X889" s="135" t="e">
        <f t="shared" si="903"/>
        <v>#N/A</v>
      </c>
      <c r="Y889" s="135" t="e">
        <f t="shared" si="903"/>
        <v>#N/A</v>
      </c>
      <c r="Z889" s="135" t="e">
        <f t="shared" si="903"/>
        <v>#N/A</v>
      </c>
      <c r="AA889" s="135" t="e">
        <f t="shared" si="903"/>
        <v>#N/A</v>
      </c>
      <c r="AB889" s="135" t="e">
        <f t="shared" si="903"/>
        <v>#N/A</v>
      </c>
    </row>
    <row r="890" spans="1:28" ht="15.5">
      <c r="A890" s="29" t="s">
        <v>193</v>
      </c>
      <c r="B890" s="30" t="str">
        <f t="shared" si="0"/>
        <v>PhilippinesLubao</v>
      </c>
      <c r="C890" s="29" t="s">
        <v>30</v>
      </c>
      <c r="D890" s="30" t="s">
        <v>491</v>
      </c>
      <c r="E890" s="120">
        <v>0.26506200000000002</v>
      </c>
      <c r="F890" s="181">
        <v>4.8539524000000001E-2</v>
      </c>
      <c r="G890" s="181">
        <v>9.7831357999999993E-2</v>
      </c>
      <c r="H890" s="181">
        <v>0.19479227499999999</v>
      </c>
      <c r="I890" s="120">
        <v>0.32259199999999999</v>
      </c>
      <c r="J890" s="28" t="s">
        <v>1649</v>
      </c>
      <c r="K890" s="135" t="e">
        <f t="shared" ref="K890:AB890" si="904">NA()</f>
        <v>#N/A</v>
      </c>
      <c r="L890" s="135" t="e">
        <f t="shared" si="904"/>
        <v>#N/A</v>
      </c>
      <c r="M890" s="164" t="e">
        <f t="shared" si="904"/>
        <v>#N/A</v>
      </c>
      <c r="N890" s="164" t="e">
        <f t="shared" si="904"/>
        <v>#N/A</v>
      </c>
      <c r="O890" s="165" t="e">
        <f t="shared" si="904"/>
        <v>#N/A</v>
      </c>
      <c r="P890" s="135" t="e">
        <f t="shared" si="904"/>
        <v>#N/A</v>
      </c>
      <c r="Q890" s="164" t="e">
        <f t="shared" si="904"/>
        <v>#N/A</v>
      </c>
      <c r="R890" s="164" t="e">
        <f t="shared" si="904"/>
        <v>#N/A</v>
      </c>
      <c r="S890" s="164" t="e">
        <f t="shared" si="904"/>
        <v>#N/A</v>
      </c>
      <c r="T890" s="164" t="e">
        <f t="shared" si="904"/>
        <v>#N/A</v>
      </c>
      <c r="U890" s="164" t="e">
        <f t="shared" si="904"/>
        <v>#N/A</v>
      </c>
      <c r="V890" s="135" t="e">
        <f t="shared" si="904"/>
        <v>#N/A</v>
      </c>
      <c r="W890" s="135" t="e">
        <f t="shared" si="904"/>
        <v>#N/A</v>
      </c>
      <c r="X890" s="135" t="e">
        <f t="shared" si="904"/>
        <v>#N/A</v>
      </c>
      <c r="Y890" s="135" t="e">
        <f t="shared" si="904"/>
        <v>#N/A</v>
      </c>
      <c r="Z890" s="135" t="e">
        <f t="shared" si="904"/>
        <v>#N/A</v>
      </c>
      <c r="AA890" s="135" t="e">
        <f t="shared" si="904"/>
        <v>#N/A</v>
      </c>
      <c r="AB890" s="135" t="e">
        <f t="shared" si="904"/>
        <v>#N/A</v>
      </c>
    </row>
    <row r="891" spans="1:28" ht="15.5">
      <c r="A891" s="29" t="s">
        <v>193</v>
      </c>
      <c r="B891" s="30" t="str">
        <f t="shared" si="0"/>
        <v>PhilippinesLubuagan</v>
      </c>
      <c r="C891" s="29" t="s">
        <v>30</v>
      </c>
      <c r="D891" s="30" t="s">
        <v>1517</v>
      </c>
      <c r="E891" s="120">
        <v>0.224665</v>
      </c>
      <c r="F891" s="181">
        <v>5.2788274000000003E-2</v>
      </c>
      <c r="G891" s="181">
        <v>0.100309172</v>
      </c>
      <c r="H891" s="181">
        <v>0.188136952</v>
      </c>
      <c r="I891" s="120">
        <v>0.32428699999999999</v>
      </c>
      <c r="J891" s="28" t="s">
        <v>1649</v>
      </c>
      <c r="K891" s="135" t="e">
        <f t="shared" ref="K891:AB891" si="905">NA()</f>
        <v>#N/A</v>
      </c>
      <c r="L891" s="135" t="e">
        <f t="shared" si="905"/>
        <v>#N/A</v>
      </c>
      <c r="M891" s="164" t="e">
        <f t="shared" si="905"/>
        <v>#N/A</v>
      </c>
      <c r="N891" s="164" t="e">
        <f t="shared" si="905"/>
        <v>#N/A</v>
      </c>
      <c r="O891" s="165" t="e">
        <f t="shared" si="905"/>
        <v>#N/A</v>
      </c>
      <c r="P891" s="135" t="e">
        <f t="shared" si="905"/>
        <v>#N/A</v>
      </c>
      <c r="Q891" s="164" t="e">
        <f t="shared" si="905"/>
        <v>#N/A</v>
      </c>
      <c r="R891" s="164" t="e">
        <f t="shared" si="905"/>
        <v>#N/A</v>
      </c>
      <c r="S891" s="164" t="e">
        <f t="shared" si="905"/>
        <v>#N/A</v>
      </c>
      <c r="T891" s="164" t="e">
        <f t="shared" si="905"/>
        <v>#N/A</v>
      </c>
      <c r="U891" s="164" t="e">
        <f t="shared" si="905"/>
        <v>#N/A</v>
      </c>
      <c r="V891" s="135" t="e">
        <f t="shared" si="905"/>
        <v>#N/A</v>
      </c>
      <c r="W891" s="135" t="e">
        <f t="shared" si="905"/>
        <v>#N/A</v>
      </c>
      <c r="X891" s="135" t="e">
        <f t="shared" si="905"/>
        <v>#N/A</v>
      </c>
      <c r="Y891" s="135" t="e">
        <f t="shared" si="905"/>
        <v>#N/A</v>
      </c>
      <c r="Z891" s="135" t="e">
        <f t="shared" si="905"/>
        <v>#N/A</v>
      </c>
      <c r="AA891" s="135" t="e">
        <f t="shared" si="905"/>
        <v>#N/A</v>
      </c>
      <c r="AB891" s="135" t="e">
        <f t="shared" si="905"/>
        <v>#N/A</v>
      </c>
    </row>
    <row r="892" spans="1:28" ht="15.5">
      <c r="A892" s="29" t="s">
        <v>193</v>
      </c>
      <c r="B892" s="30" t="str">
        <f t="shared" si="0"/>
        <v>PhilippinesLucban</v>
      </c>
      <c r="C892" s="29" t="s">
        <v>30</v>
      </c>
      <c r="D892" s="30" t="s">
        <v>640</v>
      </c>
      <c r="E892" s="120">
        <v>0.25736799999999999</v>
      </c>
      <c r="F892" s="181">
        <v>4.6430305999999998E-2</v>
      </c>
      <c r="G892" s="181">
        <v>9.9057795000000004E-2</v>
      </c>
      <c r="H892" s="181">
        <v>0.20524526500000001</v>
      </c>
      <c r="I892" s="120">
        <v>0.33476400000000001</v>
      </c>
      <c r="J892" s="28" t="s">
        <v>1649</v>
      </c>
      <c r="K892" s="135" t="e">
        <f t="shared" ref="K892:AB892" si="906">NA()</f>
        <v>#N/A</v>
      </c>
      <c r="L892" s="135" t="e">
        <f t="shared" si="906"/>
        <v>#N/A</v>
      </c>
      <c r="M892" s="164" t="e">
        <f t="shared" si="906"/>
        <v>#N/A</v>
      </c>
      <c r="N892" s="164" t="e">
        <f t="shared" si="906"/>
        <v>#N/A</v>
      </c>
      <c r="O892" s="165" t="e">
        <f t="shared" si="906"/>
        <v>#N/A</v>
      </c>
      <c r="P892" s="135" t="e">
        <f t="shared" si="906"/>
        <v>#N/A</v>
      </c>
      <c r="Q892" s="164" t="e">
        <f t="shared" si="906"/>
        <v>#N/A</v>
      </c>
      <c r="R892" s="164" t="e">
        <f t="shared" si="906"/>
        <v>#N/A</v>
      </c>
      <c r="S892" s="164" t="e">
        <f t="shared" si="906"/>
        <v>#N/A</v>
      </c>
      <c r="T892" s="164" t="e">
        <f t="shared" si="906"/>
        <v>#N/A</v>
      </c>
      <c r="U892" s="164" t="e">
        <f t="shared" si="906"/>
        <v>#N/A</v>
      </c>
      <c r="V892" s="135" t="e">
        <f t="shared" si="906"/>
        <v>#N/A</v>
      </c>
      <c r="W892" s="135" t="e">
        <f t="shared" si="906"/>
        <v>#N/A</v>
      </c>
      <c r="X892" s="135" t="e">
        <f t="shared" si="906"/>
        <v>#N/A</v>
      </c>
      <c r="Y892" s="135" t="e">
        <f t="shared" si="906"/>
        <v>#N/A</v>
      </c>
      <c r="Z892" s="135" t="e">
        <f t="shared" si="906"/>
        <v>#N/A</v>
      </c>
      <c r="AA892" s="135" t="e">
        <f t="shared" si="906"/>
        <v>#N/A</v>
      </c>
      <c r="AB892" s="135" t="e">
        <f t="shared" si="906"/>
        <v>#N/A</v>
      </c>
    </row>
    <row r="893" spans="1:28" ht="15.5">
      <c r="A893" s="29" t="s">
        <v>193</v>
      </c>
      <c r="B893" s="30" t="str">
        <f t="shared" si="0"/>
        <v>PhilippinesLucena City (Capital)</v>
      </c>
      <c r="C893" s="29" t="s">
        <v>30</v>
      </c>
      <c r="D893" s="30" t="s">
        <v>641</v>
      </c>
      <c r="E893" s="120">
        <v>0.26216499999999998</v>
      </c>
      <c r="F893" s="181">
        <v>5.0644512000000003E-2</v>
      </c>
      <c r="G893" s="181">
        <v>0.102104053</v>
      </c>
      <c r="H893" s="181">
        <v>0.20216114299999999</v>
      </c>
      <c r="I893" s="120">
        <v>0.30324400000000001</v>
      </c>
      <c r="J893" s="28" t="s">
        <v>1649</v>
      </c>
      <c r="K893" s="135" t="e">
        <f t="shared" ref="K893:AB893" si="907">NA()</f>
        <v>#N/A</v>
      </c>
      <c r="L893" s="135" t="e">
        <f t="shared" si="907"/>
        <v>#N/A</v>
      </c>
      <c r="M893" s="164" t="e">
        <f t="shared" si="907"/>
        <v>#N/A</v>
      </c>
      <c r="N893" s="164" t="e">
        <f t="shared" si="907"/>
        <v>#N/A</v>
      </c>
      <c r="O893" s="165" t="e">
        <f t="shared" si="907"/>
        <v>#N/A</v>
      </c>
      <c r="P893" s="135" t="e">
        <f t="shared" si="907"/>
        <v>#N/A</v>
      </c>
      <c r="Q893" s="164" t="e">
        <f t="shared" si="907"/>
        <v>#N/A</v>
      </c>
      <c r="R893" s="164" t="e">
        <f t="shared" si="907"/>
        <v>#N/A</v>
      </c>
      <c r="S893" s="164" t="e">
        <f t="shared" si="907"/>
        <v>#N/A</v>
      </c>
      <c r="T893" s="164" t="e">
        <f t="shared" si="907"/>
        <v>#N/A</v>
      </c>
      <c r="U893" s="164" t="e">
        <f t="shared" si="907"/>
        <v>#N/A</v>
      </c>
      <c r="V893" s="135" t="e">
        <f t="shared" si="907"/>
        <v>#N/A</v>
      </c>
      <c r="W893" s="135" t="e">
        <f t="shared" si="907"/>
        <v>#N/A</v>
      </c>
      <c r="X893" s="135" t="e">
        <f t="shared" si="907"/>
        <v>#N/A</v>
      </c>
      <c r="Y893" s="135" t="e">
        <f t="shared" si="907"/>
        <v>#N/A</v>
      </c>
      <c r="Z893" s="135" t="e">
        <f t="shared" si="907"/>
        <v>#N/A</v>
      </c>
      <c r="AA893" s="135" t="e">
        <f t="shared" si="907"/>
        <v>#N/A</v>
      </c>
      <c r="AB893" s="135" t="e">
        <f t="shared" si="907"/>
        <v>#N/A</v>
      </c>
    </row>
    <row r="894" spans="1:28" ht="15.5">
      <c r="A894" s="29" t="s">
        <v>193</v>
      </c>
      <c r="B894" s="30" t="str">
        <f t="shared" si="0"/>
        <v>PhilippinesLugait</v>
      </c>
      <c r="C894" s="29" t="s">
        <v>30</v>
      </c>
      <c r="D894" s="30" t="s">
        <v>1317</v>
      </c>
      <c r="E894" s="120">
        <v>0.25361899999999998</v>
      </c>
      <c r="F894" s="181">
        <v>5.2434456999999997E-2</v>
      </c>
      <c r="G894" s="181">
        <v>0.10269258000000001</v>
      </c>
      <c r="H894" s="181">
        <v>0.19318757</v>
      </c>
      <c r="I894" s="120">
        <v>0.31187399999999998</v>
      </c>
      <c r="J894" s="28" t="s">
        <v>1649</v>
      </c>
      <c r="K894" s="135" t="e">
        <f t="shared" ref="K894:AB894" si="908">NA()</f>
        <v>#N/A</v>
      </c>
      <c r="L894" s="135" t="e">
        <f t="shared" si="908"/>
        <v>#N/A</v>
      </c>
      <c r="M894" s="164" t="e">
        <f t="shared" si="908"/>
        <v>#N/A</v>
      </c>
      <c r="N894" s="164" t="e">
        <f t="shared" si="908"/>
        <v>#N/A</v>
      </c>
      <c r="O894" s="165" t="e">
        <f t="shared" si="908"/>
        <v>#N/A</v>
      </c>
      <c r="P894" s="135" t="e">
        <f t="shared" si="908"/>
        <v>#N/A</v>
      </c>
      <c r="Q894" s="164" t="e">
        <f t="shared" si="908"/>
        <v>#N/A</v>
      </c>
      <c r="R894" s="164" t="e">
        <f t="shared" si="908"/>
        <v>#N/A</v>
      </c>
      <c r="S894" s="164" t="e">
        <f t="shared" si="908"/>
        <v>#N/A</v>
      </c>
      <c r="T894" s="164" t="e">
        <f t="shared" si="908"/>
        <v>#N/A</v>
      </c>
      <c r="U894" s="164" t="e">
        <f t="shared" si="908"/>
        <v>#N/A</v>
      </c>
      <c r="V894" s="135" t="e">
        <f t="shared" si="908"/>
        <v>#N/A</v>
      </c>
      <c r="W894" s="135" t="e">
        <f t="shared" si="908"/>
        <v>#N/A</v>
      </c>
      <c r="X894" s="135" t="e">
        <f t="shared" si="908"/>
        <v>#N/A</v>
      </c>
      <c r="Y894" s="135" t="e">
        <f t="shared" si="908"/>
        <v>#N/A</v>
      </c>
      <c r="Z894" s="135" t="e">
        <f t="shared" si="908"/>
        <v>#N/A</v>
      </c>
      <c r="AA894" s="135" t="e">
        <f t="shared" si="908"/>
        <v>#N/A</v>
      </c>
      <c r="AB894" s="135" t="e">
        <f t="shared" si="908"/>
        <v>#N/A</v>
      </c>
    </row>
    <row r="895" spans="1:28" ht="15.5">
      <c r="A895" s="29" t="s">
        <v>193</v>
      </c>
      <c r="B895" s="30" t="str">
        <f t="shared" si="0"/>
        <v>PhilippinesLugus</v>
      </c>
      <c r="C895" s="29" t="s">
        <v>30</v>
      </c>
      <c r="D895" s="30" t="s">
        <v>1670</v>
      </c>
      <c r="E895" s="120">
        <v>0.25770700000000002</v>
      </c>
      <c r="F895" s="181">
        <v>5.9597205E-2</v>
      </c>
      <c r="G895" s="181">
        <v>0.11197881</v>
      </c>
      <c r="H895" s="181">
        <v>0.18719459299999999</v>
      </c>
      <c r="I895" s="120">
        <v>0.25281999999999999</v>
      </c>
      <c r="J895" s="28" t="s">
        <v>1649</v>
      </c>
      <c r="K895" s="135" t="e">
        <f t="shared" ref="K895:AB895" si="909">NA()</f>
        <v>#N/A</v>
      </c>
      <c r="L895" s="135" t="e">
        <f t="shared" si="909"/>
        <v>#N/A</v>
      </c>
      <c r="M895" s="164" t="e">
        <f t="shared" si="909"/>
        <v>#N/A</v>
      </c>
      <c r="N895" s="164" t="e">
        <f t="shared" si="909"/>
        <v>#N/A</v>
      </c>
      <c r="O895" s="165" t="e">
        <f t="shared" si="909"/>
        <v>#N/A</v>
      </c>
      <c r="P895" s="135" t="e">
        <f t="shared" si="909"/>
        <v>#N/A</v>
      </c>
      <c r="Q895" s="164" t="e">
        <f t="shared" si="909"/>
        <v>#N/A</v>
      </c>
      <c r="R895" s="164" t="e">
        <f t="shared" si="909"/>
        <v>#N/A</v>
      </c>
      <c r="S895" s="164" t="e">
        <f t="shared" si="909"/>
        <v>#N/A</v>
      </c>
      <c r="T895" s="164" t="e">
        <f t="shared" si="909"/>
        <v>#N/A</v>
      </c>
      <c r="U895" s="164" t="e">
        <f t="shared" si="909"/>
        <v>#N/A</v>
      </c>
      <c r="V895" s="135" t="e">
        <f t="shared" si="909"/>
        <v>#N/A</v>
      </c>
      <c r="W895" s="135" t="e">
        <f t="shared" si="909"/>
        <v>#N/A</v>
      </c>
      <c r="X895" s="135" t="e">
        <f t="shared" si="909"/>
        <v>#N/A</v>
      </c>
      <c r="Y895" s="135" t="e">
        <f t="shared" si="909"/>
        <v>#N/A</v>
      </c>
      <c r="Z895" s="135" t="e">
        <f t="shared" si="909"/>
        <v>#N/A</v>
      </c>
      <c r="AA895" s="135" t="e">
        <f t="shared" si="909"/>
        <v>#N/A</v>
      </c>
      <c r="AB895" s="135" t="e">
        <f t="shared" si="909"/>
        <v>#N/A</v>
      </c>
    </row>
    <row r="896" spans="1:28" ht="15.5">
      <c r="A896" s="29" t="s">
        <v>193</v>
      </c>
      <c r="B896" s="30" t="str">
        <f t="shared" si="0"/>
        <v>PhilippinesLuisiana</v>
      </c>
      <c r="C896" s="29" t="s">
        <v>30</v>
      </c>
      <c r="D896" s="30" t="s">
        <v>609</v>
      </c>
      <c r="E896" s="120">
        <v>0.24244399999999999</v>
      </c>
      <c r="F896" s="181">
        <v>4.6957404000000001E-2</v>
      </c>
      <c r="G896" s="181">
        <v>9.2951318000000005E-2</v>
      </c>
      <c r="H896" s="181">
        <v>0.17652129799999999</v>
      </c>
      <c r="I896" s="120">
        <v>0.32058799999999998</v>
      </c>
      <c r="J896" s="28" t="s">
        <v>1649</v>
      </c>
      <c r="K896" s="135" t="e">
        <f t="shared" ref="K896:AB896" si="910">NA()</f>
        <v>#N/A</v>
      </c>
      <c r="L896" s="135" t="e">
        <f t="shared" si="910"/>
        <v>#N/A</v>
      </c>
      <c r="M896" s="164" t="e">
        <f t="shared" si="910"/>
        <v>#N/A</v>
      </c>
      <c r="N896" s="164" t="e">
        <f t="shared" si="910"/>
        <v>#N/A</v>
      </c>
      <c r="O896" s="165" t="e">
        <f t="shared" si="910"/>
        <v>#N/A</v>
      </c>
      <c r="P896" s="135" t="e">
        <f t="shared" si="910"/>
        <v>#N/A</v>
      </c>
      <c r="Q896" s="164" t="e">
        <f t="shared" si="910"/>
        <v>#N/A</v>
      </c>
      <c r="R896" s="164" t="e">
        <f t="shared" si="910"/>
        <v>#N/A</v>
      </c>
      <c r="S896" s="164" t="e">
        <f t="shared" si="910"/>
        <v>#N/A</v>
      </c>
      <c r="T896" s="164" t="e">
        <f t="shared" si="910"/>
        <v>#N/A</v>
      </c>
      <c r="U896" s="164" t="e">
        <f t="shared" si="910"/>
        <v>#N/A</v>
      </c>
      <c r="V896" s="135" t="e">
        <f t="shared" si="910"/>
        <v>#N/A</v>
      </c>
      <c r="W896" s="135" t="e">
        <f t="shared" si="910"/>
        <v>#N/A</v>
      </c>
      <c r="X896" s="135" t="e">
        <f t="shared" si="910"/>
        <v>#N/A</v>
      </c>
      <c r="Y896" s="135" t="e">
        <f t="shared" si="910"/>
        <v>#N/A</v>
      </c>
      <c r="Z896" s="135" t="e">
        <f t="shared" si="910"/>
        <v>#N/A</v>
      </c>
      <c r="AA896" s="135" t="e">
        <f t="shared" si="910"/>
        <v>#N/A</v>
      </c>
      <c r="AB896" s="135" t="e">
        <f t="shared" si="910"/>
        <v>#N/A</v>
      </c>
    </row>
    <row r="897" spans="1:28" ht="15.5">
      <c r="A897" s="29" t="s">
        <v>193</v>
      </c>
      <c r="B897" s="30" t="str">
        <f t="shared" si="0"/>
        <v>PhilippinesLumba-Bayabao (Maguing)</v>
      </c>
      <c r="C897" s="29" t="s">
        <v>30</v>
      </c>
      <c r="D897" s="30" t="s">
        <v>1574</v>
      </c>
      <c r="E897" s="120">
        <v>0.24602399999999999</v>
      </c>
      <c r="F897" s="181">
        <v>6.6858454999999997E-2</v>
      </c>
      <c r="G897" s="181">
        <v>0.114491992</v>
      </c>
      <c r="H897" s="181">
        <v>0.17327321500000001</v>
      </c>
      <c r="I897" s="120">
        <v>0.228126</v>
      </c>
      <c r="J897" s="28" t="s">
        <v>1649</v>
      </c>
      <c r="K897" s="135" t="e">
        <f t="shared" ref="K897:AB897" si="911">NA()</f>
        <v>#N/A</v>
      </c>
      <c r="L897" s="135" t="e">
        <f t="shared" si="911"/>
        <v>#N/A</v>
      </c>
      <c r="M897" s="164" t="e">
        <f t="shared" si="911"/>
        <v>#N/A</v>
      </c>
      <c r="N897" s="164" t="e">
        <f t="shared" si="911"/>
        <v>#N/A</v>
      </c>
      <c r="O897" s="165" t="e">
        <f t="shared" si="911"/>
        <v>#N/A</v>
      </c>
      <c r="P897" s="135" t="e">
        <f t="shared" si="911"/>
        <v>#N/A</v>
      </c>
      <c r="Q897" s="164" t="e">
        <f t="shared" si="911"/>
        <v>#N/A</v>
      </c>
      <c r="R897" s="164" t="e">
        <f t="shared" si="911"/>
        <v>#N/A</v>
      </c>
      <c r="S897" s="164" t="e">
        <f t="shared" si="911"/>
        <v>#N/A</v>
      </c>
      <c r="T897" s="164" t="e">
        <f t="shared" si="911"/>
        <v>#N/A</v>
      </c>
      <c r="U897" s="164" t="e">
        <f t="shared" si="911"/>
        <v>#N/A</v>
      </c>
      <c r="V897" s="135" t="e">
        <f t="shared" si="911"/>
        <v>#N/A</v>
      </c>
      <c r="W897" s="135" t="e">
        <f t="shared" si="911"/>
        <v>#N/A</v>
      </c>
      <c r="X897" s="135" t="e">
        <f t="shared" si="911"/>
        <v>#N/A</v>
      </c>
      <c r="Y897" s="135" t="e">
        <f t="shared" si="911"/>
        <v>#N/A</v>
      </c>
      <c r="Z897" s="135" t="e">
        <f t="shared" si="911"/>
        <v>#N/A</v>
      </c>
      <c r="AA897" s="135" t="e">
        <f t="shared" si="911"/>
        <v>#N/A</v>
      </c>
      <c r="AB897" s="135" t="e">
        <f t="shared" si="911"/>
        <v>#N/A</v>
      </c>
    </row>
    <row r="898" spans="1:28" ht="15.5">
      <c r="A898" s="29" t="s">
        <v>193</v>
      </c>
      <c r="B898" s="30" t="str">
        <f t="shared" si="0"/>
        <v>PhilippinesLumbaca-Unayan</v>
      </c>
      <c r="C898" s="29" t="s">
        <v>30</v>
      </c>
      <c r="D898" s="30" t="s">
        <v>1609</v>
      </c>
      <c r="E898" s="120">
        <v>0.25867800000000002</v>
      </c>
      <c r="F898" s="181">
        <v>7.0110193000000001E-2</v>
      </c>
      <c r="G898" s="181">
        <v>0.124931129</v>
      </c>
      <c r="H898" s="181">
        <v>0.18567493099999999</v>
      </c>
      <c r="I898" s="120">
        <v>0.231818</v>
      </c>
      <c r="J898" s="28" t="s">
        <v>1649</v>
      </c>
      <c r="K898" s="135" t="e">
        <f t="shared" ref="K898:AB898" si="912">NA()</f>
        <v>#N/A</v>
      </c>
      <c r="L898" s="135" t="e">
        <f t="shared" si="912"/>
        <v>#N/A</v>
      </c>
      <c r="M898" s="164" t="e">
        <f t="shared" si="912"/>
        <v>#N/A</v>
      </c>
      <c r="N898" s="164" t="e">
        <f t="shared" si="912"/>
        <v>#N/A</v>
      </c>
      <c r="O898" s="165" t="e">
        <f t="shared" si="912"/>
        <v>#N/A</v>
      </c>
      <c r="P898" s="135" t="e">
        <f t="shared" si="912"/>
        <v>#N/A</v>
      </c>
      <c r="Q898" s="164" t="e">
        <f t="shared" si="912"/>
        <v>#N/A</v>
      </c>
      <c r="R898" s="164" t="e">
        <f t="shared" si="912"/>
        <v>#N/A</v>
      </c>
      <c r="S898" s="164" t="e">
        <f t="shared" si="912"/>
        <v>#N/A</v>
      </c>
      <c r="T898" s="164" t="e">
        <f t="shared" si="912"/>
        <v>#N/A</v>
      </c>
      <c r="U898" s="164" t="e">
        <f t="shared" si="912"/>
        <v>#N/A</v>
      </c>
      <c r="V898" s="135" t="e">
        <f t="shared" si="912"/>
        <v>#N/A</v>
      </c>
      <c r="W898" s="135" t="e">
        <f t="shared" si="912"/>
        <v>#N/A</v>
      </c>
      <c r="X898" s="135" t="e">
        <f t="shared" si="912"/>
        <v>#N/A</v>
      </c>
      <c r="Y898" s="135" t="e">
        <f t="shared" si="912"/>
        <v>#N/A</v>
      </c>
      <c r="Z898" s="135" t="e">
        <f t="shared" si="912"/>
        <v>#N/A</v>
      </c>
      <c r="AA898" s="135" t="e">
        <f t="shared" si="912"/>
        <v>#N/A</v>
      </c>
      <c r="AB898" s="135" t="e">
        <f t="shared" si="912"/>
        <v>#N/A</v>
      </c>
    </row>
    <row r="899" spans="1:28" ht="15.5">
      <c r="A899" s="29" t="s">
        <v>193</v>
      </c>
      <c r="B899" s="30" t="str">
        <f t="shared" si="0"/>
        <v>PhilippinesLumban</v>
      </c>
      <c r="C899" s="29" t="s">
        <v>30</v>
      </c>
      <c r="D899" s="30" t="s">
        <v>610</v>
      </c>
      <c r="E899" s="120">
        <v>0.26128800000000002</v>
      </c>
      <c r="F899" s="181">
        <v>4.6261255000000001E-2</v>
      </c>
      <c r="G899" s="181">
        <v>9.5915438000000006E-2</v>
      </c>
      <c r="H899" s="181">
        <v>0.19150463300000001</v>
      </c>
      <c r="I899" s="120">
        <v>0.31309500000000001</v>
      </c>
      <c r="J899" s="28" t="s">
        <v>1649</v>
      </c>
      <c r="K899" s="135" t="e">
        <f t="shared" ref="K899:AB899" si="913">NA()</f>
        <v>#N/A</v>
      </c>
      <c r="L899" s="135" t="e">
        <f t="shared" si="913"/>
        <v>#N/A</v>
      </c>
      <c r="M899" s="164" t="e">
        <f t="shared" si="913"/>
        <v>#N/A</v>
      </c>
      <c r="N899" s="164" t="e">
        <f t="shared" si="913"/>
        <v>#N/A</v>
      </c>
      <c r="O899" s="165" t="e">
        <f t="shared" si="913"/>
        <v>#N/A</v>
      </c>
      <c r="P899" s="135" t="e">
        <f t="shared" si="913"/>
        <v>#N/A</v>
      </c>
      <c r="Q899" s="164" t="e">
        <f t="shared" si="913"/>
        <v>#N/A</v>
      </c>
      <c r="R899" s="164" t="e">
        <f t="shared" si="913"/>
        <v>#N/A</v>
      </c>
      <c r="S899" s="164" t="e">
        <f t="shared" si="913"/>
        <v>#N/A</v>
      </c>
      <c r="T899" s="164" t="e">
        <f t="shared" si="913"/>
        <v>#N/A</v>
      </c>
      <c r="U899" s="164" t="e">
        <f t="shared" si="913"/>
        <v>#N/A</v>
      </c>
      <c r="V899" s="135" t="e">
        <f t="shared" si="913"/>
        <v>#N/A</v>
      </c>
      <c r="W899" s="135" t="e">
        <f t="shared" si="913"/>
        <v>#N/A</v>
      </c>
      <c r="X899" s="135" t="e">
        <f t="shared" si="913"/>
        <v>#N/A</v>
      </c>
      <c r="Y899" s="135" t="e">
        <f t="shared" si="913"/>
        <v>#N/A</v>
      </c>
      <c r="Z899" s="135" t="e">
        <f t="shared" si="913"/>
        <v>#N/A</v>
      </c>
      <c r="AA899" s="135" t="e">
        <f t="shared" si="913"/>
        <v>#N/A</v>
      </c>
      <c r="AB899" s="135" t="e">
        <f t="shared" si="913"/>
        <v>#N/A</v>
      </c>
    </row>
    <row r="900" spans="1:28" ht="15.5">
      <c r="A900" s="29" t="s">
        <v>193</v>
      </c>
      <c r="B900" s="30" t="str">
        <f t="shared" si="0"/>
        <v>PhilippinesLumbatan</v>
      </c>
      <c r="C900" s="29" t="s">
        <v>30</v>
      </c>
      <c r="D900" s="30" t="s">
        <v>1575</v>
      </c>
      <c r="E900" s="120">
        <v>0.26066499999999998</v>
      </c>
      <c r="F900" s="181">
        <v>6.8934834E-2</v>
      </c>
      <c r="G900" s="181">
        <v>0.12818633900000001</v>
      </c>
      <c r="H900" s="181">
        <v>0.209421617</v>
      </c>
      <c r="I900" s="120">
        <v>0.24040800000000001</v>
      </c>
      <c r="J900" s="28" t="s">
        <v>1649</v>
      </c>
      <c r="K900" s="135" t="e">
        <f t="shared" ref="K900:AB900" si="914">NA()</f>
        <v>#N/A</v>
      </c>
      <c r="L900" s="135" t="e">
        <f t="shared" si="914"/>
        <v>#N/A</v>
      </c>
      <c r="M900" s="164" t="e">
        <f t="shared" si="914"/>
        <v>#N/A</v>
      </c>
      <c r="N900" s="164" t="e">
        <f t="shared" si="914"/>
        <v>#N/A</v>
      </c>
      <c r="O900" s="165" t="e">
        <f t="shared" si="914"/>
        <v>#N/A</v>
      </c>
      <c r="P900" s="135" t="e">
        <f t="shared" si="914"/>
        <v>#N/A</v>
      </c>
      <c r="Q900" s="164" t="e">
        <f t="shared" si="914"/>
        <v>#N/A</v>
      </c>
      <c r="R900" s="164" t="e">
        <f t="shared" si="914"/>
        <v>#N/A</v>
      </c>
      <c r="S900" s="164" t="e">
        <f t="shared" si="914"/>
        <v>#N/A</v>
      </c>
      <c r="T900" s="164" t="e">
        <f t="shared" si="914"/>
        <v>#N/A</v>
      </c>
      <c r="U900" s="164" t="e">
        <f t="shared" si="914"/>
        <v>#N/A</v>
      </c>
      <c r="V900" s="135" t="e">
        <f t="shared" si="914"/>
        <v>#N/A</v>
      </c>
      <c r="W900" s="135" t="e">
        <f t="shared" si="914"/>
        <v>#N/A</v>
      </c>
      <c r="X900" s="135" t="e">
        <f t="shared" si="914"/>
        <v>#N/A</v>
      </c>
      <c r="Y900" s="135" t="e">
        <f t="shared" si="914"/>
        <v>#N/A</v>
      </c>
      <c r="Z900" s="135" t="e">
        <f t="shared" si="914"/>
        <v>#N/A</v>
      </c>
      <c r="AA900" s="135" t="e">
        <f t="shared" si="914"/>
        <v>#N/A</v>
      </c>
      <c r="AB900" s="135" t="e">
        <f t="shared" si="914"/>
        <v>#N/A</v>
      </c>
    </row>
    <row r="901" spans="1:28" ht="15.5">
      <c r="A901" s="29" t="s">
        <v>193</v>
      </c>
      <c r="B901" s="30" t="str">
        <f t="shared" si="0"/>
        <v>PhilippinesLumbayanague</v>
      </c>
      <c r="C901" s="29" t="s">
        <v>30</v>
      </c>
      <c r="D901" s="30" t="s">
        <v>1603</v>
      </c>
      <c r="E901" s="120">
        <v>0.24682399999999999</v>
      </c>
      <c r="F901" s="181">
        <v>6.8775958999999998E-2</v>
      </c>
      <c r="G901" s="181">
        <v>0.114891278</v>
      </c>
      <c r="H901" s="181">
        <v>0.17175665800000001</v>
      </c>
      <c r="I901" s="120">
        <v>0.244258</v>
      </c>
      <c r="J901" s="28" t="s">
        <v>1649</v>
      </c>
      <c r="K901" s="135" t="e">
        <f t="shared" ref="K901:AB901" si="915">NA()</f>
        <v>#N/A</v>
      </c>
      <c r="L901" s="135" t="e">
        <f t="shared" si="915"/>
        <v>#N/A</v>
      </c>
      <c r="M901" s="164" t="e">
        <f t="shared" si="915"/>
        <v>#N/A</v>
      </c>
      <c r="N901" s="164" t="e">
        <f t="shared" si="915"/>
        <v>#N/A</v>
      </c>
      <c r="O901" s="165" t="e">
        <f t="shared" si="915"/>
        <v>#N/A</v>
      </c>
      <c r="P901" s="135" t="e">
        <f t="shared" si="915"/>
        <v>#N/A</v>
      </c>
      <c r="Q901" s="164" t="e">
        <f t="shared" si="915"/>
        <v>#N/A</v>
      </c>
      <c r="R901" s="164" t="e">
        <f t="shared" si="915"/>
        <v>#N/A</v>
      </c>
      <c r="S901" s="164" t="e">
        <f t="shared" si="915"/>
        <v>#N/A</v>
      </c>
      <c r="T901" s="164" t="e">
        <f t="shared" si="915"/>
        <v>#N/A</v>
      </c>
      <c r="U901" s="164" t="e">
        <f t="shared" si="915"/>
        <v>#N/A</v>
      </c>
      <c r="V901" s="135" t="e">
        <f t="shared" si="915"/>
        <v>#N/A</v>
      </c>
      <c r="W901" s="135" t="e">
        <f t="shared" si="915"/>
        <v>#N/A</v>
      </c>
      <c r="X901" s="135" t="e">
        <f t="shared" si="915"/>
        <v>#N/A</v>
      </c>
      <c r="Y901" s="135" t="e">
        <f t="shared" si="915"/>
        <v>#N/A</v>
      </c>
      <c r="Z901" s="135" t="e">
        <f t="shared" si="915"/>
        <v>#N/A</v>
      </c>
      <c r="AA901" s="135" t="e">
        <f t="shared" si="915"/>
        <v>#N/A</v>
      </c>
      <c r="AB901" s="135" t="e">
        <f t="shared" si="915"/>
        <v>#N/A</v>
      </c>
    </row>
    <row r="902" spans="1:28" ht="15.5">
      <c r="A902" s="29" t="s">
        <v>193</v>
      </c>
      <c r="B902" s="30" t="str">
        <f t="shared" si="0"/>
        <v>PhilippinesLuna</v>
      </c>
      <c r="C902" s="29" t="s">
        <v>30</v>
      </c>
      <c r="D902" s="30" t="s">
        <v>265</v>
      </c>
      <c r="E902" s="120">
        <v>0.25486900000000001</v>
      </c>
      <c r="F902" s="181">
        <v>4.5558086999999997E-2</v>
      </c>
      <c r="G902" s="181">
        <v>9.0186140999999997E-2</v>
      </c>
      <c r="H902" s="181">
        <v>0.17988704799999999</v>
      </c>
      <c r="I902" s="120">
        <v>0.32816600000000001</v>
      </c>
      <c r="J902" s="28" t="s">
        <v>1649</v>
      </c>
      <c r="K902" s="135" t="e">
        <f t="shared" ref="K902:AB902" si="916">NA()</f>
        <v>#N/A</v>
      </c>
      <c r="L902" s="135" t="e">
        <f t="shared" si="916"/>
        <v>#N/A</v>
      </c>
      <c r="M902" s="164" t="e">
        <f t="shared" si="916"/>
        <v>#N/A</v>
      </c>
      <c r="N902" s="164" t="e">
        <f t="shared" si="916"/>
        <v>#N/A</v>
      </c>
      <c r="O902" s="165" t="e">
        <f t="shared" si="916"/>
        <v>#N/A</v>
      </c>
      <c r="P902" s="135" t="e">
        <f t="shared" si="916"/>
        <v>#N/A</v>
      </c>
      <c r="Q902" s="164" t="e">
        <f t="shared" si="916"/>
        <v>#N/A</v>
      </c>
      <c r="R902" s="164" t="e">
        <f t="shared" si="916"/>
        <v>#N/A</v>
      </c>
      <c r="S902" s="164" t="e">
        <f t="shared" si="916"/>
        <v>#N/A</v>
      </c>
      <c r="T902" s="164" t="e">
        <f t="shared" si="916"/>
        <v>#N/A</v>
      </c>
      <c r="U902" s="164" t="e">
        <f t="shared" si="916"/>
        <v>#N/A</v>
      </c>
      <c r="V902" s="135" t="e">
        <f t="shared" si="916"/>
        <v>#N/A</v>
      </c>
      <c r="W902" s="135" t="e">
        <f t="shared" si="916"/>
        <v>#N/A</v>
      </c>
      <c r="X902" s="135" t="e">
        <f t="shared" si="916"/>
        <v>#N/A</v>
      </c>
      <c r="Y902" s="135" t="e">
        <f t="shared" si="916"/>
        <v>#N/A</v>
      </c>
      <c r="Z902" s="135" t="e">
        <f t="shared" si="916"/>
        <v>#N/A</v>
      </c>
      <c r="AA902" s="135" t="e">
        <f t="shared" si="916"/>
        <v>#N/A</v>
      </c>
      <c r="AB902" s="135" t="e">
        <f t="shared" si="916"/>
        <v>#N/A</v>
      </c>
    </row>
    <row r="903" spans="1:28" ht="15.5">
      <c r="A903" s="29" t="s">
        <v>193</v>
      </c>
      <c r="B903" s="30" t="str">
        <f t="shared" si="0"/>
        <v>PhilippinesLupao</v>
      </c>
      <c r="C903" s="29" t="s">
        <v>30</v>
      </c>
      <c r="D903" s="30" t="s">
        <v>470</v>
      </c>
      <c r="E903" s="120">
        <v>0.25232900000000003</v>
      </c>
      <c r="F903" s="181">
        <v>5.0698821999999998E-2</v>
      </c>
      <c r="G903" s="181">
        <v>9.4546451000000004E-2</v>
      </c>
      <c r="H903" s="181">
        <v>0.17870192700000001</v>
      </c>
      <c r="I903" s="120">
        <v>0.32326199999999999</v>
      </c>
      <c r="J903" s="28" t="s">
        <v>1649</v>
      </c>
      <c r="K903" s="135" t="e">
        <f t="shared" ref="K903:AB903" si="917">NA()</f>
        <v>#N/A</v>
      </c>
      <c r="L903" s="135" t="e">
        <f t="shared" si="917"/>
        <v>#N/A</v>
      </c>
      <c r="M903" s="164" t="e">
        <f t="shared" si="917"/>
        <v>#N/A</v>
      </c>
      <c r="N903" s="164" t="e">
        <f t="shared" si="917"/>
        <v>#N/A</v>
      </c>
      <c r="O903" s="165" t="e">
        <f t="shared" si="917"/>
        <v>#N/A</v>
      </c>
      <c r="P903" s="135" t="e">
        <f t="shared" si="917"/>
        <v>#N/A</v>
      </c>
      <c r="Q903" s="164" t="e">
        <f t="shared" si="917"/>
        <v>#N/A</v>
      </c>
      <c r="R903" s="164" t="e">
        <f t="shared" si="917"/>
        <v>#N/A</v>
      </c>
      <c r="S903" s="164" t="e">
        <f t="shared" si="917"/>
        <v>#N/A</v>
      </c>
      <c r="T903" s="164" t="e">
        <f t="shared" si="917"/>
        <v>#N/A</v>
      </c>
      <c r="U903" s="164" t="e">
        <f t="shared" si="917"/>
        <v>#N/A</v>
      </c>
      <c r="V903" s="135" t="e">
        <f t="shared" si="917"/>
        <v>#N/A</v>
      </c>
      <c r="W903" s="135" t="e">
        <f t="shared" si="917"/>
        <v>#N/A</v>
      </c>
      <c r="X903" s="135" t="e">
        <f t="shared" si="917"/>
        <v>#N/A</v>
      </c>
      <c r="Y903" s="135" t="e">
        <f t="shared" si="917"/>
        <v>#N/A</v>
      </c>
      <c r="Z903" s="135" t="e">
        <f t="shared" si="917"/>
        <v>#N/A</v>
      </c>
      <c r="AA903" s="135" t="e">
        <f t="shared" si="917"/>
        <v>#N/A</v>
      </c>
      <c r="AB903" s="135" t="e">
        <f t="shared" si="917"/>
        <v>#N/A</v>
      </c>
    </row>
    <row r="904" spans="1:28" ht="15.5">
      <c r="A904" s="29" t="s">
        <v>193</v>
      </c>
      <c r="B904" s="30" t="str">
        <f t="shared" si="0"/>
        <v>PhilippinesLupi</v>
      </c>
      <c r="C904" s="29" t="s">
        <v>30</v>
      </c>
      <c r="D904" s="30" t="s">
        <v>728</v>
      </c>
      <c r="E904" s="120">
        <v>0.232039</v>
      </c>
      <c r="F904" s="181">
        <v>6.0248080000000002E-2</v>
      </c>
      <c r="G904" s="181">
        <v>0.11089004299999999</v>
      </c>
      <c r="H904" s="181">
        <v>0.19451611899999999</v>
      </c>
      <c r="I904" s="120">
        <v>0.29281600000000002</v>
      </c>
      <c r="J904" s="28" t="s">
        <v>1649</v>
      </c>
      <c r="K904" s="135" t="e">
        <f t="shared" ref="K904:AB904" si="918">NA()</f>
        <v>#N/A</v>
      </c>
      <c r="L904" s="135" t="e">
        <f t="shared" si="918"/>
        <v>#N/A</v>
      </c>
      <c r="M904" s="164" t="e">
        <f t="shared" si="918"/>
        <v>#N/A</v>
      </c>
      <c r="N904" s="164" t="e">
        <f t="shared" si="918"/>
        <v>#N/A</v>
      </c>
      <c r="O904" s="165" t="e">
        <f t="shared" si="918"/>
        <v>#N/A</v>
      </c>
      <c r="P904" s="135" t="e">
        <f t="shared" si="918"/>
        <v>#N/A</v>
      </c>
      <c r="Q904" s="164" t="e">
        <f t="shared" si="918"/>
        <v>#N/A</v>
      </c>
      <c r="R904" s="164" t="e">
        <f t="shared" si="918"/>
        <v>#N/A</v>
      </c>
      <c r="S904" s="164" t="e">
        <f t="shared" si="918"/>
        <v>#N/A</v>
      </c>
      <c r="T904" s="164" t="e">
        <f t="shared" si="918"/>
        <v>#N/A</v>
      </c>
      <c r="U904" s="164" t="e">
        <f t="shared" si="918"/>
        <v>#N/A</v>
      </c>
      <c r="V904" s="135" t="e">
        <f t="shared" si="918"/>
        <v>#N/A</v>
      </c>
      <c r="W904" s="135" t="e">
        <f t="shared" si="918"/>
        <v>#N/A</v>
      </c>
      <c r="X904" s="135" t="e">
        <f t="shared" si="918"/>
        <v>#N/A</v>
      </c>
      <c r="Y904" s="135" t="e">
        <f t="shared" si="918"/>
        <v>#N/A</v>
      </c>
      <c r="Z904" s="135" t="e">
        <f t="shared" si="918"/>
        <v>#N/A</v>
      </c>
      <c r="AA904" s="135" t="e">
        <f t="shared" si="918"/>
        <v>#N/A</v>
      </c>
      <c r="AB904" s="135" t="e">
        <f t="shared" si="918"/>
        <v>#N/A</v>
      </c>
    </row>
    <row r="905" spans="1:28" ht="15.5">
      <c r="A905" s="29" t="s">
        <v>193</v>
      </c>
      <c r="B905" s="30" t="str">
        <f t="shared" si="0"/>
        <v>PhilippinesLupon</v>
      </c>
      <c r="C905" s="29" t="s">
        <v>30</v>
      </c>
      <c r="D905" s="30" t="s">
        <v>1357</v>
      </c>
      <c r="E905" s="120">
        <v>0.234795</v>
      </c>
      <c r="F905" s="181">
        <v>5.2321958000000002E-2</v>
      </c>
      <c r="G905" s="181">
        <v>0.10008360600000001</v>
      </c>
      <c r="H905" s="181">
        <v>0.187048719</v>
      </c>
      <c r="I905" s="120">
        <v>0.31514799999999998</v>
      </c>
      <c r="J905" s="28" t="s">
        <v>1649</v>
      </c>
      <c r="K905" s="135" t="e">
        <f t="shared" ref="K905:AB905" si="919">NA()</f>
        <v>#N/A</v>
      </c>
      <c r="L905" s="135" t="e">
        <f t="shared" si="919"/>
        <v>#N/A</v>
      </c>
      <c r="M905" s="164" t="e">
        <f t="shared" si="919"/>
        <v>#N/A</v>
      </c>
      <c r="N905" s="164" t="e">
        <f t="shared" si="919"/>
        <v>#N/A</v>
      </c>
      <c r="O905" s="165" t="e">
        <f t="shared" si="919"/>
        <v>#N/A</v>
      </c>
      <c r="P905" s="135" t="e">
        <f t="shared" si="919"/>
        <v>#N/A</v>
      </c>
      <c r="Q905" s="164" t="e">
        <f t="shared" si="919"/>
        <v>#N/A</v>
      </c>
      <c r="R905" s="164" t="e">
        <f t="shared" si="919"/>
        <v>#N/A</v>
      </c>
      <c r="S905" s="164" t="e">
        <f t="shared" si="919"/>
        <v>#N/A</v>
      </c>
      <c r="T905" s="164" t="e">
        <f t="shared" si="919"/>
        <v>#N/A</v>
      </c>
      <c r="U905" s="164" t="e">
        <f t="shared" si="919"/>
        <v>#N/A</v>
      </c>
      <c r="V905" s="135" t="e">
        <f t="shared" si="919"/>
        <v>#N/A</v>
      </c>
      <c r="W905" s="135" t="e">
        <f t="shared" si="919"/>
        <v>#N/A</v>
      </c>
      <c r="X905" s="135" t="e">
        <f t="shared" si="919"/>
        <v>#N/A</v>
      </c>
      <c r="Y905" s="135" t="e">
        <f t="shared" si="919"/>
        <v>#N/A</v>
      </c>
      <c r="Z905" s="135" t="e">
        <f t="shared" si="919"/>
        <v>#N/A</v>
      </c>
      <c r="AA905" s="135" t="e">
        <f t="shared" si="919"/>
        <v>#N/A</v>
      </c>
      <c r="AB905" s="135" t="e">
        <f t="shared" si="919"/>
        <v>#N/A</v>
      </c>
    </row>
    <row r="906" spans="1:28" ht="15.5">
      <c r="A906" s="29" t="s">
        <v>193</v>
      </c>
      <c r="B906" s="30" t="str">
        <f t="shared" si="0"/>
        <v>PhilippinesLutayan</v>
      </c>
      <c r="C906" s="29" t="s">
        <v>30</v>
      </c>
      <c r="D906" s="30" t="s">
        <v>1415</v>
      </c>
      <c r="E906" s="120">
        <v>0.262403</v>
      </c>
      <c r="F906" s="181">
        <v>6.7984579000000003E-2</v>
      </c>
      <c r="G906" s="181">
        <v>0.129242095</v>
      </c>
      <c r="H906" s="181">
        <v>0.204080661</v>
      </c>
      <c r="I906" s="120">
        <v>0.263434</v>
      </c>
      <c r="J906" s="28" t="s">
        <v>1649</v>
      </c>
      <c r="K906" s="135" t="e">
        <f t="shared" ref="K906:AB906" si="920">NA()</f>
        <v>#N/A</v>
      </c>
      <c r="L906" s="135" t="e">
        <f t="shared" si="920"/>
        <v>#N/A</v>
      </c>
      <c r="M906" s="164" t="e">
        <f t="shared" si="920"/>
        <v>#N/A</v>
      </c>
      <c r="N906" s="164" t="e">
        <f t="shared" si="920"/>
        <v>#N/A</v>
      </c>
      <c r="O906" s="165" t="e">
        <f t="shared" si="920"/>
        <v>#N/A</v>
      </c>
      <c r="P906" s="135" t="e">
        <f t="shared" si="920"/>
        <v>#N/A</v>
      </c>
      <c r="Q906" s="164" t="e">
        <f t="shared" si="920"/>
        <v>#N/A</v>
      </c>
      <c r="R906" s="164" t="e">
        <f t="shared" si="920"/>
        <v>#N/A</v>
      </c>
      <c r="S906" s="164" t="e">
        <f t="shared" si="920"/>
        <v>#N/A</v>
      </c>
      <c r="T906" s="164" t="e">
        <f t="shared" si="920"/>
        <v>#N/A</v>
      </c>
      <c r="U906" s="164" t="e">
        <f t="shared" si="920"/>
        <v>#N/A</v>
      </c>
      <c r="V906" s="135" t="e">
        <f t="shared" si="920"/>
        <v>#N/A</v>
      </c>
      <c r="W906" s="135" t="e">
        <f t="shared" si="920"/>
        <v>#N/A</v>
      </c>
      <c r="X906" s="135" t="e">
        <f t="shared" si="920"/>
        <v>#N/A</v>
      </c>
      <c r="Y906" s="135" t="e">
        <f t="shared" si="920"/>
        <v>#N/A</v>
      </c>
      <c r="Z906" s="135" t="e">
        <f t="shared" si="920"/>
        <v>#N/A</v>
      </c>
      <c r="AA906" s="135" t="e">
        <f t="shared" si="920"/>
        <v>#N/A</v>
      </c>
      <c r="AB906" s="135" t="e">
        <f t="shared" si="920"/>
        <v>#N/A</v>
      </c>
    </row>
    <row r="907" spans="1:28" ht="15.5">
      <c r="A907" s="29" t="s">
        <v>193</v>
      </c>
      <c r="B907" s="30" t="str">
        <f t="shared" si="0"/>
        <v>PhilippinesLuuk</v>
      </c>
      <c r="C907" s="29" t="s">
        <v>30</v>
      </c>
      <c r="D907" s="30" t="s">
        <v>1657</v>
      </c>
      <c r="E907" s="120">
        <v>0.26385199999999998</v>
      </c>
      <c r="F907" s="181">
        <v>7.1357503000000003E-2</v>
      </c>
      <c r="G907" s="181">
        <v>0.12981157900000001</v>
      </c>
      <c r="H907" s="181">
        <v>0.187146322</v>
      </c>
      <c r="I907" s="120">
        <v>0.24379700000000001</v>
      </c>
      <c r="J907" s="28" t="s">
        <v>1649</v>
      </c>
      <c r="K907" s="135" t="e">
        <f t="shared" ref="K907:AB907" si="921">NA()</f>
        <v>#N/A</v>
      </c>
      <c r="L907" s="135" t="e">
        <f t="shared" si="921"/>
        <v>#N/A</v>
      </c>
      <c r="M907" s="164" t="e">
        <f t="shared" si="921"/>
        <v>#N/A</v>
      </c>
      <c r="N907" s="164" t="e">
        <f t="shared" si="921"/>
        <v>#N/A</v>
      </c>
      <c r="O907" s="165" t="e">
        <f t="shared" si="921"/>
        <v>#N/A</v>
      </c>
      <c r="P907" s="135" t="e">
        <f t="shared" si="921"/>
        <v>#N/A</v>
      </c>
      <c r="Q907" s="164" t="e">
        <f t="shared" si="921"/>
        <v>#N/A</v>
      </c>
      <c r="R907" s="164" t="e">
        <f t="shared" si="921"/>
        <v>#N/A</v>
      </c>
      <c r="S907" s="164" t="e">
        <f t="shared" si="921"/>
        <v>#N/A</v>
      </c>
      <c r="T907" s="164" t="e">
        <f t="shared" si="921"/>
        <v>#N/A</v>
      </c>
      <c r="U907" s="164" t="e">
        <f t="shared" si="921"/>
        <v>#N/A</v>
      </c>
      <c r="V907" s="135" t="e">
        <f t="shared" si="921"/>
        <v>#N/A</v>
      </c>
      <c r="W907" s="135" t="e">
        <f t="shared" si="921"/>
        <v>#N/A</v>
      </c>
      <c r="X907" s="135" t="e">
        <f t="shared" si="921"/>
        <v>#N/A</v>
      </c>
      <c r="Y907" s="135" t="e">
        <f t="shared" si="921"/>
        <v>#N/A</v>
      </c>
      <c r="Z907" s="135" t="e">
        <f t="shared" si="921"/>
        <v>#N/A</v>
      </c>
      <c r="AA907" s="135" t="e">
        <f t="shared" si="921"/>
        <v>#N/A</v>
      </c>
      <c r="AB907" s="135" t="e">
        <f t="shared" si="921"/>
        <v>#N/A</v>
      </c>
    </row>
    <row r="908" spans="1:28" ht="15.5">
      <c r="A908" s="29" t="s">
        <v>193</v>
      </c>
      <c r="B908" s="30" t="str">
        <f t="shared" si="0"/>
        <v>PhilippinesMaasim</v>
      </c>
      <c r="C908" s="29" t="s">
        <v>30</v>
      </c>
      <c r="D908" s="30" t="s">
        <v>1425</v>
      </c>
      <c r="E908" s="120">
        <v>0.240953</v>
      </c>
      <c r="F908" s="181">
        <v>5.7543552999999997E-2</v>
      </c>
      <c r="G908" s="181">
        <v>0.106242013</v>
      </c>
      <c r="H908" s="181">
        <v>0.196862178</v>
      </c>
      <c r="I908" s="120">
        <v>0.30021199999999998</v>
      </c>
      <c r="J908" s="28" t="s">
        <v>1649</v>
      </c>
      <c r="K908" s="135" t="e">
        <f t="shared" ref="K908:AB908" si="922">NA()</f>
        <v>#N/A</v>
      </c>
      <c r="L908" s="135" t="e">
        <f t="shared" si="922"/>
        <v>#N/A</v>
      </c>
      <c r="M908" s="164" t="e">
        <f t="shared" si="922"/>
        <v>#N/A</v>
      </c>
      <c r="N908" s="164" t="e">
        <f t="shared" si="922"/>
        <v>#N/A</v>
      </c>
      <c r="O908" s="165" t="e">
        <f t="shared" si="922"/>
        <v>#N/A</v>
      </c>
      <c r="P908" s="135" t="e">
        <f t="shared" si="922"/>
        <v>#N/A</v>
      </c>
      <c r="Q908" s="164" t="e">
        <f t="shared" si="922"/>
        <v>#N/A</v>
      </c>
      <c r="R908" s="164" t="e">
        <f t="shared" si="922"/>
        <v>#N/A</v>
      </c>
      <c r="S908" s="164" t="e">
        <f t="shared" si="922"/>
        <v>#N/A</v>
      </c>
      <c r="T908" s="164" t="e">
        <f t="shared" si="922"/>
        <v>#N/A</v>
      </c>
      <c r="U908" s="164" t="e">
        <f t="shared" si="922"/>
        <v>#N/A</v>
      </c>
      <c r="V908" s="135" t="e">
        <f t="shared" si="922"/>
        <v>#N/A</v>
      </c>
      <c r="W908" s="135" t="e">
        <f t="shared" si="922"/>
        <v>#N/A</v>
      </c>
      <c r="X908" s="135" t="e">
        <f t="shared" si="922"/>
        <v>#N/A</v>
      </c>
      <c r="Y908" s="135" t="e">
        <f t="shared" si="922"/>
        <v>#N/A</v>
      </c>
      <c r="Z908" s="135" t="e">
        <f t="shared" si="922"/>
        <v>#N/A</v>
      </c>
      <c r="AA908" s="135" t="e">
        <f t="shared" si="922"/>
        <v>#N/A</v>
      </c>
      <c r="AB908" s="135" t="e">
        <f t="shared" si="922"/>
        <v>#N/A</v>
      </c>
    </row>
    <row r="909" spans="1:28" ht="15.5">
      <c r="A909" s="29" t="s">
        <v>193</v>
      </c>
      <c r="B909" s="30" t="str">
        <f t="shared" si="0"/>
        <v>PhilippinesMaasin</v>
      </c>
      <c r="C909" s="29" t="s">
        <v>30</v>
      </c>
      <c r="D909" s="30" t="s">
        <v>872</v>
      </c>
      <c r="E909" s="120">
        <v>0.23798800000000001</v>
      </c>
      <c r="F909" s="181">
        <v>4.8318076000000001E-2</v>
      </c>
      <c r="G909" s="181">
        <v>9.6419479000000002E-2</v>
      </c>
      <c r="H909" s="181">
        <v>0.191105574</v>
      </c>
      <c r="I909" s="120">
        <v>0.32311400000000001</v>
      </c>
      <c r="J909" s="28" t="s">
        <v>1649</v>
      </c>
      <c r="K909" s="135" t="e">
        <f t="shared" ref="K909:AB909" si="923">NA()</f>
        <v>#N/A</v>
      </c>
      <c r="L909" s="135" t="e">
        <f t="shared" si="923"/>
        <v>#N/A</v>
      </c>
      <c r="M909" s="164" t="e">
        <f t="shared" si="923"/>
        <v>#N/A</v>
      </c>
      <c r="N909" s="164" t="e">
        <f t="shared" si="923"/>
        <v>#N/A</v>
      </c>
      <c r="O909" s="165" t="e">
        <f t="shared" si="923"/>
        <v>#N/A</v>
      </c>
      <c r="P909" s="135" t="e">
        <f t="shared" si="923"/>
        <v>#N/A</v>
      </c>
      <c r="Q909" s="164" t="e">
        <f t="shared" si="923"/>
        <v>#N/A</v>
      </c>
      <c r="R909" s="164" t="e">
        <f t="shared" si="923"/>
        <v>#N/A</v>
      </c>
      <c r="S909" s="164" t="e">
        <f t="shared" si="923"/>
        <v>#N/A</v>
      </c>
      <c r="T909" s="164" t="e">
        <f t="shared" si="923"/>
        <v>#N/A</v>
      </c>
      <c r="U909" s="164" t="e">
        <f t="shared" si="923"/>
        <v>#N/A</v>
      </c>
      <c r="V909" s="135" t="e">
        <f t="shared" si="923"/>
        <v>#N/A</v>
      </c>
      <c r="W909" s="135" t="e">
        <f t="shared" si="923"/>
        <v>#N/A</v>
      </c>
      <c r="X909" s="135" t="e">
        <f t="shared" si="923"/>
        <v>#N/A</v>
      </c>
      <c r="Y909" s="135" t="e">
        <f t="shared" si="923"/>
        <v>#N/A</v>
      </c>
      <c r="Z909" s="135" t="e">
        <f t="shared" si="923"/>
        <v>#N/A</v>
      </c>
      <c r="AA909" s="135" t="e">
        <f t="shared" si="923"/>
        <v>#N/A</v>
      </c>
      <c r="AB909" s="135" t="e">
        <f t="shared" si="923"/>
        <v>#N/A</v>
      </c>
    </row>
    <row r="910" spans="1:28" ht="15.5">
      <c r="A910" s="29" t="s">
        <v>193</v>
      </c>
      <c r="B910" s="30" t="str">
        <f t="shared" si="0"/>
        <v>PhilippinesMa-Ayon</v>
      </c>
      <c r="C910" s="29" t="s">
        <v>30</v>
      </c>
      <c r="D910" s="30" t="s">
        <v>836</v>
      </c>
      <c r="E910" s="120">
        <v>0.22993</v>
      </c>
      <c r="F910" s="181">
        <v>5.2504164999999998E-2</v>
      </c>
      <c r="G910" s="181">
        <v>0.10336838800000001</v>
      </c>
      <c r="H910" s="181">
        <v>0.18940024999999999</v>
      </c>
      <c r="I910" s="120">
        <v>0.31208399999999997</v>
      </c>
      <c r="J910" s="28" t="s">
        <v>1649</v>
      </c>
      <c r="K910" s="135" t="e">
        <f t="shared" ref="K910:AB910" si="924">NA()</f>
        <v>#N/A</v>
      </c>
      <c r="L910" s="135" t="e">
        <f t="shared" si="924"/>
        <v>#N/A</v>
      </c>
      <c r="M910" s="164" t="e">
        <f t="shared" si="924"/>
        <v>#N/A</v>
      </c>
      <c r="N910" s="164" t="e">
        <f t="shared" si="924"/>
        <v>#N/A</v>
      </c>
      <c r="O910" s="165" t="e">
        <f t="shared" si="924"/>
        <v>#N/A</v>
      </c>
      <c r="P910" s="135" t="e">
        <f t="shared" si="924"/>
        <v>#N/A</v>
      </c>
      <c r="Q910" s="164" t="e">
        <f t="shared" si="924"/>
        <v>#N/A</v>
      </c>
      <c r="R910" s="164" t="e">
        <f t="shared" si="924"/>
        <v>#N/A</v>
      </c>
      <c r="S910" s="164" t="e">
        <f t="shared" si="924"/>
        <v>#N/A</v>
      </c>
      <c r="T910" s="164" t="e">
        <f t="shared" si="924"/>
        <v>#N/A</v>
      </c>
      <c r="U910" s="164" t="e">
        <f t="shared" si="924"/>
        <v>#N/A</v>
      </c>
      <c r="V910" s="135" t="e">
        <f t="shared" si="924"/>
        <v>#N/A</v>
      </c>
      <c r="W910" s="135" t="e">
        <f t="shared" si="924"/>
        <v>#N/A</v>
      </c>
      <c r="X910" s="135" t="e">
        <f t="shared" si="924"/>
        <v>#N/A</v>
      </c>
      <c r="Y910" s="135" t="e">
        <f t="shared" si="924"/>
        <v>#N/A</v>
      </c>
      <c r="Z910" s="135" t="e">
        <f t="shared" si="924"/>
        <v>#N/A</v>
      </c>
      <c r="AA910" s="135" t="e">
        <f t="shared" si="924"/>
        <v>#N/A</v>
      </c>
      <c r="AB910" s="135" t="e">
        <f t="shared" si="924"/>
        <v>#N/A</v>
      </c>
    </row>
    <row r="911" spans="1:28" ht="15.5">
      <c r="A911" s="29" t="s">
        <v>193</v>
      </c>
      <c r="B911" s="30" t="str">
        <f t="shared" si="0"/>
        <v>PhilippinesMabalacat City</v>
      </c>
      <c r="C911" s="29" t="s">
        <v>30</v>
      </c>
      <c r="D911" s="30" t="s">
        <v>492</v>
      </c>
      <c r="E911" s="120">
        <v>0.27907999999999999</v>
      </c>
      <c r="F911" s="181">
        <v>4.8054418000000002E-2</v>
      </c>
      <c r="G911" s="181">
        <v>9.6403893000000004E-2</v>
      </c>
      <c r="H911" s="181">
        <v>0.19838197099999999</v>
      </c>
      <c r="I911" s="120">
        <v>0.31719399999999998</v>
      </c>
      <c r="J911" s="28" t="s">
        <v>1649</v>
      </c>
      <c r="K911" s="135" t="e">
        <f t="shared" ref="K911:AB911" si="925">NA()</f>
        <v>#N/A</v>
      </c>
      <c r="L911" s="135" t="e">
        <f t="shared" si="925"/>
        <v>#N/A</v>
      </c>
      <c r="M911" s="164" t="e">
        <f t="shared" si="925"/>
        <v>#N/A</v>
      </c>
      <c r="N911" s="164" t="e">
        <f t="shared" si="925"/>
        <v>#N/A</v>
      </c>
      <c r="O911" s="165" t="e">
        <f t="shared" si="925"/>
        <v>#N/A</v>
      </c>
      <c r="P911" s="135" t="e">
        <f t="shared" si="925"/>
        <v>#N/A</v>
      </c>
      <c r="Q911" s="164" t="e">
        <f t="shared" si="925"/>
        <v>#N/A</v>
      </c>
      <c r="R911" s="164" t="e">
        <f t="shared" si="925"/>
        <v>#N/A</v>
      </c>
      <c r="S911" s="164" t="e">
        <f t="shared" si="925"/>
        <v>#N/A</v>
      </c>
      <c r="T911" s="164" t="e">
        <f t="shared" si="925"/>
        <v>#N/A</v>
      </c>
      <c r="U911" s="164" t="e">
        <f t="shared" si="925"/>
        <v>#N/A</v>
      </c>
      <c r="V911" s="135" t="e">
        <f t="shared" si="925"/>
        <v>#N/A</v>
      </c>
      <c r="W911" s="135" t="e">
        <f t="shared" si="925"/>
        <v>#N/A</v>
      </c>
      <c r="X911" s="135" t="e">
        <f t="shared" si="925"/>
        <v>#N/A</v>
      </c>
      <c r="Y911" s="135" t="e">
        <f t="shared" si="925"/>
        <v>#N/A</v>
      </c>
      <c r="Z911" s="135" t="e">
        <f t="shared" si="925"/>
        <v>#N/A</v>
      </c>
      <c r="AA911" s="135" t="e">
        <f t="shared" si="925"/>
        <v>#N/A</v>
      </c>
      <c r="AB911" s="135" t="e">
        <f t="shared" si="925"/>
        <v>#N/A</v>
      </c>
    </row>
    <row r="912" spans="1:28" ht="15.5">
      <c r="A912" s="29" t="s">
        <v>193</v>
      </c>
      <c r="B912" s="30" t="str">
        <f t="shared" si="0"/>
        <v>PhilippinesMabinay</v>
      </c>
      <c r="C912" s="29" t="s">
        <v>30</v>
      </c>
      <c r="D912" s="30" t="s">
        <v>1868</v>
      </c>
      <c r="E912" s="120">
        <v>0.239399</v>
      </c>
      <c r="F912" s="181">
        <v>5.5323087999999999E-2</v>
      </c>
      <c r="G912" s="181">
        <v>0.10473726899999999</v>
      </c>
      <c r="H912" s="181">
        <v>0.19981233500000001</v>
      </c>
      <c r="I912" s="120">
        <v>0.30854399999999998</v>
      </c>
      <c r="J912" s="28" t="s">
        <v>1649</v>
      </c>
      <c r="K912" s="135" t="e">
        <f t="shared" ref="K912:AB912" si="926">NA()</f>
        <v>#N/A</v>
      </c>
      <c r="L912" s="135" t="e">
        <f t="shared" si="926"/>
        <v>#N/A</v>
      </c>
      <c r="M912" s="164" t="e">
        <f t="shared" si="926"/>
        <v>#N/A</v>
      </c>
      <c r="N912" s="164" t="e">
        <f t="shared" si="926"/>
        <v>#N/A</v>
      </c>
      <c r="O912" s="165" t="e">
        <f t="shared" si="926"/>
        <v>#N/A</v>
      </c>
      <c r="P912" s="135" t="e">
        <f t="shared" si="926"/>
        <v>#N/A</v>
      </c>
      <c r="Q912" s="164" t="e">
        <f t="shared" si="926"/>
        <v>#N/A</v>
      </c>
      <c r="R912" s="164" t="e">
        <f t="shared" si="926"/>
        <v>#N/A</v>
      </c>
      <c r="S912" s="164" t="e">
        <f t="shared" si="926"/>
        <v>#N/A</v>
      </c>
      <c r="T912" s="164" t="e">
        <f t="shared" si="926"/>
        <v>#N/A</v>
      </c>
      <c r="U912" s="164" t="e">
        <f t="shared" si="926"/>
        <v>#N/A</v>
      </c>
      <c r="V912" s="135" t="e">
        <f t="shared" si="926"/>
        <v>#N/A</v>
      </c>
      <c r="W912" s="135" t="e">
        <f t="shared" si="926"/>
        <v>#N/A</v>
      </c>
      <c r="X912" s="135" t="e">
        <f t="shared" si="926"/>
        <v>#N/A</v>
      </c>
      <c r="Y912" s="135" t="e">
        <f t="shared" si="926"/>
        <v>#N/A</v>
      </c>
      <c r="Z912" s="135" t="e">
        <f t="shared" si="926"/>
        <v>#N/A</v>
      </c>
      <c r="AA912" s="135" t="e">
        <f t="shared" si="926"/>
        <v>#N/A</v>
      </c>
      <c r="AB912" s="135" t="e">
        <f t="shared" si="926"/>
        <v>#N/A</v>
      </c>
    </row>
    <row r="913" spans="1:28" ht="15.5">
      <c r="A913" s="29" t="s">
        <v>193</v>
      </c>
      <c r="B913" s="30" t="str">
        <f t="shared" si="0"/>
        <v>PhilippinesMabini</v>
      </c>
      <c r="C913" s="29" t="s">
        <v>30</v>
      </c>
      <c r="D913" s="30" t="s">
        <v>300</v>
      </c>
      <c r="E913" s="120">
        <v>0.24477599999999999</v>
      </c>
      <c r="F913" s="181">
        <v>4.9048875999999998E-2</v>
      </c>
      <c r="G913" s="181">
        <v>9.3359960000000006E-2</v>
      </c>
      <c r="H913" s="181">
        <v>0.174697138</v>
      </c>
      <c r="I913" s="120">
        <v>0.31497700000000001</v>
      </c>
      <c r="J913" s="28" t="s">
        <v>1649</v>
      </c>
      <c r="K913" s="135" t="e">
        <f t="shared" ref="K913:AB913" si="927">NA()</f>
        <v>#N/A</v>
      </c>
      <c r="L913" s="135" t="e">
        <f t="shared" si="927"/>
        <v>#N/A</v>
      </c>
      <c r="M913" s="164" t="e">
        <f t="shared" si="927"/>
        <v>#N/A</v>
      </c>
      <c r="N913" s="164" t="e">
        <f t="shared" si="927"/>
        <v>#N/A</v>
      </c>
      <c r="O913" s="165" t="e">
        <f t="shared" si="927"/>
        <v>#N/A</v>
      </c>
      <c r="P913" s="135" t="e">
        <f t="shared" si="927"/>
        <v>#N/A</v>
      </c>
      <c r="Q913" s="164" t="e">
        <f t="shared" si="927"/>
        <v>#N/A</v>
      </c>
      <c r="R913" s="164" t="e">
        <f t="shared" si="927"/>
        <v>#N/A</v>
      </c>
      <c r="S913" s="164" t="e">
        <f t="shared" si="927"/>
        <v>#N/A</v>
      </c>
      <c r="T913" s="164" t="e">
        <f t="shared" si="927"/>
        <v>#N/A</v>
      </c>
      <c r="U913" s="164" t="e">
        <f t="shared" si="927"/>
        <v>#N/A</v>
      </c>
      <c r="V913" s="135" t="e">
        <f t="shared" si="927"/>
        <v>#N/A</v>
      </c>
      <c r="W913" s="135" t="e">
        <f t="shared" si="927"/>
        <v>#N/A</v>
      </c>
      <c r="X913" s="135" t="e">
        <f t="shared" si="927"/>
        <v>#N/A</v>
      </c>
      <c r="Y913" s="135" t="e">
        <f t="shared" si="927"/>
        <v>#N/A</v>
      </c>
      <c r="Z913" s="135" t="e">
        <f t="shared" si="927"/>
        <v>#N/A</v>
      </c>
      <c r="AA913" s="135" t="e">
        <f t="shared" si="927"/>
        <v>#N/A</v>
      </c>
      <c r="AB913" s="135" t="e">
        <f t="shared" si="927"/>
        <v>#N/A</v>
      </c>
    </row>
    <row r="914" spans="1:28" ht="15.5">
      <c r="A914" s="29" t="s">
        <v>193</v>
      </c>
      <c r="B914" s="30" t="str">
        <f t="shared" si="0"/>
        <v>PhilippinesMabini (Doña Alicia)</v>
      </c>
      <c r="C914" s="29" t="s">
        <v>30</v>
      </c>
      <c r="D914" s="30" t="s">
        <v>1363</v>
      </c>
      <c r="E914" s="120">
        <v>0.255438</v>
      </c>
      <c r="F914" s="181">
        <v>5.0557151000000002E-2</v>
      </c>
      <c r="G914" s="181">
        <v>9.9995133999999999E-2</v>
      </c>
      <c r="H914" s="181">
        <v>0.199479344</v>
      </c>
      <c r="I914" s="120">
        <v>0.31738100000000002</v>
      </c>
      <c r="J914" s="28" t="s">
        <v>1649</v>
      </c>
      <c r="K914" s="135" t="e">
        <f t="shared" ref="K914:AB914" si="928">NA()</f>
        <v>#N/A</v>
      </c>
      <c r="L914" s="135" t="e">
        <f t="shared" si="928"/>
        <v>#N/A</v>
      </c>
      <c r="M914" s="164" t="e">
        <f t="shared" si="928"/>
        <v>#N/A</v>
      </c>
      <c r="N914" s="164" t="e">
        <f t="shared" si="928"/>
        <v>#N/A</v>
      </c>
      <c r="O914" s="165" t="e">
        <f t="shared" si="928"/>
        <v>#N/A</v>
      </c>
      <c r="P914" s="135" t="e">
        <f t="shared" si="928"/>
        <v>#N/A</v>
      </c>
      <c r="Q914" s="164" t="e">
        <f t="shared" si="928"/>
        <v>#N/A</v>
      </c>
      <c r="R914" s="164" t="e">
        <f t="shared" si="928"/>
        <v>#N/A</v>
      </c>
      <c r="S914" s="164" t="e">
        <f t="shared" si="928"/>
        <v>#N/A</v>
      </c>
      <c r="T914" s="164" t="e">
        <f t="shared" si="928"/>
        <v>#N/A</v>
      </c>
      <c r="U914" s="164" t="e">
        <f t="shared" si="928"/>
        <v>#N/A</v>
      </c>
      <c r="V914" s="135" t="e">
        <f t="shared" si="928"/>
        <v>#N/A</v>
      </c>
      <c r="W914" s="135" t="e">
        <f t="shared" si="928"/>
        <v>#N/A</v>
      </c>
      <c r="X914" s="135" t="e">
        <f t="shared" si="928"/>
        <v>#N/A</v>
      </c>
      <c r="Y914" s="135" t="e">
        <f t="shared" si="928"/>
        <v>#N/A</v>
      </c>
      <c r="Z914" s="135" t="e">
        <f t="shared" si="928"/>
        <v>#N/A</v>
      </c>
      <c r="AA914" s="135" t="e">
        <f t="shared" si="928"/>
        <v>#N/A</v>
      </c>
      <c r="AB914" s="135" t="e">
        <f t="shared" si="928"/>
        <v>#N/A</v>
      </c>
    </row>
    <row r="915" spans="1:28" ht="15.5">
      <c r="A915" s="29" t="s">
        <v>193</v>
      </c>
      <c r="B915" s="30" t="str">
        <f t="shared" si="0"/>
        <v>PhilippinesMabitac</v>
      </c>
      <c r="C915" s="29" t="s">
        <v>30</v>
      </c>
      <c r="D915" s="30" t="s">
        <v>612</v>
      </c>
      <c r="E915" s="120">
        <v>0.247784</v>
      </c>
      <c r="F915" s="181">
        <v>4.9293717000000001E-2</v>
      </c>
      <c r="G915" s="181">
        <v>9.4836824E-2</v>
      </c>
      <c r="H915" s="181">
        <v>0.19249878200000001</v>
      </c>
      <c r="I915" s="120">
        <v>0.30540699999999998</v>
      </c>
      <c r="J915" s="28" t="s">
        <v>1649</v>
      </c>
      <c r="K915" s="135" t="e">
        <f t="shared" ref="K915:AB915" si="929">NA()</f>
        <v>#N/A</v>
      </c>
      <c r="L915" s="135" t="e">
        <f t="shared" si="929"/>
        <v>#N/A</v>
      </c>
      <c r="M915" s="164" t="e">
        <f t="shared" si="929"/>
        <v>#N/A</v>
      </c>
      <c r="N915" s="164" t="e">
        <f t="shared" si="929"/>
        <v>#N/A</v>
      </c>
      <c r="O915" s="165" t="e">
        <f t="shared" si="929"/>
        <v>#N/A</v>
      </c>
      <c r="P915" s="135" t="e">
        <f t="shared" si="929"/>
        <v>#N/A</v>
      </c>
      <c r="Q915" s="164" t="e">
        <f t="shared" si="929"/>
        <v>#N/A</v>
      </c>
      <c r="R915" s="164" t="e">
        <f t="shared" si="929"/>
        <v>#N/A</v>
      </c>
      <c r="S915" s="164" t="e">
        <f t="shared" si="929"/>
        <v>#N/A</v>
      </c>
      <c r="T915" s="164" t="e">
        <f t="shared" si="929"/>
        <v>#N/A</v>
      </c>
      <c r="U915" s="164" t="e">
        <f t="shared" si="929"/>
        <v>#N/A</v>
      </c>
      <c r="V915" s="135" t="e">
        <f t="shared" si="929"/>
        <v>#N/A</v>
      </c>
      <c r="W915" s="135" t="e">
        <f t="shared" si="929"/>
        <v>#N/A</v>
      </c>
      <c r="X915" s="135" t="e">
        <f t="shared" si="929"/>
        <v>#N/A</v>
      </c>
      <c r="Y915" s="135" t="e">
        <f t="shared" si="929"/>
        <v>#N/A</v>
      </c>
      <c r="Z915" s="135" t="e">
        <f t="shared" si="929"/>
        <v>#N/A</v>
      </c>
      <c r="AA915" s="135" t="e">
        <f t="shared" si="929"/>
        <v>#N/A</v>
      </c>
      <c r="AB915" s="135" t="e">
        <f t="shared" si="929"/>
        <v>#N/A</v>
      </c>
    </row>
    <row r="916" spans="1:28" ht="15.5">
      <c r="A916" s="29" t="s">
        <v>193</v>
      </c>
      <c r="B916" s="30" t="str">
        <f t="shared" si="0"/>
        <v>PhilippinesMabuhay</v>
      </c>
      <c r="C916" s="29" t="s">
        <v>30</v>
      </c>
      <c r="D916" s="30" t="s">
        <v>1191</v>
      </c>
      <c r="E916" s="120">
        <v>0.25025799999999998</v>
      </c>
      <c r="F916" s="181">
        <v>6.9378898999999994E-2</v>
      </c>
      <c r="G916" s="181">
        <v>0.131055058</v>
      </c>
      <c r="H916" s="181">
        <v>0.219826417</v>
      </c>
      <c r="I916" s="120">
        <v>0.258828</v>
      </c>
      <c r="J916" s="28" t="s">
        <v>1649</v>
      </c>
      <c r="K916" s="135" t="e">
        <f t="shared" ref="K916:AB916" si="930">NA()</f>
        <v>#N/A</v>
      </c>
      <c r="L916" s="135" t="e">
        <f t="shared" si="930"/>
        <v>#N/A</v>
      </c>
      <c r="M916" s="164" t="e">
        <f t="shared" si="930"/>
        <v>#N/A</v>
      </c>
      <c r="N916" s="164" t="e">
        <f t="shared" si="930"/>
        <v>#N/A</v>
      </c>
      <c r="O916" s="165" t="e">
        <f t="shared" si="930"/>
        <v>#N/A</v>
      </c>
      <c r="P916" s="135" t="e">
        <f t="shared" si="930"/>
        <v>#N/A</v>
      </c>
      <c r="Q916" s="164" t="e">
        <f t="shared" si="930"/>
        <v>#N/A</v>
      </c>
      <c r="R916" s="164" t="e">
        <f t="shared" si="930"/>
        <v>#N/A</v>
      </c>
      <c r="S916" s="164" t="e">
        <f t="shared" si="930"/>
        <v>#N/A</v>
      </c>
      <c r="T916" s="164" t="e">
        <f t="shared" si="930"/>
        <v>#N/A</v>
      </c>
      <c r="U916" s="164" t="e">
        <f t="shared" si="930"/>
        <v>#N/A</v>
      </c>
      <c r="V916" s="135" t="e">
        <f t="shared" si="930"/>
        <v>#N/A</v>
      </c>
      <c r="W916" s="135" t="e">
        <f t="shared" si="930"/>
        <v>#N/A</v>
      </c>
      <c r="X916" s="135" t="e">
        <f t="shared" si="930"/>
        <v>#N/A</v>
      </c>
      <c r="Y916" s="135" t="e">
        <f t="shared" si="930"/>
        <v>#N/A</v>
      </c>
      <c r="Z916" s="135" t="e">
        <f t="shared" si="930"/>
        <v>#N/A</v>
      </c>
      <c r="AA916" s="135" t="e">
        <f t="shared" si="930"/>
        <v>#N/A</v>
      </c>
      <c r="AB916" s="135" t="e">
        <f t="shared" si="930"/>
        <v>#N/A</v>
      </c>
    </row>
    <row r="917" spans="1:28" ht="15.5">
      <c r="A917" s="29" t="s">
        <v>193</v>
      </c>
      <c r="B917" s="30" t="str">
        <f t="shared" si="0"/>
        <v>PhilippinesMacabebe</v>
      </c>
      <c r="C917" s="29" t="s">
        <v>30</v>
      </c>
      <c r="D917" s="30" t="s">
        <v>493</v>
      </c>
      <c r="E917" s="120">
        <v>0.25529299999999999</v>
      </c>
      <c r="F917" s="181">
        <v>4.9808832999999997E-2</v>
      </c>
      <c r="G917" s="181">
        <v>9.8233354999999994E-2</v>
      </c>
      <c r="H917" s="181">
        <v>0.196862228</v>
      </c>
      <c r="I917" s="120">
        <v>0.32199100000000003</v>
      </c>
      <c r="J917" s="28" t="s">
        <v>1649</v>
      </c>
      <c r="K917" s="135" t="e">
        <f t="shared" ref="K917:AB917" si="931">NA()</f>
        <v>#N/A</v>
      </c>
      <c r="L917" s="135" t="e">
        <f t="shared" si="931"/>
        <v>#N/A</v>
      </c>
      <c r="M917" s="164" t="e">
        <f t="shared" si="931"/>
        <v>#N/A</v>
      </c>
      <c r="N917" s="164" t="e">
        <f t="shared" si="931"/>
        <v>#N/A</v>
      </c>
      <c r="O917" s="165" t="e">
        <f t="shared" si="931"/>
        <v>#N/A</v>
      </c>
      <c r="P917" s="135" t="e">
        <f t="shared" si="931"/>
        <v>#N/A</v>
      </c>
      <c r="Q917" s="164" t="e">
        <f t="shared" si="931"/>
        <v>#N/A</v>
      </c>
      <c r="R917" s="164" t="e">
        <f t="shared" si="931"/>
        <v>#N/A</v>
      </c>
      <c r="S917" s="164" t="e">
        <f t="shared" si="931"/>
        <v>#N/A</v>
      </c>
      <c r="T917" s="164" t="e">
        <f t="shared" si="931"/>
        <v>#N/A</v>
      </c>
      <c r="U917" s="164" t="e">
        <f t="shared" si="931"/>
        <v>#N/A</v>
      </c>
      <c r="V917" s="135" t="e">
        <f t="shared" si="931"/>
        <v>#N/A</v>
      </c>
      <c r="W917" s="135" t="e">
        <f t="shared" si="931"/>
        <v>#N/A</v>
      </c>
      <c r="X917" s="135" t="e">
        <f t="shared" si="931"/>
        <v>#N/A</v>
      </c>
      <c r="Y917" s="135" t="e">
        <f t="shared" si="931"/>
        <v>#N/A</v>
      </c>
      <c r="Z917" s="135" t="e">
        <f t="shared" si="931"/>
        <v>#N/A</v>
      </c>
      <c r="AA917" s="135" t="e">
        <f t="shared" si="931"/>
        <v>#N/A</v>
      </c>
      <c r="AB917" s="135" t="e">
        <f t="shared" si="931"/>
        <v>#N/A</v>
      </c>
    </row>
    <row r="918" spans="1:28" ht="15.5">
      <c r="A918" s="29" t="s">
        <v>193</v>
      </c>
      <c r="B918" s="30" t="str">
        <f t="shared" si="0"/>
        <v>PhilippinesMacalelon</v>
      </c>
      <c r="C918" s="29" t="s">
        <v>30</v>
      </c>
      <c r="D918" s="30" t="s">
        <v>642</v>
      </c>
      <c r="E918" s="120">
        <v>0.24215999999999999</v>
      </c>
      <c r="F918" s="181">
        <v>5.4278416000000003E-2</v>
      </c>
      <c r="G918" s="181">
        <v>0.10543493700000001</v>
      </c>
      <c r="H918" s="181">
        <v>0.19675039</v>
      </c>
      <c r="I918" s="120">
        <v>0.30810999999999999</v>
      </c>
      <c r="J918" s="28" t="s">
        <v>1649</v>
      </c>
      <c r="K918" s="135" t="e">
        <f t="shared" ref="K918:AB918" si="932">NA()</f>
        <v>#N/A</v>
      </c>
      <c r="L918" s="135" t="e">
        <f t="shared" si="932"/>
        <v>#N/A</v>
      </c>
      <c r="M918" s="164" t="e">
        <f t="shared" si="932"/>
        <v>#N/A</v>
      </c>
      <c r="N918" s="164" t="e">
        <f t="shared" si="932"/>
        <v>#N/A</v>
      </c>
      <c r="O918" s="165" t="e">
        <f t="shared" si="932"/>
        <v>#N/A</v>
      </c>
      <c r="P918" s="135" t="e">
        <f t="shared" si="932"/>
        <v>#N/A</v>
      </c>
      <c r="Q918" s="164" t="e">
        <f t="shared" si="932"/>
        <v>#N/A</v>
      </c>
      <c r="R918" s="164" t="e">
        <f t="shared" si="932"/>
        <v>#N/A</v>
      </c>
      <c r="S918" s="164" t="e">
        <f t="shared" si="932"/>
        <v>#N/A</v>
      </c>
      <c r="T918" s="164" t="e">
        <f t="shared" si="932"/>
        <v>#N/A</v>
      </c>
      <c r="U918" s="164" t="e">
        <f t="shared" si="932"/>
        <v>#N/A</v>
      </c>
      <c r="V918" s="135" t="e">
        <f t="shared" si="932"/>
        <v>#N/A</v>
      </c>
      <c r="W918" s="135" t="e">
        <f t="shared" si="932"/>
        <v>#N/A</v>
      </c>
      <c r="X918" s="135" t="e">
        <f t="shared" si="932"/>
        <v>#N/A</v>
      </c>
      <c r="Y918" s="135" t="e">
        <f t="shared" si="932"/>
        <v>#N/A</v>
      </c>
      <c r="Z918" s="135" t="e">
        <f t="shared" si="932"/>
        <v>#N/A</v>
      </c>
      <c r="AA918" s="135" t="e">
        <f t="shared" si="932"/>
        <v>#N/A</v>
      </c>
      <c r="AB918" s="135" t="e">
        <f t="shared" si="932"/>
        <v>#N/A</v>
      </c>
    </row>
    <row r="919" spans="1:28" ht="15.5">
      <c r="A919" s="29" t="s">
        <v>193</v>
      </c>
      <c r="B919" s="30" t="str">
        <f t="shared" si="0"/>
        <v>PhilippinesMacarthur</v>
      </c>
      <c r="C919" s="29" t="s">
        <v>30</v>
      </c>
      <c r="D919" s="30" t="s">
        <v>1040</v>
      </c>
      <c r="E919" s="120">
        <v>0.23091800000000001</v>
      </c>
      <c r="F919" s="181">
        <v>5.3038518E-2</v>
      </c>
      <c r="G919" s="181">
        <v>0.101315355</v>
      </c>
      <c r="H919" s="181">
        <v>0.193531658</v>
      </c>
      <c r="I919" s="120">
        <v>0.29319699999999999</v>
      </c>
      <c r="J919" s="28" t="s">
        <v>1649</v>
      </c>
      <c r="K919" s="135" t="e">
        <f t="shared" ref="K919:AB919" si="933">NA()</f>
        <v>#N/A</v>
      </c>
      <c r="L919" s="135" t="e">
        <f t="shared" si="933"/>
        <v>#N/A</v>
      </c>
      <c r="M919" s="164" t="e">
        <f t="shared" si="933"/>
        <v>#N/A</v>
      </c>
      <c r="N919" s="164" t="e">
        <f t="shared" si="933"/>
        <v>#N/A</v>
      </c>
      <c r="O919" s="165" t="e">
        <f t="shared" si="933"/>
        <v>#N/A</v>
      </c>
      <c r="P919" s="135" t="e">
        <f t="shared" si="933"/>
        <v>#N/A</v>
      </c>
      <c r="Q919" s="164" t="e">
        <f t="shared" si="933"/>
        <v>#N/A</v>
      </c>
      <c r="R919" s="164" t="e">
        <f t="shared" si="933"/>
        <v>#N/A</v>
      </c>
      <c r="S919" s="164" t="e">
        <f t="shared" si="933"/>
        <v>#N/A</v>
      </c>
      <c r="T919" s="164" t="e">
        <f t="shared" si="933"/>
        <v>#N/A</v>
      </c>
      <c r="U919" s="164" t="e">
        <f t="shared" si="933"/>
        <v>#N/A</v>
      </c>
      <c r="V919" s="135" t="e">
        <f t="shared" si="933"/>
        <v>#N/A</v>
      </c>
      <c r="W919" s="135" t="e">
        <f t="shared" si="933"/>
        <v>#N/A</v>
      </c>
      <c r="X919" s="135" t="e">
        <f t="shared" si="933"/>
        <v>#N/A</v>
      </c>
      <c r="Y919" s="135" t="e">
        <f t="shared" si="933"/>
        <v>#N/A</v>
      </c>
      <c r="Z919" s="135" t="e">
        <f t="shared" si="933"/>
        <v>#N/A</v>
      </c>
      <c r="AA919" s="135" t="e">
        <f t="shared" si="933"/>
        <v>#N/A</v>
      </c>
      <c r="AB919" s="135" t="e">
        <f t="shared" si="933"/>
        <v>#N/A</v>
      </c>
    </row>
    <row r="920" spans="1:28" ht="15.5">
      <c r="A920" s="29" t="s">
        <v>193</v>
      </c>
      <c r="B920" s="30" t="str">
        <f t="shared" si="0"/>
        <v>PhilippinesMaco</v>
      </c>
      <c r="C920" s="29" t="s">
        <v>30</v>
      </c>
      <c r="D920" s="30" t="s">
        <v>1364</v>
      </c>
      <c r="E920" s="120">
        <v>0.250305</v>
      </c>
      <c r="F920" s="181">
        <v>4.8919127999999999E-2</v>
      </c>
      <c r="G920" s="181">
        <v>0.100963372</v>
      </c>
      <c r="H920" s="181">
        <v>0.19734980399999999</v>
      </c>
      <c r="I920" s="120">
        <v>0.32775599999999999</v>
      </c>
      <c r="J920" s="28" t="s">
        <v>1649</v>
      </c>
      <c r="K920" s="135" t="e">
        <f t="shared" ref="K920:AB920" si="934">NA()</f>
        <v>#N/A</v>
      </c>
      <c r="L920" s="135" t="e">
        <f t="shared" si="934"/>
        <v>#N/A</v>
      </c>
      <c r="M920" s="164" t="e">
        <f t="shared" si="934"/>
        <v>#N/A</v>
      </c>
      <c r="N920" s="164" t="e">
        <f t="shared" si="934"/>
        <v>#N/A</v>
      </c>
      <c r="O920" s="165" t="e">
        <f t="shared" si="934"/>
        <v>#N/A</v>
      </c>
      <c r="P920" s="135" t="e">
        <f t="shared" si="934"/>
        <v>#N/A</v>
      </c>
      <c r="Q920" s="164" t="e">
        <f t="shared" si="934"/>
        <v>#N/A</v>
      </c>
      <c r="R920" s="164" t="e">
        <f t="shared" si="934"/>
        <v>#N/A</v>
      </c>
      <c r="S920" s="164" t="e">
        <f t="shared" si="934"/>
        <v>#N/A</v>
      </c>
      <c r="T920" s="164" t="e">
        <f t="shared" si="934"/>
        <v>#N/A</v>
      </c>
      <c r="U920" s="164" t="e">
        <f t="shared" si="934"/>
        <v>#N/A</v>
      </c>
      <c r="V920" s="135" t="e">
        <f t="shared" si="934"/>
        <v>#N/A</v>
      </c>
      <c r="W920" s="135" t="e">
        <f t="shared" si="934"/>
        <v>#N/A</v>
      </c>
      <c r="X920" s="135" t="e">
        <f t="shared" si="934"/>
        <v>#N/A</v>
      </c>
      <c r="Y920" s="135" t="e">
        <f t="shared" si="934"/>
        <v>#N/A</v>
      </c>
      <c r="Z920" s="135" t="e">
        <f t="shared" si="934"/>
        <v>#N/A</v>
      </c>
      <c r="AA920" s="135" t="e">
        <f t="shared" si="934"/>
        <v>#N/A</v>
      </c>
      <c r="AB920" s="135" t="e">
        <f t="shared" si="934"/>
        <v>#N/A</v>
      </c>
    </row>
    <row r="921" spans="1:28" ht="15.5">
      <c r="A921" s="29" t="s">
        <v>193</v>
      </c>
      <c r="B921" s="30" t="str">
        <f t="shared" si="0"/>
        <v>PhilippinesMaconacon</v>
      </c>
      <c r="C921" s="29" t="s">
        <v>30</v>
      </c>
      <c r="D921" s="30" t="s">
        <v>377</v>
      </c>
      <c r="E921" s="120">
        <v>0.25041099999999999</v>
      </c>
      <c r="F921" s="181">
        <v>5.0787679000000002E-2</v>
      </c>
      <c r="G921" s="181">
        <v>0.103456384</v>
      </c>
      <c r="H921" s="181">
        <v>0.21514225300000001</v>
      </c>
      <c r="I921" s="120">
        <v>0.33012000000000002</v>
      </c>
      <c r="J921" s="28" t="s">
        <v>1649</v>
      </c>
      <c r="K921" s="135" t="e">
        <f t="shared" ref="K921:AB921" si="935">NA()</f>
        <v>#N/A</v>
      </c>
      <c r="L921" s="135" t="e">
        <f t="shared" si="935"/>
        <v>#N/A</v>
      </c>
      <c r="M921" s="164" t="e">
        <f t="shared" si="935"/>
        <v>#N/A</v>
      </c>
      <c r="N921" s="164" t="e">
        <f t="shared" si="935"/>
        <v>#N/A</v>
      </c>
      <c r="O921" s="165" t="e">
        <f t="shared" si="935"/>
        <v>#N/A</v>
      </c>
      <c r="P921" s="135" t="e">
        <f t="shared" si="935"/>
        <v>#N/A</v>
      </c>
      <c r="Q921" s="164" t="e">
        <f t="shared" si="935"/>
        <v>#N/A</v>
      </c>
      <c r="R921" s="164" t="e">
        <f t="shared" si="935"/>
        <v>#N/A</v>
      </c>
      <c r="S921" s="164" t="e">
        <f t="shared" si="935"/>
        <v>#N/A</v>
      </c>
      <c r="T921" s="164" t="e">
        <f t="shared" si="935"/>
        <v>#N/A</v>
      </c>
      <c r="U921" s="164" t="e">
        <f t="shared" si="935"/>
        <v>#N/A</v>
      </c>
      <c r="V921" s="135" t="e">
        <f t="shared" si="935"/>
        <v>#N/A</v>
      </c>
      <c r="W921" s="135" t="e">
        <f t="shared" si="935"/>
        <v>#N/A</v>
      </c>
      <c r="X921" s="135" t="e">
        <f t="shared" si="935"/>
        <v>#N/A</v>
      </c>
      <c r="Y921" s="135" t="e">
        <f t="shared" si="935"/>
        <v>#N/A</v>
      </c>
      <c r="Z921" s="135" t="e">
        <f t="shared" si="935"/>
        <v>#N/A</v>
      </c>
      <c r="AA921" s="135" t="e">
        <f t="shared" si="935"/>
        <v>#N/A</v>
      </c>
      <c r="AB921" s="135" t="e">
        <f t="shared" si="935"/>
        <v>#N/A</v>
      </c>
    </row>
    <row r="922" spans="1:28" ht="15.5">
      <c r="A922" s="29" t="s">
        <v>193</v>
      </c>
      <c r="B922" s="30" t="str">
        <f t="shared" si="0"/>
        <v>PhilippinesMacrohon</v>
      </c>
      <c r="C922" s="29" t="s">
        <v>30</v>
      </c>
      <c r="D922" s="30" t="s">
        <v>1111</v>
      </c>
      <c r="E922" s="120">
        <v>0.23776900000000001</v>
      </c>
      <c r="F922" s="181">
        <v>4.8696845000000002E-2</v>
      </c>
      <c r="G922" s="181">
        <v>9.4040543000000004E-2</v>
      </c>
      <c r="H922" s="181">
        <v>0.16895290399999999</v>
      </c>
      <c r="I922" s="120">
        <v>0.31835799999999997</v>
      </c>
      <c r="J922" s="28" t="s">
        <v>1649</v>
      </c>
      <c r="K922" s="135" t="e">
        <f t="shared" ref="K922:AB922" si="936">NA()</f>
        <v>#N/A</v>
      </c>
      <c r="L922" s="135" t="e">
        <f t="shared" si="936"/>
        <v>#N/A</v>
      </c>
      <c r="M922" s="164" t="e">
        <f t="shared" si="936"/>
        <v>#N/A</v>
      </c>
      <c r="N922" s="164" t="e">
        <f t="shared" si="936"/>
        <v>#N/A</v>
      </c>
      <c r="O922" s="165" t="e">
        <f t="shared" si="936"/>
        <v>#N/A</v>
      </c>
      <c r="P922" s="135" t="e">
        <f t="shared" si="936"/>
        <v>#N/A</v>
      </c>
      <c r="Q922" s="164" t="e">
        <f t="shared" si="936"/>
        <v>#N/A</v>
      </c>
      <c r="R922" s="164" t="e">
        <f t="shared" si="936"/>
        <v>#N/A</v>
      </c>
      <c r="S922" s="164" t="e">
        <f t="shared" si="936"/>
        <v>#N/A</v>
      </c>
      <c r="T922" s="164" t="e">
        <f t="shared" si="936"/>
        <v>#N/A</v>
      </c>
      <c r="U922" s="164" t="e">
        <f t="shared" si="936"/>
        <v>#N/A</v>
      </c>
      <c r="V922" s="135" t="e">
        <f t="shared" si="936"/>
        <v>#N/A</v>
      </c>
      <c r="W922" s="135" t="e">
        <f t="shared" si="936"/>
        <v>#N/A</v>
      </c>
      <c r="X922" s="135" t="e">
        <f t="shared" si="936"/>
        <v>#N/A</v>
      </c>
      <c r="Y922" s="135" t="e">
        <f t="shared" si="936"/>
        <v>#N/A</v>
      </c>
      <c r="Z922" s="135" t="e">
        <f t="shared" si="936"/>
        <v>#N/A</v>
      </c>
      <c r="AA922" s="135" t="e">
        <f t="shared" si="936"/>
        <v>#N/A</v>
      </c>
      <c r="AB922" s="135" t="e">
        <f t="shared" si="936"/>
        <v>#N/A</v>
      </c>
    </row>
    <row r="923" spans="1:28" ht="15.5">
      <c r="A923" s="29" t="s">
        <v>193</v>
      </c>
      <c r="B923" s="30" t="str">
        <f t="shared" si="0"/>
        <v>PhilippinesMadalag</v>
      </c>
      <c r="C923" s="29" t="s">
        <v>30</v>
      </c>
      <c r="D923" s="30" t="s">
        <v>802</v>
      </c>
      <c r="E923" s="120">
        <v>0.234379</v>
      </c>
      <c r="F923" s="181">
        <v>5.0845613999999997E-2</v>
      </c>
      <c r="G923" s="181">
        <v>0.102670075</v>
      </c>
      <c r="H923" s="181">
        <v>0.20708032000000001</v>
      </c>
      <c r="I923" s="120">
        <v>0.31904900000000003</v>
      </c>
      <c r="J923" s="28" t="s">
        <v>1649</v>
      </c>
      <c r="K923" s="135" t="e">
        <f t="shared" ref="K923:AB923" si="937">NA()</f>
        <v>#N/A</v>
      </c>
      <c r="L923" s="135" t="e">
        <f t="shared" si="937"/>
        <v>#N/A</v>
      </c>
      <c r="M923" s="164" t="e">
        <f t="shared" si="937"/>
        <v>#N/A</v>
      </c>
      <c r="N923" s="164" t="e">
        <f t="shared" si="937"/>
        <v>#N/A</v>
      </c>
      <c r="O923" s="165" t="e">
        <f t="shared" si="937"/>
        <v>#N/A</v>
      </c>
      <c r="P923" s="135" t="e">
        <f t="shared" si="937"/>
        <v>#N/A</v>
      </c>
      <c r="Q923" s="164" t="e">
        <f t="shared" si="937"/>
        <v>#N/A</v>
      </c>
      <c r="R923" s="164" t="e">
        <f t="shared" si="937"/>
        <v>#N/A</v>
      </c>
      <c r="S923" s="164" t="e">
        <f t="shared" si="937"/>
        <v>#N/A</v>
      </c>
      <c r="T923" s="164" t="e">
        <f t="shared" si="937"/>
        <v>#N/A</v>
      </c>
      <c r="U923" s="164" t="e">
        <f t="shared" si="937"/>
        <v>#N/A</v>
      </c>
      <c r="V923" s="135" t="e">
        <f t="shared" si="937"/>
        <v>#N/A</v>
      </c>
      <c r="W923" s="135" t="e">
        <f t="shared" si="937"/>
        <v>#N/A</v>
      </c>
      <c r="X923" s="135" t="e">
        <f t="shared" si="937"/>
        <v>#N/A</v>
      </c>
      <c r="Y923" s="135" t="e">
        <f t="shared" si="937"/>
        <v>#N/A</v>
      </c>
      <c r="Z923" s="135" t="e">
        <f t="shared" si="937"/>
        <v>#N/A</v>
      </c>
      <c r="AA923" s="135" t="e">
        <f t="shared" si="937"/>
        <v>#N/A</v>
      </c>
      <c r="AB923" s="135" t="e">
        <f t="shared" si="937"/>
        <v>#N/A</v>
      </c>
    </row>
    <row r="924" spans="1:28" ht="15.5">
      <c r="A924" s="29" t="s">
        <v>193</v>
      </c>
      <c r="B924" s="30" t="str">
        <f t="shared" si="0"/>
        <v>PhilippinesMadalum</v>
      </c>
      <c r="C924" s="29" t="s">
        <v>30</v>
      </c>
      <c r="D924" s="30" t="s">
        <v>1576</v>
      </c>
      <c r="E924" s="120">
        <v>0.26618199999999997</v>
      </c>
      <c r="F924" s="181">
        <v>6.7583344000000004E-2</v>
      </c>
      <c r="G924" s="181">
        <v>0.12059497600000001</v>
      </c>
      <c r="H924" s="181">
        <v>0.190988887</v>
      </c>
      <c r="I924" s="120">
        <v>0.24352499999999999</v>
      </c>
      <c r="J924" s="28" t="s">
        <v>1649</v>
      </c>
      <c r="K924" s="135" t="e">
        <f t="shared" ref="K924:AB924" si="938">NA()</f>
        <v>#N/A</v>
      </c>
      <c r="L924" s="135" t="e">
        <f t="shared" si="938"/>
        <v>#N/A</v>
      </c>
      <c r="M924" s="164" t="e">
        <f t="shared" si="938"/>
        <v>#N/A</v>
      </c>
      <c r="N924" s="164" t="e">
        <f t="shared" si="938"/>
        <v>#N/A</v>
      </c>
      <c r="O924" s="165" t="e">
        <f t="shared" si="938"/>
        <v>#N/A</v>
      </c>
      <c r="P924" s="135" t="e">
        <f t="shared" si="938"/>
        <v>#N/A</v>
      </c>
      <c r="Q924" s="164" t="e">
        <f t="shared" si="938"/>
        <v>#N/A</v>
      </c>
      <c r="R924" s="164" t="e">
        <f t="shared" si="938"/>
        <v>#N/A</v>
      </c>
      <c r="S924" s="164" t="e">
        <f t="shared" si="938"/>
        <v>#N/A</v>
      </c>
      <c r="T924" s="164" t="e">
        <f t="shared" si="938"/>
        <v>#N/A</v>
      </c>
      <c r="U924" s="164" t="e">
        <f t="shared" si="938"/>
        <v>#N/A</v>
      </c>
      <c r="V924" s="135" t="e">
        <f t="shared" si="938"/>
        <v>#N/A</v>
      </c>
      <c r="W924" s="135" t="e">
        <f t="shared" si="938"/>
        <v>#N/A</v>
      </c>
      <c r="X924" s="135" t="e">
        <f t="shared" si="938"/>
        <v>#N/A</v>
      </c>
      <c r="Y924" s="135" t="e">
        <f t="shared" si="938"/>
        <v>#N/A</v>
      </c>
      <c r="Z924" s="135" t="e">
        <f t="shared" si="938"/>
        <v>#N/A</v>
      </c>
      <c r="AA924" s="135" t="e">
        <f t="shared" si="938"/>
        <v>#N/A</v>
      </c>
      <c r="AB924" s="135" t="e">
        <f t="shared" si="938"/>
        <v>#N/A</v>
      </c>
    </row>
    <row r="925" spans="1:28" ht="15.5">
      <c r="A925" s="29" t="s">
        <v>193</v>
      </c>
      <c r="B925" s="30" t="str">
        <f t="shared" si="0"/>
        <v>PhilippinesMadamba</v>
      </c>
      <c r="C925" s="29" t="s">
        <v>30</v>
      </c>
      <c r="D925" s="30" t="s">
        <v>1577</v>
      </c>
      <c r="E925" s="120">
        <v>0.25292900000000001</v>
      </c>
      <c r="F925" s="181">
        <v>6.3865736000000006E-2</v>
      </c>
      <c r="G925" s="181">
        <v>0.120691597</v>
      </c>
      <c r="H925" s="181">
        <v>0.20229781499999999</v>
      </c>
      <c r="I925" s="120">
        <v>0.25703999999999999</v>
      </c>
      <c r="J925" s="28" t="s">
        <v>1649</v>
      </c>
      <c r="K925" s="135" t="e">
        <f t="shared" ref="K925:AB925" si="939">NA()</f>
        <v>#N/A</v>
      </c>
      <c r="L925" s="135" t="e">
        <f t="shared" si="939"/>
        <v>#N/A</v>
      </c>
      <c r="M925" s="164" t="e">
        <f t="shared" si="939"/>
        <v>#N/A</v>
      </c>
      <c r="N925" s="164" t="e">
        <f t="shared" si="939"/>
        <v>#N/A</v>
      </c>
      <c r="O925" s="165" t="e">
        <f t="shared" si="939"/>
        <v>#N/A</v>
      </c>
      <c r="P925" s="135" t="e">
        <f t="shared" si="939"/>
        <v>#N/A</v>
      </c>
      <c r="Q925" s="164" t="e">
        <f t="shared" si="939"/>
        <v>#N/A</v>
      </c>
      <c r="R925" s="164" t="e">
        <f t="shared" si="939"/>
        <v>#N/A</v>
      </c>
      <c r="S925" s="164" t="e">
        <f t="shared" si="939"/>
        <v>#N/A</v>
      </c>
      <c r="T925" s="164" t="e">
        <f t="shared" si="939"/>
        <v>#N/A</v>
      </c>
      <c r="U925" s="164" t="e">
        <f t="shared" si="939"/>
        <v>#N/A</v>
      </c>
      <c r="V925" s="135" t="e">
        <f t="shared" si="939"/>
        <v>#N/A</v>
      </c>
      <c r="W925" s="135" t="e">
        <f t="shared" si="939"/>
        <v>#N/A</v>
      </c>
      <c r="X925" s="135" t="e">
        <f t="shared" si="939"/>
        <v>#N/A</v>
      </c>
      <c r="Y925" s="135" t="e">
        <f t="shared" si="939"/>
        <v>#N/A</v>
      </c>
      <c r="Z925" s="135" t="e">
        <f t="shared" si="939"/>
        <v>#N/A</v>
      </c>
      <c r="AA925" s="135" t="e">
        <f t="shared" si="939"/>
        <v>#N/A</v>
      </c>
      <c r="AB925" s="135" t="e">
        <f t="shared" si="939"/>
        <v>#N/A</v>
      </c>
    </row>
    <row r="926" spans="1:28" ht="15.5">
      <c r="A926" s="29" t="s">
        <v>193</v>
      </c>
      <c r="B926" s="30" t="str">
        <f t="shared" si="0"/>
        <v>PhilippinesMaddela</v>
      </c>
      <c r="C926" s="29" t="s">
        <v>30</v>
      </c>
      <c r="D926" s="30" t="s">
        <v>413</v>
      </c>
      <c r="E926" s="120">
        <v>0.24556500000000001</v>
      </c>
      <c r="F926" s="181">
        <v>4.9092183999999997E-2</v>
      </c>
      <c r="G926" s="181">
        <v>9.0599756000000004E-2</v>
      </c>
      <c r="H926" s="181">
        <v>0.171277176</v>
      </c>
      <c r="I926" s="120">
        <v>0.31969700000000001</v>
      </c>
      <c r="J926" s="28" t="s">
        <v>1649</v>
      </c>
      <c r="K926" s="135" t="e">
        <f t="shared" ref="K926:AB926" si="940">NA()</f>
        <v>#N/A</v>
      </c>
      <c r="L926" s="135" t="e">
        <f t="shared" si="940"/>
        <v>#N/A</v>
      </c>
      <c r="M926" s="164" t="e">
        <f t="shared" si="940"/>
        <v>#N/A</v>
      </c>
      <c r="N926" s="164" t="e">
        <f t="shared" si="940"/>
        <v>#N/A</v>
      </c>
      <c r="O926" s="165" t="e">
        <f t="shared" si="940"/>
        <v>#N/A</v>
      </c>
      <c r="P926" s="135" t="e">
        <f t="shared" si="940"/>
        <v>#N/A</v>
      </c>
      <c r="Q926" s="164" t="e">
        <f t="shared" si="940"/>
        <v>#N/A</v>
      </c>
      <c r="R926" s="164" t="e">
        <f t="shared" si="940"/>
        <v>#N/A</v>
      </c>
      <c r="S926" s="164" t="e">
        <f t="shared" si="940"/>
        <v>#N/A</v>
      </c>
      <c r="T926" s="164" t="e">
        <f t="shared" si="940"/>
        <v>#N/A</v>
      </c>
      <c r="U926" s="164" t="e">
        <f t="shared" si="940"/>
        <v>#N/A</v>
      </c>
      <c r="V926" s="135" t="e">
        <f t="shared" si="940"/>
        <v>#N/A</v>
      </c>
      <c r="W926" s="135" t="e">
        <f t="shared" si="940"/>
        <v>#N/A</v>
      </c>
      <c r="X926" s="135" t="e">
        <f t="shared" si="940"/>
        <v>#N/A</v>
      </c>
      <c r="Y926" s="135" t="e">
        <f t="shared" si="940"/>
        <v>#N/A</v>
      </c>
      <c r="Z926" s="135" t="e">
        <f t="shared" si="940"/>
        <v>#N/A</v>
      </c>
      <c r="AA926" s="135" t="e">
        <f t="shared" si="940"/>
        <v>#N/A</v>
      </c>
      <c r="AB926" s="135" t="e">
        <f t="shared" si="940"/>
        <v>#N/A</v>
      </c>
    </row>
    <row r="927" spans="1:28" ht="15.5">
      <c r="A927" s="29" t="s">
        <v>193</v>
      </c>
      <c r="B927" s="30" t="str">
        <f t="shared" si="0"/>
        <v>PhilippinesMadrid</v>
      </c>
      <c r="C927" s="29" t="s">
        <v>30</v>
      </c>
      <c r="D927" s="30" t="s">
        <v>1750</v>
      </c>
      <c r="E927" s="120">
        <v>0.22892999999999999</v>
      </c>
      <c r="F927" s="181">
        <v>4.9201865999999997E-2</v>
      </c>
      <c r="G927" s="181">
        <v>9.2557315000000001E-2</v>
      </c>
      <c r="H927" s="181">
        <v>0.16724692899999999</v>
      </c>
      <c r="I927" s="120">
        <v>0.310583</v>
      </c>
      <c r="J927" s="28" t="s">
        <v>1649</v>
      </c>
      <c r="K927" s="135" t="e">
        <f t="shared" ref="K927:AB927" si="941">NA()</f>
        <v>#N/A</v>
      </c>
      <c r="L927" s="135" t="e">
        <f t="shared" si="941"/>
        <v>#N/A</v>
      </c>
      <c r="M927" s="164" t="e">
        <f t="shared" si="941"/>
        <v>#N/A</v>
      </c>
      <c r="N927" s="164" t="e">
        <f t="shared" si="941"/>
        <v>#N/A</v>
      </c>
      <c r="O927" s="165" t="e">
        <f t="shared" si="941"/>
        <v>#N/A</v>
      </c>
      <c r="P927" s="135" t="e">
        <f t="shared" si="941"/>
        <v>#N/A</v>
      </c>
      <c r="Q927" s="164" t="e">
        <f t="shared" si="941"/>
        <v>#N/A</v>
      </c>
      <c r="R927" s="164" t="e">
        <f t="shared" si="941"/>
        <v>#N/A</v>
      </c>
      <c r="S927" s="164" t="e">
        <f t="shared" si="941"/>
        <v>#N/A</v>
      </c>
      <c r="T927" s="164" t="e">
        <f t="shared" si="941"/>
        <v>#N/A</v>
      </c>
      <c r="U927" s="164" t="e">
        <f t="shared" si="941"/>
        <v>#N/A</v>
      </c>
      <c r="V927" s="135" t="e">
        <f t="shared" si="941"/>
        <v>#N/A</v>
      </c>
      <c r="W927" s="135" t="e">
        <f t="shared" si="941"/>
        <v>#N/A</v>
      </c>
      <c r="X927" s="135" t="e">
        <f t="shared" si="941"/>
        <v>#N/A</v>
      </c>
      <c r="Y927" s="135" t="e">
        <f t="shared" si="941"/>
        <v>#N/A</v>
      </c>
      <c r="Z927" s="135" t="e">
        <f t="shared" si="941"/>
        <v>#N/A</v>
      </c>
      <c r="AA927" s="135" t="e">
        <f t="shared" si="941"/>
        <v>#N/A</v>
      </c>
      <c r="AB927" s="135" t="e">
        <f t="shared" si="941"/>
        <v>#N/A</v>
      </c>
    </row>
    <row r="928" spans="1:28" ht="15.5">
      <c r="A928" s="29" t="s">
        <v>193</v>
      </c>
      <c r="B928" s="30" t="str">
        <f t="shared" si="0"/>
        <v>PhilippinesMadridejos</v>
      </c>
      <c r="C928" s="29" t="s">
        <v>30</v>
      </c>
      <c r="D928" s="30" t="s">
        <v>965</v>
      </c>
      <c r="E928" s="120">
        <v>0.226248</v>
      </c>
      <c r="F928" s="181">
        <v>5.8030690000000003E-2</v>
      </c>
      <c r="G928" s="181">
        <v>0.10873205399999999</v>
      </c>
      <c r="H928" s="181">
        <v>0.18768014499999999</v>
      </c>
      <c r="I928" s="120">
        <v>0.28265899999999999</v>
      </c>
      <c r="J928" s="28" t="s">
        <v>1649</v>
      </c>
      <c r="K928" s="135" t="e">
        <f t="shared" ref="K928:AB928" si="942">NA()</f>
        <v>#N/A</v>
      </c>
      <c r="L928" s="135" t="e">
        <f t="shared" si="942"/>
        <v>#N/A</v>
      </c>
      <c r="M928" s="164" t="e">
        <f t="shared" si="942"/>
        <v>#N/A</v>
      </c>
      <c r="N928" s="164" t="e">
        <f t="shared" si="942"/>
        <v>#N/A</v>
      </c>
      <c r="O928" s="165" t="e">
        <f t="shared" si="942"/>
        <v>#N/A</v>
      </c>
      <c r="P928" s="135" t="e">
        <f t="shared" si="942"/>
        <v>#N/A</v>
      </c>
      <c r="Q928" s="164" t="e">
        <f t="shared" si="942"/>
        <v>#N/A</v>
      </c>
      <c r="R928" s="164" t="e">
        <f t="shared" si="942"/>
        <v>#N/A</v>
      </c>
      <c r="S928" s="164" t="e">
        <f t="shared" si="942"/>
        <v>#N/A</v>
      </c>
      <c r="T928" s="164" t="e">
        <f t="shared" si="942"/>
        <v>#N/A</v>
      </c>
      <c r="U928" s="164" t="e">
        <f t="shared" si="942"/>
        <v>#N/A</v>
      </c>
      <c r="V928" s="135" t="e">
        <f t="shared" si="942"/>
        <v>#N/A</v>
      </c>
      <c r="W928" s="135" t="e">
        <f t="shared" si="942"/>
        <v>#N/A</v>
      </c>
      <c r="X928" s="135" t="e">
        <f t="shared" si="942"/>
        <v>#N/A</v>
      </c>
      <c r="Y928" s="135" t="e">
        <f t="shared" si="942"/>
        <v>#N/A</v>
      </c>
      <c r="Z928" s="135" t="e">
        <f t="shared" si="942"/>
        <v>#N/A</v>
      </c>
      <c r="AA928" s="135" t="e">
        <f t="shared" si="942"/>
        <v>#N/A</v>
      </c>
      <c r="AB928" s="135" t="e">
        <f t="shared" si="942"/>
        <v>#N/A</v>
      </c>
    </row>
    <row r="929" spans="1:28" ht="15.5">
      <c r="A929" s="29" t="s">
        <v>193</v>
      </c>
      <c r="B929" s="30" t="str">
        <f t="shared" si="0"/>
        <v>PhilippinesMagalang</v>
      </c>
      <c r="C929" s="29" t="s">
        <v>30</v>
      </c>
      <c r="D929" s="30" t="s">
        <v>494</v>
      </c>
      <c r="E929" s="120">
        <v>0.26422299999999999</v>
      </c>
      <c r="F929" s="181">
        <v>5.1083987999999997E-2</v>
      </c>
      <c r="G929" s="181">
        <v>0.101425579</v>
      </c>
      <c r="H929" s="181">
        <v>0.19802557700000001</v>
      </c>
      <c r="I929" s="120">
        <v>0.32135200000000003</v>
      </c>
      <c r="J929" s="28" t="s">
        <v>1649</v>
      </c>
      <c r="K929" s="135" t="e">
        <f t="shared" ref="K929:AB929" si="943">NA()</f>
        <v>#N/A</v>
      </c>
      <c r="L929" s="135" t="e">
        <f t="shared" si="943"/>
        <v>#N/A</v>
      </c>
      <c r="M929" s="164" t="e">
        <f t="shared" si="943"/>
        <v>#N/A</v>
      </c>
      <c r="N929" s="164" t="e">
        <f t="shared" si="943"/>
        <v>#N/A</v>
      </c>
      <c r="O929" s="165" t="e">
        <f t="shared" si="943"/>
        <v>#N/A</v>
      </c>
      <c r="P929" s="135" t="e">
        <f t="shared" si="943"/>
        <v>#N/A</v>
      </c>
      <c r="Q929" s="164" t="e">
        <f t="shared" si="943"/>
        <v>#N/A</v>
      </c>
      <c r="R929" s="164" t="e">
        <f t="shared" si="943"/>
        <v>#N/A</v>
      </c>
      <c r="S929" s="164" t="e">
        <f t="shared" si="943"/>
        <v>#N/A</v>
      </c>
      <c r="T929" s="164" t="e">
        <f t="shared" si="943"/>
        <v>#N/A</v>
      </c>
      <c r="U929" s="164" t="e">
        <f t="shared" si="943"/>
        <v>#N/A</v>
      </c>
      <c r="V929" s="135" t="e">
        <f t="shared" si="943"/>
        <v>#N/A</v>
      </c>
      <c r="W929" s="135" t="e">
        <f t="shared" si="943"/>
        <v>#N/A</v>
      </c>
      <c r="X929" s="135" t="e">
        <f t="shared" si="943"/>
        <v>#N/A</v>
      </c>
      <c r="Y929" s="135" t="e">
        <f t="shared" si="943"/>
        <v>#N/A</v>
      </c>
      <c r="Z929" s="135" t="e">
        <f t="shared" si="943"/>
        <v>#N/A</v>
      </c>
      <c r="AA929" s="135" t="e">
        <f t="shared" si="943"/>
        <v>#N/A</v>
      </c>
      <c r="AB929" s="135" t="e">
        <f t="shared" si="943"/>
        <v>#N/A</v>
      </c>
    </row>
    <row r="930" spans="1:28" ht="15.5">
      <c r="A930" s="29" t="s">
        <v>193</v>
      </c>
      <c r="B930" s="30" t="str">
        <f t="shared" si="0"/>
        <v>PhilippinesMagallanes</v>
      </c>
      <c r="C930" s="29" t="s">
        <v>30</v>
      </c>
      <c r="D930" s="30" t="s">
        <v>584</v>
      </c>
      <c r="E930" s="120">
        <v>0.23827599999999999</v>
      </c>
      <c r="F930" s="181">
        <v>5.8807508000000001E-2</v>
      </c>
      <c r="G930" s="181">
        <v>0.10904769</v>
      </c>
      <c r="H930" s="181">
        <v>0.19173723600000001</v>
      </c>
      <c r="I930" s="120">
        <v>0.293493</v>
      </c>
      <c r="J930" s="28" t="s">
        <v>1649</v>
      </c>
      <c r="K930" s="135" t="e">
        <f t="shared" ref="K930:AB930" si="944">NA()</f>
        <v>#N/A</v>
      </c>
      <c r="L930" s="135" t="e">
        <f t="shared" si="944"/>
        <v>#N/A</v>
      </c>
      <c r="M930" s="164" t="e">
        <f t="shared" si="944"/>
        <v>#N/A</v>
      </c>
      <c r="N930" s="164" t="e">
        <f t="shared" si="944"/>
        <v>#N/A</v>
      </c>
      <c r="O930" s="165" t="e">
        <f t="shared" si="944"/>
        <v>#N/A</v>
      </c>
      <c r="P930" s="135" t="e">
        <f t="shared" si="944"/>
        <v>#N/A</v>
      </c>
      <c r="Q930" s="164" t="e">
        <f t="shared" si="944"/>
        <v>#N/A</v>
      </c>
      <c r="R930" s="164" t="e">
        <f t="shared" si="944"/>
        <v>#N/A</v>
      </c>
      <c r="S930" s="164" t="e">
        <f t="shared" si="944"/>
        <v>#N/A</v>
      </c>
      <c r="T930" s="164" t="e">
        <f t="shared" si="944"/>
        <v>#N/A</v>
      </c>
      <c r="U930" s="164" t="e">
        <f t="shared" si="944"/>
        <v>#N/A</v>
      </c>
      <c r="V930" s="135" t="e">
        <f t="shared" si="944"/>
        <v>#N/A</v>
      </c>
      <c r="W930" s="135" t="e">
        <f t="shared" si="944"/>
        <v>#N/A</v>
      </c>
      <c r="X930" s="135" t="e">
        <f t="shared" si="944"/>
        <v>#N/A</v>
      </c>
      <c r="Y930" s="135" t="e">
        <f t="shared" si="944"/>
        <v>#N/A</v>
      </c>
      <c r="Z930" s="135" t="e">
        <f t="shared" si="944"/>
        <v>#N/A</v>
      </c>
      <c r="AA930" s="135" t="e">
        <f t="shared" si="944"/>
        <v>#N/A</v>
      </c>
      <c r="AB930" s="135" t="e">
        <f t="shared" si="944"/>
        <v>#N/A</v>
      </c>
    </row>
    <row r="931" spans="1:28" ht="15.5">
      <c r="A931" s="29" t="s">
        <v>193</v>
      </c>
      <c r="B931" s="30" t="str">
        <f t="shared" si="0"/>
        <v>PhilippinesMagarao</v>
      </c>
      <c r="C931" s="29" t="s">
        <v>30</v>
      </c>
      <c r="D931" s="30" t="s">
        <v>729</v>
      </c>
      <c r="E931" s="120">
        <v>0.240679</v>
      </c>
      <c r="F931" s="181">
        <v>5.6511248E-2</v>
      </c>
      <c r="G931" s="181">
        <v>0.107534833</v>
      </c>
      <c r="H931" s="181">
        <v>0.189810851</v>
      </c>
      <c r="I931" s="120">
        <v>0.28843299999999999</v>
      </c>
      <c r="J931" s="28" t="s">
        <v>1649</v>
      </c>
      <c r="K931" s="135" t="e">
        <f t="shared" ref="K931:AB931" si="945">NA()</f>
        <v>#N/A</v>
      </c>
      <c r="L931" s="135" t="e">
        <f t="shared" si="945"/>
        <v>#N/A</v>
      </c>
      <c r="M931" s="164" t="e">
        <f t="shared" si="945"/>
        <v>#N/A</v>
      </c>
      <c r="N931" s="164" t="e">
        <f t="shared" si="945"/>
        <v>#N/A</v>
      </c>
      <c r="O931" s="165" t="e">
        <f t="shared" si="945"/>
        <v>#N/A</v>
      </c>
      <c r="P931" s="135" t="e">
        <f t="shared" si="945"/>
        <v>#N/A</v>
      </c>
      <c r="Q931" s="164" t="e">
        <f t="shared" si="945"/>
        <v>#N/A</v>
      </c>
      <c r="R931" s="164" t="e">
        <f t="shared" si="945"/>
        <v>#N/A</v>
      </c>
      <c r="S931" s="164" t="e">
        <f t="shared" si="945"/>
        <v>#N/A</v>
      </c>
      <c r="T931" s="164" t="e">
        <f t="shared" si="945"/>
        <v>#N/A</v>
      </c>
      <c r="U931" s="164" t="e">
        <f t="shared" si="945"/>
        <v>#N/A</v>
      </c>
      <c r="V931" s="135" t="e">
        <f t="shared" si="945"/>
        <v>#N/A</v>
      </c>
      <c r="W931" s="135" t="e">
        <f t="shared" si="945"/>
        <v>#N/A</v>
      </c>
      <c r="X931" s="135" t="e">
        <f t="shared" si="945"/>
        <v>#N/A</v>
      </c>
      <c r="Y931" s="135" t="e">
        <f t="shared" si="945"/>
        <v>#N/A</v>
      </c>
      <c r="Z931" s="135" t="e">
        <f t="shared" si="945"/>
        <v>#N/A</v>
      </c>
      <c r="AA931" s="135" t="e">
        <f t="shared" si="945"/>
        <v>#N/A</v>
      </c>
      <c r="AB931" s="135" t="e">
        <f t="shared" si="945"/>
        <v>#N/A</v>
      </c>
    </row>
    <row r="932" spans="1:28" ht="15.5">
      <c r="A932" s="29" t="s">
        <v>193</v>
      </c>
      <c r="B932" s="30" t="str">
        <f t="shared" si="0"/>
        <v>PhilippinesMagdalena</v>
      </c>
      <c r="C932" s="29" t="s">
        <v>30</v>
      </c>
      <c r="D932" s="30" t="s">
        <v>613</v>
      </c>
      <c r="E932" s="120">
        <v>0.25148399999999999</v>
      </c>
      <c r="F932" s="181">
        <v>5.0146441999999999E-2</v>
      </c>
      <c r="G932" s="181">
        <v>9.7997309000000005E-2</v>
      </c>
      <c r="H932" s="181">
        <v>0.18669358</v>
      </c>
      <c r="I932" s="120">
        <v>0.30099700000000001</v>
      </c>
      <c r="J932" s="28" t="s">
        <v>1649</v>
      </c>
      <c r="K932" s="135" t="e">
        <f t="shared" ref="K932:AB932" si="946">NA()</f>
        <v>#N/A</v>
      </c>
      <c r="L932" s="135" t="e">
        <f t="shared" si="946"/>
        <v>#N/A</v>
      </c>
      <c r="M932" s="164" t="e">
        <f t="shared" si="946"/>
        <v>#N/A</v>
      </c>
      <c r="N932" s="164" t="e">
        <f t="shared" si="946"/>
        <v>#N/A</v>
      </c>
      <c r="O932" s="165" t="e">
        <f t="shared" si="946"/>
        <v>#N/A</v>
      </c>
      <c r="P932" s="135" t="e">
        <f t="shared" si="946"/>
        <v>#N/A</v>
      </c>
      <c r="Q932" s="164" t="e">
        <f t="shared" si="946"/>
        <v>#N/A</v>
      </c>
      <c r="R932" s="164" t="e">
        <f t="shared" si="946"/>
        <v>#N/A</v>
      </c>
      <c r="S932" s="164" t="e">
        <f t="shared" si="946"/>
        <v>#N/A</v>
      </c>
      <c r="T932" s="164" t="e">
        <f t="shared" si="946"/>
        <v>#N/A</v>
      </c>
      <c r="U932" s="164" t="e">
        <f t="shared" si="946"/>
        <v>#N/A</v>
      </c>
      <c r="V932" s="135" t="e">
        <f t="shared" si="946"/>
        <v>#N/A</v>
      </c>
      <c r="W932" s="135" t="e">
        <f t="shared" si="946"/>
        <v>#N/A</v>
      </c>
      <c r="X932" s="135" t="e">
        <f t="shared" si="946"/>
        <v>#N/A</v>
      </c>
      <c r="Y932" s="135" t="e">
        <f t="shared" si="946"/>
        <v>#N/A</v>
      </c>
      <c r="Z932" s="135" t="e">
        <f t="shared" si="946"/>
        <v>#N/A</v>
      </c>
      <c r="AA932" s="135" t="e">
        <f t="shared" si="946"/>
        <v>#N/A</v>
      </c>
      <c r="AB932" s="135" t="e">
        <f t="shared" si="946"/>
        <v>#N/A</v>
      </c>
    </row>
    <row r="933" spans="1:28" ht="15.5">
      <c r="A933" s="29" t="s">
        <v>193</v>
      </c>
      <c r="B933" s="30" t="str">
        <f t="shared" si="0"/>
        <v>PhilippinesMagdiwang</v>
      </c>
      <c r="C933" s="29" t="s">
        <v>30</v>
      </c>
      <c r="D933" s="30" t="s">
        <v>1821</v>
      </c>
      <c r="E933" s="120">
        <v>0.226276</v>
      </c>
      <c r="F933" s="181">
        <v>5.6215528000000001E-2</v>
      </c>
      <c r="G933" s="181">
        <v>0.10528920899999999</v>
      </c>
      <c r="H933" s="181">
        <v>0.20096167400000001</v>
      </c>
      <c r="I933" s="120">
        <v>0.29189599999999999</v>
      </c>
      <c r="J933" s="28" t="s">
        <v>1649</v>
      </c>
      <c r="K933" s="135" t="e">
        <f t="shared" ref="K933:AB933" si="947">NA()</f>
        <v>#N/A</v>
      </c>
      <c r="L933" s="135" t="e">
        <f t="shared" si="947"/>
        <v>#N/A</v>
      </c>
      <c r="M933" s="164" t="e">
        <f t="shared" si="947"/>
        <v>#N/A</v>
      </c>
      <c r="N933" s="164" t="e">
        <f t="shared" si="947"/>
        <v>#N/A</v>
      </c>
      <c r="O933" s="165" t="e">
        <f t="shared" si="947"/>
        <v>#N/A</v>
      </c>
      <c r="P933" s="135" t="e">
        <f t="shared" si="947"/>
        <v>#N/A</v>
      </c>
      <c r="Q933" s="164" t="e">
        <f t="shared" si="947"/>
        <v>#N/A</v>
      </c>
      <c r="R933" s="164" t="e">
        <f t="shared" si="947"/>
        <v>#N/A</v>
      </c>
      <c r="S933" s="164" t="e">
        <f t="shared" si="947"/>
        <v>#N/A</v>
      </c>
      <c r="T933" s="164" t="e">
        <f t="shared" si="947"/>
        <v>#N/A</v>
      </c>
      <c r="U933" s="164" t="e">
        <f t="shared" si="947"/>
        <v>#N/A</v>
      </c>
      <c r="V933" s="135" t="e">
        <f t="shared" si="947"/>
        <v>#N/A</v>
      </c>
      <c r="W933" s="135" t="e">
        <f t="shared" si="947"/>
        <v>#N/A</v>
      </c>
      <c r="X933" s="135" t="e">
        <f t="shared" si="947"/>
        <v>#N/A</v>
      </c>
      <c r="Y933" s="135" t="e">
        <f t="shared" si="947"/>
        <v>#N/A</v>
      </c>
      <c r="Z933" s="135" t="e">
        <f t="shared" si="947"/>
        <v>#N/A</v>
      </c>
      <c r="AA933" s="135" t="e">
        <f t="shared" si="947"/>
        <v>#N/A</v>
      </c>
      <c r="AB933" s="135" t="e">
        <f t="shared" si="947"/>
        <v>#N/A</v>
      </c>
    </row>
    <row r="934" spans="1:28" ht="15.5">
      <c r="A934" s="29" t="s">
        <v>193</v>
      </c>
      <c r="B934" s="30" t="str">
        <f t="shared" si="0"/>
        <v>PhilippinesMagpet</v>
      </c>
      <c r="C934" s="29" t="s">
        <v>30</v>
      </c>
      <c r="D934" s="30" t="s">
        <v>1385</v>
      </c>
      <c r="E934" s="120">
        <v>0.23241400000000001</v>
      </c>
      <c r="F934" s="181">
        <v>5.6563890999999998E-2</v>
      </c>
      <c r="G934" s="181">
        <v>0.10562793400000001</v>
      </c>
      <c r="H934" s="181">
        <v>0.191398549</v>
      </c>
      <c r="I934" s="120">
        <v>0.305197</v>
      </c>
      <c r="J934" s="28" t="s">
        <v>1649</v>
      </c>
      <c r="K934" s="135" t="e">
        <f t="shared" ref="K934:AB934" si="948">NA()</f>
        <v>#N/A</v>
      </c>
      <c r="L934" s="135" t="e">
        <f t="shared" si="948"/>
        <v>#N/A</v>
      </c>
      <c r="M934" s="164" t="e">
        <f t="shared" si="948"/>
        <v>#N/A</v>
      </c>
      <c r="N934" s="164" t="e">
        <f t="shared" si="948"/>
        <v>#N/A</v>
      </c>
      <c r="O934" s="165" t="e">
        <f t="shared" si="948"/>
        <v>#N/A</v>
      </c>
      <c r="P934" s="135" t="e">
        <f t="shared" si="948"/>
        <v>#N/A</v>
      </c>
      <c r="Q934" s="164" t="e">
        <f t="shared" si="948"/>
        <v>#N/A</v>
      </c>
      <c r="R934" s="164" t="e">
        <f t="shared" si="948"/>
        <v>#N/A</v>
      </c>
      <c r="S934" s="164" t="e">
        <f t="shared" si="948"/>
        <v>#N/A</v>
      </c>
      <c r="T934" s="164" t="e">
        <f t="shared" si="948"/>
        <v>#N/A</v>
      </c>
      <c r="U934" s="164" t="e">
        <f t="shared" si="948"/>
        <v>#N/A</v>
      </c>
      <c r="V934" s="135" t="e">
        <f t="shared" si="948"/>
        <v>#N/A</v>
      </c>
      <c r="W934" s="135" t="e">
        <f t="shared" si="948"/>
        <v>#N/A</v>
      </c>
      <c r="X934" s="135" t="e">
        <f t="shared" si="948"/>
        <v>#N/A</v>
      </c>
      <c r="Y934" s="135" t="e">
        <f t="shared" si="948"/>
        <v>#N/A</v>
      </c>
      <c r="Z934" s="135" t="e">
        <f t="shared" si="948"/>
        <v>#N/A</v>
      </c>
      <c r="AA934" s="135" t="e">
        <f t="shared" si="948"/>
        <v>#N/A</v>
      </c>
      <c r="AB934" s="135" t="e">
        <f t="shared" si="948"/>
        <v>#N/A</v>
      </c>
    </row>
    <row r="935" spans="1:28" ht="15.5">
      <c r="A935" s="29" t="s">
        <v>193</v>
      </c>
      <c r="B935" s="30" t="str">
        <f t="shared" si="0"/>
        <v>PhilippinesMagsaysay</v>
      </c>
      <c r="C935" s="29" t="s">
        <v>30</v>
      </c>
      <c r="D935" s="30" t="s">
        <v>1243</v>
      </c>
      <c r="E935" s="120">
        <v>0.237236</v>
      </c>
      <c r="F935" s="181">
        <v>5.4662405999999997E-2</v>
      </c>
      <c r="G935" s="181">
        <v>0.103255799</v>
      </c>
      <c r="H935" s="181">
        <v>0.186570553</v>
      </c>
      <c r="I935" s="120">
        <v>0.30085800000000001</v>
      </c>
      <c r="J935" s="28" t="s">
        <v>1649</v>
      </c>
      <c r="K935" s="135" t="e">
        <f t="shared" ref="K935:AB935" si="949">NA()</f>
        <v>#N/A</v>
      </c>
      <c r="L935" s="135" t="e">
        <f t="shared" si="949"/>
        <v>#N/A</v>
      </c>
      <c r="M935" s="164" t="e">
        <f t="shared" si="949"/>
        <v>#N/A</v>
      </c>
      <c r="N935" s="164" t="e">
        <f t="shared" si="949"/>
        <v>#N/A</v>
      </c>
      <c r="O935" s="165" t="e">
        <f t="shared" si="949"/>
        <v>#N/A</v>
      </c>
      <c r="P935" s="135" t="e">
        <f t="shared" si="949"/>
        <v>#N/A</v>
      </c>
      <c r="Q935" s="164" t="e">
        <f t="shared" si="949"/>
        <v>#N/A</v>
      </c>
      <c r="R935" s="164" t="e">
        <f t="shared" si="949"/>
        <v>#N/A</v>
      </c>
      <c r="S935" s="164" t="e">
        <f t="shared" si="949"/>
        <v>#N/A</v>
      </c>
      <c r="T935" s="164" t="e">
        <f t="shared" si="949"/>
        <v>#N/A</v>
      </c>
      <c r="U935" s="164" t="e">
        <f t="shared" si="949"/>
        <v>#N/A</v>
      </c>
      <c r="V935" s="135" t="e">
        <f t="shared" si="949"/>
        <v>#N/A</v>
      </c>
      <c r="W935" s="135" t="e">
        <f t="shared" si="949"/>
        <v>#N/A</v>
      </c>
      <c r="X935" s="135" t="e">
        <f t="shared" si="949"/>
        <v>#N/A</v>
      </c>
      <c r="Y935" s="135" t="e">
        <f t="shared" si="949"/>
        <v>#N/A</v>
      </c>
      <c r="Z935" s="135" t="e">
        <f t="shared" si="949"/>
        <v>#N/A</v>
      </c>
      <c r="AA935" s="135" t="e">
        <f t="shared" si="949"/>
        <v>#N/A</v>
      </c>
      <c r="AB935" s="135" t="e">
        <f t="shared" si="949"/>
        <v>#N/A</v>
      </c>
    </row>
    <row r="936" spans="1:28" ht="15.5">
      <c r="A936" s="29" t="s">
        <v>193</v>
      </c>
      <c r="B936" s="30" t="str">
        <f t="shared" si="0"/>
        <v>PhilippinesMagsaysay (Linugos)</v>
      </c>
      <c r="C936" s="29" t="s">
        <v>30</v>
      </c>
      <c r="D936" s="30" t="s">
        <v>1318</v>
      </c>
      <c r="E936" s="120">
        <v>0.223638</v>
      </c>
      <c r="F936" s="181">
        <v>5.8951019E-2</v>
      </c>
      <c r="G936" s="181">
        <v>0.109435053</v>
      </c>
      <c r="H936" s="181">
        <v>0.19456725899999999</v>
      </c>
      <c r="I936" s="120">
        <v>0.290825</v>
      </c>
      <c r="J936" s="28" t="s">
        <v>1649</v>
      </c>
      <c r="K936" s="135" t="e">
        <f t="shared" ref="K936:AB936" si="950">NA()</f>
        <v>#N/A</v>
      </c>
      <c r="L936" s="135" t="e">
        <f t="shared" si="950"/>
        <v>#N/A</v>
      </c>
      <c r="M936" s="164" t="e">
        <f t="shared" si="950"/>
        <v>#N/A</v>
      </c>
      <c r="N936" s="164" t="e">
        <f t="shared" si="950"/>
        <v>#N/A</v>
      </c>
      <c r="O936" s="165" t="e">
        <f t="shared" si="950"/>
        <v>#N/A</v>
      </c>
      <c r="P936" s="135" t="e">
        <f t="shared" si="950"/>
        <v>#N/A</v>
      </c>
      <c r="Q936" s="164" t="e">
        <f t="shared" si="950"/>
        <v>#N/A</v>
      </c>
      <c r="R936" s="164" t="e">
        <f t="shared" si="950"/>
        <v>#N/A</v>
      </c>
      <c r="S936" s="164" t="e">
        <f t="shared" si="950"/>
        <v>#N/A</v>
      </c>
      <c r="T936" s="164" t="e">
        <f t="shared" si="950"/>
        <v>#N/A</v>
      </c>
      <c r="U936" s="164" t="e">
        <f t="shared" si="950"/>
        <v>#N/A</v>
      </c>
      <c r="V936" s="135" t="e">
        <f t="shared" si="950"/>
        <v>#N/A</v>
      </c>
      <c r="W936" s="135" t="e">
        <f t="shared" si="950"/>
        <v>#N/A</v>
      </c>
      <c r="X936" s="135" t="e">
        <f t="shared" si="950"/>
        <v>#N/A</v>
      </c>
      <c r="Y936" s="135" t="e">
        <f t="shared" si="950"/>
        <v>#N/A</v>
      </c>
      <c r="Z936" s="135" t="e">
        <f t="shared" si="950"/>
        <v>#N/A</v>
      </c>
      <c r="AA936" s="135" t="e">
        <f t="shared" si="950"/>
        <v>#N/A</v>
      </c>
      <c r="AB936" s="135" t="e">
        <f t="shared" si="950"/>
        <v>#N/A</v>
      </c>
    </row>
    <row r="937" spans="1:28" ht="15.5">
      <c r="A937" s="29" t="s">
        <v>193</v>
      </c>
      <c r="B937" s="30" t="str">
        <f t="shared" si="0"/>
        <v>PhilippinesMagsingal</v>
      </c>
      <c r="C937" s="29" t="s">
        <v>30</v>
      </c>
      <c r="D937" s="30" t="s">
        <v>232</v>
      </c>
      <c r="E937" s="120">
        <v>0.258801</v>
      </c>
      <c r="F937" s="181">
        <v>4.3030657E-2</v>
      </c>
      <c r="G937" s="181">
        <v>8.7620161000000002E-2</v>
      </c>
      <c r="H937" s="181">
        <v>0.18128085199999999</v>
      </c>
      <c r="I937" s="120">
        <v>0.32456499999999999</v>
      </c>
      <c r="J937" s="28" t="s">
        <v>1649</v>
      </c>
      <c r="K937" s="135" t="e">
        <f t="shared" ref="K937:AB937" si="951">NA()</f>
        <v>#N/A</v>
      </c>
      <c r="L937" s="135" t="e">
        <f t="shared" si="951"/>
        <v>#N/A</v>
      </c>
      <c r="M937" s="164" t="e">
        <f t="shared" si="951"/>
        <v>#N/A</v>
      </c>
      <c r="N937" s="164" t="e">
        <f t="shared" si="951"/>
        <v>#N/A</v>
      </c>
      <c r="O937" s="165" t="e">
        <f t="shared" si="951"/>
        <v>#N/A</v>
      </c>
      <c r="P937" s="135" t="e">
        <f t="shared" si="951"/>
        <v>#N/A</v>
      </c>
      <c r="Q937" s="164" t="e">
        <f t="shared" si="951"/>
        <v>#N/A</v>
      </c>
      <c r="R937" s="164" t="e">
        <f t="shared" si="951"/>
        <v>#N/A</v>
      </c>
      <c r="S937" s="164" t="e">
        <f t="shared" si="951"/>
        <v>#N/A</v>
      </c>
      <c r="T937" s="164" t="e">
        <f t="shared" si="951"/>
        <v>#N/A</v>
      </c>
      <c r="U937" s="164" t="e">
        <f t="shared" si="951"/>
        <v>#N/A</v>
      </c>
      <c r="V937" s="135" t="e">
        <f t="shared" si="951"/>
        <v>#N/A</v>
      </c>
      <c r="W937" s="135" t="e">
        <f t="shared" si="951"/>
        <v>#N/A</v>
      </c>
      <c r="X937" s="135" t="e">
        <f t="shared" si="951"/>
        <v>#N/A</v>
      </c>
      <c r="Y937" s="135" t="e">
        <f t="shared" si="951"/>
        <v>#N/A</v>
      </c>
      <c r="Z937" s="135" t="e">
        <f t="shared" si="951"/>
        <v>#N/A</v>
      </c>
      <c r="AA937" s="135" t="e">
        <f t="shared" si="951"/>
        <v>#N/A</v>
      </c>
      <c r="AB937" s="135" t="e">
        <f t="shared" si="951"/>
        <v>#N/A</v>
      </c>
    </row>
    <row r="938" spans="1:28" ht="15.5">
      <c r="A938" s="29" t="s">
        <v>193</v>
      </c>
      <c r="B938" s="30" t="str">
        <f t="shared" si="0"/>
        <v>PhilippinesMaguing</v>
      </c>
      <c r="C938" s="29" t="s">
        <v>30</v>
      </c>
      <c r="D938" s="30" t="s">
        <v>1601</v>
      </c>
      <c r="E938" s="120">
        <v>0.25155899999999998</v>
      </c>
      <c r="F938" s="181">
        <v>6.4734418000000002E-2</v>
      </c>
      <c r="G938" s="181">
        <v>0.115527292</v>
      </c>
      <c r="H938" s="181">
        <v>0.18898536499999999</v>
      </c>
      <c r="I938" s="120">
        <v>0.233297</v>
      </c>
      <c r="J938" s="28" t="s">
        <v>1649</v>
      </c>
      <c r="K938" s="135" t="e">
        <f t="shared" ref="K938:AB938" si="952">NA()</f>
        <v>#N/A</v>
      </c>
      <c r="L938" s="135" t="e">
        <f t="shared" si="952"/>
        <v>#N/A</v>
      </c>
      <c r="M938" s="164" t="e">
        <f t="shared" si="952"/>
        <v>#N/A</v>
      </c>
      <c r="N938" s="164" t="e">
        <f t="shared" si="952"/>
        <v>#N/A</v>
      </c>
      <c r="O938" s="165" t="e">
        <f t="shared" si="952"/>
        <v>#N/A</v>
      </c>
      <c r="P938" s="135" t="e">
        <f t="shared" si="952"/>
        <v>#N/A</v>
      </c>
      <c r="Q938" s="164" t="e">
        <f t="shared" si="952"/>
        <v>#N/A</v>
      </c>
      <c r="R938" s="164" t="e">
        <f t="shared" si="952"/>
        <v>#N/A</v>
      </c>
      <c r="S938" s="164" t="e">
        <f t="shared" si="952"/>
        <v>#N/A</v>
      </c>
      <c r="T938" s="164" t="e">
        <f t="shared" si="952"/>
        <v>#N/A</v>
      </c>
      <c r="U938" s="164" t="e">
        <f t="shared" si="952"/>
        <v>#N/A</v>
      </c>
      <c r="V938" s="135" t="e">
        <f t="shared" si="952"/>
        <v>#N/A</v>
      </c>
      <c r="W938" s="135" t="e">
        <f t="shared" si="952"/>
        <v>#N/A</v>
      </c>
      <c r="X938" s="135" t="e">
        <f t="shared" si="952"/>
        <v>#N/A</v>
      </c>
      <c r="Y938" s="135" t="e">
        <f t="shared" si="952"/>
        <v>#N/A</v>
      </c>
      <c r="Z938" s="135" t="e">
        <f t="shared" si="952"/>
        <v>#N/A</v>
      </c>
      <c r="AA938" s="135" t="e">
        <f t="shared" si="952"/>
        <v>#N/A</v>
      </c>
      <c r="AB938" s="135" t="e">
        <f t="shared" si="952"/>
        <v>#N/A</v>
      </c>
    </row>
    <row r="939" spans="1:28" ht="15.5">
      <c r="A939" s="29" t="s">
        <v>193</v>
      </c>
      <c r="B939" s="30" t="str">
        <f t="shared" si="0"/>
        <v>PhilippinesMahaplag</v>
      </c>
      <c r="C939" s="29" t="s">
        <v>30</v>
      </c>
      <c r="D939" s="30" t="s">
        <v>1041</v>
      </c>
      <c r="E939" s="120">
        <v>0.22136400000000001</v>
      </c>
      <c r="F939" s="181">
        <v>5.9015921999999998E-2</v>
      </c>
      <c r="G939" s="181">
        <v>0.105488265</v>
      </c>
      <c r="H939" s="181">
        <v>0.17665241000000001</v>
      </c>
      <c r="I939" s="120">
        <v>0.29367799999999999</v>
      </c>
      <c r="J939" s="28" t="s">
        <v>1649</v>
      </c>
      <c r="K939" s="135" t="e">
        <f t="shared" ref="K939:AB939" si="953">NA()</f>
        <v>#N/A</v>
      </c>
      <c r="L939" s="135" t="e">
        <f t="shared" si="953"/>
        <v>#N/A</v>
      </c>
      <c r="M939" s="164" t="e">
        <f t="shared" si="953"/>
        <v>#N/A</v>
      </c>
      <c r="N939" s="164" t="e">
        <f t="shared" si="953"/>
        <v>#N/A</v>
      </c>
      <c r="O939" s="165" t="e">
        <f t="shared" si="953"/>
        <v>#N/A</v>
      </c>
      <c r="P939" s="135" t="e">
        <f t="shared" si="953"/>
        <v>#N/A</v>
      </c>
      <c r="Q939" s="164" t="e">
        <f t="shared" si="953"/>
        <v>#N/A</v>
      </c>
      <c r="R939" s="164" t="e">
        <f t="shared" si="953"/>
        <v>#N/A</v>
      </c>
      <c r="S939" s="164" t="e">
        <f t="shared" si="953"/>
        <v>#N/A</v>
      </c>
      <c r="T939" s="164" t="e">
        <f t="shared" si="953"/>
        <v>#N/A</v>
      </c>
      <c r="U939" s="164" t="e">
        <f t="shared" si="953"/>
        <v>#N/A</v>
      </c>
      <c r="V939" s="135" t="e">
        <f t="shared" si="953"/>
        <v>#N/A</v>
      </c>
      <c r="W939" s="135" t="e">
        <f t="shared" si="953"/>
        <v>#N/A</v>
      </c>
      <c r="X939" s="135" t="e">
        <f t="shared" si="953"/>
        <v>#N/A</v>
      </c>
      <c r="Y939" s="135" t="e">
        <f t="shared" si="953"/>
        <v>#N/A</v>
      </c>
      <c r="Z939" s="135" t="e">
        <f t="shared" si="953"/>
        <v>#N/A</v>
      </c>
      <c r="AA939" s="135" t="e">
        <f t="shared" si="953"/>
        <v>#N/A</v>
      </c>
      <c r="AB939" s="135" t="e">
        <f t="shared" si="953"/>
        <v>#N/A</v>
      </c>
    </row>
    <row r="940" spans="1:28" ht="15.5">
      <c r="A940" s="29" t="s">
        <v>193</v>
      </c>
      <c r="B940" s="30" t="str">
        <f t="shared" si="0"/>
        <v>PhilippinesMahatao</v>
      </c>
      <c r="C940" s="29" t="s">
        <v>30</v>
      </c>
      <c r="D940" s="30" t="s">
        <v>329</v>
      </c>
      <c r="E940" s="120">
        <v>0.22572300000000001</v>
      </c>
      <c r="F940" s="181">
        <v>4.7588423999999997E-2</v>
      </c>
      <c r="G940" s="181">
        <v>8.5530546999999998E-2</v>
      </c>
      <c r="H940" s="181">
        <v>0.15241157599999999</v>
      </c>
      <c r="I940" s="120">
        <v>0.35691299999999998</v>
      </c>
      <c r="J940" s="28" t="s">
        <v>1649</v>
      </c>
      <c r="K940" s="135" t="e">
        <f t="shared" ref="K940:AB940" si="954">NA()</f>
        <v>#N/A</v>
      </c>
      <c r="L940" s="135" t="e">
        <f t="shared" si="954"/>
        <v>#N/A</v>
      </c>
      <c r="M940" s="164" t="e">
        <f t="shared" si="954"/>
        <v>#N/A</v>
      </c>
      <c r="N940" s="164" t="e">
        <f t="shared" si="954"/>
        <v>#N/A</v>
      </c>
      <c r="O940" s="165" t="e">
        <f t="shared" si="954"/>
        <v>#N/A</v>
      </c>
      <c r="P940" s="135" t="e">
        <f t="shared" si="954"/>
        <v>#N/A</v>
      </c>
      <c r="Q940" s="164" t="e">
        <f t="shared" si="954"/>
        <v>#N/A</v>
      </c>
      <c r="R940" s="164" t="e">
        <f t="shared" si="954"/>
        <v>#N/A</v>
      </c>
      <c r="S940" s="164" t="e">
        <f t="shared" si="954"/>
        <v>#N/A</v>
      </c>
      <c r="T940" s="164" t="e">
        <f t="shared" si="954"/>
        <v>#N/A</v>
      </c>
      <c r="U940" s="164" t="e">
        <f t="shared" si="954"/>
        <v>#N/A</v>
      </c>
      <c r="V940" s="135" t="e">
        <f t="shared" si="954"/>
        <v>#N/A</v>
      </c>
      <c r="W940" s="135" t="e">
        <f t="shared" si="954"/>
        <v>#N/A</v>
      </c>
      <c r="X940" s="135" t="e">
        <f t="shared" si="954"/>
        <v>#N/A</v>
      </c>
      <c r="Y940" s="135" t="e">
        <f t="shared" si="954"/>
        <v>#N/A</v>
      </c>
      <c r="Z940" s="135" t="e">
        <f t="shared" si="954"/>
        <v>#N/A</v>
      </c>
      <c r="AA940" s="135" t="e">
        <f t="shared" si="954"/>
        <v>#N/A</v>
      </c>
      <c r="AB940" s="135" t="e">
        <f t="shared" si="954"/>
        <v>#N/A</v>
      </c>
    </row>
    <row r="941" spans="1:28" ht="15.5">
      <c r="A941" s="29" t="s">
        <v>193</v>
      </c>
      <c r="B941" s="30" t="str">
        <f t="shared" si="0"/>
        <v>PhilippinesMahayag</v>
      </c>
      <c r="C941" s="29" t="s">
        <v>30</v>
      </c>
      <c r="D941" s="30" t="s">
        <v>1169</v>
      </c>
      <c r="E941" s="120">
        <v>0.23013600000000001</v>
      </c>
      <c r="F941" s="181">
        <v>5.4217903999999997E-2</v>
      </c>
      <c r="G941" s="181">
        <v>0.10557657600000001</v>
      </c>
      <c r="H941" s="181">
        <v>0.19419124600000001</v>
      </c>
      <c r="I941" s="120">
        <v>0.302068</v>
      </c>
      <c r="J941" s="28" t="s">
        <v>1649</v>
      </c>
      <c r="K941" s="135" t="e">
        <f t="shared" ref="K941:AB941" si="955">NA()</f>
        <v>#N/A</v>
      </c>
      <c r="L941" s="135" t="e">
        <f t="shared" si="955"/>
        <v>#N/A</v>
      </c>
      <c r="M941" s="164" t="e">
        <f t="shared" si="955"/>
        <v>#N/A</v>
      </c>
      <c r="N941" s="164" t="e">
        <f t="shared" si="955"/>
        <v>#N/A</v>
      </c>
      <c r="O941" s="165" t="e">
        <f t="shared" si="955"/>
        <v>#N/A</v>
      </c>
      <c r="P941" s="135" t="e">
        <f t="shared" si="955"/>
        <v>#N/A</v>
      </c>
      <c r="Q941" s="164" t="e">
        <f t="shared" si="955"/>
        <v>#N/A</v>
      </c>
      <c r="R941" s="164" t="e">
        <f t="shared" si="955"/>
        <v>#N/A</v>
      </c>
      <c r="S941" s="164" t="e">
        <f t="shared" si="955"/>
        <v>#N/A</v>
      </c>
      <c r="T941" s="164" t="e">
        <f t="shared" si="955"/>
        <v>#N/A</v>
      </c>
      <c r="U941" s="164" t="e">
        <f t="shared" si="955"/>
        <v>#N/A</v>
      </c>
      <c r="V941" s="135" t="e">
        <f t="shared" si="955"/>
        <v>#N/A</v>
      </c>
      <c r="W941" s="135" t="e">
        <f t="shared" si="955"/>
        <v>#N/A</v>
      </c>
      <c r="X941" s="135" t="e">
        <f t="shared" si="955"/>
        <v>#N/A</v>
      </c>
      <c r="Y941" s="135" t="e">
        <f t="shared" si="955"/>
        <v>#N/A</v>
      </c>
      <c r="Z941" s="135" t="e">
        <f t="shared" si="955"/>
        <v>#N/A</v>
      </c>
      <c r="AA941" s="135" t="e">
        <f t="shared" si="955"/>
        <v>#N/A</v>
      </c>
      <c r="AB941" s="135" t="e">
        <f t="shared" si="955"/>
        <v>#N/A</v>
      </c>
    </row>
    <row r="942" spans="1:28" ht="15.5">
      <c r="A942" s="29" t="s">
        <v>193</v>
      </c>
      <c r="B942" s="30" t="str">
        <f t="shared" si="0"/>
        <v>PhilippinesMahinog</v>
      </c>
      <c r="C942" s="29" t="s">
        <v>30</v>
      </c>
      <c r="D942" s="30" t="s">
        <v>1229</v>
      </c>
      <c r="E942" s="120">
        <v>0.22004599999999999</v>
      </c>
      <c r="F942" s="181">
        <v>5.4637413000000003E-2</v>
      </c>
      <c r="G942" s="181">
        <v>9.2819490000000004E-2</v>
      </c>
      <c r="H942" s="181">
        <v>0.15137484000000001</v>
      </c>
      <c r="I942" s="120">
        <v>0.30403200000000002</v>
      </c>
      <c r="J942" s="28" t="s">
        <v>1649</v>
      </c>
      <c r="K942" s="135" t="e">
        <f t="shared" ref="K942:AB942" si="956">NA()</f>
        <v>#N/A</v>
      </c>
      <c r="L942" s="135" t="e">
        <f t="shared" si="956"/>
        <v>#N/A</v>
      </c>
      <c r="M942" s="164" t="e">
        <f t="shared" si="956"/>
        <v>#N/A</v>
      </c>
      <c r="N942" s="164" t="e">
        <f t="shared" si="956"/>
        <v>#N/A</v>
      </c>
      <c r="O942" s="165" t="e">
        <f t="shared" si="956"/>
        <v>#N/A</v>
      </c>
      <c r="P942" s="135" t="e">
        <f t="shared" si="956"/>
        <v>#N/A</v>
      </c>
      <c r="Q942" s="164" t="e">
        <f t="shared" si="956"/>
        <v>#N/A</v>
      </c>
      <c r="R942" s="164" t="e">
        <f t="shared" si="956"/>
        <v>#N/A</v>
      </c>
      <c r="S942" s="164" t="e">
        <f t="shared" si="956"/>
        <v>#N/A</v>
      </c>
      <c r="T942" s="164" t="e">
        <f t="shared" si="956"/>
        <v>#N/A</v>
      </c>
      <c r="U942" s="164" t="e">
        <f t="shared" si="956"/>
        <v>#N/A</v>
      </c>
      <c r="V942" s="135" t="e">
        <f t="shared" si="956"/>
        <v>#N/A</v>
      </c>
      <c r="W942" s="135" t="e">
        <f t="shared" si="956"/>
        <v>#N/A</v>
      </c>
      <c r="X942" s="135" t="e">
        <f t="shared" si="956"/>
        <v>#N/A</v>
      </c>
      <c r="Y942" s="135" t="e">
        <f t="shared" si="956"/>
        <v>#N/A</v>
      </c>
      <c r="Z942" s="135" t="e">
        <f t="shared" si="956"/>
        <v>#N/A</v>
      </c>
      <c r="AA942" s="135" t="e">
        <f t="shared" si="956"/>
        <v>#N/A</v>
      </c>
      <c r="AB942" s="135" t="e">
        <f t="shared" si="956"/>
        <v>#N/A</v>
      </c>
    </row>
    <row r="943" spans="1:28" ht="15.5">
      <c r="A943" s="29" t="s">
        <v>193</v>
      </c>
      <c r="B943" s="30" t="str">
        <f t="shared" si="0"/>
        <v>PhilippinesMaigo</v>
      </c>
      <c r="C943" s="29" t="s">
        <v>30</v>
      </c>
      <c r="D943" s="30" t="s">
        <v>1244</v>
      </c>
      <c r="E943" s="120">
        <v>0.250946</v>
      </c>
      <c r="F943" s="181">
        <v>5.0355395999999997E-2</v>
      </c>
      <c r="G943" s="181">
        <v>0.10232622500000001</v>
      </c>
      <c r="H943" s="181">
        <v>0.20543708999999999</v>
      </c>
      <c r="I943" s="120">
        <v>0.310533</v>
      </c>
      <c r="J943" s="28" t="s">
        <v>1649</v>
      </c>
      <c r="K943" s="135" t="e">
        <f t="shared" ref="K943:AB943" si="957">NA()</f>
        <v>#N/A</v>
      </c>
      <c r="L943" s="135" t="e">
        <f t="shared" si="957"/>
        <v>#N/A</v>
      </c>
      <c r="M943" s="164" t="e">
        <f t="shared" si="957"/>
        <v>#N/A</v>
      </c>
      <c r="N943" s="164" t="e">
        <f t="shared" si="957"/>
        <v>#N/A</v>
      </c>
      <c r="O943" s="165" t="e">
        <f t="shared" si="957"/>
        <v>#N/A</v>
      </c>
      <c r="P943" s="135" t="e">
        <f t="shared" si="957"/>
        <v>#N/A</v>
      </c>
      <c r="Q943" s="164" t="e">
        <f t="shared" si="957"/>
        <v>#N/A</v>
      </c>
      <c r="R943" s="164" t="e">
        <f t="shared" si="957"/>
        <v>#N/A</v>
      </c>
      <c r="S943" s="164" t="e">
        <f t="shared" si="957"/>
        <v>#N/A</v>
      </c>
      <c r="T943" s="164" t="e">
        <f t="shared" si="957"/>
        <v>#N/A</v>
      </c>
      <c r="U943" s="164" t="e">
        <f t="shared" si="957"/>
        <v>#N/A</v>
      </c>
      <c r="V943" s="135" t="e">
        <f t="shared" si="957"/>
        <v>#N/A</v>
      </c>
      <c r="W943" s="135" t="e">
        <f t="shared" si="957"/>
        <v>#N/A</v>
      </c>
      <c r="X943" s="135" t="e">
        <f t="shared" si="957"/>
        <v>#N/A</v>
      </c>
      <c r="Y943" s="135" t="e">
        <f t="shared" si="957"/>
        <v>#N/A</v>
      </c>
      <c r="Z943" s="135" t="e">
        <f t="shared" si="957"/>
        <v>#N/A</v>
      </c>
      <c r="AA943" s="135" t="e">
        <f t="shared" si="957"/>
        <v>#N/A</v>
      </c>
      <c r="AB943" s="135" t="e">
        <f t="shared" si="957"/>
        <v>#N/A</v>
      </c>
    </row>
    <row r="944" spans="1:28" ht="15.5">
      <c r="A944" s="29" t="s">
        <v>193</v>
      </c>
      <c r="B944" s="30" t="str">
        <f t="shared" si="0"/>
        <v>PhilippinesMaimbung</v>
      </c>
      <c r="C944" s="29" t="s">
        <v>30</v>
      </c>
      <c r="D944" s="30" t="s">
        <v>1658</v>
      </c>
      <c r="E944" s="120">
        <v>0.25568400000000002</v>
      </c>
      <c r="F944" s="181">
        <v>6.0452603000000001E-2</v>
      </c>
      <c r="G944" s="181">
        <v>0.111014401</v>
      </c>
      <c r="H944" s="181">
        <v>0.17542332599999999</v>
      </c>
      <c r="I944" s="120">
        <v>0.24418400000000001</v>
      </c>
      <c r="J944" s="28" t="s">
        <v>1649</v>
      </c>
      <c r="K944" s="135" t="e">
        <f t="shared" ref="K944:AB944" si="958">NA()</f>
        <v>#N/A</v>
      </c>
      <c r="L944" s="135" t="e">
        <f t="shared" si="958"/>
        <v>#N/A</v>
      </c>
      <c r="M944" s="164" t="e">
        <f t="shared" si="958"/>
        <v>#N/A</v>
      </c>
      <c r="N944" s="164" t="e">
        <f t="shared" si="958"/>
        <v>#N/A</v>
      </c>
      <c r="O944" s="165" t="e">
        <f t="shared" si="958"/>
        <v>#N/A</v>
      </c>
      <c r="P944" s="135" t="e">
        <f t="shared" si="958"/>
        <v>#N/A</v>
      </c>
      <c r="Q944" s="164" t="e">
        <f t="shared" si="958"/>
        <v>#N/A</v>
      </c>
      <c r="R944" s="164" t="e">
        <f t="shared" si="958"/>
        <v>#N/A</v>
      </c>
      <c r="S944" s="164" t="e">
        <f t="shared" si="958"/>
        <v>#N/A</v>
      </c>
      <c r="T944" s="164" t="e">
        <f t="shared" si="958"/>
        <v>#N/A</v>
      </c>
      <c r="U944" s="164" t="e">
        <f t="shared" si="958"/>
        <v>#N/A</v>
      </c>
      <c r="V944" s="135" t="e">
        <f t="shared" si="958"/>
        <v>#N/A</v>
      </c>
      <c r="W944" s="135" t="e">
        <f t="shared" si="958"/>
        <v>#N/A</v>
      </c>
      <c r="X944" s="135" t="e">
        <f t="shared" si="958"/>
        <v>#N/A</v>
      </c>
      <c r="Y944" s="135" t="e">
        <f t="shared" si="958"/>
        <v>#N/A</v>
      </c>
      <c r="Z944" s="135" t="e">
        <f t="shared" si="958"/>
        <v>#N/A</v>
      </c>
      <c r="AA944" s="135" t="e">
        <f t="shared" si="958"/>
        <v>#N/A</v>
      </c>
      <c r="AB944" s="135" t="e">
        <f t="shared" si="958"/>
        <v>#N/A</v>
      </c>
    </row>
    <row r="945" spans="1:28" ht="15.5">
      <c r="A945" s="29" t="s">
        <v>193</v>
      </c>
      <c r="B945" s="30" t="str">
        <f t="shared" si="0"/>
        <v>PhilippinesMainit</v>
      </c>
      <c r="C945" s="29" t="s">
        <v>30</v>
      </c>
      <c r="D945" s="30" t="s">
        <v>1724</v>
      </c>
      <c r="E945" s="120">
        <v>0.224935</v>
      </c>
      <c r="F945" s="181">
        <v>5.6953741000000002E-2</v>
      </c>
      <c r="G945" s="181">
        <v>0.10452114699999999</v>
      </c>
      <c r="H945" s="181">
        <v>0.18204255599999999</v>
      </c>
      <c r="I945" s="120">
        <v>0.292435</v>
      </c>
      <c r="J945" s="28" t="s">
        <v>1649</v>
      </c>
      <c r="K945" s="135" t="e">
        <f t="shared" ref="K945:AB945" si="959">NA()</f>
        <v>#N/A</v>
      </c>
      <c r="L945" s="135" t="e">
        <f t="shared" si="959"/>
        <v>#N/A</v>
      </c>
      <c r="M945" s="164" t="e">
        <f t="shared" si="959"/>
        <v>#N/A</v>
      </c>
      <c r="N945" s="164" t="e">
        <f t="shared" si="959"/>
        <v>#N/A</v>
      </c>
      <c r="O945" s="165" t="e">
        <f t="shared" si="959"/>
        <v>#N/A</v>
      </c>
      <c r="P945" s="135" t="e">
        <f t="shared" si="959"/>
        <v>#N/A</v>
      </c>
      <c r="Q945" s="164" t="e">
        <f t="shared" si="959"/>
        <v>#N/A</v>
      </c>
      <c r="R945" s="164" t="e">
        <f t="shared" si="959"/>
        <v>#N/A</v>
      </c>
      <c r="S945" s="164" t="e">
        <f t="shared" si="959"/>
        <v>#N/A</v>
      </c>
      <c r="T945" s="164" t="e">
        <f t="shared" si="959"/>
        <v>#N/A</v>
      </c>
      <c r="U945" s="164" t="e">
        <f t="shared" si="959"/>
        <v>#N/A</v>
      </c>
      <c r="V945" s="135" t="e">
        <f t="shared" si="959"/>
        <v>#N/A</v>
      </c>
      <c r="W945" s="135" t="e">
        <f t="shared" si="959"/>
        <v>#N/A</v>
      </c>
      <c r="X945" s="135" t="e">
        <f t="shared" si="959"/>
        <v>#N/A</v>
      </c>
      <c r="Y945" s="135" t="e">
        <f t="shared" si="959"/>
        <v>#N/A</v>
      </c>
      <c r="Z945" s="135" t="e">
        <f t="shared" si="959"/>
        <v>#N/A</v>
      </c>
      <c r="AA945" s="135" t="e">
        <f t="shared" si="959"/>
        <v>#N/A</v>
      </c>
      <c r="AB945" s="135" t="e">
        <f t="shared" si="959"/>
        <v>#N/A</v>
      </c>
    </row>
    <row r="946" spans="1:28" ht="15.5">
      <c r="A946" s="29" t="s">
        <v>193</v>
      </c>
      <c r="B946" s="30" t="str">
        <f t="shared" si="0"/>
        <v>PhilippinesMaitum</v>
      </c>
      <c r="C946" s="29" t="s">
        <v>30</v>
      </c>
      <c r="D946" s="30" t="s">
        <v>1426</v>
      </c>
      <c r="E946" s="120">
        <v>0.24704599999999999</v>
      </c>
      <c r="F946" s="181">
        <v>5.2988002999999999E-2</v>
      </c>
      <c r="G946" s="181">
        <v>0.10386814699999999</v>
      </c>
      <c r="H946" s="181">
        <v>0.19755577999999999</v>
      </c>
      <c r="I946" s="120">
        <v>0.30027999999999999</v>
      </c>
      <c r="J946" s="28" t="s">
        <v>1649</v>
      </c>
      <c r="K946" s="135" t="e">
        <f t="shared" ref="K946:AB946" si="960">NA()</f>
        <v>#N/A</v>
      </c>
      <c r="L946" s="135" t="e">
        <f t="shared" si="960"/>
        <v>#N/A</v>
      </c>
      <c r="M946" s="164" t="e">
        <f t="shared" si="960"/>
        <v>#N/A</v>
      </c>
      <c r="N946" s="164" t="e">
        <f t="shared" si="960"/>
        <v>#N/A</v>
      </c>
      <c r="O946" s="165" t="e">
        <f t="shared" si="960"/>
        <v>#N/A</v>
      </c>
      <c r="P946" s="135" t="e">
        <f t="shared" si="960"/>
        <v>#N/A</v>
      </c>
      <c r="Q946" s="164" t="e">
        <f t="shared" si="960"/>
        <v>#N/A</v>
      </c>
      <c r="R946" s="164" t="e">
        <f t="shared" si="960"/>
        <v>#N/A</v>
      </c>
      <c r="S946" s="164" t="e">
        <f t="shared" si="960"/>
        <v>#N/A</v>
      </c>
      <c r="T946" s="164" t="e">
        <f t="shared" si="960"/>
        <v>#N/A</v>
      </c>
      <c r="U946" s="164" t="e">
        <f t="shared" si="960"/>
        <v>#N/A</v>
      </c>
      <c r="V946" s="135" t="e">
        <f t="shared" si="960"/>
        <v>#N/A</v>
      </c>
      <c r="W946" s="135" t="e">
        <f t="shared" si="960"/>
        <v>#N/A</v>
      </c>
      <c r="X946" s="135" t="e">
        <f t="shared" si="960"/>
        <v>#N/A</v>
      </c>
      <c r="Y946" s="135" t="e">
        <f t="shared" si="960"/>
        <v>#N/A</v>
      </c>
      <c r="Z946" s="135" t="e">
        <f t="shared" si="960"/>
        <v>#N/A</v>
      </c>
      <c r="AA946" s="135" t="e">
        <f t="shared" si="960"/>
        <v>#N/A</v>
      </c>
      <c r="AB946" s="135" t="e">
        <f t="shared" si="960"/>
        <v>#N/A</v>
      </c>
    </row>
    <row r="947" spans="1:28" ht="15.5">
      <c r="A947" s="29" t="s">
        <v>193</v>
      </c>
      <c r="B947" s="30" t="str">
        <f t="shared" si="0"/>
        <v>PhilippinesMajayjay</v>
      </c>
      <c r="C947" s="29" t="s">
        <v>30</v>
      </c>
      <c r="D947" s="30" t="s">
        <v>614</v>
      </c>
      <c r="E947" s="120">
        <v>0.245142</v>
      </c>
      <c r="F947" s="181">
        <v>4.8215314000000002E-2</v>
      </c>
      <c r="G947" s="181">
        <v>9.6610534999999997E-2</v>
      </c>
      <c r="H947" s="181">
        <v>0.193508923</v>
      </c>
      <c r="I947" s="120">
        <v>0.31908500000000001</v>
      </c>
      <c r="J947" s="28" t="s">
        <v>1649</v>
      </c>
      <c r="K947" s="135" t="e">
        <f t="shared" ref="K947:AB947" si="961">NA()</f>
        <v>#N/A</v>
      </c>
      <c r="L947" s="135" t="e">
        <f t="shared" si="961"/>
        <v>#N/A</v>
      </c>
      <c r="M947" s="164" t="e">
        <f t="shared" si="961"/>
        <v>#N/A</v>
      </c>
      <c r="N947" s="164" t="e">
        <f t="shared" si="961"/>
        <v>#N/A</v>
      </c>
      <c r="O947" s="165" t="e">
        <f t="shared" si="961"/>
        <v>#N/A</v>
      </c>
      <c r="P947" s="135" t="e">
        <f t="shared" si="961"/>
        <v>#N/A</v>
      </c>
      <c r="Q947" s="164" t="e">
        <f t="shared" si="961"/>
        <v>#N/A</v>
      </c>
      <c r="R947" s="164" t="e">
        <f t="shared" si="961"/>
        <v>#N/A</v>
      </c>
      <c r="S947" s="164" t="e">
        <f t="shared" si="961"/>
        <v>#N/A</v>
      </c>
      <c r="T947" s="164" t="e">
        <f t="shared" si="961"/>
        <v>#N/A</v>
      </c>
      <c r="U947" s="164" t="e">
        <f t="shared" si="961"/>
        <v>#N/A</v>
      </c>
      <c r="V947" s="135" t="e">
        <f t="shared" si="961"/>
        <v>#N/A</v>
      </c>
      <c r="W947" s="135" t="e">
        <f t="shared" si="961"/>
        <v>#N/A</v>
      </c>
      <c r="X947" s="135" t="e">
        <f t="shared" si="961"/>
        <v>#N/A</v>
      </c>
      <c r="Y947" s="135" t="e">
        <f t="shared" si="961"/>
        <v>#N/A</v>
      </c>
      <c r="Z947" s="135" t="e">
        <f t="shared" si="961"/>
        <v>#N/A</v>
      </c>
      <c r="AA947" s="135" t="e">
        <f t="shared" si="961"/>
        <v>#N/A</v>
      </c>
      <c r="AB947" s="135" t="e">
        <f t="shared" si="961"/>
        <v>#N/A</v>
      </c>
    </row>
    <row r="948" spans="1:28" ht="15.5">
      <c r="A948" s="29" t="s">
        <v>193</v>
      </c>
      <c r="B948" s="30" t="str">
        <f t="shared" si="0"/>
        <v>PhilippinesMakato</v>
      </c>
      <c r="C948" s="29" t="s">
        <v>30</v>
      </c>
      <c r="D948" s="30" t="s">
        <v>803</v>
      </c>
      <c r="E948" s="120">
        <v>0.241728</v>
      </c>
      <c r="F948" s="181">
        <v>4.7391974000000003E-2</v>
      </c>
      <c r="G948" s="181">
        <v>9.5334164999999998E-2</v>
      </c>
      <c r="H948" s="181">
        <v>0.190301519</v>
      </c>
      <c r="I948" s="120">
        <v>0.321106</v>
      </c>
      <c r="J948" s="28" t="s">
        <v>1649</v>
      </c>
      <c r="K948" s="135" t="e">
        <f t="shared" ref="K948:AB948" si="962">NA()</f>
        <v>#N/A</v>
      </c>
      <c r="L948" s="135" t="e">
        <f t="shared" si="962"/>
        <v>#N/A</v>
      </c>
      <c r="M948" s="164" t="e">
        <f t="shared" si="962"/>
        <v>#N/A</v>
      </c>
      <c r="N948" s="164" t="e">
        <f t="shared" si="962"/>
        <v>#N/A</v>
      </c>
      <c r="O948" s="165" t="e">
        <f t="shared" si="962"/>
        <v>#N/A</v>
      </c>
      <c r="P948" s="135" t="e">
        <f t="shared" si="962"/>
        <v>#N/A</v>
      </c>
      <c r="Q948" s="164" t="e">
        <f t="shared" si="962"/>
        <v>#N/A</v>
      </c>
      <c r="R948" s="164" t="e">
        <f t="shared" si="962"/>
        <v>#N/A</v>
      </c>
      <c r="S948" s="164" t="e">
        <f t="shared" si="962"/>
        <v>#N/A</v>
      </c>
      <c r="T948" s="164" t="e">
        <f t="shared" si="962"/>
        <v>#N/A</v>
      </c>
      <c r="U948" s="164" t="e">
        <f t="shared" si="962"/>
        <v>#N/A</v>
      </c>
      <c r="V948" s="135" t="e">
        <f t="shared" si="962"/>
        <v>#N/A</v>
      </c>
      <c r="W948" s="135" t="e">
        <f t="shared" si="962"/>
        <v>#N/A</v>
      </c>
      <c r="X948" s="135" t="e">
        <f t="shared" si="962"/>
        <v>#N/A</v>
      </c>
      <c r="Y948" s="135" t="e">
        <f t="shared" si="962"/>
        <v>#N/A</v>
      </c>
      <c r="Z948" s="135" t="e">
        <f t="shared" si="962"/>
        <v>#N/A</v>
      </c>
      <c r="AA948" s="135" t="e">
        <f t="shared" si="962"/>
        <v>#N/A</v>
      </c>
      <c r="AB948" s="135" t="e">
        <f t="shared" si="962"/>
        <v>#N/A</v>
      </c>
    </row>
    <row r="949" spans="1:28" ht="15.5">
      <c r="A949" s="29" t="s">
        <v>193</v>
      </c>
      <c r="B949" s="30" t="str">
        <f t="shared" si="0"/>
        <v>PhilippinesMakilala</v>
      </c>
      <c r="C949" s="29" t="s">
        <v>30</v>
      </c>
      <c r="D949" s="30" t="s">
        <v>1386</v>
      </c>
      <c r="E949" s="120">
        <v>0.24359900000000001</v>
      </c>
      <c r="F949" s="181">
        <v>5.1341069000000003E-2</v>
      </c>
      <c r="G949" s="181">
        <v>9.7947549999999994E-2</v>
      </c>
      <c r="H949" s="181">
        <v>0.18774969899999999</v>
      </c>
      <c r="I949" s="120">
        <v>0.31740800000000002</v>
      </c>
      <c r="J949" s="28" t="s">
        <v>1649</v>
      </c>
      <c r="K949" s="135" t="e">
        <f t="shared" ref="K949:AB949" si="963">NA()</f>
        <v>#N/A</v>
      </c>
      <c r="L949" s="135" t="e">
        <f t="shared" si="963"/>
        <v>#N/A</v>
      </c>
      <c r="M949" s="164" t="e">
        <f t="shared" si="963"/>
        <v>#N/A</v>
      </c>
      <c r="N949" s="164" t="e">
        <f t="shared" si="963"/>
        <v>#N/A</v>
      </c>
      <c r="O949" s="165" t="e">
        <f t="shared" si="963"/>
        <v>#N/A</v>
      </c>
      <c r="P949" s="135" t="e">
        <f t="shared" si="963"/>
        <v>#N/A</v>
      </c>
      <c r="Q949" s="164" t="e">
        <f t="shared" si="963"/>
        <v>#N/A</v>
      </c>
      <c r="R949" s="164" t="e">
        <f t="shared" si="963"/>
        <v>#N/A</v>
      </c>
      <c r="S949" s="164" t="e">
        <f t="shared" si="963"/>
        <v>#N/A</v>
      </c>
      <c r="T949" s="164" t="e">
        <f t="shared" si="963"/>
        <v>#N/A</v>
      </c>
      <c r="U949" s="164" t="e">
        <f t="shared" si="963"/>
        <v>#N/A</v>
      </c>
      <c r="V949" s="135" t="e">
        <f t="shared" si="963"/>
        <v>#N/A</v>
      </c>
      <c r="W949" s="135" t="e">
        <f t="shared" si="963"/>
        <v>#N/A</v>
      </c>
      <c r="X949" s="135" t="e">
        <f t="shared" si="963"/>
        <v>#N/A</v>
      </c>
      <c r="Y949" s="135" t="e">
        <f t="shared" si="963"/>
        <v>#N/A</v>
      </c>
      <c r="Z949" s="135" t="e">
        <f t="shared" si="963"/>
        <v>#N/A</v>
      </c>
      <c r="AA949" s="135" t="e">
        <f t="shared" si="963"/>
        <v>#N/A</v>
      </c>
      <c r="AB949" s="135" t="e">
        <f t="shared" si="963"/>
        <v>#N/A</v>
      </c>
    </row>
    <row r="950" spans="1:28" ht="15.5">
      <c r="A950" s="29" t="s">
        <v>193</v>
      </c>
      <c r="B950" s="30" t="str">
        <f t="shared" si="0"/>
        <v>PhilippinesMalabang</v>
      </c>
      <c r="C950" s="29" t="s">
        <v>30</v>
      </c>
      <c r="D950" s="30" t="s">
        <v>1579</v>
      </c>
      <c r="E950" s="120">
        <v>0.27927299999999999</v>
      </c>
      <c r="F950" s="181">
        <v>6.3744114000000004E-2</v>
      </c>
      <c r="G950" s="181">
        <v>0.11998089000000001</v>
      </c>
      <c r="H950" s="181">
        <v>0.20952294299999999</v>
      </c>
      <c r="I950" s="120">
        <v>0.263212</v>
      </c>
      <c r="J950" s="28" t="s">
        <v>1649</v>
      </c>
      <c r="K950" s="135" t="e">
        <f t="shared" ref="K950:AB950" si="964">NA()</f>
        <v>#N/A</v>
      </c>
      <c r="L950" s="135" t="e">
        <f t="shared" si="964"/>
        <v>#N/A</v>
      </c>
      <c r="M950" s="164" t="e">
        <f t="shared" si="964"/>
        <v>#N/A</v>
      </c>
      <c r="N950" s="164" t="e">
        <f t="shared" si="964"/>
        <v>#N/A</v>
      </c>
      <c r="O950" s="165" t="e">
        <f t="shared" si="964"/>
        <v>#N/A</v>
      </c>
      <c r="P950" s="135" t="e">
        <f t="shared" si="964"/>
        <v>#N/A</v>
      </c>
      <c r="Q950" s="164" t="e">
        <f t="shared" si="964"/>
        <v>#N/A</v>
      </c>
      <c r="R950" s="164" t="e">
        <f t="shared" si="964"/>
        <v>#N/A</v>
      </c>
      <c r="S950" s="164" t="e">
        <f t="shared" si="964"/>
        <v>#N/A</v>
      </c>
      <c r="T950" s="164" t="e">
        <f t="shared" si="964"/>
        <v>#N/A</v>
      </c>
      <c r="U950" s="164" t="e">
        <f t="shared" si="964"/>
        <v>#N/A</v>
      </c>
      <c r="V950" s="135" t="e">
        <f t="shared" si="964"/>
        <v>#N/A</v>
      </c>
      <c r="W950" s="135" t="e">
        <f t="shared" si="964"/>
        <v>#N/A</v>
      </c>
      <c r="X950" s="135" t="e">
        <f t="shared" si="964"/>
        <v>#N/A</v>
      </c>
      <c r="Y950" s="135" t="e">
        <f t="shared" si="964"/>
        <v>#N/A</v>
      </c>
      <c r="Z950" s="135" t="e">
        <f t="shared" si="964"/>
        <v>#N/A</v>
      </c>
      <c r="AA950" s="135" t="e">
        <f t="shared" si="964"/>
        <v>#N/A</v>
      </c>
      <c r="AB950" s="135" t="e">
        <f t="shared" si="964"/>
        <v>#N/A</v>
      </c>
    </row>
    <row r="951" spans="1:28" ht="15.5">
      <c r="A951" s="29" t="s">
        <v>193</v>
      </c>
      <c r="B951" s="30" t="str">
        <f t="shared" si="0"/>
        <v>PhilippinesMalabuyoc</v>
      </c>
      <c r="C951" s="29" t="s">
        <v>30</v>
      </c>
      <c r="D951" s="30" t="s">
        <v>966</v>
      </c>
      <c r="E951" s="120">
        <v>0.233263</v>
      </c>
      <c r="F951" s="181">
        <v>5.0431011999999997E-2</v>
      </c>
      <c r="G951" s="181">
        <v>9.8332731000000007E-2</v>
      </c>
      <c r="H951" s="181">
        <v>0.19583957099999999</v>
      </c>
      <c r="I951" s="120">
        <v>0.308832</v>
      </c>
      <c r="J951" s="28" t="s">
        <v>1649</v>
      </c>
      <c r="K951" s="135" t="e">
        <f t="shared" ref="K951:AB951" si="965">NA()</f>
        <v>#N/A</v>
      </c>
      <c r="L951" s="135" t="e">
        <f t="shared" si="965"/>
        <v>#N/A</v>
      </c>
      <c r="M951" s="164" t="e">
        <f t="shared" si="965"/>
        <v>#N/A</v>
      </c>
      <c r="N951" s="164" t="e">
        <f t="shared" si="965"/>
        <v>#N/A</v>
      </c>
      <c r="O951" s="165" t="e">
        <f t="shared" si="965"/>
        <v>#N/A</v>
      </c>
      <c r="P951" s="135" t="e">
        <f t="shared" si="965"/>
        <v>#N/A</v>
      </c>
      <c r="Q951" s="164" t="e">
        <f t="shared" si="965"/>
        <v>#N/A</v>
      </c>
      <c r="R951" s="164" t="e">
        <f t="shared" si="965"/>
        <v>#N/A</v>
      </c>
      <c r="S951" s="164" t="e">
        <f t="shared" si="965"/>
        <v>#N/A</v>
      </c>
      <c r="T951" s="164" t="e">
        <f t="shared" si="965"/>
        <v>#N/A</v>
      </c>
      <c r="U951" s="164" t="e">
        <f t="shared" si="965"/>
        <v>#N/A</v>
      </c>
      <c r="V951" s="135" t="e">
        <f t="shared" si="965"/>
        <v>#N/A</v>
      </c>
      <c r="W951" s="135" t="e">
        <f t="shared" si="965"/>
        <v>#N/A</v>
      </c>
      <c r="X951" s="135" t="e">
        <f t="shared" si="965"/>
        <v>#N/A</v>
      </c>
      <c r="Y951" s="135" t="e">
        <f t="shared" si="965"/>
        <v>#N/A</v>
      </c>
      <c r="Z951" s="135" t="e">
        <f t="shared" si="965"/>
        <v>#N/A</v>
      </c>
      <c r="AA951" s="135" t="e">
        <f t="shared" si="965"/>
        <v>#N/A</v>
      </c>
      <c r="AB951" s="135" t="e">
        <f t="shared" si="965"/>
        <v>#N/A</v>
      </c>
    </row>
    <row r="952" spans="1:28" ht="15.5">
      <c r="A952" s="29" t="s">
        <v>193</v>
      </c>
      <c r="B952" s="30" t="str">
        <f t="shared" si="0"/>
        <v>PhilippinesMalalag</v>
      </c>
      <c r="C952" s="29" t="s">
        <v>30</v>
      </c>
      <c r="D952" s="30" t="s">
        <v>1344</v>
      </c>
      <c r="E952" s="120">
        <v>0.24096999999999999</v>
      </c>
      <c r="F952" s="181">
        <v>5.0011619E-2</v>
      </c>
      <c r="G952" s="181">
        <v>9.8344995000000004E-2</v>
      </c>
      <c r="H952" s="181">
        <v>0.18845369300000001</v>
      </c>
      <c r="I952" s="120">
        <v>0.321216</v>
      </c>
      <c r="J952" s="28" t="s">
        <v>1649</v>
      </c>
      <c r="K952" s="135" t="e">
        <f t="shared" ref="K952:AB952" si="966">NA()</f>
        <v>#N/A</v>
      </c>
      <c r="L952" s="135" t="e">
        <f t="shared" si="966"/>
        <v>#N/A</v>
      </c>
      <c r="M952" s="164" t="e">
        <f t="shared" si="966"/>
        <v>#N/A</v>
      </c>
      <c r="N952" s="164" t="e">
        <f t="shared" si="966"/>
        <v>#N/A</v>
      </c>
      <c r="O952" s="165" t="e">
        <f t="shared" si="966"/>
        <v>#N/A</v>
      </c>
      <c r="P952" s="135" t="e">
        <f t="shared" si="966"/>
        <v>#N/A</v>
      </c>
      <c r="Q952" s="164" t="e">
        <f t="shared" si="966"/>
        <v>#N/A</v>
      </c>
      <c r="R952" s="164" t="e">
        <f t="shared" si="966"/>
        <v>#N/A</v>
      </c>
      <c r="S952" s="164" t="e">
        <f t="shared" si="966"/>
        <v>#N/A</v>
      </c>
      <c r="T952" s="164" t="e">
        <f t="shared" si="966"/>
        <v>#N/A</v>
      </c>
      <c r="U952" s="164" t="e">
        <f t="shared" si="966"/>
        <v>#N/A</v>
      </c>
      <c r="V952" s="135" t="e">
        <f t="shared" si="966"/>
        <v>#N/A</v>
      </c>
      <c r="W952" s="135" t="e">
        <f t="shared" si="966"/>
        <v>#N/A</v>
      </c>
      <c r="X952" s="135" t="e">
        <f t="shared" si="966"/>
        <v>#N/A</v>
      </c>
      <c r="Y952" s="135" t="e">
        <f t="shared" si="966"/>
        <v>#N/A</v>
      </c>
      <c r="Z952" s="135" t="e">
        <f t="shared" si="966"/>
        <v>#N/A</v>
      </c>
      <c r="AA952" s="135" t="e">
        <f t="shared" si="966"/>
        <v>#N/A</v>
      </c>
      <c r="AB952" s="135" t="e">
        <f t="shared" si="966"/>
        <v>#N/A</v>
      </c>
    </row>
    <row r="953" spans="1:28" ht="15.5">
      <c r="A953" s="29" t="s">
        <v>193</v>
      </c>
      <c r="B953" s="30" t="str">
        <f t="shared" si="0"/>
        <v>PhilippinesMalangas</v>
      </c>
      <c r="C953" s="29" t="s">
        <v>30</v>
      </c>
      <c r="D953" s="30" t="s">
        <v>1192</v>
      </c>
      <c r="E953" s="120">
        <v>0.235291</v>
      </c>
      <c r="F953" s="181">
        <v>5.5062911999999999E-2</v>
      </c>
      <c r="G953" s="181">
        <v>0.10314559600000001</v>
      </c>
      <c r="H953" s="181">
        <v>0.18397243899999999</v>
      </c>
      <c r="I953" s="120">
        <v>0.29925099999999999</v>
      </c>
      <c r="J953" s="28" t="s">
        <v>1649</v>
      </c>
      <c r="K953" s="135" t="e">
        <f t="shared" ref="K953:AB953" si="967">NA()</f>
        <v>#N/A</v>
      </c>
      <c r="L953" s="135" t="e">
        <f t="shared" si="967"/>
        <v>#N/A</v>
      </c>
      <c r="M953" s="164" t="e">
        <f t="shared" si="967"/>
        <v>#N/A</v>
      </c>
      <c r="N953" s="164" t="e">
        <f t="shared" si="967"/>
        <v>#N/A</v>
      </c>
      <c r="O953" s="165" t="e">
        <f t="shared" si="967"/>
        <v>#N/A</v>
      </c>
      <c r="P953" s="135" t="e">
        <f t="shared" si="967"/>
        <v>#N/A</v>
      </c>
      <c r="Q953" s="164" t="e">
        <f t="shared" si="967"/>
        <v>#N/A</v>
      </c>
      <c r="R953" s="164" t="e">
        <f t="shared" si="967"/>
        <v>#N/A</v>
      </c>
      <c r="S953" s="164" t="e">
        <f t="shared" si="967"/>
        <v>#N/A</v>
      </c>
      <c r="T953" s="164" t="e">
        <f t="shared" si="967"/>
        <v>#N/A</v>
      </c>
      <c r="U953" s="164" t="e">
        <f t="shared" si="967"/>
        <v>#N/A</v>
      </c>
      <c r="V953" s="135" t="e">
        <f t="shared" si="967"/>
        <v>#N/A</v>
      </c>
      <c r="W953" s="135" t="e">
        <f t="shared" si="967"/>
        <v>#N/A</v>
      </c>
      <c r="X953" s="135" t="e">
        <f t="shared" si="967"/>
        <v>#N/A</v>
      </c>
      <c r="Y953" s="135" t="e">
        <f t="shared" si="967"/>
        <v>#N/A</v>
      </c>
      <c r="Z953" s="135" t="e">
        <f t="shared" si="967"/>
        <v>#N/A</v>
      </c>
      <c r="AA953" s="135" t="e">
        <f t="shared" si="967"/>
        <v>#N/A</v>
      </c>
      <c r="AB953" s="135" t="e">
        <f t="shared" si="967"/>
        <v>#N/A</v>
      </c>
    </row>
    <row r="954" spans="1:28" ht="15.5">
      <c r="A954" s="29" t="s">
        <v>193</v>
      </c>
      <c r="B954" s="30" t="str">
        <f t="shared" si="0"/>
        <v>PhilippinesMalapatan</v>
      </c>
      <c r="C954" s="29" t="s">
        <v>30</v>
      </c>
      <c r="D954" s="30" t="s">
        <v>1427</v>
      </c>
      <c r="E954" s="120">
        <v>0.246171</v>
      </c>
      <c r="F954" s="181">
        <v>6.3343474999999996E-2</v>
      </c>
      <c r="G954" s="181">
        <v>0.12079725400000001</v>
      </c>
      <c r="H954" s="181">
        <v>0.21410926499999999</v>
      </c>
      <c r="I954" s="120">
        <v>0.28270499999999998</v>
      </c>
      <c r="J954" s="28" t="s">
        <v>1649</v>
      </c>
      <c r="K954" s="135" t="e">
        <f t="shared" ref="K954:AB954" si="968">NA()</f>
        <v>#N/A</v>
      </c>
      <c r="L954" s="135" t="e">
        <f t="shared" si="968"/>
        <v>#N/A</v>
      </c>
      <c r="M954" s="164" t="e">
        <f t="shared" si="968"/>
        <v>#N/A</v>
      </c>
      <c r="N954" s="164" t="e">
        <f t="shared" si="968"/>
        <v>#N/A</v>
      </c>
      <c r="O954" s="165" t="e">
        <f t="shared" si="968"/>
        <v>#N/A</v>
      </c>
      <c r="P954" s="135" t="e">
        <f t="shared" si="968"/>
        <v>#N/A</v>
      </c>
      <c r="Q954" s="164" t="e">
        <f t="shared" si="968"/>
        <v>#N/A</v>
      </c>
      <c r="R954" s="164" t="e">
        <f t="shared" si="968"/>
        <v>#N/A</v>
      </c>
      <c r="S954" s="164" t="e">
        <f t="shared" si="968"/>
        <v>#N/A</v>
      </c>
      <c r="T954" s="164" t="e">
        <f t="shared" si="968"/>
        <v>#N/A</v>
      </c>
      <c r="U954" s="164" t="e">
        <f t="shared" si="968"/>
        <v>#N/A</v>
      </c>
      <c r="V954" s="135" t="e">
        <f t="shared" si="968"/>
        <v>#N/A</v>
      </c>
      <c r="W954" s="135" t="e">
        <f t="shared" si="968"/>
        <v>#N/A</v>
      </c>
      <c r="X954" s="135" t="e">
        <f t="shared" si="968"/>
        <v>#N/A</v>
      </c>
      <c r="Y954" s="135" t="e">
        <f t="shared" si="968"/>
        <v>#N/A</v>
      </c>
      <c r="Z954" s="135" t="e">
        <f t="shared" si="968"/>
        <v>#N/A</v>
      </c>
      <c r="AA954" s="135" t="e">
        <f t="shared" si="968"/>
        <v>#N/A</v>
      </c>
      <c r="AB954" s="135" t="e">
        <f t="shared" si="968"/>
        <v>#N/A</v>
      </c>
    </row>
    <row r="955" spans="1:28" ht="15.5">
      <c r="A955" s="29" t="s">
        <v>193</v>
      </c>
      <c r="B955" s="30" t="str">
        <f t="shared" si="0"/>
        <v>PhilippinesMalasiqui</v>
      </c>
      <c r="C955" s="29" t="s">
        <v>30</v>
      </c>
      <c r="D955" s="30" t="s">
        <v>301</v>
      </c>
      <c r="E955" s="120">
        <v>0.24238699999999999</v>
      </c>
      <c r="F955" s="181">
        <v>5.3210515999999999E-2</v>
      </c>
      <c r="G955" s="181">
        <v>0.10127039</v>
      </c>
      <c r="H955" s="181">
        <v>0.186428709</v>
      </c>
      <c r="I955" s="120">
        <v>0.30173899999999998</v>
      </c>
      <c r="J955" s="28" t="s">
        <v>1649</v>
      </c>
      <c r="K955" s="135" t="e">
        <f t="shared" ref="K955:AB955" si="969">NA()</f>
        <v>#N/A</v>
      </c>
      <c r="L955" s="135" t="e">
        <f t="shared" si="969"/>
        <v>#N/A</v>
      </c>
      <c r="M955" s="164" t="e">
        <f t="shared" si="969"/>
        <v>#N/A</v>
      </c>
      <c r="N955" s="164" t="e">
        <f t="shared" si="969"/>
        <v>#N/A</v>
      </c>
      <c r="O955" s="165" t="e">
        <f t="shared" si="969"/>
        <v>#N/A</v>
      </c>
      <c r="P955" s="135" t="e">
        <f t="shared" si="969"/>
        <v>#N/A</v>
      </c>
      <c r="Q955" s="164" t="e">
        <f t="shared" si="969"/>
        <v>#N/A</v>
      </c>
      <c r="R955" s="164" t="e">
        <f t="shared" si="969"/>
        <v>#N/A</v>
      </c>
      <c r="S955" s="164" t="e">
        <f t="shared" si="969"/>
        <v>#N/A</v>
      </c>
      <c r="T955" s="164" t="e">
        <f t="shared" si="969"/>
        <v>#N/A</v>
      </c>
      <c r="U955" s="164" t="e">
        <f t="shared" si="969"/>
        <v>#N/A</v>
      </c>
      <c r="V955" s="135" t="e">
        <f t="shared" si="969"/>
        <v>#N/A</v>
      </c>
      <c r="W955" s="135" t="e">
        <f t="shared" si="969"/>
        <v>#N/A</v>
      </c>
      <c r="X955" s="135" t="e">
        <f t="shared" si="969"/>
        <v>#N/A</v>
      </c>
      <c r="Y955" s="135" t="e">
        <f t="shared" si="969"/>
        <v>#N/A</v>
      </c>
      <c r="Z955" s="135" t="e">
        <f t="shared" si="969"/>
        <v>#N/A</v>
      </c>
      <c r="AA955" s="135" t="e">
        <f t="shared" si="969"/>
        <v>#N/A</v>
      </c>
      <c r="AB955" s="135" t="e">
        <f t="shared" si="969"/>
        <v>#N/A</v>
      </c>
    </row>
    <row r="956" spans="1:28" ht="15.5">
      <c r="A956" s="29" t="s">
        <v>193</v>
      </c>
      <c r="B956" s="30" t="str">
        <f t="shared" si="0"/>
        <v>PhilippinesMalate</v>
      </c>
      <c r="C956" s="29" t="s">
        <v>30</v>
      </c>
      <c r="D956" s="30" t="s">
        <v>1438</v>
      </c>
      <c r="E956" s="120">
        <v>0.29621999999999998</v>
      </c>
      <c r="F956" s="181">
        <v>4.0431109999999999E-2</v>
      </c>
      <c r="G956" s="181">
        <v>9.1814005000000004E-2</v>
      </c>
      <c r="H956" s="181">
        <v>0.21179637100000001</v>
      </c>
      <c r="I956" s="120">
        <v>0.31837900000000002</v>
      </c>
      <c r="J956" s="28" t="s">
        <v>1649</v>
      </c>
      <c r="K956" s="135" t="e">
        <f t="shared" ref="K956:AB956" si="970">NA()</f>
        <v>#N/A</v>
      </c>
      <c r="L956" s="135" t="e">
        <f t="shared" si="970"/>
        <v>#N/A</v>
      </c>
      <c r="M956" s="164" t="e">
        <f t="shared" si="970"/>
        <v>#N/A</v>
      </c>
      <c r="N956" s="164" t="e">
        <f t="shared" si="970"/>
        <v>#N/A</v>
      </c>
      <c r="O956" s="165" t="e">
        <f t="shared" si="970"/>
        <v>#N/A</v>
      </c>
      <c r="P956" s="135" t="e">
        <f t="shared" si="970"/>
        <v>#N/A</v>
      </c>
      <c r="Q956" s="164" t="e">
        <f t="shared" si="970"/>
        <v>#N/A</v>
      </c>
      <c r="R956" s="164" t="e">
        <f t="shared" si="970"/>
        <v>#N/A</v>
      </c>
      <c r="S956" s="164" t="e">
        <f t="shared" si="970"/>
        <v>#N/A</v>
      </c>
      <c r="T956" s="164" t="e">
        <f t="shared" si="970"/>
        <v>#N/A</v>
      </c>
      <c r="U956" s="164" t="e">
        <f t="shared" si="970"/>
        <v>#N/A</v>
      </c>
      <c r="V956" s="135" t="e">
        <f t="shared" si="970"/>
        <v>#N/A</v>
      </c>
      <c r="W956" s="135" t="e">
        <f t="shared" si="970"/>
        <v>#N/A</v>
      </c>
      <c r="X956" s="135" t="e">
        <f t="shared" si="970"/>
        <v>#N/A</v>
      </c>
      <c r="Y956" s="135" t="e">
        <f t="shared" si="970"/>
        <v>#N/A</v>
      </c>
      <c r="Z956" s="135" t="e">
        <f t="shared" si="970"/>
        <v>#N/A</v>
      </c>
      <c r="AA956" s="135" t="e">
        <f t="shared" si="970"/>
        <v>#N/A</v>
      </c>
      <c r="AB956" s="135" t="e">
        <f t="shared" si="970"/>
        <v>#N/A</v>
      </c>
    </row>
    <row r="957" spans="1:28" ht="15.5">
      <c r="A957" s="29" t="s">
        <v>193</v>
      </c>
      <c r="B957" s="30" t="str">
        <f t="shared" si="0"/>
        <v>PhilippinesMalay</v>
      </c>
      <c r="C957" s="29" t="s">
        <v>30</v>
      </c>
      <c r="D957" s="30" t="s">
        <v>804</v>
      </c>
      <c r="E957" s="120">
        <v>0.27211999999999997</v>
      </c>
      <c r="F957" s="181">
        <v>4.5645894999999999E-2</v>
      </c>
      <c r="G957" s="181">
        <v>9.1178524999999996E-2</v>
      </c>
      <c r="H957" s="181">
        <v>0.21203254499999999</v>
      </c>
      <c r="I957" s="120">
        <v>0.32895999999999997</v>
      </c>
      <c r="J957" s="28" t="s">
        <v>1649</v>
      </c>
      <c r="K957" s="135" t="e">
        <f t="shared" ref="K957:AB957" si="971">NA()</f>
        <v>#N/A</v>
      </c>
      <c r="L957" s="135" t="e">
        <f t="shared" si="971"/>
        <v>#N/A</v>
      </c>
      <c r="M957" s="164" t="e">
        <f t="shared" si="971"/>
        <v>#N/A</v>
      </c>
      <c r="N957" s="164" t="e">
        <f t="shared" si="971"/>
        <v>#N/A</v>
      </c>
      <c r="O957" s="165" t="e">
        <f t="shared" si="971"/>
        <v>#N/A</v>
      </c>
      <c r="P957" s="135" t="e">
        <f t="shared" si="971"/>
        <v>#N/A</v>
      </c>
      <c r="Q957" s="164" t="e">
        <f t="shared" si="971"/>
        <v>#N/A</v>
      </c>
      <c r="R957" s="164" t="e">
        <f t="shared" si="971"/>
        <v>#N/A</v>
      </c>
      <c r="S957" s="164" t="e">
        <f t="shared" si="971"/>
        <v>#N/A</v>
      </c>
      <c r="T957" s="164" t="e">
        <f t="shared" si="971"/>
        <v>#N/A</v>
      </c>
      <c r="U957" s="164" t="e">
        <f t="shared" si="971"/>
        <v>#N/A</v>
      </c>
      <c r="V957" s="135" t="e">
        <f t="shared" si="971"/>
        <v>#N/A</v>
      </c>
      <c r="W957" s="135" t="e">
        <f t="shared" si="971"/>
        <v>#N/A</v>
      </c>
      <c r="X957" s="135" t="e">
        <f t="shared" si="971"/>
        <v>#N/A</v>
      </c>
      <c r="Y957" s="135" t="e">
        <f t="shared" si="971"/>
        <v>#N/A</v>
      </c>
      <c r="Z957" s="135" t="e">
        <f t="shared" si="971"/>
        <v>#N/A</v>
      </c>
      <c r="AA957" s="135" t="e">
        <f t="shared" si="971"/>
        <v>#N/A</v>
      </c>
      <c r="AB957" s="135" t="e">
        <f t="shared" si="971"/>
        <v>#N/A</v>
      </c>
    </row>
    <row r="958" spans="1:28" ht="15.5">
      <c r="A958" s="29" t="s">
        <v>193</v>
      </c>
      <c r="B958" s="30" t="str">
        <f t="shared" si="0"/>
        <v>PhilippinesMalibcong</v>
      </c>
      <c r="C958" s="29" t="s">
        <v>30</v>
      </c>
      <c r="D958" s="30" t="s">
        <v>1476</v>
      </c>
      <c r="E958" s="120">
        <v>0.19048999999999999</v>
      </c>
      <c r="F958" s="181">
        <v>4.7841307E-2</v>
      </c>
      <c r="G958" s="181">
        <v>7.2637106000000007E-2</v>
      </c>
      <c r="H958" s="181">
        <v>0.12747958000000001</v>
      </c>
      <c r="I958" s="120">
        <v>0.35034999999999999</v>
      </c>
      <c r="J958" s="28" t="s">
        <v>1649</v>
      </c>
      <c r="K958" s="135" t="e">
        <f t="shared" ref="K958:AB958" si="972">NA()</f>
        <v>#N/A</v>
      </c>
      <c r="L958" s="135" t="e">
        <f t="shared" si="972"/>
        <v>#N/A</v>
      </c>
      <c r="M958" s="164" t="e">
        <f t="shared" si="972"/>
        <v>#N/A</v>
      </c>
      <c r="N958" s="164" t="e">
        <f t="shared" si="972"/>
        <v>#N/A</v>
      </c>
      <c r="O958" s="165" t="e">
        <f t="shared" si="972"/>
        <v>#N/A</v>
      </c>
      <c r="P958" s="135" t="e">
        <f t="shared" si="972"/>
        <v>#N/A</v>
      </c>
      <c r="Q958" s="164" t="e">
        <f t="shared" si="972"/>
        <v>#N/A</v>
      </c>
      <c r="R958" s="164" t="e">
        <f t="shared" si="972"/>
        <v>#N/A</v>
      </c>
      <c r="S958" s="164" t="e">
        <f t="shared" si="972"/>
        <v>#N/A</v>
      </c>
      <c r="T958" s="164" t="e">
        <f t="shared" si="972"/>
        <v>#N/A</v>
      </c>
      <c r="U958" s="164" t="e">
        <f t="shared" si="972"/>
        <v>#N/A</v>
      </c>
      <c r="V958" s="135" t="e">
        <f t="shared" si="972"/>
        <v>#N/A</v>
      </c>
      <c r="W958" s="135" t="e">
        <f t="shared" si="972"/>
        <v>#N/A</v>
      </c>
      <c r="X958" s="135" t="e">
        <f t="shared" si="972"/>
        <v>#N/A</v>
      </c>
      <c r="Y958" s="135" t="e">
        <f t="shared" si="972"/>
        <v>#N/A</v>
      </c>
      <c r="Z958" s="135" t="e">
        <f t="shared" si="972"/>
        <v>#N/A</v>
      </c>
      <c r="AA958" s="135" t="e">
        <f t="shared" si="972"/>
        <v>#N/A</v>
      </c>
      <c r="AB958" s="135" t="e">
        <f t="shared" si="972"/>
        <v>#N/A</v>
      </c>
    </row>
    <row r="959" spans="1:28" ht="15.5">
      <c r="A959" s="29" t="s">
        <v>193</v>
      </c>
      <c r="B959" s="30" t="str">
        <f t="shared" si="0"/>
        <v>PhilippinesMalilipot</v>
      </c>
      <c r="C959" s="29" t="s">
        <v>30</v>
      </c>
      <c r="D959" s="30" t="s">
        <v>685</v>
      </c>
      <c r="E959" s="120">
        <v>0.24049200000000001</v>
      </c>
      <c r="F959" s="181">
        <v>5.9203388000000003E-2</v>
      </c>
      <c r="G959" s="181">
        <v>0.11171099600000001</v>
      </c>
      <c r="H959" s="181">
        <v>0.190154823</v>
      </c>
      <c r="I959" s="120">
        <v>0.28725699999999998</v>
      </c>
      <c r="J959" s="28" t="s">
        <v>1649</v>
      </c>
      <c r="K959" s="135" t="e">
        <f t="shared" ref="K959:AB959" si="973">NA()</f>
        <v>#N/A</v>
      </c>
      <c r="L959" s="135" t="e">
        <f t="shared" si="973"/>
        <v>#N/A</v>
      </c>
      <c r="M959" s="164" t="e">
        <f t="shared" si="973"/>
        <v>#N/A</v>
      </c>
      <c r="N959" s="164" t="e">
        <f t="shared" si="973"/>
        <v>#N/A</v>
      </c>
      <c r="O959" s="165" t="e">
        <f t="shared" si="973"/>
        <v>#N/A</v>
      </c>
      <c r="P959" s="135" t="e">
        <f t="shared" si="973"/>
        <v>#N/A</v>
      </c>
      <c r="Q959" s="164" t="e">
        <f t="shared" si="973"/>
        <v>#N/A</v>
      </c>
      <c r="R959" s="164" t="e">
        <f t="shared" si="973"/>
        <v>#N/A</v>
      </c>
      <c r="S959" s="164" t="e">
        <f t="shared" si="973"/>
        <v>#N/A</v>
      </c>
      <c r="T959" s="164" t="e">
        <f t="shared" si="973"/>
        <v>#N/A</v>
      </c>
      <c r="U959" s="164" t="e">
        <f t="shared" si="973"/>
        <v>#N/A</v>
      </c>
      <c r="V959" s="135" t="e">
        <f t="shared" si="973"/>
        <v>#N/A</v>
      </c>
      <c r="W959" s="135" t="e">
        <f t="shared" si="973"/>
        <v>#N/A</v>
      </c>
      <c r="X959" s="135" t="e">
        <f t="shared" si="973"/>
        <v>#N/A</v>
      </c>
      <c r="Y959" s="135" t="e">
        <f t="shared" si="973"/>
        <v>#N/A</v>
      </c>
      <c r="Z959" s="135" t="e">
        <f t="shared" si="973"/>
        <v>#N/A</v>
      </c>
      <c r="AA959" s="135" t="e">
        <f t="shared" si="973"/>
        <v>#N/A</v>
      </c>
      <c r="AB959" s="135" t="e">
        <f t="shared" si="973"/>
        <v>#N/A</v>
      </c>
    </row>
    <row r="960" spans="1:28" ht="15.5">
      <c r="A960" s="29" t="s">
        <v>193</v>
      </c>
      <c r="B960" s="30" t="str">
        <f t="shared" si="0"/>
        <v>PhilippinesMalimono</v>
      </c>
      <c r="C960" s="29" t="s">
        <v>30</v>
      </c>
      <c r="D960" s="30" t="s">
        <v>1726</v>
      </c>
      <c r="E960" s="120">
        <v>0.23679</v>
      </c>
      <c r="F960" s="181">
        <v>4.6914811000000001E-2</v>
      </c>
      <c r="G960" s="181">
        <v>9.1503267999999999E-2</v>
      </c>
      <c r="H960" s="181">
        <v>0.17713526099999999</v>
      </c>
      <c r="I960" s="120">
        <v>0.31616300000000003</v>
      </c>
      <c r="J960" s="28" t="s">
        <v>1649</v>
      </c>
      <c r="K960" s="135" t="e">
        <f t="shared" ref="K960:AB960" si="974">NA()</f>
        <v>#N/A</v>
      </c>
      <c r="L960" s="135" t="e">
        <f t="shared" si="974"/>
        <v>#N/A</v>
      </c>
      <c r="M960" s="164" t="e">
        <f t="shared" si="974"/>
        <v>#N/A</v>
      </c>
      <c r="N960" s="164" t="e">
        <f t="shared" si="974"/>
        <v>#N/A</v>
      </c>
      <c r="O960" s="165" t="e">
        <f t="shared" si="974"/>
        <v>#N/A</v>
      </c>
      <c r="P960" s="135" t="e">
        <f t="shared" si="974"/>
        <v>#N/A</v>
      </c>
      <c r="Q960" s="164" t="e">
        <f t="shared" si="974"/>
        <v>#N/A</v>
      </c>
      <c r="R960" s="164" t="e">
        <f t="shared" si="974"/>
        <v>#N/A</v>
      </c>
      <c r="S960" s="164" t="e">
        <f t="shared" si="974"/>
        <v>#N/A</v>
      </c>
      <c r="T960" s="164" t="e">
        <f t="shared" si="974"/>
        <v>#N/A</v>
      </c>
      <c r="U960" s="164" t="e">
        <f t="shared" si="974"/>
        <v>#N/A</v>
      </c>
      <c r="V960" s="135" t="e">
        <f t="shared" si="974"/>
        <v>#N/A</v>
      </c>
      <c r="W960" s="135" t="e">
        <f t="shared" si="974"/>
        <v>#N/A</v>
      </c>
      <c r="X960" s="135" t="e">
        <f t="shared" si="974"/>
        <v>#N/A</v>
      </c>
      <c r="Y960" s="135" t="e">
        <f t="shared" si="974"/>
        <v>#N/A</v>
      </c>
      <c r="Z960" s="135" t="e">
        <f t="shared" si="974"/>
        <v>#N/A</v>
      </c>
      <c r="AA960" s="135" t="e">
        <f t="shared" si="974"/>
        <v>#N/A</v>
      </c>
      <c r="AB960" s="135" t="e">
        <f t="shared" si="974"/>
        <v>#N/A</v>
      </c>
    </row>
    <row r="961" spans="1:28" ht="15.5">
      <c r="A961" s="29" t="s">
        <v>193</v>
      </c>
      <c r="B961" s="30" t="str">
        <f t="shared" si="0"/>
        <v>PhilippinesMalinao</v>
      </c>
      <c r="C961" s="29" t="s">
        <v>30</v>
      </c>
      <c r="D961" s="30" t="s">
        <v>686</v>
      </c>
      <c r="E961" s="120">
        <v>0.22984199999999999</v>
      </c>
      <c r="F961" s="181">
        <v>5.5478501999999999E-2</v>
      </c>
      <c r="G961" s="181">
        <v>0.10650412400000001</v>
      </c>
      <c r="H961" s="181">
        <v>0.18725454399999999</v>
      </c>
      <c r="I961" s="120">
        <v>0.29777399999999998</v>
      </c>
      <c r="J961" s="28" t="s">
        <v>1649</v>
      </c>
      <c r="K961" s="135" t="e">
        <f t="shared" ref="K961:AB961" si="975">NA()</f>
        <v>#N/A</v>
      </c>
      <c r="L961" s="135" t="e">
        <f t="shared" si="975"/>
        <v>#N/A</v>
      </c>
      <c r="M961" s="164" t="e">
        <f t="shared" si="975"/>
        <v>#N/A</v>
      </c>
      <c r="N961" s="164" t="e">
        <f t="shared" si="975"/>
        <v>#N/A</v>
      </c>
      <c r="O961" s="165" t="e">
        <f t="shared" si="975"/>
        <v>#N/A</v>
      </c>
      <c r="P961" s="135" t="e">
        <f t="shared" si="975"/>
        <v>#N/A</v>
      </c>
      <c r="Q961" s="164" t="e">
        <f t="shared" si="975"/>
        <v>#N/A</v>
      </c>
      <c r="R961" s="164" t="e">
        <f t="shared" si="975"/>
        <v>#N/A</v>
      </c>
      <c r="S961" s="164" t="e">
        <f t="shared" si="975"/>
        <v>#N/A</v>
      </c>
      <c r="T961" s="164" t="e">
        <f t="shared" si="975"/>
        <v>#N/A</v>
      </c>
      <c r="U961" s="164" t="e">
        <f t="shared" si="975"/>
        <v>#N/A</v>
      </c>
      <c r="V961" s="135" t="e">
        <f t="shared" si="975"/>
        <v>#N/A</v>
      </c>
      <c r="W961" s="135" t="e">
        <f t="shared" si="975"/>
        <v>#N/A</v>
      </c>
      <c r="X961" s="135" t="e">
        <f t="shared" si="975"/>
        <v>#N/A</v>
      </c>
      <c r="Y961" s="135" t="e">
        <f t="shared" si="975"/>
        <v>#N/A</v>
      </c>
      <c r="Z961" s="135" t="e">
        <f t="shared" si="975"/>
        <v>#N/A</v>
      </c>
      <c r="AA961" s="135" t="e">
        <f t="shared" si="975"/>
        <v>#N/A</v>
      </c>
      <c r="AB961" s="135" t="e">
        <f t="shared" si="975"/>
        <v>#N/A</v>
      </c>
    </row>
    <row r="962" spans="1:28" ht="15.5">
      <c r="A962" s="29" t="s">
        <v>193</v>
      </c>
      <c r="B962" s="30" t="str">
        <f t="shared" si="0"/>
        <v>PhilippinesMalita</v>
      </c>
      <c r="C962" s="29" t="s">
        <v>30</v>
      </c>
      <c r="D962" s="30" t="s">
        <v>1375</v>
      </c>
      <c r="E962" s="120">
        <v>0.2427</v>
      </c>
      <c r="F962" s="181">
        <v>5.7097480999999999E-2</v>
      </c>
      <c r="G962" s="181">
        <v>0.107697926</v>
      </c>
      <c r="H962" s="181">
        <v>0.19400234399999999</v>
      </c>
      <c r="I962" s="120">
        <v>0.300452</v>
      </c>
      <c r="J962" s="28" t="s">
        <v>1649</v>
      </c>
      <c r="K962" s="135" t="e">
        <f t="shared" ref="K962:AB962" si="976">NA()</f>
        <v>#N/A</v>
      </c>
      <c r="L962" s="135" t="e">
        <f t="shared" si="976"/>
        <v>#N/A</v>
      </c>
      <c r="M962" s="164" t="e">
        <f t="shared" si="976"/>
        <v>#N/A</v>
      </c>
      <c r="N962" s="164" t="e">
        <f t="shared" si="976"/>
        <v>#N/A</v>
      </c>
      <c r="O962" s="165" t="e">
        <f t="shared" si="976"/>
        <v>#N/A</v>
      </c>
      <c r="P962" s="135" t="e">
        <f t="shared" si="976"/>
        <v>#N/A</v>
      </c>
      <c r="Q962" s="164" t="e">
        <f t="shared" si="976"/>
        <v>#N/A</v>
      </c>
      <c r="R962" s="164" t="e">
        <f t="shared" si="976"/>
        <v>#N/A</v>
      </c>
      <c r="S962" s="164" t="e">
        <f t="shared" si="976"/>
        <v>#N/A</v>
      </c>
      <c r="T962" s="164" t="e">
        <f t="shared" si="976"/>
        <v>#N/A</v>
      </c>
      <c r="U962" s="164" t="e">
        <f t="shared" si="976"/>
        <v>#N/A</v>
      </c>
      <c r="V962" s="135" t="e">
        <f t="shared" si="976"/>
        <v>#N/A</v>
      </c>
      <c r="W962" s="135" t="e">
        <f t="shared" si="976"/>
        <v>#N/A</v>
      </c>
      <c r="X962" s="135" t="e">
        <f t="shared" si="976"/>
        <v>#N/A</v>
      </c>
      <c r="Y962" s="135" t="e">
        <f t="shared" si="976"/>
        <v>#N/A</v>
      </c>
      <c r="Z962" s="135" t="e">
        <f t="shared" si="976"/>
        <v>#N/A</v>
      </c>
      <c r="AA962" s="135" t="e">
        <f t="shared" si="976"/>
        <v>#N/A</v>
      </c>
      <c r="AB962" s="135" t="e">
        <f t="shared" si="976"/>
        <v>#N/A</v>
      </c>
    </row>
    <row r="963" spans="1:28" ht="15.5">
      <c r="A963" s="29" t="s">
        <v>193</v>
      </c>
      <c r="B963" s="30" t="str">
        <f t="shared" si="0"/>
        <v>PhilippinesMalitbog</v>
      </c>
      <c r="C963" s="29" t="s">
        <v>30</v>
      </c>
      <c r="D963" s="30" t="s">
        <v>1112</v>
      </c>
      <c r="E963" s="120">
        <v>0.233874</v>
      </c>
      <c r="F963" s="181">
        <v>5.6378757000000002E-2</v>
      </c>
      <c r="G963" s="181">
        <v>0.104631037</v>
      </c>
      <c r="H963" s="181">
        <v>0.19151046899999999</v>
      </c>
      <c r="I963" s="120">
        <v>0.30889100000000003</v>
      </c>
      <c r="J963" s="28" t="s">
        <v>1649</v>
      </c>
      <c r="K963" s="135" t="e">
        <f t="shared" ref="K963:AB963" si="977">NA()</f>
        <v>#N/A</v>
      </c>
      <c r="L963" s="135" t="e">
        <f t="shared" si="977"/>
        <v>#N/A</v>
      </c>
      <c r="M963" s="164" t="e">
        <f t="shared" si="977"/>
        <v>#N/A</v>
      </c>
      <c r="N963" s="164" t="e">
        <f t="shared" si="977"/>
        <v>#N/A</v>
      </c>
      <c r="O963" s="165" t="e">
        <f t="shared" si="977"/>
        <v>#N/A</v>
      </c>
      <c r="P963" s="135" t="e">
        <f t="shared" si="977"/>
        <v>#N/A</v>
      </c>
      <c r="Q963" s="164" t="e">
        <f t="shared" si="977"/>
        <v>#N/A</v>
      </c>
      <c r="R963" s="164" t="e">
        <f t="shared" si="977"/>
        <v>#N/A</v>
      </c>
      <c r="S963" s="164" t="e">
        <f t="shared" si="977"/>
        <v>#N/A</v>
      </c>
      <c r="T963" s="164" t="e">
        <f t="shared" si="977"/>
        <v>#N/A</v>
      </c>
      <c r="U963" s="164" t="e">
        <f t="shared" si="977"/>
        <v>#N/A</v>
      </c>
      <c r="V963" s="135" t="e">
        <f t="shared" si="977"/>
        <v>#N/A</v>
      </c>
      <c r="W963" s="135" t="e">
        <f t="shared" si="977"/>
        <v>#N/A</v>
      </c>
      <c r="X963" s="135" t="e">
        <f t="shared" si="977"/>
        <v>#N/A</v>
      </c>
      <c r="Y963" s="135" t="e">
        <f t="shared" si="977"/>
        <v>#N/A</v>
      </c>
      <c r="Z963" s="135" t="e">
        <f t="shared" si="977"/>
        <v>#N/A</v>
      </c>
      <c r="AA963" s="135" t="e">
        <f t="shared" si="977"/>
        <v>#N/A</v>
      </c>
      <c r="AB963" s="135" t="e">
        <f t="shared" si="977"/>
        <v>#N/A</v>
      </c>
    </row>
    <row r="964" spans="1:28" ht="15.5">
      <c r="A964" s="29" t="s">
        <v>193</v>
      </c>
      <c r="B964" s="30" t="str">
        <f t="shared" si="0"/>
        <v>PhilippinesMallig</v>
      </c>
      <c r="C964" s="29" t="s">
        <v>30</v>
      </c>
      <c r="D964" s="30" t="s">
        <v>379</v>
      </c>
      <c r="E964" s="120">
        <v>0.257691</v>
      </c>
      <c r="F964" s="181">
        <v>4.5897764000000001E-2</v>
      </c>
      <c r="G964" s="181">
        <v>8.8873568E-2</v>
      </c>
      <c r="H964" s="181">
        <v>0.18280311199999999</v>
      </c>
      <c r="I964" s="120">
        <v>0.334121</v>
      </c>
      <c r="J964" s="28" t="s">
        <v>1649</v>
      </c>
      <c r="K964" s="135" t="e">
        <f t="shared" ref="K964:AB964" si="978">NA()</f>
        <v>#N/A</v>
      </c>
      <c r="L964" s="135" t="e">
        <f t="shared" si="978"/>
        <v>#N/A</v>
      </c>
      <c r="M964" s="164" t="e">
        <f t="shared" si="978"/>
        <v>#N/A</v>
      </c>
      <c r="N964" s="164" t="e">
        <f t="shared" si="978"/>
        <v>#N/A</v>
      </c>
      <c r="O964" s="165" t="e">
        <f t="shared" si="978"/>
        <v>#N/A</v>
      </c>
      <c r="P964" s="135" t="e">
        <f t="shared" si="978"/>
        <v>#N/A</v>
      </c>
      <c r="Q964" s="164" t="e">
        <f t="shared" si="978"/>
        <v>#N/A</v>
      </c>
      <c r="R964" s="164" t="e">
        <f t="shared" si="978"/>
        <v>#N/A</v>
      </c>
      <c r="S964" s="164" t="e">
        <f t="shared" si="978"/>
        <v>#N/A</v>
      </c>
      <c r="T964" s="164" t="e">
        <f t="shared" si="978"/>
        <v>#N/A</v>
      </c>
      <c r="U964" s="164" t="e">
        <f t="shared" si="978"/>
        <v>#N/A</v>
      </c>
      <c r="V964" s="135" t="e">
        <f t="shared" si="978"/>
        <v>#N/A</v>
      </c>
      <c r="W964" s="135" t="e">
        <f t="shared" si="978"/>
        <v>#N/A</v>
      </c>
      <c r="X964" s="135" t="e">
        <f t="shared" si="978"/>
        <v>#N/A</v>
      </c>
      <c r="Y964" s="135" t="e">
        <f t="shared" si="978"/>
        <v>#N/A</v>
      </c>
      <c r="Z964" s="135" t="e">
        <f t="shared" si="978"/>
        <v>#N/A</v>
      </c>
      <c r="AA964" s="135" t="e">
        <f t="shared" si="978"/>
        <v>#N/A</v>
      </c>
      <c r="AB964" s="135" t="e">
        <f t="shared" si="978"/>
        <v>#N/A</v>
      </c>
    </row>
    <row r="965" spans="1:28" ht="15.5">
      <c r="A965" s="29" t="s">
        <v>193</v>
      </c>
      <c r="B965" s="30" t="str">
        <f t="shared" si="0"/>
        <v>PhilippinesMalungon</v>
      </c>
      <c r="C965" s="29" t="s">
        <v>30</v>
      </c>
      <c r="D965" s="30" t="s">
        <v>1428</v>
      </c>
      <c r="E965" s="120">
        <v>0.24216199999999999</v>
      </c>
      <c r="F965" s="181">
        <v>6.0219683000000003E-2</v>
      </c>
      <c r="G965" s="181">
        <v>0.112968611</v>
      </c>
      <c r="H965" s="181">
        <v>0.202241226</v>
      </c>
      <c r="I965" s="120">
        <v>0.29841499999999999</v>
      </c>
      <c r="J965" s="28" t="s">
        <v>1649</v>
      </c>
      <c r="K965" s="135" t="e">
        <f t="shared" ref="K965:AB965" si="979">NA()</f>
        <v>#N/A</v>
      </c>
      <c r="L965" s="135" t="e">
        <f t="shared" si="979"/>
        <v>#N/A</v>
      </c>
      <c r="M965" s="164" t="e">
        <f t="shared" si="979"/>
        <v>#N/A</v>
      </c>
      <c r="N965" s="164" t="e">
        <f t="shared" si="979"/>
        <v>#N/A</v>
      </c>
      <c r="O965" s="165" t="e">
        <f t="shared" si="979"/>
        <v>#N/A</v>
      </c>
      <c r="P965" s="135" t="e">
        <f t="shared" si="979"/>
        <v>#N/A</v>
      </c>
      <c r="Q965" s="164" t="e">
        <f t="shared" si="979"/>
        <v>#N/A</v>
      </c>
      <c r="R965" s="164" t="e">
        <f t="shared" si="979"/>
        <v>#N/A</v>
      </c>
      <c r="S965" s="164" t="e">
        <f t="shared" si="979"/>
        <v>#N/A</v>
      </c>
      <c r="T965" s="164" t="e">
        <f t="shared" si="979"/>
        <v>#N/A</v>
      </c>
      <c r="U965" s="164" t="e">
        <f t="shared" si="979"/>
        <v>#N/A</v>
      </c>
      <c r="V965" s="135" t="e">
        <f t="shared" si="979"/>
        <v>#N/A</v>
      </c>
      <c r="W965" s="135" t="e">
        <f t="shared" si="979"/>
        <v>#N/A</v>
      </c>
      <c r="X965" s="135" t="e">
        <f t="shared" si="979"/>
        <v>#N/A</v>
      </c>
      <c r="Y965" s="135" t="e">
        <f t="shared" si="979"/>
        <v>#N/A</v>
      </c>
      <c r="Z965" s="135" t="e">
        <f t="shared" si="979"/>
        <v>#N/A</v>
      </c>
      <c r="AA965" s="135" t="e">
        <f t="shared" si="979"/>
        <v>#N/A</v>
      </c>
      <c r="AB965" s="135" t="e">
        <f t="shared" si="979"/>
        <v>#N/A</v>
      </c>
    </row>
    <row r="966" spans="1:28" ht="15.5">
      <c r="A966" s="29" t="s">
        <v>193</v>
      </c>
      <c r="B966" s="30" t="str">
        <f t="shared" si="0"/>
        <v>PhilippinesMaluso</v>
      </c>
      <c r="C966" s="29" t="s">
        <v>30</v>
      </c>
      <c r="D966" s="30" t="s">
        <v>1549</v>
      </c>
      <c r="E966" s="120">
        <v>0.25854899999999997</v>
      </c>
      <c r="F966" s="181">
        <v>6.5270875000000006E-2</v>
      </c>
      <c r="G966" s="181">
        <v>0.127589431</v>
      </c>
      <c r="H966" s="181">
        <v>0.21396939400000001</v>
      </c>
      <c r="I966" s="120">
        <v>0.25768799999999997</v>
      </c>
      <c r="J966" s="28" t="s">
        <v>1649</v>
      </c>
      <c r="K966" s="135" t="e">
        <f t="shared" ref="K966:AB966" si="980">NA()</f>
        <v>#N/A</v>
      </c>
      <c r="L966" s="135" t="e">
        <f t="shared" si="980"/>
        <v>#N/A</v>
      </c>
      <c r="M966" s="164" t="e">
        <f t="shared" si="980"/>
        <v>#N/A</v>
      </c>
      <c r="N966" s="164" t="e">
        <f t="shared" si="980"/>
        <v>#N/A</v>
      </c>
      <c r="O966" s="165" t="e">
        <f t="shared" si="980"/>
        <v>#N/A</v>
      </c>
      <c r="P966" s="135" t="e">
        <f t="shared" si="980"/>
        <v>#N/A</v>
      </c>
      <c r="Q966" s="164" t="e">
        <f t="shared" si="980"/>
        <v>#N/A</v>
      </c>
      <c r="R966" s="164" t="e">
        <f t="shared" si="980"/>
        <v>#N/A</v>
      </c>
      <c r="S966" s="164" t="e">
        <f t="shared" si="980"/>
        <v>#N/A</v>
      </c>
      <c r="T966" s="164" t="e">
        <f t="shared" si="980"/>
        <v>#N/A</v>
      </c>
      <c r="U966" s="164" t="e">
        <f t="shared" si="980"/>
        <v>#N/A</v>
      </c>
      <c r="V966" s="135" t="e">
        <f t="shared" si="980"/>
        <v>#N/A</v>
      </c>
      <c r="W966" s="135" t="e">
        <f t="shared" si="980"/>
        <v>#N/A</v>
      </c>
      <c r="X966" s="135" t="e">
        <f t="shared" si="980"/>
        <v>#N/A</v>
      </c>
      <c r="Y966" s="135" t="e">
        <f t="shared" si="980"/>
        <v>#N/A</v>
      </c>
      <c r="Z966" s="135" t="e">
        <f t="shared" si="980"/>
        <v>#N/A</v>
      </c>
      <c r="AA966" s="135" t="e">
        <f t="shared" si="980"/>
        <v>#N/A</v>
      </c>
      <c r="AB966" s="135" t="e">
        <f t="shared" si="980"/>
        <v>#N/A</v>
      </c>
    </row>
    <row r="967" spans="1:28" ht="15.5">
      <c r="A967" s="29" t="s">
        <v>193</v>
      </c>
      <c r="B967" s="30" t="str">
        <f t="shared" si="0"/>
        <v>PhilippinesMalvar</v>
      </c>
      <c r="C967" s="29" t="s">
        <v>30</v>
      </c>
      <c r="D967" s="30" t="s">
        <v>558</v>
      </c>
      <c r="E967" s="120">
        <v>0.29806300000000002</v>
      </c>
      <c r="F967" s="181">
        <v>4.2740358999999999E-2</v>
      </c>
      <c r="G967" s="181">
        <v>9.3389017000000005E-2</v>
      </c>
      <c r="H967" s="181">
        <v>0.22230318099999999</v>
      </c>
      <c r="I967" s="120">
        <v>0.31473299999999998</v>
      </c>
      <c r="J967" s="28" t="s">
        <v>1649</v>
      </c>
      <c r="K967" s="135" t="e">
        <f t="shared" ref="K967:AB967" si="981">NA()</f>
        <v>#N/A</v>
      </c>
      <c r="L967" s="135" t="e">
        <f t="shared" si="981"/>
        <v>#N/A</v>
      </c>
      <c r="M967" s="164" t="e">
        <f t="shared" si="981"/>
        <v>#N/A</v>
      </c>
      <c r="N967" s="164" t="e">
        <f t="shared" si="981"/>
        <v>#N/A</v>
      </c>
      <c r="O967" s="165" t="e">
        <f t="shared" si="981"/>
        <v>#N/A</v>
      </c>
      <c r="P967" s="135" t="e">
        <f t="shared" si="981"/>
        <v>#N/A</v>
      </c>
      <c r="Q967" s="164" t="e">
        <f t="shared" si="981"/>
        <v>#N/A</v>
      </c>
      <c r="R967" s="164" t="e">
        <f t="shared" si="981"/>
        <v>#N/A</v>
      </c>
      <c r="S967" s="164" t="e">
        <f t="shared" si="981"/>
        <v>#N/A</v>
      </c>
      <c r="T967" s="164" t="e">
        <f t="shared" si="981"/>
        <v>#N/A</v>
      </c>
      <c r="U967" s="164" t="e">
        <f t="shared" si="981"/>
        <v>#N/A</v>
      </c>
      <c r="V967" s="135" t="e">
        <f t="shared" si="981"/>
        <v>#N/A</v>
      </c>
      <c r="W967" s="135" t="e">
        <f t="shared" si="981"/>
        <v>#N/A</v>
      </c>
      <c r="X967" s="135" t="e">
        <f t="shared" si="981"/>
        <v>#N/A</v>
      </c>
      <c r="Y967" s="135" t="e">
        <f t="shared" si="981"/>
        <v>#N/A</v>
      </c>
      <c r="Z967" s="135" t="e">
        <f t="shared" si="981"/>
        <v>#N/A</v>
      </c>
      <c r="AA967" s="135" t="e">
        <f t="shared" si="981"/>
        <v>#N/A</v>
      </c>
      <c r="AB967" s="135" t="e">
        <f t="shared" si="981"/>
        <v>#N/A</v>
      </c>
    </row>
    <row r="968" spans="1:28" ht="15.5">
      <c r="A968" s="29" t="s">
        <v>193</v>
      </c>
      <c r="B968" s="30" t="str">
        <f t="shared" si="0"/>
        <v>PhilippinesMamasapano</v>
      </c>
      <c r="C968" s="29" t="s">
        <v>30</v>
      </c>
      <c r="D968" s="30" t="s">
        <v>1633</v>
      </c>
      <c r="E968" s="120">
        <v>0.25955600000000001</v>
      </c>
      <c r="F968" s="181">
        <v>7.0483871000000003E-2</v>
      </c>
      <c r="G968" s="181">
        <v>0.131209677</v>
      </c>
      <c r="H968" s="181">
        <v>0.20564516099999999</v>
      </c>
      <c r="I968" s="120">
        <v>0.25266100000000002</v>
      </c>
      <c r="J968" s="28" t="s">
        <v>1649</v>
      </c>
      <c r="K968" s="135" t="e">
        <f t="shared" ref="K968:AB968" si="982">NA()</f>
        <v>#N/A</v>
      </c>
      <c r="L968" s="135" t="e">
        <f t="shared" si="982"/>
        <v>#N/A</v>
      </c>
      <c r="M968" s="164" t="e">
        <f t="shared" si="982"/>
        <v>#N/A</v>
      </c>
      <c r="N968" s="164" t="e">
        <f t="shared" si="982"/>
        <v>#N/A</v>
      </c>
      <c r="O968" s="165" t="e">
        <f t="shared" si="982"/>
        <v>#N/A</v>
      </c>
      <c r="P968" s="135" t="e">
        <f t="shared" si="982"/>
        <v>#N/A</v>
      </c>
      <c r="Q968" s="164" t="e">
        <f t="shared" si="982"/>
        <v>#N/A</v>
      </c>
      <c r="R968" s="164" t="e">
        <f t="shared" si="982"/>
        <v>#N/A</v>
      </c>
      <c r="S968" s="164" t="e">
        <f t="shared" si="982"/>
        <v>#N/A</v>
      </c>
      <c r="T968" s="164" t="e">
        <f t="shared" si="982"/>
        <v>#N/A</v>
      </c>
      <c r="U968" s="164" t="e">
        <f t="shared" si="982"/>
        <v>#N/A</v>
      </c>
      <c r="V968" s="135" t="e">
        <f t="shared" si="982"/>
        <v>#N/A</v>
      </c>
      <c r="W968" s="135" t="e">
        <f t="shared" si="982"/>
        <v>#N/A</v>
      </c>
      <c r="X968" s="135" t="e">
        <f t="shared" si="982"/>
        <v>#N/A</v>
      </c>
      <c r="Y968" s="135" t="e">
        <f t="shared" si="982"/>
        <v>#N/A</v>
      </c>
      <c r="Z968" s="135" t="e">
        <f t="shared" si="982"/>
        <v>#N/A</v>
      </c>
      <c r="AA968" s="135" t="e">
        <f t="shared" si="982"/>
        <v>#N/A</v>
      </c>
      <c r="AB968" s="135" t="e">
        <f t="shared" si="982"/>
        <v>#N/A</v>
      </c>
    </row>
    <row r="969" spans="1:28" ht="15.5">
      <c r="A969" s="29" t="s">
        <v>193</v>
      </c>
      <c r="B969" s="30" t="str">
        <f t="shared" si="0"/>
        <v>PhilippinesMambajao (Capital)</v>
      </c>
      <c r="C969" s="29" t="s">
        <v>30</v>
      </c>
      <c r="D969" s="30" t="s">
        <v>1230</v>
      </c>
      <c r="E969" s="120">
        <v>0.242365</v>
      </c>
      <c r="F969" s="181">
        <v>5.0419516999999997E-2</v>
      </c>
      <c r="G969" s="181">
        <v>9.8747901999999999E-2</v>
      </c>
      <c r="H969" s="181">
        <v>0.18370982299999999</v>
      </c>
      <c r="I969" s="120">
        <v>0.314496</v>
      </c>
      <c r="J969" s="28" t="s">
        <v>1649</v>
      </c>
      <c r="K969" s="135" t="e">
        <f t="shared" ref="K969:AB969" si="983">NA()</f>
        <v>#N/A</v>
      </c>
      <c r="L969" s="135" t="e">
        <f t="shared" si="983"/>
        <v>#N/A</v>
      </c>
      <c r="M969" s="164" t="e">
        <f t="shared" si="983"/>
        <v>#N/A</v>
      </c>
      <c r="N969" s="164" t="e">
        <f t="shared" si="983"/>
        <v>#N/A</v>
      </c>
      <c r="O969" s="165" t="e">
        <f t="shared" si="983"/>
        <v>#N/A</v>
      </c>
      <c r="P969" s="135" t="e">
        <f t="shared" si="983"/>
        <v>#N/A</v>
      </c>
      <c r="Q969" s="164" t="e">
        <f t="shared" si="983"/>
        <v>#N/A</v>
      </c>
      <c r="R969" s="164" t="e">
        <f t="shared" si="983"/>
        <v>#N/A</v>
      </c>
      <c r="S969" s="164" t="e">
        <f t="shared" si="983"/>
        <v>#N/A</v>
      </c>
      <c r="T969" s="164" t="e">
        <f t="shared" si="983"/>
        <v>#N/A</v>
      </c>
      <c r="U969" s="164" t="e">
        <f t="shared" si="983"/>
        <v>#N/A</v>
      </c>
      <c r="V969" s="135" t="e">
        <f t="shared" si="983"/>
        <v>#N/A</v>
      </c>
      <c r="W969" s="135" t="e">
        <f t="shared" si="983"/>
        <v>#N/A</v>
      </c>
      <c r="X969" s="135" t="e">
        <f t="shared" si="983"/>
        <v>#N/A</v>
      </c>
      <c r="Y969" s="135" t="e">
        <f t="shared" si="983"/>
        <v>#N/A</v>
      </c>
      <c r="Z969" s="135" t="e">
        <f t="shared" si="983"/>
        <v>#N/A</v>
      </c>
      <c r="AA969" s="135" t="e">
        <f t="shared" si="983"/>
        <v>#N/A</v>
      </c>
      <c r="AB969" s="135" t="e">
        <f t="shared" si="983"/>
        <v>#N/A</v>
      </c>
    </row>
    <row r="970" spans="1:28" ht="15.5">
      <c r="A970" s="29" t="s">
        <v>193</v>
      </c>
      <c r="B970" s="30" t="str">
        <f t="shared" si="0"/>
        <v>PhilippinesMamburao (Capital)</v>
      </c>
      <c r="C970" s="29" t="s">
        <v>30</v>
      </c>
      <c r="D970" s="30" t="s">
        <v>1776</v>
      </c>
      <c r="E970" s="120">
        <v>0.243397</v>
      </c>
      <c r="F970" s="181">
        <v>5.2402560000000001E-2</v>
      </c>
      <c r="G970" s="181">
        <v>0.100197789</v>
      </c>
      <c r="H970" s="181">
        <v>0.18089586999999999</v>
      </c>
      <c r="I970" s="120">
        <v>0.29419400000000001</v>
      </c>
      <c r="J970" s="28" t="s">
        <v>1649</v>
      </c>
      <c r="K970" s="135" t="e">
        <f t="shared" ref="K970:AB970" si="984">NA()</f>
        <v>#N/A</v>
      </c>
      <c r="L970" s="135" t="e">
        <f t="shared" si="984"/>
        <v>#N/A</v>
      </c>
      <c r="M970" s="164" t="e">
        <f t="shared" si="984"/>
        <v>#N/A</v>
      </c>
      <c r="N970" s="164" t="e">
        <f t="shared" si="984"/>
        <v>#N/A</v>
      </c>
      <c r="O970" s="165" t="e">
        <f t="shared" si="984"/>
        <v>#N/A</v>
      </c>
      <c r="P970" s="135" t="e">
        <f t="shared" si="984"/>
        <v>#N/A</v>
      </c>
      <c r="Q970" s="164" t="e">
        <f t="shared" si="984"/>
        <v>#N/A</v>
      </c>
      <c r="R970" s="164" t="e">
        <f t="shared" si="984"/>
        <v>#N/A</v>
      </c>
      <c r="S970" s="164" t="e">
        <f t="shared" si="984"/>
        <v>#N/A</v>
      </c>
      <c r="T970" s="164" t="e">
        <f t="shared" si="984"/>
        <v>#N/A</v>
      </c>
      <c r="U970" s="164" t="e">
        <f t="shared" si="984"/>
        <v>#N/A</v>
      </c>
      <c r="V970" s="135" t="e">
        <f t="shared" si="984"/>
        <v>#N/A</v>
      </c>
      <c r="W970" s="135" t="e">
        <f t="shared" si="984"/>
        <v>#N/A</v>
      </c>
      <c r="X970" s="135" t="e">
        <f t="shared" si="984"/>
        <v>#N/A</v>
      </c>
      <c r="Y970" s="135" t="e">
        <f t="shared" si="984"/>
        <v>#N/A</v>
      </c>
      <c r="Z970" s="135" t="e">
        <f t="shared" si="984"/>
        <v>#N/A</v>
      </c>
      <c r="AA970" s="135" t="e">
        <f t="shared" si="984"/>
        <v>#N/A</v>
      </c>
      <c r="AB970" s="135" t="e">
        <f t="shared" si="984"/>
        <v>#N/A</v>
      </c>
    </row>
    <row r="971" spans="1:28" ht="15.5">
      <c r="A971" s="29" t="s">
        <v>193</v>
      </c>
      <c r="B971" s="30" t="str">
        <f t="shared" si="0"/>
        <v>PhilippinesMambusao</v>
      </c>
      <c r="C971" s="29" t="s">
        <v>30</v>
      </c>
      <c r="D971" s="30" t="s">
        <v>837</v>
      </c>
      <c r="E971" s="120">
        <v>0.253002</v>
      </c>
      <c r="F971" s="181">
        <v>4.4294219000000003E-2</v>
      </c>
      <c r="G971" s="181">
        <v>9.4541419000000002E-2</v>
      </c>
      <c r="H971" s="181">
        <v>0.202401372</v>
      </c>
      <c r="I971" s="120">
        <v>0.32774199999999998</v>
      </c>
      <c r="J971" s="28" t="s">
        <v>1649</v>
      </c>
      <c r="K971" s="135" t="e">
        <f t="shared" ref="K971:AB971" si="985">NA()</f>
        <v>#N/A</v>
      </c>
      <c r="L971" s="135" t="e">
        <f t="shared" si="985"/>
        <v>#N/A</v>
      </c>
      <c r="M971" s="164" t="e">
        <f t="shared" si="985"/>
        <v>#N/A</v>
      </c>
      <c r="N971" s="164" t="e">
        <f t="shared" si="985"/>
        <v>#N/A</v>
      </c>
      <c r="O971" s="165" t="e">
        <f t="shared" si="985"/>
        <v>#N/A</v>
      </c>
      <c r="P971" s="135" t="e">
        <f t="shared" si="985"/>
        <v>#N/A</v>
      </c>
      <c r="Q971" s="164" t="e">
        <f t="shared" si="985"/>
        <v>#N/A</v>
      </c>
      <c r="R971" s="164" t="e">
        <f t="shared" si="985"/>
        <v>#N/A</v>
      </c>
      <c r="S971" s="164" t="e">
        <f t="shared" si="985"/>
        <v>#N/A</v>
      </c>
      <c r="T971" s="164" t="e">
        <f t="shared" si="985"/>
        <v>#N/A</v>
      </c>
      <c r="U971" s="164" t="e">
        <f t="shared" si="985"/>
        <v>#N/A</v>
      </c>
      <c r="V971" s="135" t="e">
        <f t="shared" si="985"/>
        <v>#N/A</v>
      </c>
      <c r="W971" s="135" t="e">
        <f t="shared" si="985"/>
        <v>#N/A</v>
      </c>
      <c r="X971" s="135" t="e">
        <f t="shared" si="985"/>
        <v>#N/A</v>
      </c>
      <c r="Y971" s="135" t="e">
        <f t="shared" si="985"/>
        <v>#N/A</v>
      </c>
      <c r="Z971" s="135" t="e">
        <f t="shared" si="985"/>
        <v>#N/A</v>
      </c>
      <c r="AA971" s="135" t="e">
        <f t="shared" si="985"/>
        <v>#N/A</v>
      </c>
      <c r="AB971" s="135" t="e">
        <f t="shared" si="985"/>
        <v>#N/A</v>
      </c>
    </row>
    <row r="972" spans="1:28" ht="15.5">
      <c r="A972" s="29" t="s">
        <v>193</v>
      </c>
      <c r="B972" s="30" t="str">
        <f t="shared" si="0"/>
        <v>PhilippinesManabo</v>
      </c>
      <c r="C972" s="29" t="s">
        <v>30</v>
      </c>
      <c r="D972" s="30" t="s">
        <v>1478</v>
      </c>
      <c r="E972" s="120">
        <v>0.22739500000000001</v>
      </c>
      <c r="F972" s="181">
        <v>4.8601431E-2</v>
      </c>
      <c r="G972" s="181">
        <v>8.4471702999999995E-2</v>
      </c>
      <c r="H972" s="181">
        <v>0.14794164100000001</v>
      </c>
      <c r="I972" s="120">
        <v>0.32478400000000002</v>
      </c>
      <c r="J972" s="28" t="s">
        <v>1649</v>
      </c>
      <c r="K972" s="135" t="e">
        <f t="shared" ref="K972:AB972" si="986">NA()</f>
        <v>#N/A</v>
      </c>
      <c r="L972" s="135" t="e">
        <f t="shared" si="986"/>
        <v>#N/A</v>
      </c>
      <c r="M972" s="164" t="e">
        <f t="shared" si="986"/>
        <v>#N/A</v>
      </c>
      <c r="N972" s="164" t="e">
        <f t="shared" si="986"/>
        <v>#N/A</v>
      </c>
      <c r="O972" s="165" t="e">
        <f t="shared" si="986"/>
        <v>#N/A</v>
      </c>
      <c r="P972" s="135" t="e">
        <f t="shared" si="986"/>
        <v>#N/A</v>
      </c>
      <c r="Q972" s="164" t="e">
        <f t="shared" si="986"/>
        <v>#N/A</v>
      </c>
      <c r="R972" s="164" t="e">
        <f t="shared" si="986"/>
        <v>#N/A</v>
      </c>
      <c r="S972" s="164" t="e">
        <f t="shared" si="986"/>
        <v>#N/A</v>
      </c>
      <c r="T972" s="164" t="e">
        <f t="shared" si="986"/>
        <v>#N/A</v>
      </c>
      <c r="U972" s="164" t="e">
        <f t="shared" si="986"/>
        <v>#N/A</v>
      </c>
      <c r="V972" s="135" t="e">
        <f t="shared" si="986"/>
        <v>#N/A</v>
      </c>
      <c r="W972" s="135" t="e">
        <f t="shared" si="986"/>
        <v>#N/A</v>
      </c>
      <c r="X972" s="135" t="e">
        <f t="shared" si="986"/>
        <v>#N/A</v>
      </c>
      <c r="Y972" s="135" t="e">
        <f t="shared" si="986"/>
        <v>#N/A</v>
      </c>
      <c r="Z972" s="135" t="e">
        <f t="shared" si="986"/>
        <v>#N/A</v>
      </c>
      <c r="AA972" s="135" t="e">
        <f t="shared" si="986"/>
        <v>#N/A</v>
      </c>
      <c r="AB972" s="135" t="e">
        <f t="shared" si="986"/>
        <v>#N/A</v>
      </c>
    </row>
    <row r="973" spans="1:28" ht="15.5">
      <c r="A973" s="29" t="s">
        <v>193</v>
      </c>
      <c r="B973" s="30" t="str">
        <f t="shared" si="0"/>
        <v>PhilippinesManaoag</v>
      </c>
      <c r="C973" s="29" t="s">
        <v>30</v>
      </c>
      <c r="D973" s="30" t="s">
        <v>302</v>
      </c>
      <c r="E973" s="120">
        <v>0.25278800000000001</v>
      </c>
      <c r="F973" s="181">
        <v>4.9253924999999997E-2</v>
      </c>
      <c r="G973" s="181">
        <v>9.6853101999999996E-2</v>
      </c>
      <c r="H973" s="181">
        <v>0.188454178</v>
      </c>
      <c r="I973" s="120">
        <v>0.31617200000000001</v>
      </c>
      <c r="J973" s="28" t="s">
        <v>1649</v>
      </c>
      <c r="K973" s="135" t="e">
        <f t="shared" ref="K973:AB973" si="987">NA()</f>
        <v>#N/A</v>
      </c>
      <c r="L973" s="135" t="e">
        <f t="shared" si="987"/>
        <v>#N/A</v>
      </c>
      <c r="M973" s="164" t="e">
        <f t="shared" si="987"/>
        <v>#N/A</v>
      </c>
      <c r="N973" s="164" t="e">
        <f t="shared" si="987"/>
        <v>#N/A</v>
      </c>
      <c r="O973" s="165" t="e">
        <f t="shared" si="987"/>
        <v>#N/A</v>
      </c>
      <c r="P973" s="135" t="e">
        <f t="shared" si="987"/>
        <v>#N/A</v>
      </c>
      <c r="Q973" s="164" t="e">
        <f t="shared" si="987"/>
        <v>#N/A</v>
      </c>
      <c r="R973" s="164" t="e">
        <f t="shared" si="987"/>
        <v>#N/A</v>
      </c>
      <c r="S973" s="164" t="e">
        <f t="shared" si="987"/>
        <v>#N/A</v>
      </c>
      <c r="T973" s="164" t="e">
        <f t="shared" si="987"/>
        <v>#N/A</v>
      </c>
      <c r="U973" s="164" t="e">
        <f t="shared" si="987"/>
        <v>#N/A</v>
      </c>
      <c r="V973" s="135" t="e">
        <f t="shared" si="987"/>
        <v>#N/A</v>
      </c>
      <c r="W973" s="135" t="e">
        <f t="shared" si="987"/>
        <v>#N/A</v>
      </c>
      <c r="X973" s="135" t="e">
        <f t="shared" si="987"/>
        <v>#N/A</v>
      </c>
      <c r="Y973" s="135" t="e">
        <f t="shared" si="987"/>
        <v>#N/A</v>
      </c>
      <c r="Z973" s="135" t="e">
        <f t="shared" si="987"/>
        <v>#N/A</v>
      </c>
      <c r="AA973" s="135" t="e">
        <f t="shared" si="987"/>
        <v>#N/A</v>
      </c>
      <c r="AB973" s="135" t="e">
        <f t="shared" si="987"/>
        <v>#N/A</v>
      </c>
    </row>
    <row r="974" spans="1:28" ht="15.5">
      <c r="A974" s="29" t="s">
        <v>193</v>
      </c>
      <c r="B974" s="30" t="str">
        <f t="shared" si="0"/>
        <v>PhilippinesManapla</v>
      </c>
      <c r="C974" s="29" t="s">
        <v>30</v>
      </c>
      <c r="D974" s="30" t="s">
        <v>1842</v>
      </c>
      <c r="E974" s="120">
        <v>0.23577400000000001</v>
      </c>
      <c r="F974" s="181">
        <v>5.0615370999999999E-2</v>
      </c>
      <c r="G974" s="181">
        <v>9.7255903000000005E-2</v>
      </c>
      <c r="H974" s="181">
        <v>0.190628134</v>
      </c>
      <c r="I974" s="120">
        <v>0.31176999999999999</v>
      </c>
      <c r="J974" s="28" t="s">
        <v>1649</v>
      </c>
      <c r="K974" s="135" t="e">
        <f t="shared" ref="K974:AB974" si="988">NA()</f>
        <v>#N/A</v>
      </c>
      <c r="L974" s="135" t="e">
        <f t="shared" si="988"/>
        <v>#N/A</v>
      </c>
      <c r="M974" s="164" t="e">
        <f t="shared" si="988"/>
        <v>#N/A</v>
      </c>
      <c r="N974" s="164" t="e">
        <f t="shared" si="988"/>
        <v>#N/A</v>
      </c>
      <c r="O974" s="165" t="e">
        <f t="shared" si="988"/>
        <v>#N/A</v>
      </c>
      <c r="P974" s="135" t="e">
        <f t="shared" si="988"/>
        <v>#N/A</v>
      </c>
      <c r="Q974" s="164" t="e">
        <f t="shared" si="988"/>
        <v>#N/A</v>
      </c>
      <c r="R974" s="164" t="e">
        <f t="shared" si="988"/>
        <v>#N/A</v>
      </c>
      <c r="S974" s="164" t="e">
        <f t="shared" si="988"/>
        <v>#N/A</v>
      </c>
      <c r="T974" s="164" t="e">
        <f t="shared" si="988"/>
        <v>#N/A</v>
      </c>
      <c r="U974" s="164" t="e">
        <f t="shared" si="988"/>
        <v>#N/A</v>
      </c>
      <c r="V974" s="135" t="e">
        <f t="shared" si="988"/>
        <v>#N/A</v>
      </c>
      <c r="W974" s="135" t="e">
        <f t="shared" si="988"/>
        <v>#N/A</v>
      </c>
      <c r="X974" s="135" t="e">
        <f t="shared" si="988"/>
        <v>#N/A</v>
      </c>
      <c r="Y974" s="135" t="e">
        <f t="shared" si="988"/>
        <v>#N/A</v>
      </c>
      <c r="Z974" s="135" t="e">
        <f t="shared" si="988"/>
        <v>#N/A</v>
      </c>
      <c r="AA974" s="135" t="e">
        <f t="shared" si="988"/>
        <v>#N/A</v>
      </c>
      <c r="AB974" s="135" t="e">
        <f t="shared" si="988"/>
        <v>#N/A</v>
      </c>
    </row>
    <row r="975" spans="1:28" ht="15.5">
      <c r="A975" s="29" t="s">
        <v>193</v>
      </c>
      <c r="B975" s="30" t="str">
        <f t="shared" si="0"/>
        <v>PhilippinesManay</v>
      </c>
      <c r="C975" s="29" t="s">
        <v>30</v>
      </c>
      <c r="D975" s="30" t="s">
        <v>1358</v>
      </c>
      <c r="E975" s="120">
        <v>0.237761</v>
      </c>
      <c r="F975" s="181">
        <v>5.5821034999999998E-2</v>
      </c>
      <c r="G975" s="181">
        <v>0.109510424</v>
      </c>
      <c r="H975" s="181">
        <v>0.200655891</v>
      </c>
      <c r="I975" s="120">
        <v>0.31712299999999999</v>
      </c>
      <c r="J975" s="28" t="s">
        <v>1649</v>
      </c>
      <c r="K975" s="135" t="e">
        <f t="shared" ref="K975:AB975" si="989">NA()</f>
        <v>#N/A</v>
      </c>
      <c r="L975" s="135" t="e">
        <f t="shared" si="989"/>
        <v>#N/A</v>
      </c>
      <c r="M975" s="164" t="e">
        <f t="shared" si="989"/>
        <v>#N/A</v>
      </c>
      <c r="N975" s="164" t="e">
        <f t="shared" si="989"/>
        <v>#N/A</v>
      </c>
      <c r="O975" s="165" t="e">
        <f t="shared" si="989"/>
        <v>#N/A</v>
      </c>
      <c r="P975" s="135" t="e">
        <f t="shared" si="989"/>
        <v>#N/A</v>
      </c>
      <c r="Q975" s="164" t="e">
        <f t="shared" si="989"/>
        <v>#N/A</v>
      </c>
      <c r="R975" s="164" t="e">
        <f t="shared" si="989"/>
        <v>#N/A</v>
      </c>
      <c r="S975" s="164" t="e">
        <f t="shared" si="989"/>
        <v>#N/A</v>
      </c>
      <c r="T975" s="164" t="e">
        <f t="shared" si="989"/>
        <v>#N/A</v>
      </c>
      <c r="U975" s="164" t="e">
        <f t="shared" si="989"/>
        <v>#N/A</v>
      </c>
      <c r="V975" s="135" t="e">
        <f t="shared" si="989"/>
        <v>#N/A</v>
      </c>
      <c r="W975" s="135" t="e">
        <f t="shared" si="989"/>
        <v>#N/A</v>
      </c>
      <c r="X975" s="135" t="e">
        <f t="shared" si="989"/>
        <v>#N/A</v>
      </c>
      <c r="Y975" s="135" t="e">
        <f t="shared" si="989"/>
        <v>#N/A</v>
      </c>
      <c r="Z975" s="135" t="e">
        <f t="shared" si="989"/>
        <v>#N/A</v>
      </c>
      <c r="AA975" s="135" t="e">
        <f t="shared" si="989"/>
        <v>#N/A</v>
      </c>
      <c r="AB975" s="135" t="e">
        <f t="shared" si="989"/>
        <v>#N/A</v>
      </c>
    </row>
    <row r="976" spans="1:28" ht="15.5">
      <c r="A976" s="29" t="s">
        <v>193</v>
      </c>
      <c r="B976" s="30" t="str">
        <f t="shared" si="0"/>
        <v>PhilippinesMandaon</v>
      </c>
      <c r="C976" s="29" t="s">
        <v>30</v>
      </c>
      <c r="D976" s="30" t="s">
        <v>766</v>
      </c>
      <c r="E976" s="120">
        <v>0.210727</v>
      </c>
      <c r="F976" s="181">
        <v>6.6841160999999996E-2</v>
      </c>
      <c r="G976" s="181">
        <v>0.116426736</v>
      </c>
      <c r="H976" s="181">
        <v>0.17679705300000001</v>
      </c>
      <c r="I976" s="120">
        <v>0.25338100000000002</v>
      </c>
      <c r="J976" s="28" t="s">
        <v>1649</v>
      </c>
      <c r="K976" s="135" t="e">
        <f t="shared" ref="K976:AB976" si="990">NA()</f>
        <v>#N/A</v>
      </c>
      <c r="L976" s="135" t="e">
        <f t="shared" si="990"/>
        <v>#N/A</v>
      </c>
      <c r="M976" s="164" t="e">
        <f t="shared" si="990"/>
        <v>#N/A</v>
      </c>
      <c r="N976" s="164" t="e">
        <f t="shared" si="990"/>
        <v>#N/A</v>
      </c>
      <c r="O976" s="165" t="e">
        <f t="shared" si="990"/>
        <v>#N/A</v>
      </c>
      <c r="P976" s="135" t="e">
        <f t="shared" si="990"/>
        <v>#N/A</v>
      </c>
      <c r="Q976" s="164" t="e">
        <f t="shared" si="990"/>
        <v>#N/A</v>
      </c>
      <c r="R976" s="164" t="e">
        <f t="shared" si="990"/>
        <v>#N/A</v>
      </c>
      <c r="S976" s="164" t="e">
        <f t="shared" si="990"/>
        <v>#N/A</v>
      </c>
      <c r="T976" s="164" t="e">
        <f t="shared" si="990"/>
        <v>#N/A</v>
      </c>
      <c r="U976" s="164" t="e">
        <f t="shared" si="990"/>
        <v>#N/A</v>
      </c>
      <c r="V976" s="135" t="e">
        <f t="shared" si="990"/>
        <v>#N/A</v>
      </c>
      <c r="W976" s="135" t="e">
        <f t="shared" si="990"/>
        <v>#N/A</v>
      </c>
      <c r="X976" s="135" t="e">
        <f t="shared" si="990"/>
        <v>#N/A</v>
      </c>
      <c r="Y976" s="135" t="e">
        <f t="shared" si="990"/>
        <v>#N/A</v>
      </c>
      <c r="Z976" s="135" t="e">
        <f t="shared" si="990"/>
        <v>#N/A</v>
      </c>
      <c r="AA976" s="135" t="e">
        <f t="shared" si="990"/>
        <v>#N/A</v>
      </c>
      <c r="AB976" s="135" t="e">
        <f t="shared" si="990"/>
        <v>#N/A</v>
      </c>
    </row>
    <row r="977" spans="1:28" ht="15.5">
      <c r="A977" s="29" t="s">
        <v>193</v>
      </c>
      <c r="B977" s="30" t="str">
        <f t="shared" si="0"/>
        <v>PhilippinesMandaue City</v>
      </c>
      <c r="C977" s="29" t="s">
        <v>30</v>
      </c>
      <c r="D977" s="30" t="s">
        <v>967</v>
      </c>
      <c r="E977" s="120">
        <v>0.28056199999999998</v>
      </c>
      <c r="F977" s="181">
        <v>4.2056615999999998E-2</v>
      </c>
      <c r="G977" s="181">
        <v>8.7510408999999997E-2</v>
      </c>
      <c r="H977" s="181">
        <v>0.205217645</v>
      </c>
      <c r="I977" s="120">
        <v>0.31748700000000002</v>
      </c>
      <c r="J977" s="28" t="s">
        <v>1649</v>
      </c>
      <c r="K977" s="135" t="e">
        <f t="shared" ref="K977:AB977" si="991">NA()</f>
        <v>#N/A</v>
      </c>
      <c r="L977" s="135" t="e">
        <f t="shared" si="991"/>
        <v>#N/A</v>
      </c>
      <c r="M977" s="164" t="e">
        <f t="shared" si="991"/>
        <v>#N/A</v>
      </c>
      <c r="N977" s="164" t="e">
        <f t="shared" si="991"/>
        <v>#N/A</v>
      </c>
      <c r="O977" s="165" t="e">
        <f t="shared" si="991"/>
        <v>#N/A</v>
      </c>
      <c r="P977" s="135" t="e">
        <f t="shared" si="991"/>
        <v>#N/A</v>
      </c>
      <c r="Q977" s="164" t="e">
        <f t="shared" si="991"/>
        <v>#N/A</v>
      </c>
      <c r="R977" s="164" t="e">
        <f t="shared" si="991"/>
        <v>#N/A</v>
      </c>
      <c r="S977" s="164" t="e">
        <f t="shared" si="991"/>
        <v>#N/A</v>
      </c>
      <c r="T977" s="164" t="e">
        <f t="shared" si="991"/>
        <v>#N/A</v>
      </c>
      <c r="U977" s="164" t="e">
        <f t="shared" si="991"/>
        <v>#N/A</v>
      </c>
      <c r="V977" s="135" t="e">
        <f t="shared" si="991"/>
        <v>#N/A</v>
      </c>
      <c r="W977" s="135" t="e">
        <f t="shared" si="991"/>
        <v>#N/A</v>
      </c>
      <c r="X977" s="135" t="e">
        <f t="shared" si="991"/>
        <v>#N/A</v>
      </c>
      <c r="Y977" s="135" t="e">
        <f t="shared" si="991"/>
        <v>#N/A</v>
      </c>
      <c r="Z977" s="135" t="e">
        <f t="shared" si="991"/>
        <v>#N/A</v>
      </c>
      <c r="AA977" s="135" t="e">
        <f t="shared" si="991"/>
        <v>#N/A</v>
      </c>
      <c r="AB977" s="135" t="e">
        <f t="shared" si="991"/>
        <v>#N/A</v>
      </c>
    </row>
    <row r="978" spans="1:28" ht="15.5">
      <c r="A978" s="29" t="s">
        <v>193</v>
      </c>
      <c r="B978" s="30" t="str">
        <f t="shared" si="0"/>
        <v>PhilippinesMangaldan</v>
      </c>
      <c r="C978" s="29" t="s">
        <v>30</v>
      </c>
      <c r="D978" s="30" t="s">
        <v>303</v>
      </c>
      <c r="E978" s="120">
        <v>0.25446000000000002</v>
      </c>
      <c r="F978" s="181">
        <v>5.0418034E-2</v>
      </c>
      <c r="G978" s="181">
        <v>9.8155758999999995E-2</v>
      </c>
      <c r="H978" s="181">
        <v>0.18930509400000001</v>
      </c>
      <c r="I978" s="120">
        <v>0.31260900000000003</v>
      </c>
      <c r="J978" s="28" t="s">
        <v>1649</v>
      </c>
      <c r="K978" s="135" t="e">
        <f t="shared" ref="K978:AB978" si="992">NA()</f>
        <v>#N/A</v>
      </c>
      <c r="L978" s="135" t="e">
        <f t="shared" si="992"/>
        <v>#N/A</v>
      </c>
      <c r="M978" s="164" t="e">
        <f t="shared" si="992"/>
        <v>#N/A</v>
      </c>
      <c r="N978" s="164" t="e">
        <f t="shared" si="992"/>
        <v>#N/A</v>
      </c>
      <c r="O978" s="165" t="e">
        <f t="shared" si="992"/>
        <v>#N/A</v>
      </c>
      <c r="P978" s="135" t="e">
        <f t="shared" si="992"/>
        <v>#N/A</v>
      </c>
      <c r="Q978" s="164" t="e">
        <f t="shared" si="992"/>
        <v>#N/A</v>
      </c>
      <c r="R978" s="164" t="e">
        <f t="shared" si="992"/>
        <v>#N/A</v>
      </c>
      <c r="S978" s="164" t="e">
        <f t="shared" si="992"/>
        <v>#N/A</v>
      </c>
      <c r="T978" s="164" t="e">
        <f t="shared" si="992"/>
        <v>#N/A</v>
      </c>
      <c r="U978" s="164" t="e">
        <f t="shared" si="992"/>
        <v>#N/A</v>
      </c>
      <c r="V978" s="135" t="e">
        <f t="shared" si="992"/>
        <v>#N/A</v>
      </c>
      <c r="W978" s="135" t="e">
        <f t="shared" si="992"/>
        <v>#N/A</v>
      </c>
      <c r="X978" s="135" t="e">
        <f t="shared" si="992"/>
        <v>#N/A</v>
      </c>
      <c r="Y978" s="135" t="e">
        <f t="shared" si="992"/>
        <v>#N/A</v>
      </c>
      <c r="Z978" s="135" t="e">
        <f t="shared" si="992"/>
        <v>#N/A</v>
      </c>
      <c r="AA978" s="135" t="e">
        <f t="shared" si="992"/>
        <v>#N/A</v>
      </c>
      <c r="AB978" s="135" t="e">
        <f t="shared" si="992"/>
        <v>#N/A</v>
      </c>
    </row>
    <row r="979" spans="1:28" ht="15.5">
      <c r="A979" s="29" t="s">
        <v>193</v>
      </c>
      <c r="B979" s="30" t="str">
        <f t="shared" si="0"/>
        <v>PhilippinesMangatarem</v>
      </c>
      <c r="C979" s="29" t="s">
        <v>30</v>
      </c>
      <c r="D979" s="30" t="s">
        <v>304</v>
      </c>
      <c r="E979" s="120">
        <v>0.237285</v>
      </c>
      <c r="F979" s="181">
        <v>5.1364673E-2</v>
      </c>
      <c r="G979" s="181">
        <v>9.6339482000000004E-2</v>
      </c>
      <c r="H979" s="181">
        <v>0.17436954700000001</v>
      </c>
      <c r="I979" s="120">
        <v>0.301006</v>
      </c>
      <c r="J979" s="28" t="s">
        <v>1649</v>
      </c>
      <c r="K979" s="135" t="e">
        <f t="shared" ref="K979:AB979" si="993">NA()</f>
        <v>#N/A</v>
      </c>
      <c r="L979" s="135" t="e">
        <f t="shared" si="993"/>
        <v>#N/A</v>
      </c>
      <c r="M979" s="164" t="e">
        <f t="shared" si="993"/>
        <v>#N/A</v>
      </c>
      <c r="N979" s="164" t="e">
        <f t="shared" si="993"/>
        <v>#N/A</v>
      </c>
      <c r="O979" s="165" t="e">
        <f t="shared" si="993"/>
        <v>#N/A</v>
      </c>
      <c r="P979" s="135" t="e">
        <f t="shared" si="993"/>
        <v>#N/A</v>
      </c>
      <c r="Q979" s="164" t="e">
        <f t="shared" si="993"/>
        <v>#N/A</v>
      </c>
      <c r="R979" s="164" t="e">
        <f t="shared" si="993"/>
        <v>#N/A</v>
      </c>
      <c r="S979" s="164" t="e">
        <f t="shared" si="993"/>
        <v>#N/A</v>
      </c>
      <c r="T979" s="164" t="e">
        <f t="shared" si="993"/>
        <v>#N/A</v>
      </c>
      <c r="U979" s="164" t="e">
        <f t="shared" si="993"/>
        <v>#N/A</v>
      </c>
      <c r="V979" s="135" t="e">
        <f t="shared" si="993"/>
        <v>#N/A</v>
      </c>
      <c r="W979" s="135" t="e">
        <f t="shared" si="993"/>
        <v>#N/A</v>
      </c>
      <c r="X979" s="135" t="e">
        <f t="shared" si="993"/>
        <v>#N/A</v>
      </c>
      <c r="Y979" s="135" t="e">
        <f t="shared" si="993"/>
        <v>#N/A</v>
      </c>
      <c r="Z979" s="135" t="e">
        <f t="shared" si="993"/>
        <v>#N/A</v>
      </c>
      <c r="AA979" s="135" t="e">
        <f t="shared" si="993"/>
        <v>#N/A</v>
      </c>
      <c r="AB979" s="135" t="e">
        <f t="shared" si="993"/>
        <v>#N/A</v>
      </c>
    </row>
    <row r="980" spans="1:28" ht="15.5">
      <c r="A980" s="29" t="s">
        <v>193</v>
      </c>
      <c r="B980" s="30" t="str">
        <f t="shared" si="0"/>
        <v>PhilippinesMangudadatu</v>
      </c>
      <c r="C980" s="29" t="s">
        <v>30</v>
      </c>
      <c r="D980" s="30" t="s">
        <v>1645</v>
      </c>
      <c r="E980" s="120">
        <v>0.22850000000000001</v>
      </c>
      <c r="F980" s="181">
        <v>7.9134392999999997E-2</v>
      </c>
      <c r="G980" s="181">
        <v>0.133833746</v>
      </c>
      <c r="H980" s="181">
        <v>0.174399106</v>
      </c>
      <c r="I980" s="120">
        <v>0.22985700000000001</v>
      </c>
      <c r="J980" s="28" t="s">
        <v>1649</v>
      </c>
      <c r="K980" s="135" t="e">
        <f t="shared" ref="K980:AB980" si="994">NA()</f>
        <v>#N/A</v>
      </c>
      <c r="L980" s="135" t="e">
        <f t="shared" si="994"/>
        <v>#N/A</v>
      </c>
      <c r="M980" s="164" t="e">
        <f t="shared" si="994"/>
        <v>#N/A</v>
      </c>
      <c r="N980" s="164" t="e">
        <f t="shared" si="994"/>
        <v>#N/A</v>
      </c>
      <c r="O980" s="165" t="e">
        <f t="shared" si="994"/>
        <v>#N/A</v>
      </c>
      <c r="P980" s="135" t="e">
        <f t="shared" si="994"/>
        <v>#N/A</v>
      </c>
      <c r="Q980" s="164" t="e">
        <f t="shared" si="994"/>
        <v>#N/A</v>
      </c>
      <c r="R980" s="164" t="e">
        <f t="shared" si="994"/>
        <v>#N/A</v>
      </c>
      <c r="S980" s="164" t="e">
        <f t="shared" si="994"/>
        <v>#N/A</v>
      </c>
      <c r="T980" s="164" t="e">
        <f t="shared" si="994"/>
        <v>#N/A</v>
      </c>
      <c r="U980" s="164" t="e">
        <f t="shared" si="994"/>
        <v>#N/A</v>
      </c>
      <c r="V980" s="135" t="e">
        <f t="shared" si="994"/>
        <v>#N/A</v>
      </c>
      <c r="W980" s="135" t="e">
        <f t="shared" si="994"/>
        <v>#N/A</v>
      </c>
      <c r="X980" s="135" t="e">
        <f t="shared" si="994"/>
        <v>#N/A</v>
      </c>
      <c r="Y980" s="135" t="e">
        <f t="shared" si="994"/>
        <v>#N/A</v>
      </c>
      <c r="Z980" s="135" t="e">
        <f t="shared" si="994"/>
        <v>#N/A</v>
      </c>
      <c r="AA980" s="135" t="e">
        <f t="shared" si="994"/>
        <v>#N/A</v>
      </c>
      <c r="AB980" s="135" t="e">
        <f t="shared" si="994"/>
        <v>#N/A</v>
      </c>
    </row>
    <row r="981" spans="1:28" ht="15.5">
      <c r="A981" s="29" t="s">
        <v>193</v>
      </c>
      <c r="B981" s="30" t="str">
        <f t="shared" si="0"/>
        <v>PhilippinesManito</v>
      </c>
      <c r="C981" s="29" t="s">
        <v>30</v>
      </c>
      <c r="D981" s="30" t="s">
        <v>687</v>
      </c>
      <c r="E981" s="120">
        <v>0.23066300000000001</v>
      </c>
      <c r="F981" s="181">
        <v>5.7068846999999999E-2</v>
      </c>
      <c r="G981" s="181">
        <v>0.107823694</v>
      </c>
      <c r="H981" s="181">
        <v>0.20180515600000001</v>
      </c>
      <c r="I981" s="120">
        <v>0.28607300000000002</v>
      </c>
      <c r="J981" s="28" t="s">
        <v>1649</v>
      </c>
      <c r="K981" s="135" t="e">
        <f t="shared" ref="K981:AB981" si="995">NA()</f>
        <v>#N/A</v>
      </c>
      <c r="L981" s="135" t="e">
        <f t="shared" si="995"/>
        <v>#N/A</v>
      </c>
      <c r="M981" s="164" t="e">
        <f t="shared" si="995"/>
        <v>#N/A</v>
      </c>
      <c r="N981" s="164" t="e">
        <f t="shared" si="995"/>
        <v>#N/A</v>
      </c>
      <c r="O981" s="165" t="e">
        <f t="shared" si="995"/>
        <v>#N/A</v>
      </c>
      <c r="P981" s="135" t="e">
        <f t="shared" si="995"/>
        <v>#N/A</v>
      </c>
      <c r="Q981" s="164" t="e">
        <f t="shared" si="995"/>
        <v>#N/A</v>
      </c>
      <c r="R981" s="164" t="e">
        <f t="shared" si="995"/>
        <v>#N/A</v>
      </c>
      <c r="S981" s="164" t="e">
        <f t="shared" si="995"/>
        <v>#N/A</v>
      </c>
      <c r="T981" s="164" t="e">
        <f t="shared" si="995"/>
        <v>#N/A</v>
      </c>
      <c r="U981" s="164" t="e">
        <f t="shared" si="995"/>
        <v>#N/A</v>
      </c>
      <c r="V981" s="135" t="e">
        <f t="shared" si="995"/>
        <v>#N/A</v>
      </c>
      <c r="W981" s="135" t="e">
        <f t="shared" si="995"/>
        <v>#N/A</v>
      </c>
      <c r="X981" s="135" t="e">
        <f t="shared" si="995"/>
        <v>#N/A</v>
      </c>
      <c r="Y981" s="135" t="e">
        <f t="shared" si="995"/>
        <v>#N/A</v>
      </c>
      <c r="Z981" s="135" t="e">
        <f t="shared" si="995"/>
        <v>#N/A</v>
      </c>
      <c r="AA981" s="135" t="e">
        <f t="shared" si="995"/>
        <v>#N/A</v>
      </c>
      <c r="AB981" s="135" t="e">
        <f t="shared" si="995"/>
        <v>#N/A</v>
      </c>
    </row>
    <row r="982" spans="1:28" ht="15.5">
      <c r="A982" s="29" t="s">
        <v>193</v>
      </c>
      <c r="B982" s="30" t="str">
        <f t="shared" si="0"/>
        <v>PhilippinesManjuyod</v>
      </c>
      <c r="C982" s="29" t="s">
        <v>30</v>
      </c>
      <c r="D982" s="30" t="s">
        <v>1869</v>
      </c>
      <c r="E982" s="120">
        <v>0.23313300000000001</v>
      </c>
      <c r="F982" s="181">
        <v>5.0033071999999998E-2</v>
      </c>
      <c r="G982" s="181">
        <v>9.3404517000000006E-2</v>
      </c>
      <c r="H982" s="181">
        <v>0.175942549</v>
      </c>
      <c r="I982" s="120">
        <v>0.31645099999999998</v>
      </c>
      <c r="J982" s="28" t="s">
        <v>1649</v>
      </c>
      <c r="K982" s="135" t="e">
        <f t="shared" ref="K982:AB982" si="996">NA()</f>
        <v>#N/A</v>
      </c>
      <c r="L982" s="135" t="e">
        <f t="shared" si="996"/>
        <v>#N/A</v>
      </c>
      <c r="M982" s="164" t="e">
        <f t="shared" si="996"/>
        <v>#N/A</v>
      </c>
      <c r="N982" s="164" t="e">
        <f t="shared" si="996"/>
        <v>#N/A</v>
      </c>
      <c r="O982" s="165" t="e">
        <f t="shared" si="996"/>
        <v>#N/A</v>
      </c>
      <c r="P982" s="135" t="e">
        <f t="shared" si="996"/>
        <v>#N/A</v>
      </c>
      <c r="Q982" s="164" t="e">
        <f t="shared" si="996"/>
        <v>#N/A</v>
      </c>
      <c r="R982" s="164" t="e">
        <f t="shared" si="996"/>
        <v>#N/A</v>
      </c>
      <c r="S982" s="164" t="e">
        <f t="shared" si="996"/>
        <v>#N/A</v>
      </c>
      <c r="T982" s="164" t="e">
        <f t="shared" si="996"/>
        <v>#N/A</v>
      </c>
      <c r="U982" s="164" t="e">
        <f t="shared" si="996"/>
        <v>#N/A</v>
      </c>
      <c r="V982" s="135" t="e">
        <f t="shared" si="996"/>
        <v>#N/A</v>
      </c>
      <c r="W982" s="135" t="e">
        <f t="shared" si="996"/>
        <v>#N/A</v>
      </c>
      <c r="X982" s="135" t="e">
        <f t="shared" si="996"/>
        <v>#N/A</v>
      </c>
      <c r="Y982" s="135" t="e">
        <f t="shared" si="996"/>
        <v>#N/A</v>
      </c>
      <c r="Z982" s="135" t="e">
        <f t="shared" si="996"/>
        <v>#N/A</v>
      </c>
      <c r="AA982" s="135" t="e">
        <f t="shared" si="996"/>
        <v>#N/A</v>
      </c>
      <c r="AB982" s="135" t="e">
        <f t="shared" si="996"/>
        <v>#N/A</v>
      </c>
    </row>
    <row r="983" spans="1:28" ht="15.5">
      <c r="A983" s="29" t="s">
        <v>193</v>
      </c>
      <c r="B983" s="30" t="str">
        <f t="shared" si="0"/>
        <v>PhilippinesMankayan</v>
      </c>
      <c r="C983" s="29" t="s">
        <v>30</v>
      </c>
      <c r="D983" s="30" t="s">
        <v>1499</v>
      </c>
      <c r="E983" s="120">
        <v>0.24354000000000001</v>
      </c>
      <c r="F983" s="181">
        <v>5.2234862E-2</v>
      </c>
      <c r="G983" s="181">
        <v>9.8712207999999996E-2</v>
      </c>
      <c r="H983" s="181">
        <v>0.19558868500000001</v>
      </c>
      <c r="I983" s="120">
        <v>0.32345000000000002</v>
      </c>
      <c r="J983" s="28" t="s">
        <v>1649</v>
      </c>
      <c r="K983" s="135" t="e">
        <f t="shared" ref="K983:AB983" si="997">NA()</f>
        <v>#N/A</v>
      </c>
      <c r="L983" s="135" t="e">
        <f t="shared" si="997"/>
        <v>#N/A</v>
      </c>
      <c r="M983" s="164" t="e">
        <f t="shared" si="997"/>
        <v>#N/A</v>
      </c>
      <c r="N983" s="164" t="e">
        <f t="shared" si="997"/>
        <v>#N/A</v>
      </c>
      <c r="O983" s="165" t="e">
        <f t="shared" si="997"/>
        <v>#N/A</v>
      </c>
      <c r="P983" s="135" t="e">
        <f t="shared" si="997"/>
        <v>#N/A</v>
      </c>
      <c r="Q983" s="164" t="e">
        <f t="shared" si="997"/>
        <v>#N/A</v>
      </c>
      <c r="R983" s="164" t="e">
        <f t="shared" si="997"/>
        <v>#N/A</v>
      </c>
      <c r="S983" s="164" t="e">
        <f t="shared" si="997"/>
        <v>#N/A</v>
      </c>
      <c r="T983" s="164" t="e">
        <f t="shared" si="997"/>
        <v>#N/A</v>
      </c>
      <c r="U983" s="164" t="e">
        <f t="shared" si="997"/>
        <v>#N/A</v>
      </c>
      <c r="V983" s="135" t="e">
        <f t="shared" si="997"/>
        <v>#N/A</v>
      </c>
      <c r="W983" s="135" t="e">
        <f t="shared" si="997"/>
        <v>#N/A</v>
      </c>
      <c r="X983" s="135" t="e">
        <f t="shared" si="997"/>
        <v>#N/A</v>
      </c>
      <c r="Y983" s="135" t="e">
        <f t="shared" si="997"/>
        <v>#N/A</v>
      </c>
      <c r="Z983" s="135" t="e">
        <f t="shared" si="997"/>
        <v>#N/A</v>
      </c>
      <c r="AA983" s="135" t="e">
        <f t="shared" si="997"/>
        <v>#N/A</v>
      </c>
      <c r="AB983" s="135" t="e">
        <f t="shared" si="997"/>
        <v>#N/A</v>
      </c>
    </row>
    <row r="984" spans="1:28" ht="15.5">
      <c r="A984" s="29" t="s">
        <v>193</v>
      </c>
      <c r="B984" s="30" t="str">
        <f t="shared" si="0"/>
        <v>PhilippinesManolo Fortich</v>
      </c>
      <c r="C984" s="29" t="s">
        <v>30</v>
      </c>
      <c r="D984" s="30" t="s">
        <v>1219</v>
      </c>
      <c r="E984" s="120">
        <v>0.246223</v>
      </c>
      <c r="F984" s="181">
        <v>4.9166750000000002E-2</v>
      </c>
      <c r="G984" s="181">
        <v>9.4661210999999995E-2</v>
      </c>
      <c r="H984" s="181">
        <v>0.18820476999999999</v>
      </c>
      <c r="I984" s="120">
        <v>0.31628600000000001</v>
      </c>
      <c r="J984" s="28" t="s">
        <v>1649</v>
      </c>
      <c r="K984" s="135" t="e">
        <f t="shared" ref="K984:AB984" si="998">NA()</f>
        <v>#N/A</v>
      </c>
      <c r="L984" s="135" t="e">
        <f t="shared" si="998"/>
        <v>#N/A</v>
      </c>
      <c r="M984" s="164" t="e">
        <f t="shared" si="998"/>
        <v>#N/A</v>
      </c>
      <c r="N984" s="164" t="e">
        <f t="shared" si="998"/>
        <v>#N/A</v>
      </c>
      <c r="O984" s="165" t="e">
        <f t="shared" si="998"/>
        <v>#N/A</v>
      </c>
      <c r="P984" s="135" t="e">
        <f t="shared" si="998"/>
        <v>#N/A</v>
      </c>
      <c r="Q984" s="164" t="e">
        <f t="shared" si="998"/>
        <v>#N/A</v>
      </c>
      <c r="R984" s="164" t="e">
        <f t="shared" si="998"/>
        <v>#N/A</v>
      </c>
      <c r="S984" s="164" t="e">
        <f t="shared" si="998"/>
        <v>#N/A</v>
      </c>
      <c r="T984" s="164" t="e">
        <f t="shared" si="998"/>
        <v>#N/A</v>
      </c>
      <c r="U984" s="164" t="e">
        <f t="shared" si="998"/>
        <v>#N/A</v>
      </c>
      <c r="V984" s="135" t="e">
        <f t="shared" si="998"/>
        <v>#N/A</v>
      </c>
      <c r="W984" s="135" t="e">
        <f t="shared" si="998"/>
        <v>#N/A</v>
      </c>
      <c r="X984" s="135" t="e">
        <f t="shared" si="998"/>
        <v>#N/A</v>
      </c>
      <c r="Y984" s="135" t="e">
        <f t="shared" si="998"/>
        <v>#N/A</v>
      </c>
      <c r="Z984" s="135" t="e">
        <f t="shared" si="998"/>
        <v>#N/A</v>
      </c>
      <c r="AA984" s="135" t="e">
        <f t="shared" si="998"/>
        <v>#N/A</v>
      </c>
      <c r="AB984" s="135" t="e">
        <f t="shared" si="998"/>
        <v>#N/A</v>
      </c>
    </row>
    <row r="985" spans="1:28" ht="15.5">
      <c r="A985" s="29" t="s">
        <v>193</v>
      </c>
      <c r="B985" s="30" t="str">
        <f t="shared" si="0"/>
        <v>PhilippinesMansalay</v>
      </c>
      <c r="C985" s="29" t="s">
        <v>30</v>
      </c>
      <c r="D985" s="30" t="s">
        <v>1787</v>
      </c>
      <c r="E985" s="120">
        <v>0.229549</v>
      </c>
      <c r="F985" s="181">
        <v>6.1834119E-2</v>
      </c>
      <c r="G985" s="181">
        <v>0.115343003</v>
      </c>
      <c r="H985" s="181">
        <v>0.19934718400000001</v>
      </c>
      <c r="I985" s="120">
        <v>0.26919500000000002</v>
      </c>
      <c r="J985" s="28" t="s">
        <v>1649</v>
      </c>
      <c r="K985" s="135" t="e">
        <f t="shared" ref="K985:AB985" si="999">NA()</f>
        <v>#N/A</v>
      </c>
      <c r="L985" s="135" t="e">
        <f t="shared" si="999"/>
        <v>#N/A</v>
      </c>
      <c r="M985" s="164" t="e">
        <f t="shared" si="999"/>
        <v>#N/A</v>
      </c>
      <c r="N985" s="164" t="e">
        <f t="shared" si="999"/>
        <v>#N/A</v>
      </c>
      <c r="O985" s="165" t="e">
        <f t="shared" si="999"/>
        <v>#N/A</v>
      </c>
      <c r="P985" s="135" t="e">
        <f t="shared" si="999"/>
        <v>#N/A</v>
      </c>
      <c r="Q985" s="164" t="e">
        <f t="shared" si="999"/>
        <v>#N/A</v>
      </c>
      <c r="R985" s="164" t="e">
        <f t="shared" si="999"/>
        <v>#N/A</v>
      </c>
      <c r="S985" s="164" t="e">
        <f t="shared" si="999"/>
        <v>#N/A</v>
      </c>
      <c r="T985" s="164" t="e">
        <f t="shared" si="999"/>
        <v>#N/A</v>
      </c>
      <c r="U985" s="164" t="e">
        <f t="shared" si="999"/>
        <v>#N/A</v>
      </c>
      <c r="V985" s="135" t="e">
        <f t="shared" si="999"/>
        <v>#N/A</v>
      </c>
      <c r="W985" s="135" t="e">
        <f t="shared" si="999"/>
        <v>#N/A</v>
      </c>
      <c r="X985" s="135" t="e">
        <f t="shared" si="999"/>
        <v>#N/A</v>
      </c>
      <c r="Y985" s="135" t="e">
        <f t="shared" si="999"/>
        <v>#N/A</v>
      </c>
      <c r="Z985" s="135" t="e">
        <f t="shared" si="999"/>
        <v>#N/A</v>
      </c>
      <c r="AA985" s="135" t="e">
        <f t="shared" si="999"/>
        <v>#N/A</v>
      </c>
      <c r="AB985" s="135" t="e">
        <f t="shared" si="999"/>
        <v>#N/A</v>
      </c>
    </row>
    <row r="986" spans="1:28" ht="15.5">
      <c r="A986" s="29" t="s">
        <v>193</v>
      </c>
      <c r="B986" s="30" t="str">
        <f t="shared" si="0"/>
        <v>PhilippinesManticao</v>
      </c>
      <c r="C986" s="29" t="s">
        <v>30</v>
      </c>
      <c r="D986" s="30" t="s">
        <v>1319</v>
      </c>
      <c r="E986" s="120">
        <v>0.240201</v>
      </c>
      <c r="F986" s="181">
        <v>5.1966786000000001E-2</v>
      </c>
      <c r="G986" s="181">
        <v>9.9394835000000001E-2</v>
      </c>
      <c r="H986" s="181">
        <v>0.190662163</v>
      </c>
      <c r="I986" s="120">
        <v>0.30961899999999998</v>
      </c>
      <c r="J986" s="28" t="s">
        <v>1649</v>
      </c>
      <c r="K986" s="135" t="e">
        <f t="shared" ref="K986:AB986" si="1000">NA()</f>
        <v>#N/A</v>
      </c>
      <c r="L986" s="135" t="e">
        <f t="shared" si="1000"/>
        <v>#N/A</v>
      </c>
      <c r="M986" s="164" t="e">
        <f t="shared" si="1000"/>
        <v>#N/A</v>
      </c>
      <c r="N986" s="164" t="e">
        <f t="shared" si="1000"/>
        <v>#N/A</v>
      </c>
      <c r="O986" s="165" t="e">
        <f t="shared" si="1000"/>
        <v>#N/A</v>
      </c>
      <c r="P986" s="135" t="e">
        <f t="shared" si="1000"/>
        <v>#N/A</v>
      </c>
      <c r="Q986" s="164" t="e">
        <f t="shared" si="1000"/>
        <v>#N/A</v>
      </c>
      <c r="R986" s="164" t="e">
        <f t="shared" si="1000"/>
        <v>#N/A</v>
      </c>
      <c r="S986" s="164" t="e">
        <f t="shared" si="1000"/>
        <v>#N/A</v>
      </c>
      <c r="T986" s="164" t="e">
        <f t="shared" si="1000"/>
        <v>#N/A</v>
      </c>
      <c r="U986" s="164" t="e">
        <f t="shared" si="1000"/>
        <v>#N/A</v>
      </c>
      <c r="V986" s="135" t="e">
        <f t="shared" si="1000"/>
        <v>#N/A</v>
      </c>
      <c r="W986" s="135" t="e">
        <f t="shared" si="1000"/>
        <v>#N/A</v>
      </c>
      <c r="X986" s="135" t="e">
        <f t="shared" si="1000"/>
        <v>#N/A</v>
      </c>
      <c r="Y986" s="135" t="e">
        <f t="shared" si="1000"/>
        <v>#N/A</v>
      </c>
      <c r="Z986" s="135" t="e">
        <f t="shared" si="1000"/>
        <v>#N/A</v>
      </c>
      <c r="AA986" s="135" t="e">
        <f t="shared" si="1000"/>
        <v>#N/A</v>
      </c>
      <c r="AB986" s="135" t="e">
        <f t="shared" si="1000"/>
        <v>#N/A</v>
      </c>
    </row>
    <row r="987" spans="1:28" ht="15.5">
      <c r="A987" s="29" t="s">
        <v>193</v>
      </c>
      <c r="B987" s="30" t="str">
        <f t="shared" si="0"/>
        <v>PhilippinesManukan</v>
      </c>
      <c r="C987" s="29" t="s">
        <v>30</v>
      </c>
      <c r="D987" s="30" t="s">
        <v>1138</v>
      </c>
      <c r="E987" s="120">
        <v>0.22739999999999999</v>
      </c>
      <c r="F987" s="181">
        <v>5.3852050999999998E-2</v>
      </c>
      <c r="G987" s="181">
        <v>0.103241527</v>
      </c>
      <c r="H987" s="181">
        <v>0.180528938</v>
      </c>
      <c r="I987" s="120">
        <v>0.29466700000000001</v>
      </c>
      <c r="J987" s="28" t="s">
        <v>1649</v>
      </c>
      <c r="K987" s="135" t="e">
        <f t="shared" ref="K987:AB987" si="1001">NA()</f>
        <v>#N/A</v>
      </c>
      <c r="L987" s="135" t="e">
        <f t="shared" si="1001"/>
        <v>#N/A</v>
      </c>
      <c r="M987" s="164" t="e">
        <f t="shared" si="1001"/>
        <v>#N/A</v>
      </c>
      <c r="N987" s="164" t="e">
        <f t="shared" si="1001"/>
        <v>#N/A</v>
      </c>
      <c r="O987" s="165" t="e">
        <f t="shared" si="1001"/>
        <v>#N/A</v>
      </c>
      <c r="P987" s="135" t="e">
        <f t="shared" si="1001"/>
        <v>#N/A</v>
      </c>
      <c r="Q987" s="164" t="e">
        <f t="shared" si="1001"/>
        <v>#N/A</v>
      </c>
      <c r="R987" s="164" t="e">
        <f t="shared" si="1001"/>
        <v>#N/A</v>
      </c>
      <c r="S987" s="164" t="e">
        <f t="shared" si="1001"/>
        <v>#N/A</v>
      </c>
      <c r="T987" s="164" t="e">
        <f t="shared" si="1001"/>
        <v>#N/A</v>
      </c>
      <c r="U987" s="164" t="e">
        <f t="shared" si="1001"/>
        <v>#N/A</v>
      </c>
      <c r="V987" s="135" t="e">
        <f t="shared" si="1001"/>
        <v>#N/A</v>
      </c>
      <c r="W987" s="135" t="e">
        <f t="shared" si="1001"/>
        <v>#N/A</v>
      </c>
      <c r="X987" s="135" t="e">
        <f t="shared" si="1001"/>
        <v>#N/A</v>
      </c>
      <c r="Y987" s="135" t="e">
        <f t="shared" si="1001"/>
        <v>#N/A</v>
      </c>
      <c r="Z987" s="135" t="e">
        <f t="shared" si="1001"/>
        <v>#N/A</v>
      </c>
      <c r="AA987" s="135" t="e">
        <f t="shared" si="1001"/>
        <v>#N/A</v>
      </c>
      <c r="AB987" s="135" t="e">
        <f t="shared" si="1001"/>
        <v>#N/A</v>
      </c>
    </row>
    <row r="988" spans="1:28" ht="15.5">
      <c r="A988" s="29" t="s">
        <v>193</v>
      </c>
      <c r="B988" s="30" t="str">
        <f t="shared" si="0"/>
        <v>PhilippinesMapanas</v>
      </c>
      <c r="C988" s="29" t="s">
        <v>30</v>
      </c>
      <c r="D988" s="30" t="s">
        <v>1070</v>
      </c>
      <c r="E988" s="120">
        <v>0.226025</v>
      </c>
      <c r="F988" s="181">
        <v>6.3529411999999993E-2</v>
      </c>
      <c r="G988" s="181">
        <v>0.122638146</v>
      </c>
      <c r="H988" s="181">
        <v>0.217254902</v>
      </c>
      <c r="I988" s="120">
        <v>0.27493800000000002</v>
      </c>
      <c r="J988" s="28" t="s">
        <v>1649</v>
      </c>
      <c r="K988" s="135" t="e">
        <f t="shared" ref="K988:AB988" si="1002">NA()</f>
        <v>#N/A</v>
      </c>
      <c r="L988" s="135" t="e">
        <f t="shared" si="1002"/>
        <v>#N/A</v>
      </c>
      <c r="M988" s="164" t="e">
        <f t="shared" si="1002"/>
        <v>#N/A</v>
      </c>
      <c r="N988" s="164" t="e">
        <f t="shared" si="1002"/>
        <v>#N/A</v>
      </c>
      <c r="O988" s="165" t="e">
        <f t="shared" si="1002"/>
        <v>#N/A</v>
      </c>
      <c r="P988" s="135" t="e">
        <f t="shared" si="1002"/>
        <v>#N/A</v>
      </c>
      <c r="Q988" s="164" t="e">
        <f t="shared" si="1002"/>
        <v>#N/A</v>
      </c>
      <c r="R988" s="164" t="e">
        <f t="shared" si="1002"/>
        <v>#N/A</v>
      </c>
      <c r="S988" s="164" t="e">
        <f t="shared" si="1002"/>
        <v>#N/A</v>
      </c>
      <c r="T988" s="164" t="e">
        <f t="shared" si="1002"/>
        <v>#N/A</v>
      </c>
      <c r="U988" s="164" t="e">
        <f t="shared" si="1002"/>
        <v>#N/A</v>
      </c>
      <c r="V988" s="135" t="e">
        <f t="shared" si="1002"/>
        <v>#N/A</v>
      </c>
      <c r="W988" s="135" t="e">
        <f t="shared" si="1002"/>
        <v>#N/A</v>
      </c>
      <c r="X988" s="135" t="e">
        <f t="shared" si="1002"/>
        <v>#N/A</v>
      </c>
      <c r="Y988" s="135" t="e">
        <f t="shared" si="1002"/>
        <v>#N/A</v>
      </c>
      <c r="Z988" s="135" t="e">
        <f t="shared" si="1002"/>
        <v>#N/A</v>
      </c>
      <c r="AA988" s="135" t="e">
        <f t="shared" si="1002"/>
        <v>#N/A</v>
      </c>
      <c r="AB988" s="135" t="e">
        <f t="shared" si="1002"/>
        <v>#N/A</v>
      </c>
    </row>
    <row r="989" spans="1:28" ht="15.5">
      <c r="A989" s="29" t="s">
        <v>193</v>
      </c>
      <c r="B989" s="30" t="str">
        <f t="shared" si="0"/>
        <v>PhilippinesMapandan</v>
      </c>
      <c r="C989" s="29" t="s">
        <v>30</v>
      </c>
      <c r="D989" s="30" t="s">
        <v>305</v>
      </c>
      <c r="E989" s="120">
        <v>0.25545800000000002</v>
      </c>
      <c r="F989" s="181">
        <v>5.1701340999999998E-2</v>
      </c>
      <c r="G989" s="181">
        <v>0.10118999400000001</v>
      </c>
      <c r="H989" s="181">
        <v>0.194122885</v>
      </c>
      <c r="I989" s="120">
        <v>0.31390499999999999</v>
      </c>
      <c r="J989" s="28" t="s">
        <v>1649</v>
      </c>
      <c r="K989" s="135" t="e">
        <f t="shared" ref="K989:AB989" si="1003">NA()</f>
        <v>#N/A</v>
      </c>
      <c r="L989" s="135" t="e">
        <f t="shared" si="1003"/>
        <v>#N/A</v>
      </c>
      <c r="M989" s="164" t="e">
        <f t="shared" si="1003"/>
        <v>#N/A</v>
      </c>
      <c r="N989" s="164" t="e">
        <f t="shared" si="1003"/>
        <v>#N/A</v>
      </c>
      <c r="O989" s="165" t="e">
        <f t="shared" si="1003"/>
        <v>#N/A</v>
      </c>
      <c r="P989" s="135" t="e">
        <f t="shared" si="1003"/>
        <v>#N/A</v>
      </c>
      <c r="Q989" s="164" t="e">
        <f t="shared" si="1003"/>
        <v>#N/A</v>
      </c>
      <c r="R989" s="164" t="e">
        <f t="shared" si="1003"/>
        <v>#N/A</v>
      </c>
      <c r="S989" s="164" t="e">
        <f t="shared" si="1003"/>
        <v>#N/A</v>
      </c>
      <c r="T989" s="164" t="e">
        <f t="shared" si="1003"/>
        <v>#N/A</v>
      </c>
      <c r="U989" s="164" t="e">
        <f t="shared" si="1003"/>
        <v>#N/A</v>
      </c>
      <c r="V989" s="135" t="e">
        <f t="shared" si="1003"/>
        <v>#N/A</v>
      </c>
      <c r="W989" s="135" t="e">
        <f t="shared" si="1003"/>
        <v>#N/A</v>
      </c>
      <c r="X989" s="135" t="e">
        <f t="shared" si="1003"/>
        <v>#N/A</v>
      </c>
      <c r="Y989" s="135" t="e">
        <f t="shared" si="1003"/>
        <v>#N/A</v>
      </c>
      <c r="Z989" s="135" t="e">
        <f t="shared" si="1003"/>
        <v>#N/A</v>
      </c>
      <c r="AA989" s="135" t="e">
        <f t="shared" si="1003"/>
        <v>#N/A</v>
      </c>
      <c r="AB989" s="135" t="e">
        <f t="shared" si="1003"/>
        <v>#N/A</v>
      </c>
    </row>
    <row r="990" spans="1:28" ht="15.5">
      <c r="A990" s="29" t="s">
        <v>193</v>
      </c>
      <c r="B990" s="30" t="str">
        <f t="shared" si="0"/>
        <v>PhilippinesMapun (Cagayan De Tawi-Tawi)</v>
      </c>
      <c r="C990" s="29" t="s">
        <v>30</v>
      </c>
      <c r="D990" s="30" t="s">
        <v>1679</v>
      </c>
      <c r="E990" s="120">
        <v>0.253299</v>
      </c>
      <c r="F990" s="181">
        <v>6.5684099999999995E-2</v>
      </c>
      <c r="G990" s="181">
        <v>0.11738166</v>
      </c>
      <c r="H990" s="181">
        <v>0.189382261</v>
      </c>
      <c r="I990" s="120">
        <v>0.284167</v>
      </c>
      <c r="J990" s="28" t="s">
        <v>1649</v>
      </c>
      <c r="K990" s="135" t="e">
        <f t="shared" ref="K990:AB990" si="1004">NA()</f>
        <v>#N/A</v>
      </c>
      <c r="L990" s="135" t="e">
        <f t="shared" si="1004"/>
        <v>#N/A</v>
      </c>
      <c r="M990" s="164" t="e">
        <f t="shared" si="1004"/>
        <v>#N/A</v>
      </c>
      <c r="N990" s="164" t="e">
        <f t="shared" si="1004"/>
        <v>#N/A</v>
      </c>
      <c r="O990" s="165" t="e">
        <f t="shared" si="1004"/>
        <v>#N/A</v>
      </c>
      <c r="P990" s="135" t="e">
        <f t="shared" si="1004"/>
        <v>#N/A</v>
      </c>
      <c r="Q990" s="164" t="e">
        <f t="shared" si="1004"/>
        <v>#N/A</v>
      </c>
      <c r="R990" s="164" t="e">
        <f t="shared" si="1004"/>
        <v>#N/A</v>
      </c>
      <c r="S990" s="164" t="e">
        <f t="shared" si="1004"/>
        <v>#N/A</v>
      </c>
      <c r="T990" s="164" t="e">
        <f t="shared" si="1004"/>
        <v>#N/A</v>
      </c>
      <c r="U990" s="164" t="e">
        <f t="shared" si="1004"/>
        <v>#N/A</v>
      </c>
      <c r="V990" s="135" t="e">
        <f t="shared" si="1004"/>
        <v>#N/A</v>
      </c>
      <c r="W990" s="135" t="e">
        <f t="shared" si="1004"/>
        <v>#N/A</v>
      </c>
      <c r="X990" s="135" t="e">
        <f t="shared" si="1004"/>
        <v>#N/A</v>
      </c>
      <c r="Y990" s="135" t="e">
        <f t="shared" si="1004"/>
        <v>#N/A</v>
      </c>
      <c r="Z990" s="135" t="e">
        <f t="shared" si="1004"/>
        <v>#N/A</v>
      </c>
      <c r="AA990" s="135" t="e">
        <f t="shared" si="1004"/>
        <v>#N/A</v>
      </c>
      <c r="AB990" s="135" t="e">
        <f t="shared" si="1004"/>
        <v>#N/A</v>
      </c>
    </row>
    <row r="991" spans="1:28" ht="15.5">
      <c r="A991" s="29" t="s">
        <v>193</v>
      </c>
      <c r="B991" s="30" t="str">
        <f t="shared" si="0"/>
        <v>PhilippinesMarabut</v>
      </c>
      <c r="C991" s="29" t="s">
        <v>30</v>
      </c>
      <c r="D991" s="30" t="s">
        <v>1088</v>
      </c>
      <c r="E991" s="120">
        <v>0.21642500000000001</v>
      </c>
      <c r="F991" s="181">
        <v>5.7894116000000002E-2</v>
      </c>
      <c r="G991" s="181">
        <v>0.108241953</v>
      </c>
      <c r="H991" s="181">
        <v>0.19567267999999999</v>
      </c>
      <c r="I991" s="120">
        <v>0.29743000000000003</v>
      </c>
      <c r="J991" s="28" t="s">
        <v>1649</v>
      </c>
      <c r="K991" s="135" t="e">
        <f t="shared" ref="K991:AB991" si="1005">NA()</f>
        <v>#N/A</v>
      </c>
      <c r="L991" s="135" t="e">
        <f t="shared" si="1005"/>
        <v>#N/A</v>
      </c>
      <c r="M991" s="164" t="e">
        <f t="shared" si="1005"/>
        <v>#N/A</v>
      </c>
      <c r="N991" s="164" t="e">
        <f t="shared" si="1005"/>
        <v>#N/A</v>
      </c>
      <c r="O991" s="165" t="e">
        <f t="shared" si="1005"/>
        <v>#N/A</v>
      </c>
      <c r="P991" s="135" t="e">
        <f t="shared" si="1005"/>
        <v>#N/A</v>
      </c>
      <c r="Q991" s="164" t="e">
        <f t="shared" si="1005"/>
        <v>#N/A</v>
      </c>
      <c r="R991" s="164" t="e">
        <f t="shared" si="1005"/>
        <v>#N/A</v>
      </c>
      <c r="S991" s="164" t="e">
        <f t="shared" si="1005"/>
        <v>#N/A</v>
      </c>
      <c r="T991" s="164" t="e">
        <f t="shared" si="1005"/>
        <v>#N/A</v>
      </c>
      <c r="U991" s="164" t="e">
        <f t="shared" si="1005"/>
        <v>#N/A</v>
      </c>
      <c r="V991" s="135" t="e">
        <f t="shared" si="1005"/>
        <v>#N/A</v>
      </c>
      <c r="W991" s="135" t="e">
        <f t="shared" si="1005"/>
        <v>#N/A</v>
      </c>
      <c r="X991" s="135" t="e">
        <f t="shared" si="1005"/>
        <v>#N/A</v>
      </c>
      <c r="Y991" s="135" t="e">
        <f t="shared" si="1005"/>
        <v>#N/A</v>
      </c>
      <c r="Z991" s="135" t="e">
        <f t="shared" si="1005"/>
        <v>#N/A</v>
      </c>
      <c r="AA991" s="135" t="e">
        <f t="shared" si="1005"/>
        <v>#N/A</v>
      </c>
      <c r="AB991" s="135" t="e">
        <f t="shared" si="1005"/>
        <v>#N/A</v>
      </c>
    </row>
    <row r="992" spans="1:28" ht="15.5">
      <c r="A992" s="29" t="s">
        <v>193</v>
      </c>
      <c r="B992" s="30" t="str">
        <f t="shared" si="0"/>
        <v>PhilippinesMaragondon</v>
      </c>
      <c r="C992" s="29" t="s">
        <v>30</v>
      </c>
      <c r="D992" s="30" t="s">
        <v>585</v>
      </c>
      <c r="E992" s="120">
        <v>0.26686100000000001</v>
      </c>
      <c r="F992" s="181">
        <v>4.7826087000000003E-2</v>
      </c>
      <c r="G992" s="181">
        <v>9.4671262000000006E-2</v>
      </c>
      <c r="H992" s="181">
        <v>0.19461824</v>
      </c>
      <c r="I992" s="120">
        <v>0.32128800000000002</v>
      </c>
      <c r="J992" s="28" t="s">
        <v>1649</v>
      </c>
      <c r="K992" s="135" t="e">
        <f t="shared" ref="K992:AB992" si="1006">NA()</f>
        <v>#N/A</v>
      </c>
      <c r="L992" s="135" t="e">
        <f t="shared" si="1006"/>
        <v>#N/A</v>
      </c>
      <c r="M992" s="164" t="e">
        <f t="shared" si="1006"/>
        <v>#N/A</v>
      </c>
      <c r="N992" s="164" t="e">
        <f t="shared" si="1006"/>
        <v>#N/A</v>
      </c>
      <c r="O992" s="165" t="e">
        <f t="shared" si="1006"/>
        <v>#N/A</v>
      </c>
      <c r="P992" s="135" t="e">
        <f t="shared" si="1006"/>
        <v>#N/A</v>
      </c>
      <c r="Q992" s="164" t="e">
        <f t="shared" si="1006"/>
        <v>#N/A</v>
      </c>
      <c r="R992" s="164" t="e">
        <f t="shared" si="1006"/>
        <v>#N/A</v>
      </c>
      <c r="S992" s="164" t="e">
        <f t="shared" si="1006"/>
        <v>#N/A</v>
      </c>
      <c r="T992" s="164" t="e">
        <f t="shared" si="1006"/>
        <v>#N/A</v>
      </c>
      <c r="U992" s="164" t="e">
        <f t="shared" si="1006"/>
        <v>#N/A</v>
      </c>
      <c r="V992" s="135" t="e">
        <f t="shared" si="1006"/>
        <v>#N/A</v>
      </c>
      <c r="W992" s="135" t="e">
        <f t="shared" si="1006"/>
        <v>#N/A</v>
      </c>
      <c r="X992" s="135" t="e">
        <f t="shared" si="1006"/>
        <v>#N/A</v>
      </c>
      <c r="Y992" s="135" t="e">
        <f t="shared" si="1006"/>
        <v>#N/A</v>
      </c>
      <c r="Z992" s="135" t="e">
        <f t="shared" si="1006"/>
        <v>#N/A</v>
      </c>
      <c r="AA992" s="135" t="e">
        <f t="shared" si="1006"/>
        <v>#N/A</v>
      </c>
      <c r="AB992" s="135" t="e">
        <f t="shared" si="1006"/>
        <v>#N/A</v>
      </c>
    </row>
    <row r="993" spans="1:28" ht="15.5">
      <c r="A993" s="29" t="s">
        <v>193</v>
      </c>
      <c r="B993" s="30" t="str">
        <f t="shared" si="0"/>
        <v>PhilippinesMaragusan (San Mariano)</v>
      </c>
      <c r="C993" s="29" t="s">
        <v>30</v>
      </c>
      <c r="D993" s="30" t="s">
        <v>1365</v>
      </c>
      <c r="E993" s="120">
        <v>0.241757</v>
      </c>
      <c r="F993" s="181">
        <v>5.4419644000000003E-2</v>
      </c>
      <c r="G993" s="181">
        <v>0.10331678800000001</v>
      </c>
      <c r="H993" s="181">
        <v>0.19473390099999999</v>
      </c>
      <c r="I993" s="120">
        <v>0.319467</v>
      </c>
      <c r="J993" s="28" t="s">
        <v>1649</v>
      </c>
      <c r="K993" s="135" t="e">
        <f t="shared" ref="K993:AB993" si="1007">NA()</f>
        <v>#N/A</v>
      </c>
      <c r="L993" s="135" t="e">
        <f t="shared" si="1007"/>
        <v>#N/A</v>
      </c>
      <c r="M993" s="164" t="e">
        <f t="shared" si="1007"/>
        <v>#N/A</v>
      </c>
      <c r="N993" s="164" t="e">
        <f t="shared" si="1007"/>
        <v>#N/A</v>
      </c>
      <c r="O993" s="165" t="e">
        <f t="shared" si="1007"/>
        <v>#N/A</v>
      </c>
      <c r="P993" s="135" t="e">
        <f t="shared" si="1007"/>
        <v>#N/A</v>
      </c>
      <c r="Q993" s="164" t="e">
        <f t="shared" si="1007"/>
        <v>#N/A</v>
      </c>
      <c r="R993" s="164" t="e">
        <f t="shared" si="1007"/>
        <v>#N/A</v>
      </c>
      <c r="S993" s="164" t="e">
        <f t="shared" si="1007"/>
        <v>#N/A</v>
      </c>
      <c r="T993" s="164" t="e">
        <f t="shared" si="1007"/>
        <v>#N/A</v>
      </c>
      <c r="U993" s="164" t="e">
        <f t="shared" si="1007"/>
        <v>#N/A</v>
      </c>
      <c r="V993" s="135" t="e">
        <f t="shared" si="1007"/>
        <v>#N/A</v>
      </c>
      <c r="W993" s="135" t="e">
        <f t="shared" si="1007"/>
        <v>#N/A</v>
      </c>
      <c r="X993" s="135" t="e">
        <f t="shared" si="1007"/>
        <v>#N/A</v>
      </c>
      <c r="Y993" s="135" t="e">
        <f t="shared" si="1007"/>
        <v>#N/A</v>
      </c>
      <c r="Z993" s="135" t="e">
        <f t="shared" si="1007"/>
        <v>#N/A</v>
      </c>
      <c r="AA993" s="135" t="e">
        <f t="shared" si="1007"/>
        <v>#N/A</v>
      </c>
      <c r="AB993" s="135" t="e">
        <f t="shared" si="1007"/>
        <v>#N/A</v>
      </c>
    </row>
    <row r="994" spans="1:28" ht="15.5">
      <c r="A994" s="29" t="s">
        <v>193</v>
      </c>
      <c r="B994" s="30" t="str">
        <f t="shared" si="0"/>
        <v>PhilippinesMaramag</v>
      </c>
      <c r="C994" s="29" t="s">
        <v>30</v>
      </c>
      <c r="D994" s="30" t="s">
        <v>1220</v>
      </c>
      <c r="E994" s="120">
        <v>0.24594199999999999</v>
      </c>
      <c r="F994" s="181">
        <v>5.1993849000000002E-2</v>
      </c>
      <c r="G994" s="181">
        <v>0.10302775</v>
      </c>
      <c r="H994" s="181">
        <v>0.19333130900000001</v>
      </c>
      <c r="I994" s="120">
        <v>0.30292200000000002</v>
      </c>
      <c r="J994" s="28" t="s">
        <v>1649</v>
      </c>
      <c r="K994" s="135" t="e">
        <f t="shared" ref="K994:AB994" si="1008">NA()</f>
        <v>#N/A</v>
      </c>
      <c r="L994" s="135" t="e">
        <f t="shared" si="1008"/>
        <v>#N/A</v>
      </c>
      <c r="M994" s="164" t="e">
        <f t="shared" si="1008"/>
        <v>#N/A</v>
      </c>
      <c r="N994" s="164" t="e">
        <f t="shared" si="1008"/>
        <v>#N/A</v>
      </c>
      <c r="O994" s="165" t="e">
        <f t="shared" si="1008"/>
        <v>#N/A</v>
      </c>
      <c r="P994" s="135" t="e">
        <f t="shared" si="1008"/>
        <v>#N/A</v>
      </c>
      <c r="Q994" s="164" t="e">
        <f t="shared" si="1008"/>
        <v>#N/A</v>
      </c>
      <c r="R994" s="164" t="e">
        <f t="shared" si="1008"/>
        <v>#N/A</v>
      </c>
      <c r="S994" s="164" t="e">
        <f t="shared" si="1008"/>
        <v>#N/A</v>
      </c>
      <c r="T994" s="164" t="e">
        <f t="shared" si="1008"/>
        <v>#N/A</v>
      </c>
      <c r="U994" s="164" t="e">
        <f t="shared" si="1008"/>
        <v>#N/A</v>
      </c>
      <c r="V994" s="135" t="e">
        <f t="shared" si="1008"/>
        <v>#N/A</v>
      </c>
      <c r="W994" s="135" t="e">
        <f t="shared" si="1008"/>
        <v>#N/A</v>
      </c>
      <c r="X994" s="135" t="e">
        <f t="shared" si="1008"/>
        <v>#N/A</v>
      </c>
      <c r="Y994" s="135" t="e">
        <f t="shared" si="1008"/>
        <v>#N/A</v>
      </c>
      <c r="Z994" s="135" t="e">
        <f t="shared" si="1008"/>
        <v>#N/A</v>
      </c>
      <c r="AA994" s="135" t="e">
        <f t="shared" si="1008"/>
        <v>#N/A</v>
      </c>
      <c r="AB994" s="135" t="e">
        <f t="shared" si="1008"/>
        <v>#N/A</v>
      </c>
    </row>
    <row r="995" spans="1:28" ht="15.5">
      <c r="A995" s="29" t="s">
        <v>193</v>
      </c>
      <c r="B995" s="30" t="str">
        <f t="shared" si="0"/>
        <v>PhilippinesMarantao</v>
      </c>
      <c r="C995" s="29" t="s">
        <v>30</v>
      </c>
      <c r="D995" s="30" t="s">
        <v>1580</v>
      </c>
      <c r="E995" s="120">
        <v>0.26335900000000001</v>
      </c>
      <c r="F995" s="181">
        <v>6.4020137000000005E-2</v>
      </c>
      <c r="G995" s="181">
        <v>0.117365197</v>
      </c>
      <c r="H995" s="181">
        <v>0.205980469</v>
      </c>
      <c r="I995" s="120">
        <v>0.25310899999999997</v>
      </c>
      <c r="J995" s="28" t="s">
        <v>1649</v>
      </c>
      <c r="K995" s="135" t="e">
        <f t="shared" ref="K995:AB995" si="1009">NA()</f>
        <v>#N/A</v>
      </c>
      <c r="L995" s="135" t="e">
        <f t="shared" si="1009"/>
        <v>#N/A</v>
      </c>
      <c r="M995" s="164" t="e">
        <f t="shared" si="1009"/>
        <v>#N/A</v>
      </c>
      <c r="N995" s="164" t="e">
        <f t="shared" si="1009"/>
        <v>#N/A</v>
      </c>
      <c r="O995" s="165" t="e">
        <f t="shared" si="1009"/>
        <v>#N/A</v>
      </c>
      <c r="P995" s="135" t="e">
        <f t="shared" si="1009"/>
        <v>#N/A</v>
      </c>
      <c r="Q995" s="164" t="e">
        <f t="shared" si="1009"/>
        <v>#N/A</v>
      </c>
      <c r="R995" s="164" t="e">
        <f t="shared" si="1009"/>
        <v>#N/A</v>
      </c>
      <c r="S995" s="164" t="e">
        <f t="shared" si="1009"/>
        <v>#N/A</v>
      </c>
      <c r="T995" s="164" t="e">
        <f t="shared" si="1009"/>
        <v>#N/A</v>
      </c>
      <c r="U995" s="164" t="e">
        <f t="shared" si="1009"/>
        <v>#N/A</v>
      </c>
      <c r="V995" s="135" t="e">
        <f t="shared" si="1009"/>
        <v>#N/A</v>
      </c>
      <c r="W995" s="135" t="e">
        <f t="shared" si="1009"/>
        <v>#N/A</v>
      </c>
      <c r="X995" s="135" t="e">
        <f t="shared" si="1009"/>
        <v>#N/A</v>
      </c>
      <c r="Y995" s="135" t="e">
        <f t="shared" si="1009"/>
        <v>#N/A</v>
      </c>
      <c r="Z995" s="135" t="e">
        <f t="shared" si="1009"/>
        <v>#N/A</v>
      </c>
      <c r="AA995" s="135" t="e">
        <f t="shared" si="1009"/>
        <v>#N/A</v>
      </c>
      <c r="AB995" s="135" t="e">
        <f t="shared" si="1009"/>
        <v>#N/A</v>
      </c>
    </row>
    <row r="996" spans="1:28" ht="15.5">
      <c r="A996" s="29" t="s">
        <v>193</v>
      </c>
      <c r="B996" s="30" t="str">
        <f t="shared" si="0"/>
        <v>PhilippinesMarawi City (Capital)</v>
      </c>
      <c r="C996" s="29" t="s">
        <v>30</v>
      </c>
      <c r="D996" s="30" t="s">
        <v>1581</v>
      </c>
      <c r="E996" s="120">
        <v>0.28178999999999998</v>
      </c>
      <c r="F996" s="181">
        <v>6.2497212000000003E-2</v>
      </c>
      <c r="G996" s="181">
        <v>0.126134252</v>
      </c>
      <c r="H996" s="181">
        <v>0.23007656700000001</v>
      </c>
      <c r="I996" s="120">
        <v>0.25032100000000002</v>
      </c>
      <c r="J996" s="28" t="s">
        <v>1649</v>
      </c>
      <c r="K996" s="135" t="e">
        <f t="shared" ref="K996:AB996" si="1010">NA()</f>
        <v>#N/A</v>
      </c>
      <c r="L996" s="135" t="e">
        <f t="shared" si="1010"/>
        <v>#N/A</v>
      </c>
      <c r="M996" s="164" t="e">
        <f t="shared" si="1010"/>
        <v>#N/A</v>
      </c>
      <c r="N996" s="164" t="e">
        <f t="shared" si="1010"/>
        <v>#N/A</v>
      </c>
      <c r="O996" s="165" t="e">
        <f t="shared" si="1010"/>
        <v>#N/A</v>
      </c>
      <c r="P996" s="135" t="e">
        <f t="shared" si="1010"/>
        <v>#N/A</v>
      </c>
      <c r="Q996" s="164" t="e">
        <f t="shared" si="1010"/>
        <v>#N/A</v>
      </c>
      <c r="R996" s="164" t="e">
        <f t="shared" si="1010"/>
        <v>#N/A</v>
      </c>
      <c r="S996" s="164" t="e">
        <f t="shared" si="1010"/>
        <v>#N/A</v>
      </c>
      <c r="T996" s="164" t="e">
        <f t="shared" si="1010"/>
        <v>#N/A</v>
      </c>
      <c r="U996" s="164" t="e">
        <f t="shared" si="1010"/>
        <v>#N/A</v>
      </c>
      <c r="V996" s="135" t="e">
        <f t="shared" si="1010"/>
        <v>#N/A</v>
      </c>
      <c r="W996" s="135" t="e">
        <f t="shared" si="1010"/>
        <v>#N/A</v>
      </c>
      <c r="X996" s="135" t="e">
        <f t="shared" si="1010"/>
        <v>#N/A</v>
      </c>
      <c r="Y996" s="135" t="e">
        <f t="shared" si="1010"/>
        <v>#N/A</v>
      </c>
      <c r="Z996" s="135" t="e">
        <f t="shared" si="1010"/>
        <v>#N/A</v>
      </c>
      <c r="AA996" s="135" t="e">
        <f t="shared" si="1010"/>
        <v>#N/A</v>
      </c>
      <c r="AB996" s="135" t="e">
        <f t="shared" si="1010"/>
        <v>#N/A</v>
      </c>
    </row>
    <row r="997" spans="1:28" ht="15.5">
      <c r="A997" s="29" t="s">
        <v>193</v>
      </c>
      <c r="B997" s="30" t="str">
        <f t="shared" si="0"/>
        <v>PhilippinesMarcos</v>
      </c>
      <c r="C997" s="29" t="s">
        <v>30</v>
      </c>
      <c r="D997" s="30" t="s">
        <v>210</v>
      </c>
      <c r="E997" s="120">
        <v>0.24391099999999999</v>
      </c>
      <c r="F997" s="181">
        <v>4.3539405000000003E-2</v>
      </c>
      <c r="G997" s="181">
        <v>8.5672498E-2</v>
      </c>
      <c r="H997" s="181">
        <v>0.173763852</v>
      </c>
      <c r="I997" s="120">
        <v>0.33132699999999998</v>
      </c>
      <c r="J997" s="28" t="s">
        <v>1649</v>
      </c>
      <c r="K997" s="135" t="e">
        <f t="shared" ref="K997:AB997" si="1011">NA()</f>
        <v>#N/A</v>
      </c>
      <c r="L997" s="135" t="e">
        <f t="shared" si="1011"/>
        <v>#N/A</v>
      </c>
      <c r="M997" s="164" t="e">
        <f t="shared" si="1011"/>
        <v>#N/A</v>
      </c>
      <c r="N997" s="164" t="e">
        <f t="shared" si="1011"/>
        <v>#N/A</v>
      </c>
      <c r="O997" s="165" t="e">
        <f t="shared" si="1011"/>
        <v>#N/A</v>
      </c>
      <c r="P997" s="135" t="e">
        <f t="shared" si="1011"/>
        <v>#N/A</v>
      </c>
      <c r="Q997" s="164" t="e">
        <f t="shared" si="1011"/>
        <v>#N/A</v>
      </c>
      <c r="R997" s="164" t="e">
        <f t="shared" si="1011"/>
        <v>#N/A</v>
      </c>
      <c r="S997" s="164" t="e">
        <f t="shared" si="1011"/>
        <v>#N/A</v>
      </c>
      <c r="T997" s="164" t="e">
        <f t="shared" si="1011"/>
        <v>#N/A</v>
      </c>
      <c r="U997" s="164" t="e">
        <f t="shared" si="1011"/>
        <v>#N/A</v>
      </c>
      <c r="V997" s="135" t="e">
        <f t="shared" si="1011"/>
        <v>#N/A</v>
      </c>
      <c r="W997" s="135" t="e">
        <f t="shared" si="1011"/>
        <v>#N/A</v>
      </c>
      <c r="X997" s="135" t="e">
        <f t="shared" si="1011"/>
        <v>#N/A</v>
      </c>
      <c r="Y997" s="135" t="e">
        <f t="shared" si="1011"/>
        <v>#N/A</v>
      </c>
      <c r="Z997" s="135" t="e">
        <f t="shared" si="1011"/>
        <v>#N/A</v>
      </c>
      <c r="AA997" s="135" t="e">
        <f t="shared" si="1011"/>
        <v>#N/A</v>
      </c>
      <c r="AB997" s="135" t="e">
        <f t="shared" si="1011"/>
        <v>#N/A</v>
      </c>
    </row>
    <row r="998" spans="1:28" ht="15.5">
      <c r="A998" s="29" t="s">
        <v>193</v>
      </c>
      <c r="B998" s="30" t="str">
        <f t="shared" si="0"/>
        <v>PhilippinesMargosatubig</v>
      </c>
      <c r="C998" s="29" t="s">
        <v>30</v>
      </c>
      <c r="D998" s="30" t="s">
        <v>1170</v>
      </c>
      <c r="E998" s="120">
        <v>0.23446800000000001</v>
      </c>
      <c r="F998" s="181">
        <v>5.2517624999999998E-2</v>
      </c>
      <c r="G998" s="181">
        <v>9.9543209999999993E-2</v>
      </c>
      <c r="H998" s="181">
        <v>0.18419454499999999</v>
      </c>
      <c r="I998" s="120">
        <v>0.30430600000000002</v>
      </c>
      <c r="J998" s="28" t="s">
        <v>1649</v>
      </c>
      <c r="K998" s="135" t="e">
        <f t="shared" ref="K998:AB998" si="1012">NA()</f>
        <v>#N/A</v>
      </c>
      <c r="L998" s="135" t="e">
        <f t="shared" si="1012"/>
        <v>#N/A</v>
      </c>
      <c r="M998" s="164" t="e">
        <f t="shared" si="1012"/>
        <v>#N/A</v>
      </c>
      <c r="N998" s="164" t="e">
        <f t="shared" si="1012"/>
        <v>#N/A</v>
      </c>
      <c r="O998" s="165" t="e">
        <f t="shared" si="1012"/>
        <v>#N/A</v>
      </c>
      <c r="P998" s="135" t="e">
        <f t="shared" si="1012"/>
        <v>#N/A</v>
      </c>
      <c r="Q998" s="164" t="e">
        <f t="shared" si="1012"/>
        <v>#N/A</v>
      </c>
      <c r="R998" s="164" t="e">
        <f t="shared" si="1012"/>
        <v>#N/A</v>
      </c>
      <c r="S998" s="164" t="e">
        <f t="shared" si="1012"/>
        <v>#N/A</v>
      </c>
      <c r="T998" s="164" t="e">
        <f t="shared" si="1012"/>
        <v>#N/A</v>
      </c>
      <c r="U998" s="164" t="e">
        <f t="shared" si="1012"/>
        <v>#N/A</v>
      </c>
      <c r="V998" s="135" t="e">
        <f t="shared" si="1012"/>
        <v>#N/A</v>
      </c>
      <c r="W998" s="135" t="e">
        <f t="shared" si="1012"/>
        <v>#N/A</v>
      </c>
      <c r="X998" s="135" t="e">
        <f t="shared" si="1012"/>
        <v>#N/A</v>
      </c>
      <c r="Y998" s="135" t="e">
        <f t="shared" si="1012"/>
        <v>#N/A</v>
      </c>
      <c r="Z998" s="135" t="e">
        <f t="shared" si="1012"/>
        <v>#N/A</v>
      </c>
      <c r="AA998" s="135" t="e">
        <f t="shared" si="1012"/>
        <v>#N/A</v>
      </c>
      <c r="AB998" s="135" t="e">
        <f t="shared" si="1012"/>
        <v>#N/A</v>
      </c>
    </row>
    <row r="999" spans="1:28" ht="15.5">
      <c r="A999" s="29" t="s">
        <v>193</v>
      </c>
      <c r="B999" s="30" t="str">
        <f t="shared" si="0"/>
        <v>PhilippinesMaria</v>
      </c>
      <c r="C999" s="29" t="s">
        <v>30</v>
      </c>
      <c r="D999" s="30" t="s">
        <v>991</v>
      </c>
      <c r="E999" s="120">
        <v>0.22273599999999999</v>
      </c>
      <c r="F999" s="181">
        <v>4.3100955000000003E-2</v>
      </c>
      <c r="G999" s="181">
        <v>8.0561179999999996E-2</v>
      </c>
      <c r="H999" s="181">
        <v>0.174573329</v>
      </c>
      <c r="I999" s="120">
        <v>0.35203899999999999</v>
      </c>
      <c r="J999" s="28" t="s">
        <v>1649</v>
      </c>
      <c r="K999" s="135" t="e">
        <f t="shared" ref="K999:AB999" si="1013">NA()</f>
        <v>#N/A</v>
      </c>
      <c r="L999" s="135" t="e">
        <f t="shared" si="1013"/>
        <v>#N/A</v>
      </c>
      <c r="M999" s="164" t="e">
        <f t="shared" si="1013"/>
        <v>#N/A</v>
      </c>
      <c r="N999" s="164" t="e">
        <f t="shared" si="1013"/>
        <v>#N/A</v>
      </c>
      <c r="O999" s="165" t="e">
        <f t="shared" si="1013"/>
        <v>#N/A</v>
      </c>
      <c r="P999" s="135" t="e">
        <f t="shared" si="1013"/>
        <v>#N/A</v>
      </c>
      <c r="Q999" s="164" t="e">
        <f t="shared" si="1013"/>
        <v>#N/A</v>
      </c>
      <c r="R999" s="164" t="e">
        <f t="shared" si="1013"/>
        <v>#N/A</v>
      </c>
      <c r="S999" s="164" t="e">
        <f t="shared" si="1013"/>
        <v>#N/A</v>
      </c>
      <c r="T999" s="164" t="e">
        <f t="shared" si="1013"/>
        <v>#N/A</v>
      </c>
      <c r="U999" s="164" t="e">
        <f t="shared" si="1013"/>
        <v>#N/A</v>
      </c>
      <c r="V999" s="135" t="e">
        <f t="shared" si="1013"/>
        <v>#N/A</v>
      </c>
      <c r="W999" s="135" t="e">
        <f t="shared" si="1013"/>
        <v>#N/A</v>
      </c>
      <c r="X999" s="135" t="e">
        <f t="shared" si="1013"/>
        <v>#N/A</v>
      </c>
      <c r="Y999" s="135" t="e">
        <f t="shared" si="1013"/>
        <v>#N/A</v>
      </c>
      <c r="Z999" s="135" t="e">
        <f t="shared" si="1013"/>
        <v>#N/A</v>
      </c>
      <c r="AA999" s="135" t="e">
        <f t="shared" si="1013"/>
        <v>#N/A</v>
      </c>
      <c r="AB999" s="135" t="e">
        <f t="shared" si="1013"/>
        <v>#N/A</v>
      </c>
    </row>
    <row r="1000" spans="1:28" ht="15.5">
      <c r="A1000" s="29" t="s">
        <v>193</v>
      </c>
      <c r="B1000" s="30" t="str">
        <f t="shared" si="0"/>
        <v>PhilippinesMaria Aurora</v>
      </c>
      <c r="C1000" s="29" t="s">
        <v>30</v>
      </c>
      <c r="D1000" s="30" t="s">
        <v>540</v>
      </c>
      <c r="E1000" s="120">
        <v>0.241395</v>
      </c>
      <c r="F1000" s="181">
        <v>5.0817499000000002E-2</v>
      </c>
      <c r="G1000" s="181">
        <v>9.5522168000000005E-2</v>
      </c>
      <c r="H1000" s="181">
        <v>0.17960426199999999</v>
      </c>
      <c r="I1000" s="120">
        <v>0.30662299999999998</v>
      </c>
      <c r="J1000" s="28" t="s">
        <v>1649</v>
      </c>
      <c r="K1000" s="135" t="e">
        <f t="shared" ref="K1000:AB1000" si="1014">NA()</f>
        <v>#N/A</v>
      </c>
      <c r="L1000" s="135" t="e">
        <f t="shared" si="1014"/>
        <v>#N/A</v>
      </c>
      <c r="M1000" s="164" t="e">
        <f t="shared" si="1014"/>
        <v>#N/A</v>
      </c>
      <c r="N1000" s="164" t="e">
        <f t="shared" si="1014"/>
        <v>#N/A</v>
      </c>
      <c r="O1000" s="165" t="e">
        <f t="shared" si="1014"/>
        <v>#N/A</v>
      </c>
      <c r="P1000" s="135" t="e">
        <f t="shared" si="1014"/>
        <v>#N/A</v>
      </c>
      <c r="Q1000" s="164" t="e">
        <f t="shared" si="1014"/>
        <v>#N/A</v>
      </c>
      <c r="R1000" s="164" t="e">
        <f t="shared" si="1014"/>
        <v>#N/A</v>
      </c>
      <c r="S1000" s="164" t="e">
        <f t="shared" si="1014"/>
        <v>#N/A</v>
      </c>
      <c r="T1000" s="164" t="e">
        <f t="shared" si="1014"/>
        <v>#N/A</v>
      </c>
      <c r="U1000" s="164" t="e">
        <f t="shared" si="1014"/>
        <v>#N/A</v>
      </c>
      <c r="V1000" s="135" t="e">
        <f t="shared" si="1014"/>
        <v>#N/A</v>
      </c>
      <c r="W1000" s="135" t="e">
        <f t="shared" si="1014"/>
        <v>#N/A</v>
      </c>
      <c r="X1000" s="135" t="e">
        <f t="shared" si="1014"/>
        <v>#N/A</v>
      </c>
      <c r="Y1000" s="135" t="e">
        <f t="shared" si="1014"/>
        <v>#N/A</v>
      </c>
      <c r="Z1000" s="135" t="e">
        <f t="shared" si="1014"/>
        <v>#N/A</v>
      </c>
      <c r="AA1000" s="135" t="e">
        <f t="shared" si="1014"/>
        <v>#N/A</v>
      </c>
      <c r="AB1000" s="135" t="e">
        <f t="shared" si="1014"/>
        <v>#N/A</v>
      </c>
    </row>
    <row r="1001" spans="1:28" ht="15.5">
      <c r="A1001" s="29" t="s">
        <v>193</v>
      </c>
      <c r="B1001" s="30" t="str">
        <f t="shared" si="0"/>
        <v>PhilippinesMaribojoc</v>
      </c>
      <c r="C1001" s="29" t="s">
        <v>30</v>
      </c>
      <c r="D1001" s="30" t="s">
        <v>922</v>
      </c>
      <c r="E1001" s="120">
        <v>0.24390999999999999</v>
      </c>
      <c r="F1001" s="181">
        <v>4.6307038000000002E-2</v>
      </c>
      <c r="G1001" s="181">
        <v>9.0777261999999997E-2</v>
      </c>
      <c r="H1001" s="181">
        <v>0.17092034</v>
      </c>
      <c r="I1001" s="120">
        <v>0.323183</v>
      </c>
      <c r="J1001" s="28" t="s">
        <v>1649</v>
      </c>
      <c r="K1001" s="135" t="e">
        <f t="shared" ref="K1001:AB1001" si="1015">NA()</f>
        <v>#N/A</v>
      </c>
      <c r="L1001" s="135" t="e">
        <f t="shared" si="1015"/>
        <v>#N/A</v>
      </c>
      <c r="M1001" s="164" t="e">
        <f t="shared" si="1015"/>
        <v>#N/A</v>
      </c>
      <c r="N1001" s="164" t="e">
        <f t="shared" si="1015"/>
        <v>#N/A</v>
      </c>
      <c r="O1001" s="165" t="e">
        <f t="shared" si="1015"/>
        <v>#N/A</v>
      </c>
      <c r="P1001" s="135" t="e">
        <f t="shared" si="1015"/>
        <v>#N/A</v>
      </c>
      <c r="Q1001" s="164" t="e">
        <f t="shared" si="1015"/>
        <v>#N/A</v>
      </c>
      <c r="R1001" s="164" t="e">
        <f t="shared" si="1015"/>
        <v>#N/A</v>
      </c>
      <c r="S1001" s="164" t="e">
        <f t="shared" si="1015"/>
        <v>#N/A</v>
      </c>
      <c r="T1001" s="164" t="e">
        <f t="shared" si="1015"/>
        <v>#N/A</v>
      </c>
      <c r="U1001" s="164" t="e">
        <f t="shared" si="1015"/>
        <v>#N/A</v>
      </c>
      <c r="V1001" s="135" t="e">
        <f t="shared" si="1015"/>
        <v>#N/A</v>
      </c>
      <c r="W1001" s="135" t="e">
        <f t="shared" si="1015"/>
        <v>#N/A</v>
      </c>
      <c r="X1001" s="135" t="e">
        <f t="shared" si="1015"/>
        <v>#N/A</v>
      </c>
      <c r="Y1001" s="135" t="e">
        <f t="shared" si="1015"/>
        <v>#N/A</v>
      </c>
      <c r="Z1001" s="135" t="e">
        <f t="shared" si="1015"/>
        <v>#N/A</v>
      </c>
      <c r="AA1001" s="135" t="e">
        <f t="shared" si="1015"/>
        <v>#N/A</v>
      </c>
      <c r="AB1001" s="135" t="e">
        <f t="shared" si="1015"/>
        <v>#N/A</v>
      </c>
    </row>
    <row r="1002" spans="1:28" ht="15.5">
      <c r="A1002" s="29" t="s">
        <v>193</v>
      </c>
      <c r="B1002" s="30" t="str">
        <f t="shared" si="0"/>
        <v>PhilippinesMarihatag</v>
      </c>
      <c r="C1002" s="29" t="s">
        <v>30</v>
      </c>
      <c r="D1002" s="30" t="s">
        <v>1752</v>
      </c>
      <c r="E1002" s="120">
        <v>0.223134</v>
      </c>
      <c r="F1002" s="181">
        <v>6.0103682999999998E-2</v>
      </c>
      <c r="G1002" s="181">
        <v>0.112377147</v>
      </c>
      <c r="H1002" s="181">
        <v>0.20169564700000001</v>
      </c>
      <c r="I1002" s="120">
        <v>0.28518199999999999</v>
      </c>
      <c r="J1002" s="28" t="s">
        <v>1649</v>
      </c>
      <c r="K1002" s="135" t="e">
        <f t="shared" ref="K1002:AB1002" si="1016">NA()</f>
        <v>#N/A</v>
      </c>
      <c r="L1002" s="135" t="e">
        <f t="shared" si="1016"/>
        <v>#N/A</v>
      </c>
      <c r="M1002" s="164" t="e">
        <f t="shared" si="1016"/>
        <v>#N/A</v>
      </c>
      <c r="N1002" s="164" t="e">
        <f t="shared" si="1016"/>
        <v>#N/A</v>
      </c>
      <c r="O1002" s="165" t="e">
        <f t="shared" si="1016"/>
        <v>#N/A</v>
      </c>
      <c r="P1002" s="135" t="e">
        <f t="shared" si="1016"/>
        <v>#N/A</v>
      </c>
      <c r="Q1002" s="164" t="e">
        <f t="shared" si="1016"/>
        <v>#N/A</v>
      </c>
      <c r="R1002" s="164" t="e">
        <f t="shared" si="1016"/>
        <v>#N/A</v>
      </c>
      <c r="S1002" s="164" t="e">
        <f t="shared" si="1016"/>
        <v>#N/A</v>
      </c>
      <c r="T1002" s="164" t="e">
        <f t="shared" si="1016"/>
        <v>#N/A</v>
      </c>
      <c r="U1002" s="164" t="e">
        <f t="shared" si="1016"/>
        <v>#N/A</v>
      </c>
      <c r="V1002" s="135" t="e">
        <f t="shared" si="1016"/>
        <v>#N/A</v>
      </c>
      <c r="W1002" s="135" t="e">
        <f t="shared" si="1016"/>
        <v>#N/A</v>
      </c>
      <c r="X1002" s="135" t="e">
        <f t="shared" si="1016"/>
        <v>#N/A</v>
      </c>
      <c r="Y1002" s="135" t="e">
        <f t="shared" si="1016"/>
        <v>#N/A</v>
      </c>
      <c r="Z1002" s="135" t="e">
        <f t="shared" si="1016"/>
        <v>#N/A</v>
      </c>
      <c r="AA1002" s="135" t="e">
        <f t="shared" si="1016"/>
        <v>#N/A</v>
      </c>
      <c r="AB1002" s="135" t="e">
        <f t="shared" si="1016"/>
        <v>#N/A</v>
      </c>
    </row>
    <row r="1003" spans="1:28" ht="15.5">
      <c r="A1003" s="29" t="s">
        <v>193</v>
      </c>
      <c r="B1003" s="30" t="str">
        <f t="shared" si="0"/>
        <v>PhilippinesMarilao</v>
      </c>
      <c r="C1003" s="29" t="s">
        <v>30</v>
      </c>
      <c r="D1003" s="30" t="s">
        <v>441</v>
      </c>
      <c r="E1003" s="120">
        <v>0.28395500000000001</v>
      </c>
      <c r="F1003" s="181">
        <v>4.5921653999999999E-2</v>
      </c>
      <c r="G1003" s="181">
        <v>9.3978779999999998E-2</v>
      </c>
      <c r="H1003" s="181">
        <v>0.193350303</v>
      </c>
      <c r="I1003" s="120">
        <v>0.31912699999999999</v>
      </c>
      <c r="J1003" s="28" t="s">
        <v>1649</v>
      </c>
      <c r="K1003" s="135" t="e">
        <f t="shared" ref="K1003:AB1003" si="1017">NA()</f>
        <v>#N/A</v>
      </c>
      <c r="L1003" s="135" t="e">
        <f t="shared" si="1017"/>
        <v>#N/A</v>
      </c>
      <c r="M1003" s="164" t="e">
        <f t="shared" si="1017"/>
        <v>#N/A</v>
      </c>
      <c r="N1003" s="164" t="e">
        <f t="shared" si="1017"/>
        <v>#N/A</v>
      </c>
      <c r="O1003" s="165" t="e">
        <f t="shared" si="1017"/>
        <v>#N/A</v>
      </c>
      <c r="P1003" s="135" t="e">
        <f t="shared" si="1017"/>
        <v>#N/A</v>
      </c>
      <c r="Q1003" s="164" t="e">
        <f t="shared" si="1017"/>
        <v>#N/A</v>
      </c>
      <c r="R1003" s="164" t="e">
        <f t="shared" si="1017"/>
        <v>#N/A</v>
      </c>
      <c r="S1003" s="164" t="e">
        <f t="shared" si="1017"/>
        <v>#N/A</v>
      </c>
      <c r="T1003" s="164" t="e">
        <f t="shared" si="1017"/>
        <v>#N/A</v>
      </c>
      <c r="U1003" s="164" t="e">
        <f t="shared" si="1017"/>
        <v>#N/A</v>
      </c>
      <c r="V1003" s="135" t="e">
        <f t="shared" si="1017"/>
        <v>#N/A</v>
      </c>
      <c r="W1003" s="135" t="e">
        <f t="shared" si="1017"/>
        <v>#N/A</v>
      </c>
      <c r="X1003" s="135" t="e">
        <f t="shared" si="1017"/>
        <v>#N/A</v>
      </c>
      <c r="Y1003" s="135" t="e">
        <f t="shared" si="1017"/>
        <v>#N/A</v>
      </c>
      <c r="Z1003" s="135" t="e">
        <f t="shared" si="1017"/>
        <v>#N/A</v>
      </c>
      <c r="AA1003" s="135" t="e">
        <f t="shared" si="1017"/>
        <v>#N/A</v>
      </c>
      <c r="AB1003" s="135" t="e">
        <f t="shared" si="1017"/>
        <v>#N/A</v>
      </c>
    </row>
    <row r="1004" spans="1:28" ht="15.5">
      <c r="A1004" s="29" t="s">
        <v>193</v>
      </c>
      <c r="B1004" s="30" t="str">
        <f t="shared" si="0"/>
        <v>PhilippinesMaripipi</v>
      </c>
      <c r="C1004" s="29" t="s">
        <v>30</v>
      </c>
      <c r="D1004" s="30" t="s">
        <v>1128</v>
      </c>
      <c r="E1004" s="120">
        <v>0.21315799999999999</v>
      </c>
      <c r="F1004" s="181">
        <v>4.7492667000000002E-2</v>
      </c>
      <c r="G1004" s="181">
        <v>8.8559855000000007E-2</v>
      </c>
      <c r="H1004" s="181">
        <v>0.17209107400000001</v>
      </c>
      <c r="I1004" s="120">
        <v>0.324347</v>
      </c>
      <c r="J1004" s="28" t="s">
        <v>1649</v>
      </c>
      <c r="K1004" s="135" t="e">
        <f t="shared" ref="K1004:AB1004" si="1018">NA()</f>
        <v>#N/A</v>
      </c>
      <c r="L1004" s="135" t="e">
        <f t="shared" si="1018"/>
        <v>#N/A</v>
      </c>
      <c r="M1004" s="164" t="e">
        <f t="shared" si="1018"/>
        <v>#N/A</v>
      </c>
      <c r="N1004" s="164" t="e">
        <f t="shared" si="1018"/>
        <v>#N/A</v>
      </c>
      <c r="O1004" s="165" t="e">
        <f t="shared" si="1018"/>
        <v>#N/A</v>
      </c>
      <c r="P1004" s="135" t="e">
        <f t="shared" si="1018"/>
        <v>#N/A</v>
      </c>
      <c r="Q1004" s="164" t="e">
        <f t="shared" si="1018"/>
        <v>#N/A</v>
      </c>
      <c r="R1004" s="164" t="e">
        <f t="shared" si="1018"/>
        <v>#N/A</v>
      </c>
      <c r="S1004" s="164" t="e">
        <f t="shared" si="1018"/>
        <v>#N/A</v>
      </c>
      <c r="T1004" s="164" t="e">
        <f t="shared" si="1018"/>
        <v>#N/A</v>
      </c>
      <c r="U1004" s="164" t="e">
        <f t="shared" si="1018"/>
        <v>#N/A</v>
      </c>
      <c r="V1004" s="135" t="e">
        <f t="shared" si="1018"/>
        <v>#N/A</v>
      </c>
      <c r="W1004" s="135" t="e">
        <f t="shared" si="1018"/>
        <v>#N/A</v>
      </c>
      <c r="X1004" s="135" t="e">
        <f t="shared" si="1018"/>
        <v>#N/A</v>
      </c>
      <c r="Y1004" s="135" t="e">
        <f t="shared" si="1018"/>
        <v>#N/A</v>
      </c>
      <c r="Z1004" s="135" t="e">
        <f t="shared" si="1018"/>
        <v>#N/A</v>
      </c>
      <c r="AA1004" s="135" t="e">
        <f t="shared" si="1018"/>
        <v>#N/A</v>
      </c>
      <c r="AB1004" s="135" t="e">
        <f t="shared" si="1018"/>
        <v>#N/A</v>
      </c>
    </row>
    <row r="1005" spans="1:28" ht="15.5">
      <c r="A1005" s="29" t="s">
        <v>193</v>
      </c>
      <c r="B1005" s="30" t="str">
        <f t="shared" si="0"/>
        <v>PhilippinesMariveles</v>
      </c>
      <c r="C1005" s="29" t="s">
        <v>30</v>
      </c>
      <c r="D1005" s="30" t="s">
        <v>424</v>
      </c>
      <c r="E1005" s="120">
        <v>0.28234399999999998</v>
      </c>
      <c r="F1005" s="181">
        <v>4.6245766000000001E-2</v>
      </c>
      <c r="G1005" s="181">
        <v>9.7054949000000001E-2</v>
      </c>
      <c r="H1005" s="181">
        <v>0.21346129699999999</v>
      </c>
      <c r="I1005" s="120">
        <v>0.32556299999999999</v>
      </c>
      <c r="J1005" s="28" t="s">
        <v>1649</v>
      </c>
      <c r="K1005" s="135" t="e">
        <f t="shared" ref="K1005:AB1005" si="1019">NA()</f>
        <v>#N/A</v>
      </c>
      <c r="L1005" s="135" t="e">
        <f t="shared" si="1019"/>
        <v>#N/A</v>
      </c>
      <c r="M1005" s="164" t="e">
        <f t="shared" si="1019"/>
        <v>#N/A</v>
      </c>
      <c r="N1005" s="164" t="e">
        <f t="shared" si="1019"/>
        <v>#N/A</v>
      </c>
      <c r="O1005" s="165" t="e">
        <f t="shared" si="1019"/>
        <v>#N/A</v>
      </c>
      <c r="P1005" s="135" t="e">
        <f t="shared" si="1019"/>
        <v>#N/A</v>
      </c>
      <c r="Q1005" s="164" t="e">
        <f t="shared" si="1019"/>
        <v>#N/A</v>
      </c>
      <c r="R1005" s="164" t="e">
        <f t="shared" si="1019"/>
        <v>#N/A</v>
      </c>
      <c r="S1005" s="164" t="e">
        <f t="shared" si="1019"/>
        <v>#N/A</v>
      </c>
      <c r="T1005" s="164" t="e">
        <f t="shared" si="1019"/>
        <v>#N/A</v>
      </c>
      <c r="U1005" s="164" t="e">
        <f t="shared" si="1019"/>
        <v>#N/A</v>
      </c>
      <c r="V1005" s="135" t="e">
        <f t="shared" si="1019"/>
        <v>#N/A</v>
      </c>
      <c r="W1005" s="135" t="e">
        <f t="shared" si="1019"/>
        <v>#N/A</v>
      </c>
      <c r="X1005" s="135" t="e">
        <f t="shared" si="1019"/>
        <v>#N/A</v>
      </c>
      <c r="Y1005" s="135" t="e">
        <f t="shared" si="1019"/>
        <v>#N/A</v>
      </c>
      <c r="Z1005" s="135" t="e">
        <f t="shared" si="1019"/>
        <v>#N/A</v>
      </c>
      <c r="AA1005" s="135" t="e">
        <f t="shared" si="1019"/>
        <v>#N/A</v>
      </c>
      <c r="AB1005" s="135" t="e">
        <f t="shared" si="1019"/>
        <v>#N/A</v>
      </c>
    </row>
    <row r="1006" spans="1:28" ht="15.5">
      <c r="A1006" s="29" t="s">
        <v>193</v>
      </c>
      <c r="B1006" s="30" t="str">
        <f t="shared" si="0"/>
        <v>PhilippinesMarogong</v>
      </c>
      <c r="C1006" s="29" t="s">
        <v>30</v>
      </c>
      <c r="D1006" s="30" t="s">
        <v>1597</v>
      </c>
      <c r="E1006" s="120">
        <v>0.24846399999999999</v>
      </c>
      <c r="F1006" s="181">
        <v>7.2845818000000007E-2</v>
      </c>
      <c r="G1006" s="181">
        <v>0.12556874100000001</v>
      </c>
      <c r="H1006" s="181">
        <v>0.18715699599999999</v>
      </c>
      <c r="I1006" s="120">
        <v>0.22805900000000001</v>
      </c>
      <c r="J1006" s="28" t="s">
        <v>1649</v>
      </c>
      <c r="K1006" s="135" t="e">
        <f t="shared" ref="K1006:AB1006" si="1020">NA()</f>
        <v>#N/A</v>
      </c>
      <c r="L1006" s="135" t="e">
        <f t="shared" si="1020"/>
        <v>#N/A</v>
      </c>
      <c r="M1006" s="164" t="e">
        <f t="shared" si="1020"/>
        <v>#N/A</v>
      </c>
      <c r="N1006" s="164" t="e">
        <f t="shared" si="1020"/>
        <v>#N/A</v>
      </c>
      <c r="O1006" s="165" t="e">
        <f t="shared" si="1020"/>
        <v>#N/A</v>
      </c>
      <c r="P1006" s="135" t="e">
        <f t="shared" si="1020"/>
        <v>#N/A</v>
      </c>
      <c r="Q1006" s="164" t="e">
        <f t="shared" si="1020"/>
        <v>#N/A</v>
      </c>
      <c r="R1006" s="164" t="e">
        <f t="shared" si="1020"/>
        <v>#N/A</v>
      </c>
      <c r="S1006" s="164" t="e">
        <f t="shared" si="1020"/>
        <v>#N/A</v>
      </c>
      <c r="T1006" s="164" t="e">
        <f t="shared" si="1020"/>
        <v>#N/A</v>
      </c>
      <c r="U1006" s="164" t="e">
        <f t="shared" si="1020"/>
        <v>#N/A</v>
      </c>
      <c r="V1006" s="135" t="e">
        <f t="shared" si="1020"/>
        <v>#N/A</v>
      </c>
      <c r="W1006" s="135" t="e">
        <f t="shared" si="1020"/>
        <v>#N/A</v>
      </c>
      <c r="X1006" s="135" t="e">
        <f t="shared" si="1020"/>
        <v>#N/A</v>
      </c>
      <c r="Y1006" s="135" t="e">
        <f t="shared" si="1020"/>
        <v>#N/A</v>
      </c>
      <c r="Z1006" s="135" t="e">
        <f t="shared" si="1020"/>
        <v>#N/A</v>
      </c>
      <c r="AA1006" s="135" t="e">
        <f t="shared" si="1020"/>
        <v>#N/A</v>
      </c>
      <c r="AB1006" s="135" t="e">
        <f t="shared" si="1020"/>
        <v>#N/A</v>
      </c>
    </row>
    <row r="1007" spans="1:28" ht="15.5">
      <c r="A1007" s="29" t="s">
        <v>193</v>
      </c>
      <c r="B1007" s="30" t="str">
        <f t="shared" si="0"/>
        <v>PhilippinesMasantol</v>
      </c>
      <c r="C1007" s="29" t="s">
        <v>30</v>
      </c>
      <c r="D1007" s="30" t="s">
        <v>495</v>
      </c>
      <c r="E1007" s="120">
        <v>0.25417499999999998</v>
      </c>
      <c r="F1007" s="181">
        <v>5.1837442999999997E-2</v>
      </c>
      <c r="G1007" s="181">
        <v>0.108984806</v>
      </c>
      <c r="H1007" s="181">
        <v>0.20345933399999999</v>
      </c>
      <c r="I1007" s="120">
        <v>0.31701800000000002</v>
      </c>
      <c r="J1007" s="28" t="s">
        <v>1649</v>
      </c>
      <c r="K1007" s="135" t="e">
        <f t="shared" ref="K1007:AB1007" si="1021">NA()</f>
        <v>#N/A</v>
      </c>
      <c r="L1007" s="135" t="e">
        <f t="shared" si="1021"/>
        <v>#N/A</v>
      </c>
      <c r="M1007" s="164" t="e">
        <f t="shared" si="1021"/>
        <v>#N/A</v>
      </c>
      <c r="N1007" s="164" t="e">
        <f t="shared" si="1021"/>
        <v>#N/A</v>
      </c>
      <c r="O1007" s="165" t="e">
        <f t="shared" si="1021"/>
        <v>#N/A</v>
      </c>
      <c r="P1007" s="135" t="e">
        <f t="shared" si="1021"/>
        <v>#N/A</v>
      </c>
      <c r="Q1007" s="164" t="e">
        <f t="shared" si="1021"/>
        <v>#N/A</v>
      </c>
      <c r="R1007" s="164" t="e">
        <f t="shared" si="1021"/>
        <v>#N/A</v>
      </c>
      <c r="S1007" s="164" t="e">
        <f t="shared" si="1021"/>
        <v>#N/A</v>
      </c>
      <c r="T1007" s="164" t="e">
        <f t="shared" si="1021"/>
        <v>#N/A</v>
      </c>
      <c r="U1007" s="164" t="e">
        <f t="shared" si="1021"/>
        <v>#N/A</v>
      </c>
      <c r="V1007" s="135" t="e">
        <f t="shared" si="1021"/>
        <v>#N/A</v>
      </c>
      <c r="W1007" s="135" t="e">
        <f t="shared" si="1021"/>
        <v>#N/A</v>
      </c>
      <c r="X1007" s="135" t="e">
        <f t="shared" si="1021"/>
        <v>#N/A</v>
      </c>
      <c r="Y1007" s="135" t="e">
        <f t="shared" si="1021"/>
        <v>#N/A</v>
      </c>
      <c r="Z1007" s="135" t="e">
        <f t="shared" si="1021"/>
        <v>#N/A</v>
      </c>
      <c r="AA1007" s="135" t="e">
        <f t="shared" si="1021"/>
        <v>#N/A</v>
      </c>
      <c r="AB1007" s="135" t="e">
        <f t="shared" si="1021"/>
        <v>#N/A</v>
      </c>
    </row>
    <row r="1008" spans="1:28" ht="15.5">
      <c r="A1008" s="29" t="s">
        <v>193</v>
      </c>
      <c r="B1008" s="30" t="str">
        <f t="shared" si="0"/>
        <v>PhilippinesMasinloc</v>
      </c>
      <c r="C1008" s="29" t="s">
        <v>30</v>
      </c>
      <c r="D1008" s="30" t="s">
        <v>527</v>
      </c>
      <c r="E1008" s="120">
        <v>0.24376</v>
      </c>
      <c r="F1008" s="181">
        <v>5.1970913000000001E-2</v>
      </c>
      <c r="G1008" s="181">
        <v>0.101846225</v>
      </c>
      <c r="H1008" s="181">
        <v>0.181709592</v>
      </c>
      <c r="I1008" s="120">
        <v>0.30677500000000002</v>
      </c>
      <c r="J1008" s="28" t="s">
        <v>1649</v>
      </c>
      <c r="K1008" s="135" t="e">
        <f t="shared" ref="K1008:AB1008" si="1022">NA()</f>
        <v>#N/A</v>
      </c>
      <c r="L1008" s="135" t="e">
        <f t="shared" si="1022"/>
        <v>#N/A</v>
      </c>
      <c r="M1008" s="164" t="e">
        <f t="shared" si="1022"/>
        <v>#N/A</v>
      </c>
      <c r="N1008" s="164" t="e">
        <f t="shared" si="1022"/>
        <v>#N/A</v>
      </c>
      <c r="O1008" s="165" t="e">
        <f t="shared" si="1022"/>
        <v>#N/A</v>
      </c>
      <c r="P1008" s="135" t="e">
        <f t="shared" si="1022"/>
        <v>#N/A</v>
      </c>
      <c r="Q1008" s="164" t="e">
        <f t="shared" si="1022"/>
        <v>#N/A</v>
      </c>
      <c r="R1008" s="164" t="e">
        <f t="shared" si="1022"/>
        <v>#N/A</v>
      </c>
      <c r="S1008" s="164" t="e">
        <f t="shared" si="1022"/>
        <v>#N/A</v>
      </c>
      <c r="T1008" s="164" t="e">
        <f t="shared" si="1022"/>
        <v>#N/A</v>
      </c>
      <c r="U1008" s="164" t="e">
        <f t="shared" si="1022"/>
        <v>#N/A</v>
      </c>
      <c r="V1008" s="135" t="e">
        <f t="shared" si="1022"/>
        <v>#N/A</v>
      </c>
      <c r="W1008" s="135" t="e">
        <f t="shared" si="1022"/>
        <v>#N/A</v>
      </c>
      <c r="X1008" s="135" t="e">
        <f t="shared" si="1022"/>
        <v>#N/A</v>
      </c>
      <c r="Y1008" s="135" t="e">
        <f t="shared" si="1022"/>
        <v>#N/A</v>
      </c>
      <c r="Z1008" s="135" t="e">
        <f t="shared" si="1022"/>
        <v>#N/A</v>
      </c>
      <c r="AA1008" s="135" t="e">
        <f t="shared" si="1022"/>
        <v>#N/A</v>
      </c>
      <c r="AB1008" s="135" t="e">
        <f t="shared" si="1022"/>
        <v>#N/A</v>
      </c>
    </row>
    <row r="1009" spans="1:28" ht="15.5">
      <c r="A1009" s="29" t="s">
        <v>193</v>
      </c>
      <c r="B1009" s="30" t="str">
        <f t="shared" si="0"/>
        <v>PhilippinesMasiu</v>
      </c>
      <c r="C1009" s="29" t="s">
        <v>30</v>
      </c>
      <c r="D1009" s="30" t="s">
        <v>1582</v>
      </c>
      <c r="E1009" s="120">
        <v>0.25904899999999997</v>
      </c>
      <c r="F1009" s="181">
        <v>6.3682479E-2</v>
      </c>
      <c r="G1009" s="181">
        <v>0.114683301</v>
      </c>
      <c r="H1009" s="181">
        <v>0.19378941599999999</v>
      </c>
      <c r="I1009" s="120">
        <v>0.239649</v>
      </c>
      <c r="J1009" s="28" t="s">
        <v>1649</v>
      </c>
      <c r="K1009" s="135" t="e">
        <f t="shared" ref="K1009:AB1009" si="1023">NA()</f>
        <v>#N/A</v>
      </c>
      <c r="L1009" s="135" t="e">
        <f t="shared" si="1023"/>
        <v>#N/A</v>
      </c>
      <c r="M1009" s="164" t="e">
        <f t="shared" si="1023"/>
        <v>#N/A</v>
      </c>
      <c r="N1009" s="164" t="e">
        <f t="shared" si="1023"/>
        <v>#N/A</v>
      </c>
      <c r="O1009" s="165" t="e">
        <f t="shared" si="1023"/>
        <v>#N/A</v>
      </c>
      <c r="P1009" s="135" t="e">
        <f t="shared" si="1023"/>
        <v>#N/A</v>
      </c>
      <c r="Q1009" s="164" t="e">
        <f t="shared" si="1023"/>
        <v>#N/A</v>
      </c>
      <c r="R1009" s="164" t="e">
        <f t="shared" si="1023"/>
        <v>#N/A</v>
      </c>
      <c r="S1009" s="164" t="e">
        <f t="shared" si="1023"/>
        <v>#N/A</v>
      </c>
      <c r="T1009" s="164" t="e">
        <f t="shared" si="1023"/>
        <v>#N/A</v>
      </c>
      <c r="U1009" s="164" t="e">
        <f t="shared" si="1023"/>
        <v>#N/A</v>
      </c>
      <c r="V1009" s="135" t="e">
        <f t="shared" si="1023"/>
        <v>#N/A</v>
      </c>
      <c r="W1009" s="135" t="e">
        <f t="shared" si="1023"/>
        <v>#N/A</v>
      </c>
      <c r="X1009" s="135" t="e">
        <f t="shared" si="1023"/>
        <v>#N/A</v>
      </c>
      <c r="Y1009" s="135" t="e">
        <f t="shared" si="1023"/>
        <v>#N/A</v>
      </c>
      <c r="Z1009" s="135" t="e">
        <f t="shared" si="1023"/>
        <v>#N/A</v>
      </c>
      <c r="AA1009" s="135" t="e">
        <f t="shared" si="1023"/>
        <v>#N/A</v>
      </c>
      <c r="AB1009" s="135" t="e">
        <f t="shared" si="1023"/>
        <v>#N/A</v>
      </c>
    </row>
    <row r="1010" spans="1:28" ht="15.5">
      <c r="A1010" s="29" t="s">
        <v>193</v>
      </c>
      <c r="B1010" s="30" t="str">
        <f t="shared" si="0"/>
        <v>PhilippinesMaslog</v>
      </c>
      <c r="C1010" s="29" t="s">
        <v>30</v>
      </c>
      <c r="D1010" s="30" t="s">
        <v>1008</v>
      </c>
      <c r="E1010" s="120">
        <v>0.23562</v>
      </c>
      <c r="F1010" s="181">
        <v>6.0477159000000003E-2</v>
      </c>
      <c r="G1010" s="181">
        <v>0.124468282</v>
      </c>
      <c r="H1010" s="181">
        <v>0.24190863700000001</v>
      </c>
      <c r="I1010" s="120">
        <v>0.28684999999999999</v>
      </c>
      <c r="J1010" s="28" t="s">
        <v>1649</v>
      </c>
      <c r="K1010" s="135" t="e">
        <f t="shared" ref="K1010:AB1010" si="1024">NA()</f>
        <v>#N/A</v>
      </c>
      <c r="L1010" s="135" t="e">
        <f t="shared" si="1024"/>
        <v>#N/A</v>
      </c>
      <c r="M1010" s="164" t="e">
        <f t="shared" si="1024"/>
        <v>#N/A</v>
      </c>
      <c r="N1010" s="164" t="e">
        <f t="shared" si="1024"/>
        <v>#N/A</v>
      </c>
      <c r="O1010" s="165" t="e">
        <f t="shared" si="1024"/>
        <v>#N/A</v>
      </c>
      <c r="P1010" s="135" t="e">
        <f t="shared" si="1024"/>
        <v>#N/A</v>
      </c>
      <c r="Q1010" s="164" t="e">
        <f t="shared" si="1024"/>
        <v>#N/A</v>
      </c>
      <c r="R1010" s="164" t="e">
        <f t="shared" si="1024"/>
        <v>#N/A</v>
      </c>
      <c r="S1010" s="164" t="e">
        <f t="shared" si="1024"/>
        <v>#N/A</v>
      </c>
      <c r="T1010" s="164" t="e">
        <f t="shared" si="1024"/>
        <v>#N/A</v>
      </c>
      <c r="U1010" s="164" t="e">
        <f t="shared" si="1024"/>
        <v>#N/A</v>
      </c>
      <c r="V1010" s="135" t="e">
        <f t="shared" si="1024"/>
        <v>#N/A</v>
      </c>
      <c r="W1010" s="135" t="e">
        <f t="shared" si="1024"/>
        <v>#N/A</v>
      </c>
      <c r="X1010" s="135" t="e">
        <f t="shared" si="1024"/>
        <v>#N/A</v>
      </c>
      <c r="Y1010" s="135" t="e">
        <f t="shared" si="1024"/>
        <v>#N/A</v>
      </c>
      <c r="Z1010" s="135" t="e">
        <f t="shared" si="1024"/>
        <v>#N/A</v>
      </c>
      <c r="AA1010" s="135" t="e">
        <f t="shared" si="1024"/>
        <v>#N/A</v>
      </c>
      <c r="AB1010" s="135" t="e">
        <f t="shared" si="1024"/>
        <v>#N/A</v>
      </c>
    </row>
    <row r="1011" spans="1:28" ht="15.5">
      <c r="A1011" s="29" t="s">
        <v>193</v>
      </c>
      <c r="B1011" s="30" t="str">
        <f t="shared" si="0"/>
        <v>PhilippinesMataasnakahoy</v>
      </c>
      <c r="C1011" s="29" t="s">
        <v>30</v>
      </c>
      <c r="D1011" s="30" t="s">
        <v>559</v>
      </c>
      <c r="E1011" s="120">
        <v>0.272005</v>
      </c>
      <c r="F1011" s="181">
        <v>4.6493302E-2</v>
      </c>
      <c r="G1011" s="181">
        <v>9.3500530999999998E-2</v>
      </c>
      <c r="H1011" s="181">
        <v>0.191489362</v>
      </c>
      <c r="I1011" s="120">
        <v>0.31318699999999999</v>
      </c>
      <c r="J1011" s="28" t="s">
        <v>1649</v>
      </c>
      <c r="K1011" s="135" t="e">
        <f t="shared" ref="K1011:AB1011" si="1025">NA()</f>
        <v>#N/A</v>
      </c>
      <c r="L1011" s="135" t="e">
        <f t="shared" si="1025"/>
        <v>#N/A</v>
      </c>
      <c r="M1011" s="164" t="e">
        <f t="shared" si="1025"/>
        <v>#N/A</v>
      </c>
      <c r="N1011" s="164" t="e">
        <f t="shared" si="1025"/>
        <v>#N/A</v>
      </c>
      <c r="O1011" s="165" t="e">
        <f t="shared" si="1025"/>
        <v>#N/A</v>
      </c>
      <c r="P1011" s="135" t="e">
        <f t="shared" si="1025"/>
        <v>#N/A</v>
      </c>
      <c r="Q1011" s="164" t="e">
        <f t="shared" si="1025"/>
        <v>#N/A</v>
      </c>
      <c r="R1011" s="164" t="e">
        <f t="shared" si="1025"/>
        <v>#N/A</v>
      </c>
      <c r="S1011" s="164" t="e">
        <f t="shared" si="1025"/>
        <v>#N/A</v>
      </c>
      <c r="T1011" s="164" t="e">
        <f t="shared" si="1025"/>
        <v>#N/A</v>
      </c>
      <c r="U1011" s="164" t="e">
        <f t="shared" si="1025"/>
        <v>#N/A</v>
      </c>
      <c r="V1011" s="135" t="e">
        <f t="shared" si="1025"/>
        <v>#N/A</v>
      </c>
      <c r="W1011" s="135" t="e">
        <f t="shared" si="1025"/>
        <v>#N/A</v>
      </c>
      <c r="X1011" s="135" t="e">
        <f t="shared" si="1025"/>
        <v>#N/A</v>
      </c>
      <c r="Y1011" s="135" t="e">
        <f t="shared" si="1025"/>
        <v>#N/A</v>
      </c>
      <c r="Z1011" s="135" t="e">
        <f t="shared" si="1025"/>
        <v>#N/A</v>
      </c>
      <c r="AA1011" s="135" t="e">
        <f t="shared" si="1025"/>
        <v>#N/A</v>
      </c>
      <c r="AB1011" s="135" t="e">
        <f t="shared" si="1025"/>
        <v>#N/A</v>
      </c>
    </row>
    <row r="1012" spans="1:28" ht="15.5">
      <c r="A1012" s="29" t="s">
        <v>193</v>
      </c>
      <c r="B1012" s="30" t="str">
        <f t="shared" si="0"/>
        <v>PhilippinesMatag-Ob</v>
      </c>
      <c r="C1012" s="29" t="s">
        <v>30</v>
      </c>
      <c r="D1012" s="30" t="s">
        <v>1042</v>
      </c>
      <c r="E1012" s="120">
        <v>0.22467799999999999</v>
      </c>
      <c r="F1012" s="181">
        <v>6.0360311E-2</v>
      </c>
      <c r="G1012" s="181">
        <v>0.106242856</v>
      </c>
      <c r="H1012" s="181">
        <v>0.181026506</v>
      </c>
      <c r="I1012" s="120">
        <v>0.30479499999999998</v>
      </c>
      <c r="J1012" s="28" t="s">
        <v>1649</v>
      </c>
      <c r="K1012" s="135" t="e">
        <f t="shared" ref="K1012:AB1012" si="1026">NA()</f>
        <v>#N/A</v>
      </c>
      <c r="L1012" s="135" t="e">
        <f t="shared" si="1026"/>
        <v>#N/A</v>
      </c>
      <c r="M1012" s="164" t="e">
        <f t="shared" si="1026"/>
        <v>#N/A</v>
      </c>
      <c r="N1012" s="164" t="e">
        <f t="shared" si="1026"/>
        <v>#N/A</v>
      </c>
      <c r="O1012" s="165" t="e">
        <f t="shared" si="1026"/>
        <v>#N/A</v>
      </c>
      <c r="P1012" s="135" t="e">
        <f t="shared" si="1026"/>
        <v>#N/A</v>
      </c>
      <c r="Q1012" s="164" t="e">
        <f t="shared" si="1026"/>
        <v>#N/A</v>
      </c>
      <c r="R1012" s="164" t="e">
        <f t="shared" si="1026"/>
        <v>#N/A</v>
      </c>
      <c r="S1012" s="164" t="e">
        <f t="shared" si="1026"/>
        <v>#N/A</v>
      </c>
      <c r="T1012" s="164" t="e">
        <f t="shared" si="1026"/>
        <v>#N/A</v>
      </c>
      <c r="U1012" s="164" t="e">
        <f t="shared" si="1026"/>
        <v>#N/A</v>
      </c>
      <c r="V1012" s="135" t="e">
        <f t="shared" si="1026"/>
        <v>#N/A</v>
      </c>
      <c r="W1012" s="135" t="e">
        <f t="shared" si="1026"/>
        <v>#N/A</v>
      </c>
      <c r="X1012" s="135" t="e">
        <f t="shared" si="1026"/>
        <v>#N/A</v>
      </c>
      <c r="Y1012" s="135" t="e">
        <f t="shared" si="1026"/>
        <v>#N/A</v>
      </c>
      <c r="Z1012" s="135" t="e">
        <f t="shared" si="1026"/>
        <v>#N/A</v>
      </c>
      <c r="AA1012" s="135" t="e">
        <f t="shared" si="1026"/>
        <v>#N/A</v>
      </c>
      <c r="AB1012" s="135" t="e">
        <f t="shared" si="1026"/>
        <v>#N/A</v>
      </c>
    </row>
    <row r="1013" spans="1:28" ht="15.5">
      <c r="A1013" s="29" t="s">
        <v>193</v>
      </c>
      <c r="B1013" s="30" t="str">
        <f t="shared" si="0"/>
        <v>PhilippinesMatalam</v>
      </c>
      <c r="C1013" s="29" t="s">
        <v>30</v>
      </c>
      <c r="D1013" s="30" t="s">
        <v>1387</v>
      </c>
      <c r="E1013" s="120">
        <v>0.24088699999999999</v>
      </c>
      <c r="F1013" s="181">
        <v>5.4749814000000001E-2</v>
      </c>
      <c r="G1013" s="181">
        <v>0.10172502899999999</v>
      </c>
      <c r="H1013" s="181">
        <v>0.18507831299999999</v>
      </c>
      <c r="I1013" s="120">
        <v>0.30173499999999998</v>
      </c>
      <c r="J1013" s="28" t="s">
        <v>1649</v>
      </c>
      <c r="K1013" s="135" t="e">
        <f t="shared" ref="K1013:AB1013" si="1027">NA()</f>
        <v>#N/A</v>
      </c>
      <c r="L1013" s="135" t="e">
        <f t="shared" si="1027"/>
        <v>#N/A</v>
      </c>
      <c r="M1013" s="164" t="e">
        <f t="shared" si="1027"/>
        <v>#N/A</v>
      </c>
      <c r="N1013" s="164" t="e">
        <f t="shared" si="1027"/>
        <v>#N/A</v>
      </c>
      <c r="O1013" s="165" t="e">
        <f t="shared" si="1027"/>
        <v>#N/A</v>
      </c>
      <c r="P1013" s="135" t="e">
        <f t="shared" si="1027"/>
        <v>#N/A</v>
      </c>
      <c r="Q1013" s="164" t="e">
        <f t="shared" si="1027"/>
        <v>#N/A</v>
      </c>
      <c r="R1013" s="164" t="e">
        <f t="shared" si="1027"/>
        <v>#N/A</v>
      </c>
      <c r="S1013" s="164" t="e">
        <f t="shared" si="1027"/>
        <v>#N/A</v>
      </c>
      <c r="T1013" s="164" t="e">
        <f t="shared" si="1027"/>
        <v>#N/A</v>
      </c>
      <c r="U1013" s="164" t="e">
        <f t="shared" si="1027"/>
        <v>#N/A</v>
      </c>
      <c r="V1013" s="135" t="e">
        <f t="shared" si="1027"/>
        <v>#N/A</v>
      </c>
      <c r="W1013" s="135" t="e">
        <f t="shared" si="1027"/>
        <v>#N/A</v>
      </c>
      <c r="X1013" s="135" t="e">
        <f t="shared" si="1027"/>
        <v>#N/A</v>
      </c>
      <c r="Y1013" s="135" t="e">
        <f t="shared" si="1027"/>
        <v>#N/A</v>
      </c>
      <c r="Z1013" s="135" t="e">
        <f t="shared" si="1027"/>
        <v>#N/A</v>
      </c>
      <c r="AA1013" s="135" t="e">
        <f t="shared" si="1027"/>
        <v>#N/A</v>
      </c>
      <c r="AB1013" s="135" t="e">
        <f t="shared" si="1027"/>
        <v>#N/A</v>
      </c>
    </row>
    <row r="1014" spans="1:28" ht="15.5">
      <c r="A1014" s="29" t="s">
        <v>193</v>
      </c>
      <c r="B1014" s="30" t="str">
        <f t="shared" si="0"/>
        <v>PhilippinesMatalom</v>
      </c>
      <c r="C1014" s="29" t="s">
        <v>30</v>
      </c>
      <c r="D1014" s="30" t="s">
        <v>1043</v>
      </c>
      <c r="E1014" s="120">
        <v>0.23335600000000001</v>
      </c>
      <c r="F1014" s="181">
        <v>5.1991184000000003E-2</v>
      </c>
      <c r="G1014" s="181">
        <v>0.100872558</v>
      </c>
      <c r="H1014" s="181">
        <v>0.184746837</v>
      </c>
      <c r="I1014" s="120">
        <v>0.31544899999999998</v>
      </c>
      <c r="J1014" s="28" t="s">
        <v>1649</v>
      </c>
      <c r="K1014" s="135" t="e">
        <f t="shared" ref="K1014:AB1014" si="1028">NA()</f>
        <v>#N/A</v>
      </c>
      <c r="L1014" s="135" t="e">
        <f t="shared" si="1028"/>
        <v>#N/A</v>
      </c>
      <c r="M1014" s="164" t="e">
        <f t="shared" si="1028"/>
        <v>#N/A</v>
      </c>
      <c r="N1014" s="164" t="e">
        <f t="shared" si="1028"/>
        <v>#N/A</v>
      </c>
      <c r="O1014" s="165" t="e">
        <f t="shared" si="1028"/>
        <v>#N/A</v>
      </c>
      <c r="P1014" s="135" t="e">
        <f t="shared" si="1028"/>
        <v>#N/A</v>
      </c>
      <c r="Q1014" s="164" t="e">
        <f t="shared" si="1028"/>
        <v>#N/A</v>
      </c>
      <c r="R1014" s="164" t="e">
        <f t="shared" si="1028"/>
        <v>#N/A</v>
      </c>
      <c r="S1014" s="164" t="e">
        <f t="shared" si="1028"/>
        <v>#N/A</v>
      </c>
      <c r="T1014" s="164" t="e">
        <f t="shared" si="1028"/>
        <v>#N/A</v>
      </c>
      <c r="U1014" s="164" t="e">
        <f t="shared" si="1028"/>
        <v>#N/A</v>
      </c>
      <c r="V1014" s="135" t="e">
        <f t="shared" si="1028"/>
        <v>#N/A</v>
      </c>
      <c r="W1014" s="135" t="e">
        <f t="shared" si="1028"/>
        <v>#N/A</v>
      </c>
      <c r="X1014" s="135" t="e">
        <f t="shared" si="1028"/>
        <v>#N/A</v>
      </c>
      <c r="Y1014" s="135" t="e">
        <f t="shared" si="1028"/>
        <v>#N/A</v>
      </c>
      <c r="Z1014" s="135" t="e">
        <f t="shared" si="1028"/>
        <v>#N/A</v>
      </c>
      <c r="AA1014" s="135" t="e">
        <f t="shared" si="1028"/>
        <v>#N/A</v>
      </c>
      <c r="AB1014" s="135" t="e">
        <f t="shared" si="1028"/>
        <v>#N/A</v>
      </c>
    </row>
    <row r="1015" spans="1:28" ht="15.5">
      <c r="A1015" s="29" t="s">
        <v>193</v>
      </c>
      <c r="B1015" s="30" t="str">
        <f t="shared" si="0"/>
        <v>PhilippinesMatanao</v>
      </c>
      <c r="C1015" s="29" t="s">
        <v>30</v>
      </c>
      <c r="D1015" s="30" t="s">
        <v>1345</v>
      </c>
      <c r="E1015" s="120">
        <v>0.238428</v>
      </c>
      <c r="F1015" s="181">
        <v>5.1854461999999997E-2</v>
      </c>
      <c r="G1015" s="181">
        <v>9.6907760999999995E-2</v>
      </c>
      <c r="H1015" s="181">
        <v>0.18216897200000001</v>
      </c>
      <c r="I1015" s="120">
        <v>0.31354100000000001</v>
      </c>
      <c r="J1015" s="28" t="s">
        <v>1649</v>
      </c>
      <c r="K1015" s="135" t="e">
        <f t="shared" ref="K1015:AB1015" si="1029">NA()</f>
        <v>#N/A</v>
      </c>
      <c r="L1015" s="135" t="e">
        <f t="shared" si="1029"/>
        <v>#N/A</v>
      </c>
      <c r="M1015" s="164" t="e">
        <f t="shared" si="1029"/>
        <v>#N/A</v>
      </c>
      <c r="N1015" s="164" t="e">
        <f t="shared" si="1029"/>
        <v>#N/A</v>
      </c>
      <c r="O1015" s="165" t="e">
        <f t="shared" si="1029"/>
        <v>#N/A</v>
      </c>
      <c r="P1015" s="135" t="e">
        <f t="shared" si="1029"/>
        <v>#N/A</v>
      </c>
      <c r="Q1015" s="164" t="e">
        <f t="shared" si="1029"/>
        <v>#N/A</v>
      </c>
      <c r="R1015" s="164" t="e">
        <f t="shared" si="1029"/>
        <v>#N/A</v>
      </c>
      <c r="S1015" s="164" t="e">
        <f t="shared" si="1029"/>
        <v>#N/A</v>
      </c>
      <c r="T1015" s="164" t="e">
        <f t="shared" si="1029"/>
        <v>#N/A</v>
      </c>
      <c r="U1015" s="164" t="e">
        <f t="shared" si="1029"/>
        <v>#N/A</v>
      </c>
      <c r="V1015" s="135" t="e">
        <f t="shared" si="1029"/>
        <v>#N/A</v>
      </c>
      <c r="W1015" s="135" t="e">
        <f t="shared" si="1029"/>
        <v>#N/A</v>
      </c>
      <c r="X1015" s="135" t="e">
        <f t="shared" si="1029"/>
        <v>#N/A</v>
      </c>
      <c r="Y1015" s="135" t="e">
        <f t="shared" si="1029"/>
        <v>#N/A</v>
      </c>
      <c r="Z1015" s="135" t="e">
        <f t="shared" si="1029"/>
        <v>#N/A</v>
      </c>
      <c r="AA1015" s="135" t="e">
        <f t="shared" si="1029"/>
        <v>#N/A</v>
      </c>
      <c r="AB1015" s="135" t="e">
        <f t="shared" si="1029"/>
        <v>#N/A</v>
      </c>
    </row>
    <row r="1016" spans="1:28" ht="15.5">
      <c r="A1016" s="29" t="s">
        <v>193</v>
      </c>
      <c r="B1016" s="30" t="str">
        <f t="shared" si="0"/>
        <v>PhilippinesMatanog</v>
      </c>
      <c r="C1016" s="29" t="s">
        <v>30</v>
      </c>
      <c r="D1016" s="30" t="s">
        <v>1620</v>
      </c>
      <c r="E1016" s="120">
        <v>0.27497500000000002</v>
      </c>
      <c r="F1016" s="181">
        <v>6.1370506999999998E-2</v>
      </c>
      <c r="G1016" s="181">
        <v>0.118441384</v>
      </c>
      <c r="H1016" s="181">
        <v>0.22096069900000001</v>
      </c>
      <c r="I1016" s="120">
        <v>0.26721499999999998</v>
      </c>
      <c r="J1016" s="28" t="s">
        <v>1649</v>
      </c>
      <c r="K1016" s="135" t="e">
        <f t="shared" ref="K1016:AB1016" si="1030">NA()</f>
        <v>#N/A</v>
      </c>
      <c r="L1016" s="135" t="e">
        <f t="shared" si="1030"/>
        <v>#N/A</v>
      </c>
      <c r="M1016" s="164" t="e">
        <f t="shared" si="1030"/>
        <v>#N/A</v>
      </c>
      <c r="N1016" s="164" t="e">
        <f t="shared" si="1030"/>
        <v>#N/A</v>
      </c>
      <c r="O1016" s="165" t="e">
        <f t="shared" si="1030"/>
        <v>#N/A</v>
      </c>
      <c r="P1016" s="135" t="e">
        <f t="shared" si="1030"/>
        <v>#N/A</v>
      </c>
      <c r="Q1016" s="164" t="e">
        <f t="shared" si="1030"/>
        <v>#N/A</v>
      </c>
      <c r="R1016" s="164" t="e">
        <f t="shared" si="1030"/>
        <v>#N/A</v>
      </c>
      <c r="S1016" s="164" t="e">
        <f t="shared" si="1030"/>
        <v>#N/A</v>
      </c>
      <c r="T1016" s="164" t="e">
        <f t="shared" si="1030"/>
        <v>#N/A</v>
      </c>
      <c r="U1016" s="164" t="e">
        <f t="shared" si="1030"/>
        <v>#N/A</v>
      </c>
      <c r="V1016" s="135" t="e">
        <f t="shared" si="1030"/>
        <v>#N/A</v>
      </c>
      <c r="W1016" s="135" t="e">
        <f t="shared" si="1030"/>
        <v>#N/A</v>
      </c>
      <c r="X1016" s="135" t="e">
        <f t="shared" si="1030"/>
        <v>#N/A</v>
      </c>
      <c r="Y1016" s="135" t="e">
        <f t="shared" si="1030"/>
        <v>#N/A</v>
      </c>
      <c r="Z1016" s="135" t="e">
        <f t="shared" si="1030"/>
        <v>#N/A</v>
      </c>
      <c r="AA1016" s="135" t="e">
        <f t="shared" si="1030"/>
        <v>#N/A</v>
      </c>
      <c r="AB1016" s="135" t="e">
        <f t="shared" si="1030"/>
        <v>#N/A</v>
      </c>
    </row>
    <row r="1017" spans="1:28" ht="15.5">
      <c r="A1017" s="29" t="s">
        <v>193</v>
      </c>
      <c r="B1017" s="30" t="str">
        <f t="shared" si="0"/>
        <v>PhilippinesMatnog</v>
      </c>
      <c r="C1017" s="29" t="s">
        <v>30</v>
      </c>
      <c r="D1017" s="30" t="s">
        <v>786</v>
      </c>
      <c r="E1017" s="120">
        <v>0.23223299999999999</v>
      </c>
      <c r="F1017" s="181">
        <v>5.9414612999999998E-2</v>
      </c>
      <c r="G1017" s="181">
        <v>0.113062943</v>
      </c>
      <c r="H1017" s="181">
        <v>0.20573708700000001</v>
      </c>
      <c r="I1017" s="120">
        <v>0.28682999999999997</v>
      </c>
      <c r="J1017" s="28" t="s">
        <v>1649</v>
      </c>
      <c r="K1017" s="135" t="e">
        <f t="shared" ref="K1017:AB1017" si="1031">NA()</f>
        <v>#N/A</v>
      </c>
      <c r="L1017" s="135" t="e">
        <f t="shared" si="1031"/>
        <v>#N/A</v>
      </c>
      <c r="M1017" s="164" t="e">
        <f t="shared" si="1031"/>
        <v>#N/A</v>
      </c>
      <c r="N1017" s="164" t="e">
        <f t="shared" si="1031"/>
        <v>#N/A</v>
      </c>
      <c r="O1017" s="165" t="e">
        <f t="shared" si="1031"/>
        <v>#N/A</v>
      </c>
      <c r="P1017" s="135" t="e">
        <f t="shared" si="1031"/>
        <v>#N/A</v>
      </c>
      <c r="Q1017" s="164" t="e">
        <f t="shared" si="1031"/>
        <v>#N/A</v>
      </c>
      <c r="R1017" s="164" t="e">
        <f t="shared" si="1031"/>
        <v>#N/A</v>
      </c>
      <c r="S1017" s="164" t="e">
        <f t="shared" si="1031"/>
        <v>#N/A</v>
      </c>
      <c r="T1017" s="164" t="e">
        <f t="shared" si="1031"/>
        <v>#N/A</v>
      </c>
      <c r="U1017" s="164" t="e">
        <f t="shared" si="1031"/>
        <v>#N/A</v>
      </c>
      <c r="V1017" s="135" t="e">
        <f t="shared" si="1031"/>
        <v>#N/A</v>
      </c>
      <c r="W1017" s="135" t="e">
        <f t="shared" si="1031"/>
        <v>#N/A</v>
      </c>
      <c r="X1017" s="135" t="e">
        <f t="shared" si="1031"/>
        <v>#N/A</v>
      </c>
      <c r="Y1017" s="135" t="e">
        <f t="shared" si="1031"/>
        <v>#N/A</v>
      </c>
      <c r="Z1017" s="135" t="e">
        <f t="shared" si="1031"/>
        <v>#N/A</v>
      </c>
      <c r="AA1017" s="135" t="e">
        <f t="shared" si="1031"/>
        <v>#N/A</v>
      </c>
      <c r="AB1017" s="135" t="e">
        <f t="shared" si="1031"/>
        <v>#N/A</v>
      </c>
    </row>
    <row r="1018" spans="1:28" ht="15.5">
      <c r="A1018" s="29" t="s">
        <v>193</v>
      </c>
      <c r="B1018" s="30" t="str">
        <f t="shared" si="0"/>
        <v>PhilippinesMatuguinao</v>
      </c>
      <c r="C1018" s="29" t="s">
        <v>30</v>
      </c>
      <c r="D1018" s="30" t="s">
        <v>1089</v>
      </c>
      <c r="E1018" s="120">
        <v>0.238063</v>
      </c>
      <c r="F1018" s="181">
        <v>6.4352359999999997E-2</v>
      </c>
      <c r="G1018" s="181">
        <v>0.122667398</v>
      </c>
      <c r="H1018" s="181">
        <v>0.223243688</v>
      </c>
      <c r="I1018" s="120">
        <v>0.264407</v>
      </c>
      <c r="J1018" s="28" t="s">
        <v>1649</v>
      </c>
      <c r="K1018" s="135" t="e">
        <f t="shared" ref="K1018:AB1018" si="1032">NA()</f>
        <v>#N/A</v>
      </c>
      <c r="L1018" s="135" t="e">
        <f t="shared" si="1032"/>
        <v>#N/A</v>
      </c>
      <c r="M1018" s="164" t="e">
        <f t="shared" si="1032"/>
        <v>#N/A</v>
      </c>
      <c r="N1018" s="164" t="e">
        <f t="shared" si="1032"/>
        <v>#N/A</v>
      </c>
      <c r="O1018" s="165" t="e">
        <f t="shared" si="1032"/>
        <v>#N/A</v>
      </c>
      <c r="P1018" s="135" t="e">
        <f t="shared" si="1032"/>
        <v>#N/A</v>
      </c>
      <c r="Q1018" s="164" t="e">
        <f t="shared" si="1032"/>
        <v>#N/A</v>
      </c>
      <c r="R1018" s="164" t="e">
        <f t="shared" si="1032"/>
        <v>#N/A</v>
      </c>
      <c r="S1018" s="164" t="e">
        <f t="shared" si="1032"/>
        <v>#N/A</v>
      </c>
      <c r="T1018" s="164" t="e">
        <f t="shared" si="1032"/>
        <v>#N/A</v>
      </c>
      <c r="U1018" s="164" t="e">
        <f t="shared" si="1032"/>
        <v>#N/A</v>
      </c>
      <c r="V1018" s="135" t="e">
        <f t="shared" si="1032"/>
        <v>#N/A</v>
      </c>
      <c r="W1018" s="135" t="e">
        <f t="shared" si="1032"/>
        <v>#N/A</v>
      </c>
      <c r="X1018" s="135" t="e">
        <f t="shared" si="1032"/>
        <v>#N/A</v>
      </c>
      <c r="Y1018" s="135" t="e">
        <f t="shared" si="1032"/>
        <v>#N/A</v>
      </c>
      <c r="Z1018" s="135" t="e">
        <f t="shared" si="1032"/>
        <v>#N/A</v>
      </c>
      <c r="AA1018" s="135" t="e">
        <f t="shared" si="1032"/>
        <v>#N/A</v>
      </c>
      <c r="AB1018" s="135" t="e">
        <f t="shared" si="1032"/>
        <v>#N/A</v>
      </c>
    </row>
    <row r="1019" spans="1:28" ht="15.5">
      <c r="A1019" s="29" t="s">
        <v>193</v>
      </c>
      <c r="B1019" s="30" t="str">
        <f t="shared" si="0"/>
        <v>PhilippinesMatungao</v>
      </c>
      <c r="C1019" s="29" t="s">
        <v>30</v>
      </c>
      <c r="D1019" s="30" t="s">
        <v>1245</v>
      </c>
      <c r="E1019" s="120">
        <v>0.25051899999999999</v>
      </c>
      <c r="F1019" s="181">
        <v>7.0769231000000002E-2</v>
      </c>
      <c r="G1019" s="181">
        <v>0.12672629699999999</v>
      </c>
      <c r="H1019" s="181">
        <v>0.20014311300000001</v>
      </c>
      <c r="I1019" s="120">
        <v>0.24701300000000001</v>
      </c>
      <c r="J1019" s="28" t="s">
        <v>1649</v>
      </c>
      <c r="K1019" s="135" t="e">
        <f t="shared" ref="K1019:AB1019" si="1033">NA()</f>
        <v>#N/A</v>
      </c>
      <c r="L1019" s="135" t="e">
        <f t="shared" si="1033"/>
        <v>#N/A</v>
      </c>
      <c r="M1019" s="164" t="e">
        <f t="shared" si="1033"/>
        <v>#N/A</v>
      </c>
      <c r="N1019" s="164" t="e">
        <f t="shared" si="1033"/>
        <v>#N/A</v>
      </c>
      <c r="O1019" s="165" t="e">
        <f t="shared" si="1033"/>
        <v>#N/A</v>
      </c>
      <c r="P1019" s="135" t="e">
        <f t="shared" si="1033"/>
        <v>#N/A</v>
      </c>
      <c r="Q1019" s="164" t="e">
        <f t="shared" si="1033"/>
        <v>#N/A</v>
      </c>
      <c r="R1019" s="164" t="e">
        <f t="shared" si="1033"/>
        <v>#N/A</v>
      </c>
      <c r="S1019" s="164" t="e">
        <f t="shared" si="1033"/>
        <v>#N/A</v>
      </c>
      <c r="T1019" s="164" t="e">
        <f t="shared" si="1033"/>
        <v>#N/A</v>
      </c>
      <c r="U1019" s="164" t="e">
        <f t="shared" si="1033"/>
        <v>#N/A</v>
      </c>
      <c r="V1019" s="135" t="e">
        <f t="shared" si="1033"/>
        <v>#N/A</v>
      </c>
      <c r="W1019" s="135" t="e">
        <f t="shared" si="1033"/>
        <v>#N/A</v>
      </c>
      <c r="X1019" s="135" t="e">
        <f t="shared" si="1033"/>
        <v>#N/A</v>
      </c>
      <c r="Y1019" s="135" t="e">
        <f t="shared" si="1033"/>
        <v>#N/A</v>
      </c>
      <c r="Z1019" s="135" t="e">
        <f t="shared" si="1033"/>
        <v>#N/A</v>
      </c>
      <c r="AA1019" s="135" t="e">
        <f t="shared" si="1033"/>
        <v>#N/A</v>
      </c>
      <c r="AB1019" s="135" t="e">
        <f t="shared" si="1033"/>
        <v>#N/A</v>
      </c>
    </row>
    <row r="1020" spans="1:28" ht="15.5">
      <c r="A1020" s="29" t="s">
        <v>193</v>
      </c>
      <c r="B1020" s="30" t="str">
        <f t="shared" si="0"/>
        <v>PhilippinesMauban</v>
      </c>
      <c r="C1020" s="29" t="s">
        <v>30</v>
      </c>
      <c r="D1020" s="30" t="s">
        <v>643</v>
      </c>
      <c r="E1020" s="120">
        <v>0.23847099999999999</v>
      </c>
      <c r="F1020" s="181">
        <v>5.3698742000000001E-2</v>
      </c>
      <c r="G1020" s="181">
        <v>0.10269668899999999</v>
      </c>
      <c r="H1020" s="181">
        <v>0.18682524</v>
      </c>
      <c r="I1020" s="120">
        <v>0.30563000000000001</v>
      </c>
      <c r="J1020" s="28" t="s">
        <v>1649</v>
      </c>
      <c r="K1020" s="135" t="e">
        <f t="shared" ref="K1020:AB1020" si="1034">NA()</f>
        <v>#N/A</v>
      </c>
      <c r="L1020" s="135" t="e">
        <f t="shared" si="1034"/>
        <v>#N/A</v>
      </c>
      <c r="M1020" s="164" t="e">
        <f t="shared" si="1034"/>
        <v>#N/A</v>
      </c>
      <c r="N1020" s="164" t="e">
        <f t="shared" si="1034"/>
        <v>#N/A</v>
      </c>
      <c r="O1020" s="165" t="e">
        <f t="shared" si="1034"/>
        <v>#N/A</v>
      </c>
      <c r="P1020" s="135" t="e">
        <f t="shared" si="1034"/>
        <v>#N/A</v>
      </c>
      <c r="Q1020" s="164" t="e">
        <f t="shared" si="1034"/>
        <v>#N/A</v>
      </c>
      <c r="R1020" s="164" t="e">
        <f t="shared" si="1034"/>
        <v>#N/A</v>
      </c>
      <c r="S1020" s="164" t="e">
        <f t="shared" si="1034"/>
        <v>#N/A</v>
      </c>
      <c r="T1020" s="164" t="e">
        <f t="shared" si="1034"/>
        <v>#N/A</v>
      </c>
      <c r="U1020" s="164" t="e">
        <f t="shared" si="1034"/>
        <v>#N/A</v>
      </c>
      <c r="V1020" s="135" t="e">
        <f t="shared" si="1034"/>
        <v>#N/A</v>
      </c>
      <c r="W1020" s="135" t="e">
        <f t="shared" si="1034"/>
        <v>#N/A</v>
      </c>
      <c r="X1020" s="135" t="e">
        <f t="shared" si="1034"/>
        <v>#N/A</v>
      </c>
      <c r="Y1020" s="135" t="e">
        <f t="shared" si="1034"/>
        <v>#N/A</v>
      </c>
      <c r="Z1020" s="135" t="e">
        <f t="shared" si="1034"/>
        <v>#N/A</v>
      </c>
      <c r="AA1020" s="135" t="e">
        <f t="shared" si="1034"/>
        <v>#N/A</v>
      </c>
      <c r="AB1020" s="135" t="e">
        <f t="shared" si="1034"/>
        <v>#N/A</v>
      </c>
    </row>
    <row r="1021" spans="1:28" ht="15.5">
      <c r="A1021" s="29" t="s">
        <v>193</v>
      </c>
      <c r="B1021" s="30" t="str">
        <f t="shared" si="0"/>
        <v>PhilippinesMawab</v>
      </c>
      <c r="C1021" s="29" t="s">
        <v>30</v>
      </c>
      <c r="D1021" s="30" t="s">
        <v>1366</v>
      </c>
      <c r="E1021" s="120">
        <v>0.24432799999999999</v>
      </c>
      <c r="F1021" s="181">
        <v>5.1396195999999998E-2</v>
      </c>
      <c r="G1021" s="181">
        <v>9.7558343000000006E-2</v>
      </c>
      <c r="H1021" s="181">
        <v>0.18535006100000001</v>
      </c>
      <c r="I1021" s="120">
        <v>0.32416</v>
      </c>
      <c r="J1021" s="28" t="s">
        <v>1649</v>
      </c>
      <c r="K1021" s="135" t="e">
        <f t="shared" ref="K1021:AB1021" si="1035">NA()</f>
        <v>#N/A</v>
      </c>
      <c r="L1021" s="135" t="e">
        <f t="shared" si="1035"/>
        <v>#N/A</v>
      </c>
      <c r="M1021" s="164" t="e">
        <f t="shared" si="1035"/>
        <v>#N/A</v>
      </c>
      <c r="N1021" s="164" t="e">
        <f t="shared" si="1035"/>
        <v>#N/A</v>
      </c>
      <c r="O1021" s="165" t="e">
        <f t="shared" si="1035"/>
        <v>#N/A</v>
      </c>
      <c r="P1021" s="135" t="e">
        <f t="shared" si="1035"/>
        <v>#N/A</v>
      </c>
      <c r="Q1021" s="164" t="e">
        <f t="shared" si="1035"/>
        <v>#N/A</v>
      </c>
      <c r="R1021" s="164" t="e">
        <f t="shared" si="1035"/>
        <v>#N/A</v>
      </c>
      <c r="S1021" s="164" t="e">
        <f t="shared" si="1035"/>
        <v>#N/A</v>
      </c>
      <c r="T1021" s="164" t="e">
        <f t="shared" si="1035"/>
        <v>#N/A</v>
      </c>
      <c r="U1021" s="164" t="e">
        <f t="shared" si="1035"/>
        <v>#N/A</v>
      </c>
      <c r="V1021" s="135" t="e">
        <f t="shared" si="1035"/>
        <v>#N/A</v>
      </c>
      <c r="W1021" s="135" t="e">
        <f t="shared" si="1035"/>
        <v>#N/A</v>
      </c>
      <c r="X1021" s="135" t="e">
        <f t="shared" si="1035"/>
        <v>#N/A</v>
      </c>
      <c r="Y1021" s="135" t="e">
        <f t="shared" si="1035"/>
        <v>#N/A</v>
      </c>
      <c r="Z1021" s="135" t="e">
        <f t="shared" si="1035"/>
        <v>#N/A</v>
      </c>
      <c r="AA1021" s="135" t="e">
        <f t="shared" si="1035"/>
        <v>#N/A</v>
      </c>
      <c r="AB1021" s="135" t="e">
        <f t="shared" si="1035"/>
        <v>#N/A</v>
      </c>
    </row>
    <row r="1022" spans="1:28" ht="15.5">
      <c r="A1022" s="29" t="s">
        <v>193</v>
      </c>
      <c r="B1022" s="30" t="str">
        <f t="shared" si="0"/>
        <v>PhilippinesMayantoc</v>
      </c>
      <c r="C1022" s="29" t="s">
        <v>30</v>
      </c>
      <c r="D1022" s="30" t="s">
        <v>511</v>
      </c>
      <c r="E1022" s="120">
        <v>0.25555299999999997</v>
      </c>
      <c r="F1022" s="181">
        <v>4.4955323999999998E-2</v>
      </c>
      <c r="G1022" s="181">
        <v>8.7552743000000002E-2</v>
      </c>
      <c r="H1022" s="181">
        <v>0.17401960799999999</v>
      </c>
      <c r="I1022" s="120">
        <v>0.32874199999999998</v>
      </c>
      <c r="J1022" s="28" t="s">
        <v>1649</v>
      </c>
      <c r="K1022" s="135" t="e">
        <f t="shared" ref="K1022:AB1022" si="1036">NA()</f>
        <v>#N/A</v>
      </c>
      <c r="L1022" s="135" t="e">
        <f t="shared" si="1036"/>
        <v>#N/A</v>
      </c>
      <c r="M1022" s="164" t="e">
        <f t="shared" si="1036"/>
        <v>#N/A</v>
      </c>
      <c r="N1022" s="164" t="e">
        <f t="shared" si="1036"/>
        <v>#N/A</v>
      </c>
      <c r="O1022" s="165" t="e">
        <f t="shared" si="1036"/>
        <v>#N/A</v>
      </c>
      <c r="P1022" s="135" t="e">
        <f t="shared" si="1036"/>
        <v>#N/A</v>
      </c>
      <c r="Q1022" s="164" t="e">
        <f t="shared" si="1036"/>
        <v>#N/A</v>
      </c>
      <c r="R1022" s="164" t="e">
        <f t="shared" si="1036"/>
        <v>#N/A</v>
      </c>
      <c r="S1022" s="164" t="e">
        <f t="shared" si="1036"/>
        <v>#N/A</v>
      </c>
      <c r="T1022" s="164" t="e">
        <f t="shared" si="1036"/>
        <v>#N/A</v>
      </c>
      <c r="U1022" s="164" t="e">
        <f t="shared" si="1036"/>
        <v>#N/A</v>
      </c>
      <c r="V1022" s="135" t="e">
        <f t="shared" si="1036"/>
        <v>#N/A</v>
      </c>
      <c r="W1022" s="135" t="e">
        <f t="shared" si="1036"/>
        <v>#N/A</v>
      </c>
      <c r="X1022" s="135" t="e">
        <f t="shared" si="1036"/>
        <v>#N/A</v>
      </c>
      <c r="Y1022" s="135" t="e">
        <f t="shared" si="1036"/>
        <v>#N/A</v>
      </c>
      <c r="Z1022" s="135" t="e">
        <f t="shared" si="1036"/>
        <v>#N/A</v>
      </c>
      <c r="AA1022" s="135" t="e">
        <f t="shared" si="1036"/>
        <v>#N/A</v>
      </c>
      <c r="AB1022" s="135" t="e">
        <f t="shared" si="1036"/>
        <v>#N/A</v>
      </c>
    </row>
    <row r="1023" spans="1:28" ht="15.5">
      <c r="A1023" s="29" t="s">
        <v>193</v>
      </c>
      <c r="B1023" s="30" t="str">
        <f t="shared" si="0"/>
        <v>PhilippinesMaydolong</v>
      </c>
      <c r="C1023" s="29" t="s">
        <v>30</v>
      </c>
      <c r="D1023" s="30" t="s">
        <v>1009</v>
      </c>
      <c r="E1023" s="120">
        <v>0.232517</v>
      </c>
      <c r="F1023" s="181">
        <v>5.5619615999999997E-2</v>
      </c>
      <c r="G1023" s="181">
        <v>0.11476633</v>
      </c>
      <c r="H1023" s="181">
        <v>0.21603472800000001</v>
      </c>
      <c r="I1023" s="120">
        <v>0.30217699999999997</v>
      </c>
      <c r="J1023" s="28" t="s">
        <v>1649</v>
      </c>
      <c r="K1023" s="135" t="e">
        <f t="shared" ref="K1023:AB1023" si="1037">NA()</f>
        <v>#N/A</v>
      </c>
      <c r="L1023" s="135" t="e">
        <f t="shared" si="1037"/>
        <v>#N/A</v>
      </c>
      <c r="M1023" s="164" t="e">
        <f t="shared" si="1037"/>
        <v>#N/A</v>
      </c>
      <c r="N1023" s="164" t="e">
        <f t="shared" si="1037"/>
        <v>#N/A</v>
      </c>
      <c r="O1023" s="165" t="e">
        <f t="shared" si="1037"/>
        <v>#N/A</v>
      </c>
      <c r="P1023" s="135" t="e">
        <f t="shared" si="1037"/>
        <v>#N/A</v>
      </c>
      <c r="Q1023" s="164" t="e">
        <f t="shared" si="1037"/>
        <v>#N/A</v>
      </c>
      <c r="R1023" s="164" t="e">
        <f t="shared" si="1037"/>
        <v>#N/A</v>
      </c>
      <c r="S1023" s="164" t="e">
        <f t="shared" si="1037"/>
        <v>#N/A</v>
      </c>
      <c r="T1023" s="164" t="e">
        <f t="shared" si="1037"/>
        <v>#N/A</v>
      </c>
      <c r="U1023" s="164" t="e">
        <f t="shared" si="1037"/>
        <v>#N/A</v>
      </c>
      <c r="V1023" s="135" t="e">
        <f t="shared" si="1037"/>
        <v>#N/A</v>
      </c>
      <c r="W1023" s="135" t="e">
        <f t="shared" si="1037"/>
        <v>#N/A</v>
      </c>
      <c r="X1023" s="135" t="e">
        <f t="shared" si="1037"/>
        <v>#N/A</v>
      </c>
      <c r="Y1023" s="135" t="e">
        <f t="shared" si="1037"/>
        <v>#N/A</v>
      </c>
      <c r="Z1023" s="135" t="e">
        <f t="shared" si="1037"/>
        <v>#N/A</v>
      </c>
      <c r="AA1023" s="135" t="e">
        <f t="shared" si="1037"/>
        <v>#N/A</v>
      </c>
      <c r="AB1023" s="135" t="e">
        <f t="shared" si="1037"/>
        <v>#N/A</v>
      </c>
    </row>
    <row r="1024" spans="1:28" ht="15.5">
      <c r="A1024" s="29" t="s">
        <v>193</v>
      </c>
      <c r="B1024" s="30" t="str">
        <f t="shared" si="0"/>
        <v>PhilippinesMayorga</v>
      </c>
      <c r="C1024" s="29" t="s">
        <v>30</v>
      </c>
      <c r="D1024" s="30" t="s">
        <v>1044</v>
      </c>
      <c r="E1024" s="120">
        <v>0.22527800000000001</v>
      </c>
      <c r="F1024" s="181">
        <v>5.7747218000000003E-2</v>
      </c>
      <c r="G1024" s="181">
        <v>0.10978381199999999</v>
      </c>
      <c r="H1024" s="181">
        <v>0.190198706</v>
      </c>
      <c r="I1024" s="120">
        <v>0.290018</v>
      </c>
      <c r="J1024" s="28" t="s">
        <v>1649</v>
      </c>
      <c r="K1024" s="135" t="e">
        <f t="shared" ref="K1024:AB1024" si="1038">NA()</f>
        <v>#N/A</v>
      </c>
      <c r="L1024" s="135" t="e">
        <f t="shared" si="1038"/>
        <v>#N/A</v>
      </c>
      <c r="M1024" s="164" t="e">
        <f t="shared" si="1038"/>
        <v>#N/A</v>
      </c>
      <c r="N1024" s="164" t="e">
        <f t="shared" si="1038"/>
        <v>#N/A</v>
      </c>
      <c r="O1024" s="165" t="e">
        <f t="shared" si="1038"/>
        <v>#N/A</v>
      </c>
      <c r="P1024" s="135" t="e">
        <f t="shared" si="1038"/>
        <v>#N/A</v>
      </c>
      <c r="Q1024" s="164" t="e">
        <f t="shared" si="1038"/>
        <v>#N/A</v>
      </c>
      <c r="R1024" s="164" t="e">
        <f t="shared" si="1038"/>
        <v>#N/A</v>
      </c>
      <c r="S1024" s="164" t="e">
        <f t="shared" si="1038"/>
        <v>#N/A</v>
      </c>
      <c r="T1024" s="164" t="e">
        <f t="shared" si="1038"/>
        <v>#N/A</v>
      </c>
      <c r="U1024" s="164" t="e">
        <f t="shared" si="1038"/>
        <v>#N/A</v>
      </c>
      <c r="V1024" s="135" t="e">
        <f t="shared" si="1038"/>
        <v>#N/A</v>
      </c>
      <c r="W1024" s="135" t="e">
        <f t="shared" si="1038"/>
        <v>#N/A</v>
      </c>
      <c r="X1024" s="135" t="e">
        <f t="shared" si="1038"/>
        <v>#N/A</v>
      </c>
      <c r="Y1024" s="135" t="e">
        <f t="shared" si="1038"/>
        <v>#N/A</v>
      </c>
      <c r="Z1024" s="135" t="e">
        <f t="shared" si="1038"/>
        <v>#N/A</v>
      </c>
      <c r="AA1024" s="135" t="e">
        <f t="shared" si="1038"/>
        <v>#N/A</v>
      </c>
      <c r="AB1024" s="135" t="e">
        <f t="shared" si="1038"/>
        <v>#N/A</v>
      </c>
    </row>
    <row r="1025" spans="1:28" ht="15.5">
      <c r="A1025" s="29" t="s">
        <v>193</v>
      </c>
      <c r="B1025" s="30" t="str">
        <f t="shared" si="0"/>
        <v>PhilippinesMayoyao</v>
      </c>
      <c r="C1025" s="29" t="s">
        <v>30</v>
      </c>
      <c r="D1025" s="30" t="s">
        <v>1509</v>
      </c>
      <c r="E1025" s="120">
        <v>0.26732400000000001</v>
      </c>
      <c r="F1025" s="181">
        <v>4.7083261000000001E-2</v>
      </c>
      <c r="G1025" s="181">
        <v>9.8955629000000003E-2</v>
      </c>
      <c r="H1025" s="181">
        <v>0.211759275</v>
      </c>
      <c r="I1025" s="120">
        <v>0.32525500000000002</v>
      </c>
      <c r="J1025" s="28" t="s">
        <v>1649</v>
      </c>
      <c r="K1025" s="135" t="e">
        <f t="shared" ref="K1025:AB1025" si="1039">NA()</f>
        <v>#N/A</v>
      </c>
      <c r="L1025" s="135" t="e">
        <f t="shared" si="1039"/>
        <v>#N/A</v>
      </c>
      <c r="M1025" s="164" t="e">
        <f t="shared" si="1039"/>
        <v>#N/A</v>
      </c>
      <c r="N1025" s="164" t="e">
        <f t="shared" si="1039"/>
        <v>#N/A</v>
      </c>
      <c r="O1025" s="165" t="e">
        <f t="shared" si="1039"/>
        <v>#N/A</v>
      </c>
      <c r="P1025" s="135" t="e">
        <f t="shared" si="1039"/>
        <v>#N/A</v>
      </c>
      <c r="Q1025" s="164" t="e">
        <f t="shared" si="1039"/>
        <v>#N/A</v>
      </c>
      <c r="R1025" s="164" t="e">
        <f t="shared" si="1039"/>
        <v>#N/A</v>
      </c>
      <c r="S1025" s="164" t="e">
        <f t="shared" si="1039"/>
        <v>#N/A</v>
      </c>
      <c r="T1025" s="164" t="e">
        <f t="shared" si="1039"/>
        <v>#N/A</v>
      </c>
      <c r="U1025" s="164" t="e">
        <f t="shared" si="1039"/>
        <v>#N/A</v>
      </c>
      <c r="V1025" s="135" t="e">
        <f t="shared" si="1039"/>
        <v>#N/A</v>
      </c>
      <c r="W1025" s="135" t="e">
        <f t="shared" si="1039"/>
        <v>#N/A</v>
      </c>
      <c r="X1025" s="135" t="e">
        <f t="shared" si="1039"/>
        <v>#N/A</v>
      </c>
      <c r="Y1025" s="135" t="e">
        <f t="shared" si="1039"/>
        <v>#N/A</v>
      </c>
      <c r="Z1025" s="135" t="e">
        <f t="shared" si="1039"/>
        <v>#N/A</v>
      </c>
      <c r="AA1025" s="135" t="e">
        <f t="shared" si="1039"/>
        <v>#N/A</v>
      </c>
      <c r="AB1025" s="135" t="e">
        <f t="shared" si="1039"/>
        <v>#N/A</v>
      </c>
    </row>
    <row r="1026" spans="1:28" ht="15.5">
      <c r="A1026" s="29" t="s">
        <v>193</v>
      </c>
      <c r="B1026" s="30" t="str">
        <f t="shared" si="0"/>
        <v>PhilippinesMedellin</v>
      </c>
      <c r="C1026" s="29" t="s">
        <v>30</v>
      </c>
      <c r="D1026" s="30" t="s">
        <v>968</v>
      </c>
      <c r="E1026" s="120">
        <v>0.23069799999999999</v>
      </c>
      <c r="F1026" s="181">
        <v>5.4742283000000003E-2</v>
      </c>
      <c r="G1026" s="181">
        <v>0.101044603</v>
      </c>
      <c r="H1026" s="181">
        <v>0.18685389999999999</v>
      </c>
      <c r="I1026" s="120">
        <v>0.29825400000000002</v>
      </c>
      <c r="J1026" s="28" t="s">
        <v>1649</v>
      </c>
      <c r="K1026" s="135" t="e">
        <f t="shared" ref="K1026:AB1026" si="1040">NA()</f>
        <v>#N/A</v>
      </c>
      <c r="L1026" s="135" t="e">
        <f t="shared" si="1040"/>
        <v>#N/A</v>
      </c>
      <c r="M1026" s="164" t="e">
        <f t="shared" si="1040"/>
        <v>#N/A</v>
      </c>
      <c r="N1026" s="164" t="e">
        <f t="shared" si="1040"/>
        <v>#N/A</v>
      </c>
      <c r="O1026" s="165" t="e">
        <f t="shared" si="1040"/>
        <v>#N/A</v>
      </c>
      <c r="P1026" s="135" t="e">
        <f t="shared" si="1040"/>
        <v>#N/A</v>
      </c>
      <c r="Q1026" s="164" t="e">
        <f t="shared" si="1040"/>
        <v>#N/A</v>
      </c>
      <c r="R1026" s="164" t="e">
        <f t="shared" si="1040"/>
        <v>#N/A</v>
      </c>
      <c r="S1026" s="164" t="e">
        <f t="shared" si="1040"/>
        <v>#N/A</v>
      </c>
      <c r="T1026" s="164" t="e">
        <f t="shared" si="1040"/>
        <v>#N/A</v>
      </c>
      <c r="U1026" s="164" t="e">
        <f t="shared" si="1040"/>
        <v>#N/A</v>
      </c>
      <c r="V1026" s="135" t="e">
        <f t="shared" si="1040"/>
        <v>#N/A</v>
      </c>
      <c r="W1026" s="135" t="e">
        <f t="shared" si="1040"/>
        <v>#N/A</v>
      </c>
      <c r="X1026" s="135" t="e">
        <f t="shared" si="1040"/>
        <v>#N/A</v>
      </c>
      <c r="Y1026" s="135" t="e">
        <f t="shared" si="1040"/>
        <v>#N/A</v>
      </c>
      <c r="Z1026" s="135" t="e">
        <f t="shared" si="1040"/>
        <v>#N/A</v>
      </c>
      <c r="AA1026" s="135" t="e">
        <f t="shared" si="1040"/>
        <v>#N/A</v>
      </c>
      <c r="AB1026" s="135" t="e">
        <f t="shared" si="1040"/>
        <v>#N/A</v>
      </c>
    </row>
    <row r="1027" spans="1:28" ht="15.5">
      <c r="A1027" s="29" t="s">
        <v>193</v>
      </c>
      <c r="B1027" s="30" t="str">
        <f t="shared" si="0"/>
        <v>PhilippinesMedina</v>
      </c>
      <c r="C1027" s="29" t="s">
        <v>30</v>
      </c>
      <c r="D1027" s="30" t="s">
        <v>1320</v>
      </c>
      <c r="E1027" s="120">
        <v>0.23052800000000001</v>
      </c>
      <c r="F1027" s="181">
        <v>5.5550491E-2</v>
      </c>
      <c r="G1027" s="181">
        <v>0.100404169</v>
      </c>
      <c r="H1027" s="181">
        <v>0.17382319900000001</v>
      </c>
      <c r="I1027" s="120">
        <v>0.29768699999999998</v>
      </c>
      <c r="J1027" s="28" t="s">
        <v>1649</v>
      </c>
      <c r="K1027" s="135" t="e">
        <f t="shared" ref="K1027:AB1027" si="1041">NA()</f>
        <v>#N/A</v>
      </c>
      <c r="L1027" s="135" t="e">
        <f t="shared" si="1041"/>
        <v>#N/A</v>
      </c>
      <c r="M1027" s="164" t="e">
        <f t="shared" si="1041"/>
        <v>#N/A</v>
      </c>
      <c r="N1027" s="164" t="e">
        <f t="shared" si="1041"/>
        <v>#N/A</v>
      </c>
      <c r="O1027" s="165" t="e">
        <f t="shared" si="1041"/>
        <v>#N/A</v>
      </c>
      <c r="P1027" s="135" t="e">
        <f t="shared" si="1041"/>
        <v>#N/A</v>
      </c>
      <c r="Q1027" s="164" t="e">
        <f t="shared" si="1041"/>
        <v>#N/A</v>
      </c>
      <c r="R1027" s="164" t="e">
        <f t="shared" si="1041"/>
        <v>#N/A</v>
      </c>
      <c r="S1027" s="164" t="e">
        <f t="shared" si="1041"/>
        <v>#N/A</v>
      </c>
      <c r="T1027" s="164" t="e">
        <f t="shared" si="1041"/>
        <v>#N/A</v>
      </c>
      <c r="U1027" s="164" t="e">
        <f t="shared" si="1041"/>
        <v>#N/A</v>
      </c>
      <c r="V1027" s="135" t="e">
        <f t="shared" si="1041"/>
        <v>#N/A</v>
      </c>
      <c r="W1027" s="135" t="e">
        <f t="shared" si="1041"/>
        <v>#N/A</v>
      </c>
      <c r="X1027" s="135" t="e">
        <f t="shared" si="1041"/>
        <v>#N/A</v>
      </c>
      <c r="Y1027" s="135" t="e">
        <f t="shared" si="1041"/>
        <v>#N/A</v>
      </c>
      <c r="Z1027" s="135" t="e">
        <f t="shared" si="1041"/>
        <v>#N/A</v>
      </c>
      <c r="AA1027" s="135" t="e">
        <f t="shared" si="1041"/>
        <v>#N/A</v>
      </c>
      <c r="AB1027" s="135" t="e">
        <f t="shared" si="1041"/>
        <v>#N/A</v>
      </c>
    </row>
    <row r="1028" spans="1:28" ht="15.5">
      <c r="A1028" s="29" t="s">
        <v>193</v>
      </c>
      <c r="B1028" s="30" t="str">
        <f t="shared" si="0"/>
        <v>PhilippinesMendez (Mendez-Nuñez)</v>
      </c>
      <c r="C1028" s="29" t="s">
        <v>30</v>
      </c>
      <c r="D1028" s="30" t="s">
        <v>586</v>
      </c>
      <c r="E1028" s="120">
        <v>0.262013</v>
      </c>
      <c r="F1028" s="181">
        <v>4.5577088000000002E-2</v>
      </c>
      <c r="G1028" s="181">
        <v>9.0963875E-2</v>
      </c>
      <c r="H1028" s="181">
        <v>0.17758254300000001</v>
      </c>
      <c r="I1028" s="120">
        <v>0.32344800000000001</v>
      </c>
      <c r="J1028" s="28" t="s">
        <v>1649</v>
      </c>
      <c r="K1028" s="135" t="e">
        <f t="shared" ref="K1028:AB1028" si="1042">NA()</f>
        <v>#N/A</v>
      </c>
      <c r="L1028" s="135" t="e">
        <f t="shared" si="1042"/>
        <v>#N/A</v>
      </c>
      <c r="M1028" s="164" t="e">
        <f t="shared" si="1042"/>
        <v>#N/A</v>
      </c>
      <c r="N1028" s="164" t="e">
        <f t="shared" si="1042"/>
        <v>#N/A</v>
      </c>
      <c r="O1028" s="165" t="e">
        <f t="shared" si="1042"/>
        <v>#N/A</v>
      </c>
      <c r="P1028" s="135" t="e">
        <f t="shared" si="1042"/>
        <v>#N/A</v>
      </c>
      <c r="Q1028" s="164" t="e">
        <f t="shared" si="1042"/>
        <v>#N/A</v>
      </c>
      <c r="R1028" s="164" t="e">
        <f t="shared" si="1042"/>
        <v>#N/A</v>
      </c>
      <c r="S1028" s="164" t="e">
        <f t="shared" si="1042"/>
        <v>#N/A</v>
      </c>
      <c r="T1028" s="164" t="e">
        <f t="shared" si="1042"/>
        <v>#N/A</v>
      </c>
      <c r="U1028" s="164" t="e">
        <f t="shared" si="1042"/>
        <v>#N/A</v>
      </c>
      <c r="V1028" s="135" t="e">
        <f t="shared" si="1042"/>
        <v>#N/A</v>
      </c>
      <c r="W1028" s="135" t="e">
        <f t="shared" si="1042"/>
        <v>#N/A</v>
      </c>
      <c r="X1028" s="135" t="e">
        <f t="shared" si="1042"/>
        <v>#N/A</v>
      </c>
      <c r="Y1028" s="135" t="e">
        <f t="shared" si="1042"/>
        <v>#N/A</v>
      </c>
      <c r="Z1028" s="135" t="e">
        <f t="shared" si="1042"/>
        <v>#N/A</v>
      </c>
      <c r="AA1028" s="135" t="e">
        <f t="shared" si="1042"/>
        <v>#N/A</v>
      </c>
      <c r="AB1028" s="135" t="e">
        <f t="shared" si="1042"/>
        <v>#N/A</v>
      </c>
    </row>
    <row r="1029" spans="1:28" ht="15.5">
      <c r="A1029" s="29" t="s">
        <v>193</v>
      </c>
      <c r="B1029" s="30" t="str">
        <f t="shared" si="0"/>
        <v>PhilippinesMercedes</v>
      </c>
      <c r="C1029" s="29" t="s">
        <v>30</v>
      </c>
      <c r="D1029" s="30" t="s">
        <v>704</v>
      </c>
      <c r="E1029" s="120">
        <v>0.22844400000000001</v>
      </c>
      <c r="F1029" s="181">
        <v>5.8617842000000003E-2</v>
      </c>
      <c r="G1029" s="181">
        <v>0.109803026</v>
      </c>
      <c r="H1029" s="181">
        <v>0.191122981</v>
      </c>
      <c r="I1029" s="120">
        <v>0.29003200000000001</v>
      </c>
      <c r="J1029" s="28" t="s">
        <v>1649</v>
      </c>
      <c r="K1029" s="135" t="e">
        <f t="shared" ref="K1029:AB1029" si="1043">NA()</f>
        <v>#N/A</v>
      </c>
      <c r="L1029" s="135" t="e">
        <f t="shared" si="1043"/>
        <v>#N/A</v>
      </c>
      <c r="M1029" s="164" t="e">
        <f t="shared" si="1043"/>
        <v>#N/A</v>
      </c>
      <c r="N1029" s="164" t="e">
        <f t="shared" si="1043"/>
        <v>#N/A</v>
      </c>
      <c r="O1029" s="165" t="e">
        <f t="shared" si="1043"/>
        <v>#N/A</v>
      </c>
      <c r="P1029" s="135" t="e">
        <f t="shared" si="1043"/>
        <v>#N/A</v>
      </c>
      <c r="Q1029" s="164" t="e">
        <f t="shared" si="1043"/>
        <v>#N/A</v>
      </c>
      <c r="R1029" s="164" t="e">
        <f t="shared" si="1043"/>
        <v>#N/A</v>
      </c>
      <c r="S1029" s="164" t="e">
        <f t="shared" si="1043"/>
        <v>#N/A</v>
      </c>
      <c r="T1029" s="164" t="e">
        <f t="shared" si="1043"/>
        <v>#N/A</v>
      </c>
      <c r="U1029" s="164" t="e">
        <f t="shared" si="1043"/>
        <v>#N/A</v>
      </c>
      <c r="V1029" s="135" t="e">
        <f t="shared" si="1043"/>
        <v>#N/A</v>
      </c>
      <c r="W1029" s="135" t="e">
        <f t="shared" si="1043"/>
        <v>#N/A</v>
      </c>
      <c r="X1029" s="135" t="e">
        <f t="shared" si="1043"/>
        <v>#N/A</v>
      </c>
      <c r="Y1029" s="135" t="e">
        <f t="shared" si="1043"/>
        <v>#N/A</v>
      </c>
      <c r="Z1029" s="135" t="e">
        <f t="shared" si="1043"/>
        <v>#N/A</v>
      </c>
      <c r="AA1029" s="135" t="e">
        <f t="shared" si="1043"/>
        <v>#N/A</v>
      </c>
      <c r="AB1029" s="135" t="e">
        <f t="shared" si="1043"/>
        <v>#N/A</v>
      </c>
    </row>
    <row r="1030" spans="1:28" ht="15.5">
      <c r="A1030" s="29" t="s">
        <v>193</v>
      </c>
      <c r="B1030" s="30" t="str">
        <f t="shared" si="0"/>
        <v>PhilippinesMerida</v>
      </c>
      <c r="C1030" s="29" t="s">
        <v>30</v>
      </c>
      <c r="D1030" s="30" t="s">
        <v>1045</v>
      </c>
      <c r="E1030" s="120">
        <v>0.238422</v>
      </c>
      <c r="F1030" s="181">
        <v>4.8421123000000003E-2</v>
      </c>
      <c r="G1030" s="181">
        <v>9.2790410000000004E-2</v>
      </c>
      <c r="H1030" s="181">
        <v>0.181595955</v>
      </c>
      <c r="I1030" s="120">
        <v>0.32843299999999997</v>
      </c>
      <c r="J1030" s="28" t="s">
        <v>1649</v>
      </c>
      <c r="K1030" s="135" t="e">
        <f t="shared" ref="K1030:AB1030" si="1044">NA()</f>
        <v>#N/A</v>
      </c>
      <c r="L1030" s="135" t="e">
        <f t="shared" si="1044"/>
        <v>#N/A</v>
      </c>
      <c r="M1030" s="164" t="e">
        <f t="shared" si="1044"/>
        <v>#N/A</v>
      </c>
      <c r="N1030" s="164" t="e">
        <f t="shared" si="1044"/>
        <v>#N/A</v>
      </c>
      <c r="O1030" s="165" t="e">
        <f t="shared" si="1044"/>
        <v>#N/A</v>
      </c>
      <c r="P1030" s="135" t="e">
        <f t="shared" si="1044"/>
        <v>#N/A</v>
      </c>
      <c r="Q1030" s="164" t="e">
        <f t="shared" si="1044"/>
        <v>#N/A</v>
      </c>
      <c r="R1030" s="164" t="e">
        <f t="shared" si="1044"/>
        <v>#N/A</v>
      </c>
      <c r="S1030" s="164" t="e">
        <f t="shared" si="1044"/>
        <v>#N/A</v>
      </c>
      <c r="T1030" s="164" t="e">
        <f t="shared" si="1044"/>
        <v>#N/A</v>
      </c>
      <c r="U1030" s="164" t="e">
        <f t="shared" si="1044"/>
        <v>#N/A</v>
      </c>
      <c r="V1030" s="135" t="e">
        <f t="shared" si="1044"/>
        <v>#N/A</v>
      </c>
      <c r="W1030" s="135" t="e">
        <f t="shared" si="1044"/>
        <v>#N/A</v>
      </c>
      <c r="X1030" s="135" t="e">
        <f t="shared" si="1044"/>
        <v>#N/A</v>
      </c>
      <c r="Y1030" s="135" t="e">
        <f t="shared" si="1044"/>
        <v>#N/A</v>
      </c>
      <c r="Z1030" s="135" t="e">
        <f t="shared" si="1044"/>
        <v>#N/A</v>
      </c>
      <c r="AA1030" s="135" t="e">
        <f t="shared" si="1044"/>
        <v>#N/A</v>
      </c>
      <c r="AB1030" s="135" t="e">
        <f t="shared" si="1044"/>
        <v>#N/A</v>
      </c>
    </row>
    <row r="1031" spans="1:28" ht="15.5">
      <c r="A1031" s="29" t="s">
        <v>193</v>
      </c>
      <c r="B1031" s="30" t="str">
        <f t="shared" si="0"/>
        <v>PhilippinesMexico</v>
      </c>
      <c r="C1031" s="29" t="s">
        <v>30</v>
      </c>
      <c r="D1031" s="30" t="s">
        <v>165</v>
      </c>
      <c r="E1031" s="120">
        <v>0.27165299999999998</v>
      </c>
      <c r="F1031" s="181">
        <v>4.8976872999999997E-2</v>
      </c>
      <c r="G1031" s="181">
        <v>9.9661112999999996E-2</v>
      </c>
      <c r="H1031" s="181">
        <v>0.19968439599999999</v>
      </c>
      <c r="I1031" s="120">
        <v>0.32619799999999999</v>
      </c>
      <c r="J1031" s="28" t="s">
        <v>1649</v>
      </c>
      <c r="K1031" s="135" t="e">
        <f t="shared" ref="K1031:AB1031" si="1045">NA()</f>
        <v>#N/A</v>
      </c>
      <c r="L1031" s="135" t="e">
        <f t="shared" si="1045"/>
        <v>#N/A</v>
      </c>
      <c r="M1031" s="164" t="e">
        <f t="shared" si="1045"/>
        <v>#N/A</v>
      </c>
      <c r="N1031" s="164" t="e">
        <f t="shared" si="1045"/>
        <v>#N/A</v>
      </c>
      <c r="O1031" s="165" t="e">
        <f t="shared" si="1045"/>
        <v>#N/A</v>
      </c>
      <c r="P1031" s="135" t="e">
        <f t="shared" si="1045"/>
        <v>#N/A</v>
      </c>
      <c r="Q1031" s="164" t="e">
        <f t="shared" si="1045"/>
        <v>#N/A</v>
      </c>
      <c r="R1031" s="164" t="e">
        <f t="shared" si="1045"/>
        <v>#N/A</v>
      </c>
      <c r="S1031" s="164" t="e">
        <f t="shared" si="1045"/>
        <v>#N/A</v>
      </c>
      <c r="T1031" s="164" t="e">
        <f t="shared" si="1045"/>
        <v>#N/A</v>
      </c>
      <c r="U1031" s="164" t="e">
        <f t="shared" si="1045"/>
        <v>#N/A</v>
      </c>
      <c r="V1031" s="135" t="e">
        <f t="shared" si="1045"/>
        <v>#N/A</v>
      </c>
      <c r="W1031" s="135" t="e">
        <f t="shared" si="1045"/>
        <v>#N/A</v>
      </c>
      <c r="X1031" s="135" t="e">
        <f t="shared" si="1045"/>
        <v>#N/A</v>
      </c>
      <c r="Y1031" s="135" t="e">
        <f t="shared" si="1045"/>
        <v>#N/A</v>
      </c>
      <c r="Z1031" s="135" t="e">
        <f t="shared" si="1045"/>
        <v>#N/A</v>
      </c>
      <c r="AA1031" s="135" t="e">
        <f t="shared" si="1045"/>
        <v>#N/A</v>
      </c>
      <c r="AB1031" s="135" t="e">
        <f t="shared" si="1045"/>
        <v>#N/A</v>
      </c>
    </row>
    <row r="1032" spans="1:28" ht="15.5">
      <c r="A1032" s="29" t="s">
        <v>193</v>
      </c>
      <c r="B1032" s="30" t="str">
        <f t="shared" si="0"/>
        <v>PhilippinesMiagao</v>
      </c>
      <c r="C1032" s="29" t="s">
        <v>30</v>
      </c>
      <c r="D1032" s="30" t="s">
        <v>873</v>
      </c>
      <c r="E1032" s="120">
        <v>0.25302999999999998</v>
      </c>
      <c r="F1032" s="181">
        <v>4.3099237999999998E-2</v>
      </c>
      <c r="G1032" s="181">
        <v>9.4619995999999998E-2</v>
      </c>
      <c r="H1032" s="181">
        <v>0.195485828</v>
      </c>
      <c r="I1032" s="120">
        <v>0.33455200000000002</v>
      </c>
      <c r="J1032" s="28" t="s">
        <v>1649</v>
      </c>
      <c r="K1032" s="135" t="e">
        <f t="shared" ref="K1032:AB1032" si="1046">NA()</f>
        <v>#N/A</v>
      </c>
      <c r="L1032" s="135" t="e">
        <f t="shared" si="1046"/>
        <v>#N/A</v>
      </c>
      <c r="M1032" s="164" t="e">
        <f t="shared" si="1046"/>
        <v>#N/A</v>
      </c>
      <c r="N1032" s="164" t="e">
        <f t="shared" si="1046"/>
        <v>#N/A</v>
      </c>
      <c r="O1032" s="165" t="e">
        <f t="shared" si="1046"/>
        <v>#N/A</v>
      </c>
      <c r="P1032" s="135" t="e">
        <f t="shared" si="1046"/>
        <v>#N/A</v>
      </c>
      <c r="Q1032" s="164" t="e">
        <f t="shared" si="1046"/>
        <v>#N/A</v>
      </c>
      <c r="R1032" s="164" t="e">
        <f t="shared" si="1046"/>
        <v>#N/A</v>
      </c>
      <c r="S1032" s="164" t="e">
        <f t="shared" si="1046"/>
        <v>#N/A</v>
      </c>
      <c r="T1032" s="164" t="e">
        <f t="shared" si="1046"/>
        <v>#N/A</v>
      </c>
      <c r="U1032" s="164" t="e">
        <f t="shared" si="1046"/>
        <v>#N/A</v>
      </c>
      <c r="V1032" s="135" t="e">
        <f t="shared" si="1046"/>
        <v>#N/A</v>
      </c>
      <c r="W1032" s="135" t="e">
        <f t="shared" si="1046"/>
        <v>#N/A</v>
      </c>
      <c r="X1032" s="135" t="e">
        <f t="shared" si="1046"/>
        <v>#N/A</v>
      </c>
      <c r="Y1032" s="135" t="e">
        <f t="shared" si="1046"/>
        <v>#N/A</v>
      </c>
      <c r="Z1032" s="135" t="e">
        <f t="shared" si="1046"/>
        <v>#N/A</v>
      </c>
      <c r="AA1032" s="135" t="e">
        <f t="shared" si="1046"/>
        <v>#N/A</v>
      </c>
      <c r="AB1032" s="135" t="e">
        <f t="shared" si="1046"/>
        <v>#N/A</v>
      </c>
    </row>
    <row r="1033" spans="1:28" ht="15.5">
      <c r="A1033" s="29" t="s">
        <v>193</v>
      </c>
      <c r="B1033" s="30" t="str">
        <f t="shared" si="0"/>
        <v>PhilippinesMidsalip</v>
      </c>
      <c r="C1033" s="29" t="s">
        <v>30</v>
      </c>
      <c r="D1033" s="30" t="s">
        <v>1171</v>
      </c>
      <c r="E1033" s="120">
        <v>0.22653200000000001</v>
      </c>
      <c r="F1033" s="181">
        <v>6.3008573999999998E-2</v>
      </c>
      <c r="G1033" s="181">
        <v>0.11582229199999999</v>
      </c>
      <c r="H1033" s="181">
        <v>0.19672642200000001</v>
      </c>
      <c r="I1033" s="120">
        <v>0.27918900000000002</v>
      </c>
      <c r="J1033" s="28" t="s">
        <v>1649</v>
      </c>
      <c r="K1033" s="135" t="e">
        <f t="shared" ref="K1033:AB1033" si="1047">NA()</f>
        <v>#N/A</v>
      </c>
      <c r="L1033" s="135" t="e">
        <f t="shared" si="1047"/>
        <v>#N/A</v>
      </c>
      <c r="M1033" s="164" t="e">
        <f t="shared" si="1047"/>
        <v>#N/A</v>
      </c>
      <c r="N1033" s="164" t="e">
        <f t="shared" si="1047"/>
        <v>#N/A</v>
      </c>
      <c r="O1033" s="165" t="e">
        <f t="shared" si="1047"/>
        <v>#N/A</v>
      </c>
      <c r="P1033" s="135" t="e">
        <f t="shared" si="1047"/>
        <v>#N/A</v>
      </c>
      <c r="Q1033" s="164" t="e">
        <f t="shared" si="1047"/>
        <v>#N/A</v>
      </c>
      <c r="R1033" s="164" t="e">
        <f t="shared" si="1047"/>
        <v>#N/A</v>
      </c>
      <c r="S1033" s="164" t="e">
        <f t="shared" si="1047"/>
        <v>#N/A</v>
      </c>
      <c r="T1033" s="164" t="e">
        <f t="shared" si="1047"/>
        <v>#N/A</v>
      </c>
      <c r="U1033" s="164" t="e">
        <f t="shared" si="1047"/>
        <v>#N/A</v>
      </c>
      <c r="V1033" s="135" t="e">
        <f t="shared" si="1047"/>
        <v>#N/A</v>
      </c>
      <c r="W1033" s="135" t="e">
        <f t="shared" si="1047"/>
        <v>#N/A</v>
      </c>
      <c r="X1033" s="135" t="e">
        <f t="shared" si="1047"/>
        <v>#N/A</v>
      </c>
      <c r="Y1033" s="135" t="e">
        <f t="shared" si="1047"/>
        <v>#N/A</v>
      </c>
      <c r="Z1033" s="135" t="e">
        <f t="shared" si="1047"/>
        <v>#N/A</v>
      </c>
      <c r="AA1033" s="135" t="e">
        <f t="shared" si="1047"/>
        <v>#N/A</v>
      </c>
      <c r="AB1033" s="135" t="e">
        <f t="shared" si="1047"/>
        <v>#N/A</v>
      </c>
    </row>
    <row r="1034" spans="1:28" ht="15.5">
      <c r="A1034" s="29" t="s">
        <v>193</v>
      </c>
      <c r="B1034" s="30" t="str">
        <f t="shared" si="0"/>
        <v>PhilippinesMidsayap</v>
      </c>
      <c r="C1034" s="29" t="s">
        <v>30</v>
      </c>
      <c r="D1034" s="30" t="s">
        <v>1388</v>
      </c>
      <c r="E1034" s="120">
        <v>0.25944699999999998</v>
      </c>
      <c r="F1034" s="181">
        <v>5.3927902999999999E-2</v>
      </c>
      <c r="G1034" s="181">
        <v>0.107137206</v>
      </c>
      <c r="H1034" s="181">
        <v>0.19855752700000001</v>
      </c>
      <c r="I1034" s="120">
        <v>0.29726900000000001</v>
      </c>
      <c r="J1034" s="28" t="s">
        <v>1649</v>
      </c>
      <c r="K1034" s="135" t="e">
        <f t="shared" ref="K1034:AB1034" si="1048">NA()</f>
        <v>#N/A</v>
      </c>
      <c r="L1034" s="135" t="e">
        <f t="shared" si="1048"/>
        <v>#N/A</v>
      </c>
      <c r="M1034" s="164" t="e">
        <f t="shared" si="1048"/>
        <v>#N/A</v>
      </c>
      <c r="N1034" s="164" t="e">
        <f t="shared" si="1048"/>
        <v>#N/A</v>
      </c>
      <c r="O1034" s="165" t="e">
        <f t="shared" si="1048"/>
        <v>#N/A</v>
      </c>
      <c r="P1034" s="135" t="e">
        <f t="shared" si="1048"/>
        <v>#N/A</v>
      </c>
      <c r="Q1034" s="164" t="e">
        <f t="shared" si="1048"/>
        <v>#N/A</v>
      </c>
      <c r="R1034" s="164" t="e">
        <f t="shared" si="1048"/>
        <v>#N/A</v>
      </c>
      <c r="S1034" s="164" t="e">
        <f t="shared" si="1048"/>
        <v>#N/A</v>
      </c>
      <c r="T1034" s="164" t="e">
        <f t="shared" si="1048"/>
        <v>#N/A</v>
      </c>
      <c r="U1034" s="164" t="e">
        <f t="shared" si="1048"/>
        <v>#N/A</v>
      </c>
      <c r="V1034" s="135" t="e">
        <f t="shared" si="1048"/>
        <v>#N/A</v>
      </c>
      <c r="W1034" s="135" t="e">
        <f t="shared" si="1048"/>
        <v>#N/A</v>
      </c>
      <c r="X1034" s="135" t="e">
        <f t="shared" si="1048"/>
        <v>#N/A</v>
      </c>
      <c r="Y1034" s="135" t="e">
        <f t="shared" si="1048"/>
        <v>#N/A</v>
      </c>
      <c r="Z1034" s="135" t="e">
        <f t="shared" si="1048"/>
        <v>#N/A</v>
      </c>
      <c r="AA1034" s="135" t="e">
        <f t="shared" si="1048"/>
        <v>#N/A</v>
      </c>
      <c r="AB1034" s="135" t="e">
        <f t="shared" si="1048"/>
        <v>#N/A</v>
      </c>
    </row>
    <row r="1035" spans="1:28" ht="15.5">
      <c r="A1035" s="29" t="s">
        <v>193</v>
      </c>
      <c r="B1035" s="30" t="str">
        <f t="shared" si="0"/>
        <v>PhilippinesMilagros</v>
      </c>
      <c r="C1035" s="29" t="s">
        <v>30</v>
      </c>
      <c r="D1035" s="30" t="s">
        <v>768</v>
      </c>
      <c r="E1035" s="120">
        <v>0.21276100000000001</v>
      </c>
      <c r="F1035" s="181">
        <v>6.6239800000000001E-2</v>
      </c>
      <c r="G1035" s="181">
        <v>0.117046265</v>
      </c>
      <c r="H1035" s="181">
        <v>0.18640057099999999</v>
      </c>
      <c r="I1035" s="120">
        <v>0.26064399999999999</v>
      </c>
      <c r="J1035" s="28" t="s">
        <v>1649</v>
      </c>
      <c r="K1035" s="135" t="e">
        <f t="shared" ref="K1035:AB1035" si="1049">NA()</f>
        <v>#N/A</v>
      </c>
      <c r="L1035" s="135" t="e">
        <f t="shared" si="1049"/>
        <v>#N/A</v>
      </c>
      <c r="M1035" s="164" t="e">
        <f t="shared" si="1049"/>
        <v>#N/A</v>
      </c>
      <c r="N1035" s="164" t="e">
        <f t="shared" si="1049"/>
        <v>#N/A</v>
      </c>
      <c r="O1035" s="165" t="e">
        <f t="shared" si="1049"/>
        <v>#N/A</v>
      </c>
      <c r="P1035" s="135" t="e">
        <f t="shared" si="1049"/>
        <v>#N/A</v>
      </c>
      <c r="Q1035" s="164" t="e">
        <f t="shared" si="1049"/>
        <v>#N/A</v>
      </c>
      <c r="R1035" s="164" t="e">
        <f t="shared" si="1049"/>
        <v>#N/A</v>
      </c>
      <c r="S1035" s="164" t="e">
        <f t="shared" si="1049"/>
        <v>#N/A</v>
      </c>
      <c r="T1035" s="164" t="e">
        <f t="shared" si="1049"/>
        <v>#N/A</v>
      </c>
      <c r="U1035" s="164" t="e">
        <f t="shared" si="1049"/>
        <v>#N/A</v>
      </c>
      <c r="V1035" s="135" t="e">
        <f t="shared" si="1049"/>
        <v>#N/A</v>
      </c>
      <c r="W1035" s="135" t="e">
        <f t="shared" si="1049"/>
        <v>#N/A</v>
      </c>
      <c r="X1035" s="135" t="e">
        <f t="shared" si="1049"/>
        <v>#N/A</v>
      </c>
      <c r="Y1035" s="135" t="e">
        <f t="shared" si="1049"/>
        <v>#N/A</v>
      </c>
      <c r="Z1035" s="135" t="e">
        <f t="shared" si="1049"/>
        <v>#N/A</v>
      </c>
      <c r="AA1035" s="135" t="e">
        <f t="shared" si="1049"/>
        <v>#N/A</v>
      </c>
      <c r="AB1035" s="135" t="e">
        <f t="shared" si="1049"/>
        <v>#N/A</v>
      </c>
    </row>
    <row r="1036" spans="1:28" ht="15.5">
      <c r="A1036" s="29" t="s">
        <v>193</v>
      </c>
      <c r="B1036" s="30" t="str">
        <f t="shared" si="0"/>
        <v>PhilippinesMilaor</v>
      </c>
      <c r="C1036" s="29" t="s">
        <v>30</v>
      </c>
      <c r="D1036" s="30" t="s">
        <v>731</v>
      </c>
      <c r="E1036" s="120">
        <v>0.24096300000000001</v>
      </c>
      <c r="F1036" s="181">
        <v>5.8041733999999998E-2</v>
      </c>
      <c r="G1036" s="181">
        <v>0.10956661299999999</v>
      </c>
      <c r="H1036" s="181">
        <v>0.19794542500000001</v>
      </c>
      <c r="I1036" s="120">
        <v>0.299294</v>
      </c>
      <c r="J1036" s="28" t="s">
        <v>1649</v>
      </c>
      <c r="K1036" s="135" t="e">
        <f t="shared" ref="K1036:AB1036" si="1050">NA()</f>
        <v>#N/A</v>
      </c>
      <c r="L1036" s="135" t="e">
        <f t="shared" si="1050"/>
        <v>#N/A</v>
      </c>
      <c r="M1036" s="164" t="e">
        <f t="shared" si="1050"/>
        <v>#N/A</v>
      </c>
      <c r="N1036" s="164" t="e">
        <f t="shared" si="1050"/>
        <v>#N/A</v>
      </c>
      <c r="O1036" s="165" t="e">
        <f t="shared" si="1050"/>
        <v>#N/A</v>
      </c>
      <c r="P1036" s="135" t="e">
        <f t="shared" si="1050"/>
        <v>#N/A</v>
      </c>
      <c r="Q1036" s="164" t="e">
        <f t="shared" si="1050"/>
        <v>#N/A</v>
      </c>
      <c r="R1036" s="164" t="e">
        <f t="shared" si="1050"/>
        <v>#N/A</v>
      </c>
      <c r="S1036" s="164" t="e">
        <f t="shared" si="1050"/>
        <v>#N/A</v>
      </c>
      <c r="T1036" s="164" t="e">
        <f t="shared" si="1050"/>
        <v>#N/A</v>
      </c>
      <c r="U1036" s="164" t="e">
        <f t="shared" si="1050"/>
        <v>#N/A</v>
      </c>
      <c r="V1036" s="135" t="e">
        <f t="shared" si="1050"/>
        <v>#N/A</v>
      </c>
      <c r="W1036" s="135" t="e">
        <f t="shared" si="1050"/>
        <v>#N/A</v>
      </c>
      <c r="X1036" s="135" t="e">
        <f t="shared" si="1050"/>
        <v>#N/A</v>
      </c>
      <c r="Y1036" s="135" t="e">
        <f t="shared" si="1050"/>
        <v>#N/A</v>
      </c>
      <c r="Z1036" s="135" t="e">
        <f t="shared" si="1050"/>
        <v>#N/A</v>
      </c>
      <c r="AA1036" s="135" t="e">
        <f t="shared" si="1050"/>
        <v>#N/A</v>
      </c>
      <c r="AB1036" s="135" t="e">
        <f t="shared" si="1050"/>
        <v>#N/A</v>
      </c>
    </row>
    <row r="1037" spans="1:28" ht="15.5">
      <c r="A1037" s="29" t="s">
        <v>193</v>
      </c>
      <c r="B1037" s="30" t="str">
        <f t="shared" si="0"/>
        <v>PhilippinesMina</v>
      </c>
      <c r="C1037" s="29" t="s">
        <v>30</v>
      </c>
      <c r="D1037" s="30" t="s">
        <v>874</v>
      </c>
      <c r="E1037" s="120">
        <v>0.24488199999999999</v>
      </c>
      <c r="F1037" s="181">
        <v>4.5188142000000001E-2</v>
      </c>
      <c r="G1037" s="181">
        <v>8.8210311999999999E-2</v>
      </c>
      <c r="H1037" s="181">
        <v>0.180667629</v>
      </c>
      <c r="I1037" s="120">
        <v>0.324853</v>
      </c>
      <c r="J1037" s="28" t="s">
        <v>1649</v>
      </c>
      <c r="K1037" s="135" t="e">
        <f t="shared" ref="K1037:AB1037" si="1051">NA()</f>
        <v>#N/A</v>
      </c>
      <c r="L1037" s="135" t="e">
        <f t="shared" si="1051"/>
        <v>#N/A</v>
      </c>
      <c r="M1037" s="164" t="e">
        <f t="shared" si="1051"/>
        <v>#N/A</v>
      </c>
      <c r="N1037" s="164" t="e">
        <f t="shared" si="1051"/>
        <v>#N/A</v>
      </c>
      <c r="O1037" s="165" t="e">
        <f t="shared" si="1051"/>
        <v>#N/A</v>
      </c>
      <c r="P1037" s="135" t="e">
        <f t="shared" si="1051"/>
        <v>#N/A</v>
      </c>
      <c r="Q1037" s="164" t="e">
        <f t="shared" si="1051"/>
        <v>#N/A</v>
      </c>
      <c r="R1037" s="164" t="e">
        <f t="shared" si="1051"/>
        <v>#N/A</v>
      </c>
      <c r="S1037" s="164" t="e">
        <f t="shared" si="1051"/>
        <v>#N/A</v>
      </c>
      <c r="T1037" s="164" t="e">
        <f t="shared" si="1051"/>
        <v>#N/A</v>
      </c>
      <c r="U1037" s="164" t="e">
        <f t="shared" si="1051"/>
        <v>#N/A</v>
      </c>
      <c r="V1037" s="135" t="e">
        <f t="shared" si="1051"/>
        <v>#N/A</v>
      </c>
      <c r="W1037" s="135" t="e">
        <f t="shared" si="1051"/>
        <v>#N/A</v>
      </c>
      <c r="X1037" s="135" t="e">
        <f t="shared" si="1051"/>
        <v>#N/A</v>
      </c>
      <c r="Y1037" s="135" t="e">
        <f t="shared" si="1051"/>
        <v>#N/A</v>
      </c>
      <c r="Z1037" s="135" t="e">
        <f t="shared" si="1051"/>
        <v>#N/A</v>
      </c>
      <c r="AA1037" s="135" t="e">
        <f t="shared" si="1051"/>
        <v>#N/A</v>
      </c>
      <c r="AB1037" s="135" t="e">
        <f t="shared" si="1051"/>
        <v>#N/A</v>
      </c>
    </row>
    <row r="1038" spans="1:28" ht="15.5">
      <c r="A1038" s="29" t="s">
        <v>193</v>
      </c>
      <c r="B1038" s="30" t="str">
        <f t="shared" si="0"/>
        <v>PhilippinesMinalabac</v>
      </c>
      <c r="C1038" s="29" t="s">
        <v>30</v>
      </c>
      <c r="D1038" s="30" t="s">
        <v>732</v>
      </c>
      <c r="E1038" s="120">
        <v>0.23292599999999999</v>
      </c>
      <c r="F1038" s="181">
        <v>5.9553349999999998E-2</v>
      </c>
      <c r="G1038" s="181">
        <v>0.11034548600000001</v>
      </c>
      <c r="H1038" s="181">
        <v>0.197232296</v>
      </c>
      <c r="I1038" s="120">
        <v>0.28948299999999999</v>
      </c>
      <c r="J1038" s="28" t="s">
        <v>1649</v>
      </c>
      <c r="K1038" s="135" t="e">
        <f t="shared" ref="K1038:AB1038" si="1052">NA()</f>
        <v>#N/A</v>
      </c>
      <c r="L1038" s="135" t="e">
        <f t="shared" si="1052"/>
        <v>#N/A</v>
      </c>
      <c r="M1038" s="164" t="e">
        <f t="shared" si="1052"/>
        <v>#N/A</v>
      </c>
      <c r="N1038" s="164" t="e">
        <f t="shared" si="1052"/>
        <v>#N/A</v>
      </c>
      <c r="O1038" s="165" t="e">
        <f t="shared" si="1052"/>
        <v>#N/A</v>
      </c>
      <c r="P1038" s="135" t="e">
        <f t="shared" si="1052"/>
        <v>#N/A</v>
      </c>
      <c r="Q1038" s="164" t="e">
        <f t="shared" si="1052"/>
        <v>#N/A</v>
      </c>
      <c r="R1038" s="164" t="e">
        <f t="shared" si="1052"/>
        <v>#N/A</v>
      </c>
      <c r="S1038" s="164" t="e">
        <f t="shared" si="1052"/>
        <v>#N/A</v>
      </c>
      <c r="T1038" s="164" t="e">
        <f t="shared" si="1052"/>
        <v>#N/A</v>
      </c>
      <c r="U1038" s="164" t="e">
        <f t="shared" si="1052"/>
        <v>#N/A</v>
      </c>
      <c r="V1038" s="135" t="e">
        <f t="shared" si="1052"/>
        <v>#N/A</v>
      </c>
      <c r="W1038" s="135" t="e">
        <f t="shared" si="1052"/>
        <v>#N/A</v>
      </c>
      <c r="X1038" s="135" t="e">
        <f t="shared" si="1052"/>
        <v>#N/A</v>
      </c>
      <c r="Y1038" s="135" t="e">
        <f t="shared" si="1052"/>
        <v>#N/A</v>
      </c>
      <c r="Z1038" s="135" t="e">
        <f t="shared" si="1052"/>
        <v>#N/A</v>
      </c>
      <c r="AA1038" s="135" t="e">
        <f t="shared" si="1052"/>
        <v>#N/A</v>
      </c>
      <c r="AB1038" s="135" t="e">
        <f t="shared" si="1052"/>
        <v>#N/A</v>
      </c>
    </row>
    <row r="1039" spans="1:28" ht="15.5">
      <c r="A1039" s="29" t="s">
        <v>193</v>
      </c>
      <c r="B1039" s="30" t="str">
        <f t="shared" si="0"/>
        <v>PhilippinesMinalin</v>
      </c>
      <c r="C1039" s="29" t="s">
        <v>30</v>
      </c>
      <c r="D1039" s="30" t="s">
        <v>496</v>
      </c>
      <c r="E1039" s="120">
        <v>0.266426</v>
      </c>
      <c r="F1039" s="181">
        <v>4.7659966999999998E-2</v>
      </c>
      <c r="G1039" s="181">
        <v>9.6451701000000001E-2</v>
      </c>
      <c r="H1039" s="181">
        <v>0.19506214199999999</v>
      </c>
      <c r="I1039" s="120">
        <v>0.320521</v>
      </c>
      <c r="J1039" s="28" t="s">
        <v>1649</v>
      </c>
      <c r="K1039" s="135" t="e">
        <f t="shared" ref="K1039:AB1039" si="1053">NA()</f>
        <v>#N/A</v>
      </c>
      <c r="L1039" s="135" t="e">
        <f t="shared" si="1053"/>
        <v>#N/A</v>
      </c>
      <c r="M1039" s="164" t="e">
        <f t="shared" si="1053"/>
        <v>#N/A</v>
      </c>
      <c r="N1039" s="164" t="e">
        <f t="shared" si="1053"/>
        <v>#N/A</v>
      </c>
      <c r="O1039" s="165" t="e">
        <f t="shared" si="1053"/>
        <v>#N/A</v>
      </c>
      <c r="P1039" s="135" t="e">
        <f t="shared" si="1053"/>
        <v>#N/A</v>
      </c>
      <c r="Q1039" s="164" t="e">
        <f t="shared" si="1053"/>
        <v>#N/A</v>
      </c>
      <c r="R1039" s="164" t="e">
        <f t="shared" si="1053"/>
        <v>#N/A</v>
      </c>
      <c r="S1039" s="164" t="e">
        <f t="shared" si="1053"/>
        <v>#N/A</v>
      </c>
      <c r="T1039" s="164" t="e">
        <f t="shared" si="1053"/>
        <v>#N/A</v>
      </c>
      <c r="U1039" s="164" t="e">
        <f t="shared" si="1053"/>
        <v>#N/A</v>
      </c>
      <c r="V1039" s="135" t="e">
        <f t="shared" si="1053"/>
        <v>#N/A</v>
      </c>
      <c r="W1039" s="135" t="e">
        <f t="shared" si="1053"/>
        <v>#N/A</v>
      </c>
      <c r="X1039" s="135" t="e">
        <f t="shared" si="1053"/>
        <v>#N/A</v>
      </c>
      <c r="Y1039" s="135" t="e">
        <f t="shared" si="1053"/>
        <v>#N/A</v>
      </c>
      <c r="Z1039" s="135" t="e">
        <f t="shared" si="1053"/>
        <v>#N/A</v>
      </c>
      <c r="AA1039" s="135" t="e">
        <f t="shared" si="1053"/>
        <v>#N/A</v>
      </c>
      <c r="AB1039" s="135" t="e">
        <f t="shared" si="1053"/>
        <v>#N/A</v>
      </c>
    </row>
    <row r="1040" spans="1:28" ht="15.5">
      <c r="A1040" s="29" t="s">
        <v>193</v>
      </c>
      <c r="B1040" s="30" t="str">
        <f t="shared" si="0"/>
        <v>PhilippinesMinglanilla</v>
      </c>
      <c r="C1040" s="29" t="s">
        <v>30</v>
      </c>
      <c r="D1040" s="30" t="s">
        <v>969</v>
      </c>
      <c r="E1040" s="120">
        <v>0.27168399999999998</v>
      </c>
      <c r="F1040" s="181">
        <v>4.7065501000000003E-2</v>
      </c>
      <c r="G1040" s="181">
        <v>9.7476066E-2</v>
      </c>
      <c r="H1040" s="181">
        <v>0.206266319</v>
      </c>
      <c r="I1040" s="120">
        <v>0.31203700000000001</v>
      </c>
      <c r="J1040" s="28" t="s">
        <v>1649</v>
      </c>
      <c r="K1040" s="135" t="e">
        <f t="shared" ref="K1040:AB1040" si="1054">NA()</f>
        <v>#N/A</v>
      </c>
      <c r="L1040" s="135" t="e">
        <f t="shared" si="1054"/>
        <v>#N/A</v>
      </c>
      <c r="M1040" s="164" t="e">
        <f t="shared" si="1054"/>
        <v>#N/A</v>
      </c>
      <c r="N1040" s="164" t="e">
        <f t="shared" si="1054"/>
        <v>#N/A</v>
      </c>
      <c r="O1040" s="165" t="e">
        <f t="shared" si="1054"/>
        <v>#N/A</v>
      </c>
      <c r="P1040" s="135" t="e">
        <f t="shared" si="1054"/>
        <v>#N/A</v>
      </c>
      <c r="Q1040" s="164" t="e">
        <f t="shared" si="1054"/>
        <v>#N/A</v>
      </c>
      <c r="R1040" s="164" t="e">
        <f t="shared" si="1054"/>
        <v>#N/A</v>
      </c>
      <c r="S1040" s="164" t="e">
        <f t="shared" si="1054"/>
        <v>#N/A</v>
      </c>
      <c r="T1040" s="164" t="e">
        <f t="shared" si="1054"/>
        <v>#N/A</v>
      </c>
      <c r="U1040" s="164" t="e">
        <f t="shared" si="1054"/>
        <v>#N/A</v>
      </c>
      <c r="V1040" s="135" t="e">
        <f t="shared" si="1054"/>
        <v>#N/A</v>
      </c>
      <c r="W1040" s="135" t="e">
        <f t="shared" si="1054"/>
        <v>#N/A</v>
      </c>
      <c r="X1040" s="135" t="e">
        <f t="shared" si="1054"/>
        <v>#N/A</v>
      </c>
      <c r="Y1040" s="135" t="e">
        <f t="shared" si="1054"/>
        <v>#N/A</v>
      </c>
      <c r="Z1040" s="135" t="e">
        <f t="shared" si="1054"/>
        <v>#N/A</v>
      </c>
      <c r="AA1040" s="135" t="e">
        <f t="shared" si="1054"/>
        <v>#N/A</v>
      </c>
      <c r="AB1040" s="135" t="e">
        <f t="shared" si="1054"/>
        <v>#N/A</v>
      </c>
    </row>
    <row r="1041" spans="1:28" ht="15.5">
      <c r="A1041" s="29" t="s">
        <v>193</v>
      </c>
      <c r="B1041" s="30" t="str">
        <f t="shared" si="0"/>
        <v>PhilippinesM'Lang</v>
      </c>
      <c r="C1041" s="29" t="s">
        <v>30</v>
      </c>
      <c r="D1041" s="30" t="s">
        <v>1389</v>
      </c>
      <c r="E1041" s="120">
        <v>0.248754</v>
      </c>
      <c r="F1041" s="181">
        <v>4.7259914E-2</v>
      </c>
      <c r="G1041" s="181">
        <v>9.4740717000000002E-2</v>
      </c>
      <c r="H1041" s="181">
        <v>0.187419796</v>
      </c>
      <c r="I1041" s="120">
        <v>0.31663000000000002</v>
      </c>
      <c r="J1041" s="28" t="s">
        <v>1649</v>
      </c>
      <c r="K1041" s="135" t="e">
        <f t="shared" ref="K1041:AB1041" si="1055">NA()</f>
        <v>#N/A</v>
      </c>
      <c r="L1041" s="135" t="e">
        <f t="shared" si="1055"/>
        <v>#N/A</v>
      </c>
      <c r="M1041" s="164" t="e">
        <f t="shared" si="1055"/>
        <v>#N/A</v>
      </c>
      <c r="N1041" s="164" t="e">
        <f t="shared" si="1055"/>
        <v>#N/A</v>
      </c>
      <c r="O1041" s="165" t="e">
        <f t="shared" si="1055"/>
        <v>#N/A</v>
      </c>
      <c r="P1041" s="135" t="e">
        <f t="shared" si="1055"/>
        <v>#N/A</v>
      </c>
      <c r="Q1041" s="164" t="e">
        <f t="shared" si="1055"/>
        <v>#N/A</v>
      </c>
      <c r="R1041" s="164" t="e">
        <f t="shared" si="1055"/>
        <v>#N/A</v>
      </c>
      <c r="S1041" s="164" t="e">
        <f t="shared" si="1055"/>
        <v>#N/A</v>
      </c>
      <c r="T1041" s="164" t="e">
        <f t="shared" si="1055"/>
        <v>#N/A</v>
      </c>
      <c r="U1041" s="164" t="e">
        <f t="shared" si="1055"/>
        <v>#N/A</v>
      </c>
      <c r="V1041" s="135" t="e">
        <f t="shared" si="1055"/>
        <v>#N/A</v>
      </c>
      <c r="W1041" s="135" t="e">
        <f t="shared" si="1055"/>
        <v>#N/A</v>
      </c>
      <c r="X1041" s="135" t="e">
        <f t="shared" si="1055"/>
        <v>#N/A</v>
      </c>
      <c r="Y1041" s="135" t="e">
        <f t="shared" si="1055"/>
        <v>#N/A</v>
      </c>
      <c r="Z1041" s="135" t="e">
        <f t="shared" si="1055"/>
        <v>#N/A</v>
      </c>
      <c r="AA1041" s="135" t="e">
        <f t="shared" si="1055"/>
        <v>#N/A</v>
      </c>
      <c r="AB1041" s="135" t="e">
        <f t="shared" si="1055"/>
        <v>#N/A</v>
      </c>
    </row>
    <row r="1042" spans="1:28" ht="15.5">
      <c r="A1042" s="29" t="s">
        <v>193</v>
      </c>
      <c r="B1042" s="30" t="str">
        <f t="shared" si="0"/>
        <v>PhilippinesMoalboal</v>
      </c>
      <c r="C1042" s="29" t="s">
        <v>30</v>
      </c>
      <c r="D1042" s="30" t="s">
        <v>970</v>
      </c>
      <c r="E1042" s="120">
        <v>0.234404</v>
      </c>
      <c r="F1042" s="181">
        <v>4.9919692000000002E-2</v>
      </c>
      <c r="G1042" s="181">
        <v>9.6305814000000003E-2</v>
      </c>
      <c r="H1042" s="181">
        <v>0.17683906199999999</v>
      </c>
      <c r="I1042" s="120">
        <v>0.30462600000000001</v>
      </c>
      <c r="J1042" s="28" t="s">
        <v>1649</v>
      </c>
      <c r="K1042" s="135" t="e">
        <f t="shared" ref="K1042:AB1042" si="1056">NA()</f>
        <v>#N/A</v>
      </c>
      <c r="L1042" s="135" t="e">
        <f t="shared" si="1056"/>
        <v>#N/A</v>
      </c>
      <c r="M1042" s="164" t="e">
        <f t="shared" si="1056"/>
        <v>#N/A</v>
      </c>
      <c r="N1042" s="164" t="e">
        <f t="shared" si="1056"/>
        <v>#N/A</v>
      </c>
      <c r="O1042" s="165" t="e">
        <f t="shared" si="1056"/>
        <v>#N/A</v>
      </c>
      <c r="P1042" s="135" t="e">
        <f t="shared" si="1056"/>
        <v>#N/A</v>
      </c>
      <c r="Q1042" s="164" t="e">
        <f t="shared" si="1056"/>
        <v>#N/A</v>
      </c>
      <c r="R1042" s="164" t="e">
        <f t="shared" si="1056"/>
        <v>#N/A</v>
      </c>
      <c r="S1042" s="164" t="e">
        <f t="shared" si="1056"/>
        <v>#N/A</v>
      </c>
      <c r="T1042" s="164" t="e">
        <f t="shared" si="1056"/>
        <v>#N/A</v>
      </c>
      <c r="U1042" s="164" t="e">
        <f t="shared" si="1056"/>
        <v>#N/A</v>
      </c>
      <c r="V1042" s="135" t="e">
        <f t="shared" si="1056"/>
        <v>#N/A</v>
      </c>
      <c r="W1042" s="135" t="e">
        <f t="shared" si="1056"/>
        <v>#N/A</v>
      </c>
      <c r="X1042" s="135" t="e">
        <f t="shared" si="1056"/>
        <v>#N/A</v>
      </c>
      <c r="Y1042" s="135" t="e">
        <f t="shared" si="1056"/>
        <v>#N/A</v>
      </c>
      <c r="Z1042" s="135" t="e">
        <f t="shared" si="1056"/>
        <v>#N/A</v>
      </c>
      <c r="AA1042" s="135" t="e">
        <f t="shared" si="1056"/>
        <v>#N/A</v>
      </c>
      <c r="AB1042" s="135" t="e">
        <f t="shared" si="1056"/>
        <v>#N/A</v>
      </c>
    </row>
    <row r="1043" spans="1:28" ht="15.5">
      <c r="A1043" s="29" t="s">
        <v>193</v>
      </c>
      <c r="B1043" s="30" t="str">
        <f t="shared" si="0"/>
        <v>PhilippinesMobo</v>
      </c>
      <c r="C1043" s="29" t="s">
        <v>30</v>
      </c>
      <c r="D1043" s="30" t="s">
        <v>769</v>
      </c>
      <c r="E1043" s="120">
        <v>0.221472</v>
      </c>
      <c r="F1043" s="181">
        <v>6.1886481E-2</v>
      </c>
      <c r="G1043" s="181">
        <v>0.11534795</v>
      </c>
      <c r="H1043" s="181">
        <v>0.198155257</v>
      </c>
      <c r="I1043" s="120">
        <v>0.26565800000000001</v>
      </c>
      <c r="J1043" s="28" t="s">
        <v>1649</v>
      </c>
      <c r="K1043" s="135" t="e">
        <f t="shared" ref="K1043:AB1043" si="1057">NA()</f>
        <v>#N/A</v>
      </c>
      <c r="L1043" s="135" t="e">
        <f t="shared" si="1057"/>
        <v>#N/A</v>
      </c>
      <c r="M1043" s="164" t="e">
        <f t="shared" si="1057"/>
        <v>#N/A</v>
      </c>
      <c r="N1043" s="164" t="e">
        <f t="shared" si="1057"/>
        <v>#N/A</v>
      </c>
      <c r="O1043" s="165" t="e">
        <f t="shared" si="1057"/>
        <v>#N/A</v>
      </c>
      <c r="P1043" s="135" t="e">
        <f t="shared" si="1057"/>
        <v>#N/A</v>
      </c>
      <c r="Q1043" s="164" t="e">
        <f t="shared" si="1057"/>
        <v>#N/A</v>
      </c>
      <c r="R1043" s="164" t="e">
        <f t="shared" si="1057"/>
        <v>#N/A</v>
      </c>
      <c r="S1043" s="164" t="e">
        <f t="shared" si="1057"/>
        <v>#N/A</v>
      </c>
      <c r="T1043" s="164" t="e">
        <f t="shared" si="1057"/>
        <v>#N/A</v>
      </c>
      <c r="U1043" s="164" t="e">
        <f t="shared" si="1057"/>
        <v>#N/A</v>
      </c>
      <c r="V1043" s="135" t="e">
        <f t="shared" si="1057"/>
        <v>#N/A</v>
      </c>
      <c r="W1043" s="135" t="e">
        <f t="shared" si="1057"/>
        <v>#N/A</v>
      </c>
      <c r="X1043" s="135" t="e">
        <f t="shared" si="1057"/>
        <v>#N/A</v>
      </c>
      <c r="Y1043" s="135" t="e">
        <f t="shared" si="1057"/>
        <v>#N/A</v>
      </c>
      <c r="Z1043" s="135" t="e">
        <f t="shared" si="1057"/>
        <v>#N/A</v>
      </c>
      <c r="AA1043" s="135" t="e">
        <f t="shared" si="1057"/>
        <v>#N/A</v>
      </c>
      <c r="AB1043" s="135" t="e">
        <f t="shared" si="1057"/>
        <v>#N/A</v>
      </c>
    </row>
    <row r="1044" spans="1:28" ht="15.5">
      <c r="A1044" s="29" t="s">
        <v>193</v>
      </c>
      <c r="B1044" s="30" t="str">
        <f t="shared" si="0"/>
        <v>PhilippinesMogpog</v>
      </c>
      <c r="C1044" s="29" t="s">
        <v>30</v>
      </c>
      <c r="D1044" s="30" t="s">
        <v>1768</v>
      </c>
      <c r="E1044" s="120">
        <v>0.23620099999999999</v>
      </c>
      <c r="F1044" s="181">
        <v>5.2815556999999999E-2</v>
      </c>
      <c r="G1044" s="181">
        <v>0.102047411</v>
      </c>
      <c r="H1044" s="181">
        <v>0.17859765599999999</v>
      </c>
      <c r="I1044" s="120">
        <v>0.30643599999999999</v>
      </c>
      <c r="J1044" s="28" t="s">
        <v>1649</v>
      </c>
      <c r="K1044" s="135" t="e">
        <f t="shared" ref="K1044:AB1044" si="1058">NA()</f>
        <v>#N/A</v>
      </c>
      <c r="L1044" s="135" t="e">
        <f t="shared" si="1058"/>
        <v>#N/A</v>
      </c>
      <c r="M1044" s="164" t="e">
        <f t="shared" si="1058"/>
        <v>#N/A</v>
      </c>
      <c r="N1044" s="164" t="e">
        <f t="shared" si="1058"/>
        <v>#N/A</v>
      </c>
      <c r="O1044" s="165" t="e">
        <f t="shared" si="1058"/>
        <v>#N/A</v>
      </c>
      <c r="P1044" s="135" t="e">
        <f t="shared" si="1058"/>
        <v>#N/A</v>
      </c>
      <c r="Q1044" s="164" t="e">
        <f t="shared" si="1058"/>
        <v>#N/A</v>
      </c>
      <c r="R1044" s="164" t="e">
        <f t="shared" si="1058"/>
        <v>#N/A</v>
      </c>
      <c r="S1044" s="164" t="e">
        <f t="shared" si="1058"/>
        <v>#N/A</v>
      </c>
      <c r="T1044" s="164" t="e">
        <f t="shared" si="1058"/>
        <v>#N/A</v>
      </c>
      <c r="U1044" s="164" t="e">
        <f t="shared" si="1058"/>
        <v>#N/A</v>
      </c>
      <c r="V1044" s="135" t="e">
        <f t="shared" si="1058"/>
        <v>#N/A</v>
      </c>
      <c r="W1044" s="135" t="e">
        <f t="shared" si="1058"/>
        <v>#N/A</v>
      </c>
      <c r="X1044" s="135" t="e">
        <f t="shared" si="1058"/>
        <v>#N/A</v>
      </c>
      <c r="Y1044" s="135" t="e">
        <f t="shared" si="1058"/>
        <v>#N/A</v>
      </c>
      <c r="Z1044" s="135" t="e">
        <f t="shared" si="1058"/>
        <v>#N/A</v>
      </c>
      <c r="AA1044" s="135" t="e">
        <f t="shared" si="1058"/>
        <v>#N/A</v>
      </c>
      <c r="AB1044" s="135" t="e">
        <f t="shared" si="1058"/>
        <v>#N/A</v>
      </c>
    </row>
    <row r="1045" spans="1:28" ht="15.5">
      <c r="A1045" s="29" t="s">
        <v>193</v>
      </c>
      <c r="B1045" s="30" t="str">
        <f t="shared" si="0"/>
        <v>PhilippinesMoises Padilla (Magallon)</v>
      </c>
      <c r="C1045" s="29" t="s">
        <v>30</v>
      </c>
      <c r="D1045" s="30" t="s">
        <v>1843</v>
      </c>
      <c r="E1045" s="120">
        <v>0.224883</v>
      </c>
      <c r="F1045" s="181">
        <v>5.8014787999999998E-2</v>
      </c>
      <c r="G1045" s="181">
        <v>0.10803170199999999</v>
      </c>
      <c r="H1045" s="181">
        <v>0.19177982900000001</v>
      </c>
      <c r="I1045" s="120">
        <v>0.29367399999999999</v>
      </c>
      <c r="J1045" s="28" t="s">
        <v>1649</v>
      </c>
      <c r="K1045" s="135" t="e">
        <f t="shared" ref="K1045:AB1045" si="1059">NA()</f>
        <v>#N/A</v>
      </c>
      <c r="L1045" s="135" t="e">
        <f t="shared" si="1059"/>
        <v>#N/A</v>
      </c>
      <c r="M1045" s="164" t="e">
        <f t="shared" si="1059"/>
        <v>#N/A</v>
      </c>
      <c r="N1045" s="164" t="e">
        <f t="shared" si="1059"/>
        <v>#N/A</v>
      </c>
      <c r="O1045" s="165" t="e">
        <f t="shared" si="1059"/>
        <v>#N/A</v>
      </c>
      <c r="P1045" s="135" t="e">
        <f t="shared" si="1059"/>
        <v>#N/A</v>
      </c>
      <c r="Q1045" s="164" t="e">
        <f t="shared" si="1059"/>
        <v>#N/A</v>
      </c>
      <c r="R1045" s="164" t="e">
        <f t="shared" si="1059"/>
        <v>#N/A</v>
      </c>
      <c r="S1045" s="164" t="e">
        <f t="shared" si="1059"/>
        <v>#N/A</v>
      </c>
      <c r="T1045" s="164" t="e">
        <f t="shared" si="1059"/>
        <v>#N/A</v>
      </c>
      <c r="U1045" s="164" t="e">
        <f t="shared" si="1059"/>
        <v>#N/A</v>
      </c>
      <c r="V1045" s="135" t="e">
        <f t="shared" si="1059"/>
        <v>#N/A</v>
      </c>
      <c r="W1045" s="135" t="e">
        <f t="shared" si="1059"/>
        <v>#N/A</v>
      </c>
      <c r="X1045" s="135" t="e">
        <f t="shared" si="1059"/>
        <v>#N/A</v>
      </c>
      <c r="Y1045" s="135" t="e">
        <f t="shared" si="1059"/>
        <v>#N/A</v>
      </c>
      <c r="Z1045" s="135" t="e">
        <f t="shared" si="1059"/>
        <v>#N/A</v>
      </c>
      <c r="AA1045" s="135" t="e">
        <f t="shared" si="1059"/>
        <v>#N/A</v>
      </c>
      <c r="AB1045" s="135" t="e">
        <f t="shared" si="1059"/>
        <v>#N/A</v>
      </c>
    </row>
    <row r="1046" spans="1:28" ht="15.5">
      <c r="A1046" s="29" t="s">
        <v>193</v>
      </c>
      <c r="B1046" s="30" t="str">
        <f t="shared" si="0"/>
        <v>PhilippinesMolave</v>
      </c>
      <c r="C1046" s="29" t="s">
        <v>30</v>
      </c>
      <c r="D1046" s="30" t="s">
        <v>1172</v>
      </c>
      <c r="E1046" s="120">
        <v>0.24876000000000001</v>
      </c>
      <c r="F1046" s="181">
        <v>5.3878399E-2</v>
      </c>
      <c r="G1046" s="181">
        <v>0.106083913</v>
      </c>
      <c r="H1046" s="181">
        <v>0.20330346499999999</v>
      </c>
      <c r="I1046" s="120">
        <v>0.301869</v>
      </c>
      <c r="J1046" s="28" t="s">
        <v>1649</v>
      </c>
      <c r="K1046" s="135" t="e">
        <f t="shared" ref="K1046:AB1046" si="1060">NA()</f>
        <v>#N/A</v>
      </c>
      <c r="L1046" s="135" t="e">
        <f t="shared" si="1060"/>
        <v>#N/A</v>
      </c>
      <c r="M1046" s="164" t="e">
        <f t="shared" si="1060"/>
        <v>#N/A</v>
      </c>
      <c r="N1046" s="164" t="e">
        <f t="shared" si="1060"/>
        <v>#N/A</v>
      </c>
      <c r="O1046" s="165" t="e">
        <f t="shared" si="1060"/>
        <v>#N/A</v>
      </c>
      <c r="P1046" s="135" t="e">
        <f t="shared" si="1060"/>
        <v>#N/A</v>
      </c>
      <c r="Q1046" s="164" t="e">
        <f t="shared" si="1060"/>
        <v>#N/A</v>
      </c>
      <c r="R1046" s="164" t="e">
        <f t="shared" si="1060"/>
        <v>#N/A</v>
      </c>
      <c r="S1046" s="164" t="e">
        <f t="shared" si="1060"/>
        <v>#N/A</v>
      </c>
      <c r="T1046" s="164" t="e">
        <f t="shared" si="1060"/>
        <v>#N/A</v>
      </c>
      <c r="U1046" s="164" t="e">
        <f t="shared" si="1060"/>
        <v>#N/A</v>
      </c>
      <c r="V1046" s="135" t="e">
        <f t="shared" si="1060"/>
        <v>#N/A</v>
      </c>
      <c r="W1046" s="135" t="e">
        <f t="shared" si="1060"/>
        <v>#N/A</v>
      </c>
      <c r="X1046" s="135" t="e">
        <f t="shared" si="1060"/>
        <v>#N/A</v>
      </c>
      <c r="Y1046" s="135" t="e">
        <f t="shared" si="1060"/>
        <v>#N/A</v>
      </c>
      <c r="Z1046" s="135" t="e">
        <f t="shared" si="1060"/>
        <v>#N/A</v>
      </c>
      <c r="AA1046" s="135" t="e">
        <f t="shared" si="1060"/>
        <v>#N/A</v>
      </c>
      <c r="AB1046" s="135" t="e">
        <f t="shared" si="1060"/>
        <v>#N/A</v>
      </c>
    </row>
    <row r="1047" spans="1:28" ht="15.5">
      <c r="A1047" s="29" t="s">
        <v>193</v>
      </c>
      <c r="B1047" s="30" t="str">
        <f t="shared" si="0"/>
        <v>PhilippinesMoncada</v>
      </c>
      <c r="C1047" s="29" t="s">
        <v>30</v>
      </c>
      <c r="D1047" s="30" t="s">
        <v>512</v>
      </c>
      <c r="E1047" s="120">
        <v>0.24462200000000001</v>
      </c>
      <c r="F1047" s="181">
        <v>4.9440185999999997E-2</v>
      </c>
      <c r="G1047" s="181">
        <v>9.3931160999999999E-2</v>
      </c>
      <c r="H1047" s="181">
        <v>0.175645041</v>
      </c>
      <c r="I1047" s="120">
        <v>0.31240600000000002</v>
      </c>
      <c r="J1047" s="28" t="s">
        <v>1649</v>
      </c>
      <c r="K1047" s="135" t="e">
        <f t="shared" ref="K1047:AB1047" si="1061">NA()</f>
        <v>#N/A</v>
      </c>
      <c r="L1047" s="135" t="e">
        <f t="shared" si="1061"/>
        <v>#N/A</v>
      </c>
      <c r="M1047" s="164" t="e">
        <f t="shared" si="1061"/>
        <v>#N/A</v>
      </c>
      <c r="N1047" s="164" t="e">
        <f t="shared" si="1061"/>
        <v>#N/A</v>
      </c>
      <c r="O1047" s="165" t="e">
        <f t="shared" si="1061"/>
        <v>#N/A</v>
      </c>
      <c r="P1047" s="135" t="e">
        <f t="shared" si="1061"/>
        <v>#N/A</v>
      </c>
      <c r="Q1047" s="164" t="e">
        <f t="shared" si="1061"/>
        <v>#N/A</v>
      </c>
      <c r="R1047" s="164" t="e">
        <f t="shared" si="1061"/>
        <v>#N/A</v>
      </c>
      <c r="S1047" s="164" t="e">
        <f t="shared" si="1061"/>
        <v>#N/A</v>
      </c>
      <c r="T1047" s="164" t="e">
        <f t="shared" si="1061"/>
        <v>#N/A</v>
      </c>
      <c r="U1047" s="164" t="e">
        <f t="shared" si="1061"/>
        <v>#N/A</v>
      </c>
      <c r="V1047" s="135" t="e">
        <f t="shared" si="1061"/>
        <v>#N/A</v>
      </c>
      <c r="W1047" s="135" t="e">
        <f t="shared" si="1061"/>
        <v>#N/A</v>
      </c>
      <c r="X1047" s="135" t="e">
        <f t="shared" si="1061"/>
        <v>#N/A</v>
      </c>
      <c r="Y1047" s="135" t="e">
        <f t="shared" si="1061"/>
        <v>#N/A</v>
      </c>
      <c r="Z1047" s="135" t="e">
        <f t="shared" si="1061"/>
        <v>#N/A</v>
      </c>
      <c r="AA1047" s="135" t="e">
        <f t="shared" si="1061"/>
        <v>#N/A</v>
      </c>
      <c r="AB1047" s="135" t="e">
        <f t="shared" si="1061"/>
        <v>#N/A</v>
      </c>
    </row>
    <row r="1048" spans="1:28" ht="15.5">
      <c r="A1048" s="29" t="s">
        <v>193</v>
      </c>
      <c r="B1048" s="30" t="str">
        <f t="shared" si="0"/>
        <v>PhilippinesMondragon</v>
      </c>
      <c r="C1048" s="29" t="s">
        <v>30</v>
      </c>
      <c r="D1048" s="30" t="s">
        <v>1071</v>
      </c>
      <c r="E1048" s="120">
        <v>0.22922600000000001</v>
      </c>
      <c r="F1048" s="181">
        <v>6.3368279999999999E-2</v>
      </c>
      <c r="G1048" s="181">
        <v>0.120978154</v>
      </c>
      <c r="H1048" s="181">
        <v>0.213732376</v>
      </c>
      <c r="I1048" s="120">
        <v>0.27232400000000001</v>
      </c>
      <c r="J1048" s="28" t="s">
        <v>1649</v>
      </c>
      <c r="K1048" s="135" t="e">
        <f t="shared" ref="K1048:AB1048" si="1062">NA()</f>
        <v>#N/A</v>
      </c>
      <c r="L1048" s="135" t="e">
        <f t="shared" si="1062"/>
        <v>#N/A</v>
      </c>
      <c r="M1048" s="164" t="e">
        <f t="shared" si="1062"/>
        <v>#N/A</v>
      </c>
      <c r="N1048" s="164" t="e">
        <f t="shared" si="1062"/>
        <v>#N/A</v>
      </c>
      <c r="O1048" s="165" t="e">
        <f t="shared" si="1062"/>
        <v>#N/A</v>
      </c>
      <c r="P1048" s="135" t="e">
        <f t="shared" si="1062"/>
        <v>#N/A</v>
      </c>
      <c r="Q1048" s="164" t="e">
        <f t="shared" si="1062"/>
        <v>#N/A</v>
      </c>
      <c r="R1048" s="164" t="e">
        <f t="shared" si="1062"/>
        <v>#N/A</v>
      </c>
      <c r="S1048" s="164" t="e">
        <f t="shared" si="1062"/>
        <v>#N/A</v>
      </c>
      <c r="T1048" s="164" t="e">
        <f t="shared" si="1062"/>
        <v>#N/A</v>
      </c>
      <c r="U1048" s="164" t="e">
        <f t="shared" si="1062"/>
        <v>#N/A</v>
      </c>
      <c r="V1048" s="135" t="e">
        <f t="shared" si="1062"/>
        <v>#N/A</v>
      </c>
      <c r="W1048" s="135" t="e">
        <f t="shared" si="1062"/>
        <v>#N/A</v>
      </c>
      <c r="X1048" s="135" t="e">
        <f t="shared" si="1062"/>
        <v>#N/A</v>
      </c>
      <c r="Y1048" s="135" t="e">
        <f t="shared" si="1062"/>
        <v>#N/A</v>
      </c>
      <c r="Z1048" s="135" t="e">
        <f t="shared" si="1062"/>
        <v>#N/A</v>
      </c>
      <c r="AA1048" s="135" t="e">
        <f t="shared" si="1062"/>
        <v>#N/A</v>
      </c>
      <c r="AB1048" s="135" t="e">
        <f t="shared" si="1062"/>
        <v>#N/A</v>
      </c>
    </row>
    <row r="1049" spans="1:28" ht="15.5">
      <c r="A1049" s="29" t="s">
        <v>193</v>
      </c>
      <c r="B1049" s="30" t="str">
        <f t="shared" si="0"/>
        <v>PhilippinesMonkayo</v>
      </c>
      <c r="C1049" s="29" t="s">
        <v>30</v>
      </c>
      <c r="D1049" s="30" t="s">
        <v>1367</v>
      </c>
      <c r="E1049" s="120">
        <v>0.23796700000000001</v>
      </c>
      <c r="F1049" s="181">
        <v>5.3588739000000003E-2</v>
      </c>
      <c r="G1049" s="181">
        <v>0.106007923</v>
      </c>
      <c r="H1049" s="181">
        <v>0.19961436299999999</v>
      </c>
      <c r="I1049" s="120">
        <v>0.31305100000000002</v>
      </c>
      <c r="J1049" s="28" t="s">
        <v>1649</v>
      </c>
      <c r="K1049" s="135" t="e">
        <f t="shared" ref="K1049:AB1049" si="1063">NA()</f>
        <v>#N/A</v>
      </c>
      <c r="L1049" s="135" t="e">
        <f t="shared" si="1063"/>
        <v>#N/A</v>
      </c>
      <c r="M1049" s="164" t="e">
        <f t="shared" si="1063"/>
        <v>#N/A</v>
      </c>
      <c r="N1049" s="164" t="e">
        <f t="shared" si="1063"/>
        <v>#N/A</v>
      </c>
      <c r="O1049" s="165" t="e">
        <f t="shared" si="1063"/>
        <v>#N/A</v>
      </c>
      <c r="P1049" s="135" t="e">
        <f t="shared" si="1063"/>
        <v>#N/A</v>
      </c>
      <c r="Q1049" s="164" t="e">
        <f t="shared" si="1063"/>
        <v>#N/A</v>
      </c>
      <c r="R1049" s="164" t="e">
        <f t="shared" si="1063"/>
        <v>#N/A</v>
      </c>
      <c r="S1049" s="164" t="e">
        <f t="shared" si="1063"/>
        <v>#N/A</v>
      </c>
      <c r="T1049" s="164" t="e">
        <f t="shared" si="1063"/>
        <v>#N/A</v>
      </c>
      <c r="U1049" s="164" t="e">
        <f t="shared" si="1063"/>
        <v>#N/A</v>
      </c>
      <c r="V1049" s="135" t="e">
        <f t="shared" si="1063"/>
        <v>#N/A</v>
      </c>
      <c r="W1049" s="135" t="e">
        <f t="shared" si="1063"/>
        <v>#N/A</v>
      </c>
      <c r="X1049" s="135" t="e">
        <f t="shared" si="1063"/>
        <v>#N/A</v>
      </c>
      <c r="Y1049" s="135" t="e">
        <f t="shared" si="1063"/>
        <v>#N/A</v>
      </c>
      <c r="Z1049" s="135" t="e">
        <f t="shared" si="1063"/>
        <v>#N/A</v>
      </c>
      <c r="AA1049" s="135" t="e">
        <f t="shared" si="1063"/>
        <v>#N/A</v>
      </c>
      <c r="AB1049" s="135" t="e">
        <f t="shared" si="1063"/>
        <v>#N/A</v>
      </c>
    </row>
    <row r="1050" spans="1:28" ht="15.5">
      <c r="A1050" s="29" t="s">
        <v>193</v>
      </c>
      <c r="B1050" s="30" t="str">
        <f t="shared" si="0"/>
        <v>PhilippinesMonreal</v>
      </c>
      <c r="C1050" s="29" t="s">
        <v>30</v>
      </c>
      <c r="D1050" s="30" t="s">
        <v>770</v>
      </c>
      <c r="E1050" s="120">
        <v>0.20391500000000001</v>
      </c>
      <c r="F1050" s="181">
        <v>7.0376493999999998E-2</v>
      </c>
      <c r="G1050" s="181">
        <v>0.119222965</v>
      </c>
      <c r="H1050" s="181">
        <v>0.17889080900000001</v>
      </c>
      <c r="I1050" s="120">
        <v>0.256519</v>
      </c>
      <c r="J1050" s="28" t="s">
        <v>1649</v>
      </c>
      <c r="K1050" s="135" t="e">
        <f t="shared" ref="K1050:AB1050" si="1064">NA()</f>
        <v>#N/A</v>
      </c>
      <c r="L1050" s="135" t="e">
        <f t="shared" si="1064"/>
        <v>#N/A</v>
      </c>
      <c r="M1050" s="164" t="e">
        <f t="shared" si="1064"/>
        <v>#N/A</v>
      </c>
      <c r="N1050" s="164" t="e">
        <f t="shared" si="1064"/>
        <v>#N/A</v>
      </c>
      <c r="O1050" s="165" t="e">
        <f t="shared" si="1064"/>
        <v>#N/A</v>
      </c>
      <c r="P1050" s="135" t="e">
        <f t="shared" si="1064"/>
        <v>#N/A</v>
      </c>
      <c r="Q1050" s="164" t="e">
        <f t="shared" si="1064"/>
        <v>#N/A</v>
      </c>
      <c r="R1050" s="164" t="e">
        <f t="shared" si="1064"/>
        <v>#N/A</v>
      </c>
      <c r="S1050" s="164" t="e">
        <f t="shared" si="1064"/>
        <v>#N/A</v>
      </c>
      <c r="T1050" s="164" t="e">
        <f t="shared" si="1064"/>
        <v>#N/A</v>
      </c>
      <c r="U1050" s="164" t="e">
        <f t="shared" si="1064"/>
        <v>#N/A</v>
      </c>
      <c r="V1050" s="135" t="e">
        <f t="shared" si="1064"/>
        <v>#N/A</v>
      </c>
      <c r="W1050" s="135" t="e">
        <f t="shared" si="1064"/>
        <v>#N/A</v>
      </c>
      <c r="X1050" s="135" t="e">
        <f t="shared" si="1064"/>
        <v>#N/A</v>
      </c>
      <c r="Y1050" s="135" t="e">
        <f t="shared" si="1064"/>
        <v>#N/A</v>
      </c>
      <c r="Z1050" s="135" t="e">
        <f t="shared" si="1064"/>
        <v>#N/A</v>
      </c>
      <c r="AA1050" s="135" t="e">
        <f t="shared" si="1064"/>
        <v>#N/A</v>
      </c>
      <c r="AB1050" s="135" t="e">
        <f t="shared" si="1064"/>
        <v>#N/A</v>
      </c>
    </row>
    <row r="1051" spans="1:28" ht="15.5">
      <c r="A1051" s="29" t="s">
        <v>193</v>
      </c>
      <c r="B1051" s="30" t="str">
        <f t="shared" si="0"/>
        <v>PhilippinesMontevista</v>
      </c>
      <c r="C1051" s="29" t="s">
        <v>30</v>
      </c>
      <c r="D1051" s="30" t="s">
        <v>1368</v>
      </c>
      <c r="E1051" s="120">
        <v>0.23438400000000001</v>
      </c>
      <c r="F1051" s="181">
        <v>5.3402278999999997E-2</v>
      </c>
      <c r="G1051" s="181">
        <v>0.10124468</v>
      </c>
      <c r="H1051" s="181">
        <v>0.19374914200000001</v>
      </c>
      <c r="I1051" s="120">
        <v>0.322633</v>
      </c>
      <c r="J1051" s="28" t="s">
        <v>1649</v>
      </c>
      <c r="K1051" s="135" t="e">
        <f t="shared" ref="K1051:AB1051" si="1065">NA()</f>
        <v>#N/A</v>
      </c>
      <c r="L1051" s="135" t="e">
        <f t="shared" si="1065"/>
        <v>#N/A</v>
      </c>
      <c r="M1051" s="164" t="e">
        <f t="shared" si="1065"/>
        <v>#N/A</v>
      </c>
      <c r="N1051" s="164" t="e">
        <f t="shared" si="1065"/>
        <v>#N/A</v>
      </c>
      <c r="O1051" s="165" t="e">
        <f t="shared" si="1065"/>
        <v>#N/A</v>
      </c>
      <c r="P1051" s="135" t="e">
        <f t="shared" si="1065"/>
        <v>#N/A</v>
      </c>
      <c r="Q1051" s="164" t="e">
        <f t="shared" si="1065"/>
        <v>#N/A</v>
      </c>
      <c r="R1051" s="164" t="e">
        <f t="shared" si="1065"/>
        <v>#N/A</v>
      </c>
      <c r="S1051" s="164" t="e">
        <f t="shared" si="1065"/>
        <v>#N/A</v>
      </c>
      <c r="T1051" s="164" t="e">
        <f t="shared" si="1065"/>
        <v>#N/A</v>
      </c>
      <c r="U1051" s="164" t="e">
        <f t="shared" si="1065"/>
        <v>#N/A</v>
      </c>
      <c r="V1051" s="135" t="e">
        <f t="shared" si="1065"/>
        <v>#N/A</v>
      </c>
      <c r="W1051" s="135" t="e">
        <f t="shared" si="1065"/>
        <v>#N/A</v>
      </c>
      <c r="X1051" s="135" t="e">
        <f t="shared" si="1065"/>
        <v>#N/A</v>
      </c>
      <c r="Y1051" s="135" t="e">
        <f t="shared" si="1065"/>
        <v>#N/A</v>
      </c>
      <c r="Z1051" s="135" t="e">
        <f t="shared" si="1065"/>
        <v>#N/A</v>
      </c>
      <c r="AA1051" s="135" t="e">
        <f t="shared" si="1065"/>
        <v>#N/A</v>
      </c>
      <c r="AB1051" s="135" t="e">
        <f t="shared" si="1065"/>
        <v>#N/A</v>
      </c>
    </row>
    <row r="1052" spans="1:28" ht="15.5">
      <c r="A1052" s="29" t="s">
        <v>193</v>
      </c>
      <c r="B1052" s="30" t="str">
        <f t="shared" si="0"/>
        <v>PhilippinesMorong</v>
      </c>
      <c r="C1052" s="29" t="s">
        <v>30</v>
      </c>
      <c r="D1052" s="30" t="s">
        <v>425</v>
      </c>
      <c r="E1052" s="120">
        <v>0.25662600000000002</v>
      </c>
      <c r="F1052" s="181">
        <v>4.7682887E-2</v>
      </c>
      <c r="G1052" s="181">
        <v>9.2957202000000003E-2</v>
      </c>
      <c r="H1052" s="181">
        <v>0.18565309799999999</v>
      </c>
      <c r="I1052" s="120">
        <v>0.31963599999999998</v>
      </c>
      <c r="J1052" s="28" t="s">
        <v>1649</v>
      </c>
      <c r="K1052" s="135" t="e">
        <f t="shared" ref="K1052:AB1052" si="1066">NA()</f>
        <v>#N/A</v>
      </c>
      <c r="L1052" s="135" t="e">
        <f t="shared" si="1066"/>
        <v>#N/A</v>
      </c>
      <c r="M1052" s="164" t="e">
        <f t="shared" si="1066"/>
        <v>#N/A</v>
      </c>
      <c r="N1052" s="164" t="e">
        <f t="shared" si="1066"/>
        <v>#N/A</v>
      </c>
      <c r="O1052" s="165" t="e">
        <f t="shared" si="1066"/>
        <v>#N/A</v>
      </c>
      <c r="P1052" s="135" t="e">
        <f t="shared" si="1066"/>
        <v>#N/A</v>
      </c>
      <c r="Q1052" s="164" t="e">
        <f t="shared" si="1066"/>
        <v>#N/A</v>
      </c>
      <c r="R1052" s="164" t="e">
        <f t="shared" si="1066"/>
        <v>#N/A</v>
      </c>
      <c r="S1052" s="164" t="e">
        <f t="shared" si="1066"/>
        <v>#N/A</v>
      </c>
      <c r="T1052" s="164" t="e">
        <f t="shared" si="1066"/>
        <v>#N/A</v>
      </c>
      <c r="U1052" s="164" t="e">
        <f t="shared" si="1066"/>
        <v>#N/A</v>
      </c>
      <c r="V1052" s="135" t="e">
        <f t="shared" si="1066"/>
        <v>#N/A</v>
      </c>
      <c r="W1052" s="135" t="e">
        <f t="shared" si="1066"/>
        <v>#N/A</v>
      </c>
      <c r="X1052" s="135" t="e">
        <f t="shared" si="1066"/>
        <v>#N/A</v>
      </c>
      <c r="Y1052" s="135" t="e">
        <f t="shared" si="1066"/>
        <v>#N/A</v>
      </c>
      <c r="Z1052" s="135" t="e">
        <f t="shared" si="1066"/>
        <v>#N/A</v>
      </c>
      <c r="AA1052" s="135" t="e">
        <f t="shared" si="1066"/>
        <v>#N/A</v>
      </c>
      <c r="AB1052" s="135" t="e">
        <f t="shared" si="1066"/>
        <v>#N/A</v>
      </c>
    </row>
    <row r="1053" spans="1:28" ht="15.5">
      <c r="A1053" s="29" t="s">
        <v>193</v>
      </c>
      <c r="B1053" s="30" t="str">
        <f t="shared" si="0"/>
        <v>PhilippinesMotiong</v>
      </c>
      <c r="C1053" s="29" t="s">
        <v>30</v>
      </c>
      <c r="D1053" s="30" t="s">
        <v>1090</v>
      </c>
      <c r="E1053" s="120">
        <v>0.225851</v>
      </c>
      <c r="F1053" s="181">
        <v>6.4198996999999994E-2</v>
      </c>
      <c r="G1053" s="181">
        <v>0.12219583000000001</v>
      </c>
      <c r="H1053" s="181">
        <v>0.210939562</v>
      </c>
      <c r="I1053" s="120">
        <v>0.28602499999999997</v>
      </c>
      <c r="J1053" s="28" t="s">
        <v>1649</v>
      </c>
      <c r="K1053" s="135" t="e">
        <f t="shared" ref="K1053:AB1053" si="1067">NA()</f>
        <v>#N/A</v>
      </c>
      <c r="L1053" s="135" t="e">
        <f t="shared" si="1067"/>
        <v>#N/A</v>
      </c>
      <c r="M1053" s="164" t="e">
        <f t="shared" si="1067"/>
        <v>#N/A</v>
      </c>
      <c r="N1053" s="164" t="e">
        <f t="shared" si="1067"/>
        <v>#N/A</v>
      </c>
      <c r="O1053" s="165" t="e">
        <f t="shared" si="1067"/>
        <v>#N/A</v>
      </c>
      <c r="P1053" s="135" t="e">
        <f t="shared" si="1067"/>
        <v>#N/A</v>
      </c>
      <c r="Q1053" s="164" t="e">
        <f t="shared" si="1067"/>
        <v>#N/A</v>
      </c>
      <c r="R1053" s="164" t="e">
        <f t="shared" si="1067"/>
        <v>#N/A</v>
      </c>
      <c r="S1053" s="164" t="e">
        <f t="shared" si="1067"/>
        <v>#N/A</v>
      </c>
      <c r="T1053" s="164" t="e">
        <f t="shared" si="1067"/>
        <v>#N/A</v>
      </c>
      <c r="U1053" s="164" t="e">
        <f t="shared" si="1067"/>
        <v>#N/A</v>
      </c>
      <c r="V1053" s="135" t="e">
        <f t="shared" si="1067"/>
        <v>#N/A</v>
      </c>
      <c r="W1053" s="135" t="e">
        <f t="shared" si="1067"/>
        <v>#N/A</v>
      </c>
      <c r="X1053" s="135" t="e">
        <f t="shared" si="1067"/>
        <v>#N/A</v>
      </c>
      <c r="Y1053" s="135" t="e">
        <f t="shared" si="1067"/>
        <v>#N/A</v>
      </c>
      <c r="Z1053" s="135" t="e">
        <f t="shared" si="1067"/>
        <v>#N/A</v>
      </c>
      <c r="AA1053" s="135" t="e">
        <f t="shared" si="1067"/>
        <v>#N/A</v>
      </c>
      <c r="AB1053" s="135" t="e">
        <f t="shared" si="1067"/>
        <v>#N/A</v>
      </c>
    </row>
    <row r="1054" spans="1:28" ht="15.5">
      <c r="A1054" s="29" t="s">
        <v>193</v>
      </c>
      <c r="B1054" s="30" t="str">
        <f t="shared" si="0"/>
        <v>PhilippinesMulanay</v>
      </c>
      <c r="C1054" s="29" t="s">
        <v>30</v>
      </c>
      <c r="D1054" s="30" t="s">
        <v>644</v>
      </c>
      <c r="E1054" s="120">
        <v>0.23592399999999999</v>
      </c>
      <c r="F1054" s="181">
        <v>6.0501101000000002E-2</v>
      </c>
      <c r="G1054" s="181">
        <v>0.11255012</v>
      </c>
      <c r="H1054" s="181">
        <v>0.189691847</v>
      </c>
      <c r="I1054" s="120">
        <v>0.28643000000000002</v>
      </c>
      <c r="J1054" s="28" t="s">
        <v>1649</v>
      </c>
      <c r="K1054" s="135" t="e">
        <f t="shared" ref="K1054:AB1054" si="1068">NA()</f>
        <v>#N/A</v>
      </c>
      <c r="L1054" s="135" t="e">
        <f t="shared" si="1068"/>
        <v>#N/A</v>
      </c>
      <c r="M1054" s="164" t="e">
        <f t="shared" si="1068"/>
        <v>#N/A</v>
      </c>
      <c r="N1054" s="164" t="e">
        <f t="shared" si="1068"/>
        <v>#N/A</v>
      </c>
      <c r="O1054" s="165" t="e">
        <f t="shared" si="1068"/>
        <v>#N/A</v>
      </c>
      <c r="P1054" s="135" t="e">
        <f t="shared" si="1068"/>
        <v>#N/A</v>
      </c>
      <c r="Q1054" s="164" t="e">
        <f t="shared" si="1068"/>
        <v>#N/A</v>
      </c>
      <c r="R1054" s="164" t="e">
        <f t="shared" si="1068"/>
        <v>#N/A</v>
      </c>
      <c r="S1054" s="164" t="e">
        <f t="shared" si="1068"/>
        <v>#N/A</v>
      </c>
      <c r="T1054" s="164" t="e">
        <f t="shared" si="1068"/>
        <v>#N/A</v>
      </c>
      <c r="U1054" s="164" t="e">
        <f t="shared" si="1068"/>
        <v>#N/A</v>
      </c>
      <c r="V1054" s="135" t="e">
        <f t="shared" si="1068"/>
        <v>#N/A</v>
      </c>
      <c r="W1054" s="135" t="e">
        <f t="shared" si="1068"/>
        <v>#N/A</v>
      </c>
      <c r="X1054" s="135" t="e">
        <f t="shared" si="1068"/>
        <v>#N/A</v>
      </c>
      <c r="Y1054" s="135" t="e">
        <f t="shared" si="1068"/>
        <v>#N/A</v>
      </c>
      <c r="Z1054" s="135" t="e">
        <f t="shared" si="1068"/>
        <v>#N/A</v>
      </c>
      <c r="AA1054" s="135" t="e">
        <f t="shared" si="1068"/>
        <v>#N/A</v>
      </c>
      <c r="AB1054" s="135" t="e">
        <f t="shared" si="1068"/>
        <v>#N/A</v>
      </c>
    </row>
    <row r="1055" spans="1:28" ht="15.5">
      <c r="A1055" s="29" t="s">
        <v>193</v>
      </c>
      <c r="B1055" s="30" t="str">
        <f t="shared" si="0"/>
        <v>PhilippinesMulondo</v>
      </c>
      <c r="C1055" s="29" t="s">
        <v>30</v>
      </c>
      <c r="D1055" s="30" t="s">
        <v>1583</v>
      </c>
      <c r="E1055" s="120">
        <v>0.22624</v>
      </c>
      <c r="F1055" s="181">
        <v>7.5807555999999998E-2</v>
      </c>
      <c r="G1055" s="181">
        <v>0.125101139</v>
      </c>
      <c r="H1055" s="181">
        <v>0.17047364200000001</v>
      </c>
      <c r="I1055" s="120">
        <v>0.20669699999999999</v>
      </c>
      <c r="J1055" s="28" t="s">
        <v>1649</v>
      </c>
      <c r="K1055" s="135" t="e">
        <f t="shared" ref="K1055:AB1055" si="1069">NA()</f>
        <v>#N/A</v>
      </c>
      <c r="L1055" s="135" t="e">
        <f t="shared" si="1069"/>
        <v>#N/A</v>
      </c>
      <c r="M1055" s="164" t="e">
        <f t="shared" si="1069"/>
        <v>#N/A</v>
      </c>
      <c r="N1055" s="164" t="e">
        <f t="shared" si="1069"/>
        <v>#N/A</v>
      </c>
      <c r="O1055" s="165" t="e">
        <f t="shared" si="1069"/>
        <v>#N/A</v>
      </c>
      <c r="P1055" s="135" t="e">
        <f t="shared" si="1069"/>
        <v>#N/A</v>
      </c>
      <c r="Q1055" s="164" t="e">
        <f t="shared" si="1069"/>
        <v>#N/A</v>
      </c>
      <c r="R1055" s="164" t="e">
        <f t="shared" si="1069"/>
        <v>#N/A</v>
      </c>
      <c r="S1055" s="164" t="e">
        <f t="shared" si="1069"/>
        <v>#N/A</v>
      </c>
      <c r="T1055" s="164" t="e">
        <f t="shared" si="1069"/>
        <v>#N/A</v>
      </c>
      <c r="U1055" s="164" t="e">
        <f t="shared" si="1069"/>
        <v>#N/A</v>
      </c>
      <c r="V1055" s="135" t="e">
        <f t="shared" si="1069"/>
        <v>#N/A</v>
      </c>
      <c r="W1055" s="135" t="e">
        <f t="shared" si="1069"/>
        <v>#N/A</v>
      </c>
      <c r="X1055" s="135" t="e">
        <f t="shared" si="1069"/>
        <v>#N/A</v>
      </c>
      <c r="Y1055" s="135" t="e">
        <f t="shared" si="1069"/>
        <v>#N/A</v>
      </c>
      <c r="Z1055" s="135" t="e">
        <f t="shared" si="1069"/>
        <v>#N/A</v>
      </c>
      <c r="AA1055" s="135" t="e">
        <f t="shared" si="1069"/>
        <v>#N/A</v>
      </c>
      <c r="AB1055" s="135" t="e">
        <f t="shared" si="1069"/>
        <v>#N/A</v>
      </c>
    </row>
    <row r="1056" spans="1:28" ht="15.5">
      <c r="A1056" s="29" t="s">
        <v>193</v>
      </c>
      <c r="B1056" s="30" t="str">
        <f t="shared" si="0"/>
        <v>PhilippinesMunai</v>
      </c>
      <c r="C1056" s="29" t="s">
        <v>30</v>
      </c>
      <c r="D1056" s="30" t="s">
        <v>1246</v>
      </c>
      <c r="E1056" s="120">
        <v>0.25044699999999998</v>
      </c>
      <c r="F1056" s="181">
        <v>7.0481908999999995E-2</v>
      </c>
      <c r="G1056" s="181">
        <v>0.12807448499999999</v>
      </c>
      <c r="H1056" s="181">
        <v>0.19622115100000001</v>
      </c>
      <c r="I1056" s="120">
        <v>0.23234199999999999</v>
      </c>
      <c r="J1056" s="28" t="s">
        <v>1649</v>
      </c>
      <c r="K1056" s="135" t="e">
        <f t="shared" ref="K1056:AB1056" si="1070">NA()</f>
        <v>#N/A</v>
      </c>
      <c r="L1056" s="135" t="e">
        <f t="shared" si="1070"/>
        <v>#N/A</v>
      </c>
      <c r="M1056" s="164" t="e">
        <f t="shared" si="1070"/>
        <v>#N/A</v>
      </c>
      <c r="N1056" s="164" t="e">
        <f t="shared" si="1070"/>
        <v>#N/A</v>
      </c>
      <c r="O1056" s="165" t="e">
        <f t="shared" si="1070"/>
        <v>#N/A</v>
      </c>
      <c r="P1056" s="135" t="e">
        <f t="shared" si="1070"/>
        <v>#N/A</v>
      </c>
      <c r="Q1056" s="164" t="e">
        <f t="shared" si="1070"/>
        <v>#N/A</v>
      </c>
      <c r="R1056" s="164" t="e">
        <f t="shared" si="1070"/>
        <v>#N/A</v>
      </c>
      <c r="S1056" s="164" t="e">
        <f t="shared" si="1070"/>
        <v>#N/A</v>
      </c>
      <c r="T1056" s="164" t="e">
        <f t="shared" si="1070"/>
        <v>#N/A</v>
      </c>
      <c r="U1056" s="164" t="e">
        <f t="shared" si="1070"/>
        <v>#N/A</v>
      </c>
      <c r="V1056" s="135" t="e">
        <f t="shared" si="1070"/>
        <v>#N/A</v>
      </c>
      <c r="W1056" s="135" t="e">
        <f t="shared" si="1070"/>
        <v>#N/A</v>
      </c>
      <c r="X1056" s="135" t="e">
        <f t="shared" si="1070"/>
        <v>#N/A</v>
      </c>
      <c r="Y1056" s="135" t="e">
        <f t="shared" si="1070"/>
        <v>#N/A</v>
      </c>
      <c r="Z1056" s="135" t="e">
        <f t="shared" si="1070"/>
        <v>#N/A</v>
      </c>
      <c r="AA1056" s="135" t="e">
        <f t="shared" si="1070"/>
        <v>#N/A</v>
      </c>
      <c r="AB1056" s="135" t="e">
        <f t="shared" si="1070"/>
        <v>#N/A</v>
      </c>
    </row>
    <row r="1057" spans="1:28" ht="15.5">
      <c r="A1057" s="29" t="s">
        <v>193</v>
      </c>
      <c r="B1057" s="30" t="str">
        <f t="shared" si="0"/>
        <v>PhilippinesMurcia</v>
      </c>
      <c r="C1057" s="29" t="s">
        <v>30</v>
      </c>
      <c r="D1057" s="30" t="s">
        <v>1844</v>
      </c>
      <c r="E1057" s="120">
        <v>0.23891000000000001</v>
      </c>
      <c r="F1057" s="181">
        <v>5.3465540999999998E-2</v>
      </c>
      <c r="G1057" s="181">
        <v>0.100644637</v>
      </c>
      <c r="H1057" s="181">
        <v>0.18875329099999999</v>
      </c>
      <c r="I1057" s="120">
        <v>0.30388999999999999</v>
      </c>
      <c r="J1057" s="28" t="s">
        <v>1649</v>
      </c>
      <c r="K1057" s="135" t="e">
        <f t="shared" ref="K1057:AB1057" si="1071">NA()</f>
        <v>#N/A</v>
      </c>
      <c r="L1057" s="135" t="e">
        <f t="shared" si="1071"/>
        <v>#N/A</v>
      </c>
      <c r="M1057" s="164" t="e">
        <f t="shared" si="1071"/>
        <v>#N/A</v>
      </c>
      <c r="N1057" s="164" t="e">
        <f t="shared" si="1071"/>
        <v>#N/A</v>
      </c>
      <c r="O1057" s="165" t="e">
        <f t="shared" si="1071"/>
        <v>#N/A</v>
      </c>
      <c r="P1057" s="135" t="e">
        <f t="shared" si="1071"/>
        <v>#N/A</v>
      </c>
      <c r="Q1057" s="164" t="e">
        <f t="shared" si="1071"/>
        <v>#N/A</v>
      </c>
      <c r="R1057" s="164" t="e">
        <f t="shared" si="1071"/>
        <v>#N/A</v>
      </c>
      <c r="S1057" s="164" t="e">
        <f t="shared" si="1071"/>
        <v>#N/A</v>
      </c>
      <c r="T1057" s="164" t="e">
        <f t="shared" si="1071"/>
        <v>#N/A</v>
      </c>
      <c r="U1057" s="164" t="e">
        <f t="shared" si="1071"/>
        <v>#N/A</v>
      </c>
      <c r="V1057" s="135" t="e">
        <f t="shared" si="1071"/>
        <v>#N/A</v>
      </c>
      <c r="W1057" s="135" t="e">
        <f t="shared" si="1071"/>
        <v>#N/A</v>
      </c>
      <c r="X1057" s="135" t="e">
        <f t="shared" si="1071"/>
        <v>#N/A</v>
      </c>
      <c r="Y1057" s="135" t="e">
        <f t="shared" si="1071"/>
        <v>#N/A</v>
      </c>
      <c r="Z1057" s="135" t="e">
        <f t="shared" si="1071"/>
        <v>#N/A</v>
      </c>
      <c r="AA1057" s="135" t="e">
        <f t="shared" si="1071"/>
        <v>#N/A</v>
      </c>
      <c r="AB1057" s="135" t="e">
        <f t="shared" si="1071"/>
        <v>#N/A</v>
      </c>
    </row>
    <row r="1058" spans="1:28" ht="15.5">
      <c r="A1058" s="29" t="s">
        <v>193</v>
      </c>
      <c r="B1058" s="30" t="str">
        <f t="shared" si="0"/>
        <v>PhilippinesMutia</v>
      </c>
      <c r="C1058" s="29" t="s">
        <v>30</v>
      </c>
      <c r="D1058" s="30" t="s">
        <v>1139</v>
      </c>
      <c r="E1058" s="120">
        <v>0.24568000000000001</v>
      </c>
      <c r="F1058" s="181">
        <v>4.9230769000000001E-2</v>
      </c>
      <c r="G1058" s="181">
        <v>0.101301775</v>
      </c>
      <c r="H1058" s="181">
        <v>0.20639053299999999</v>
      </c>
      <c r="I1058" s="120">
        <v>0.33333299999999999</v>
      </c>
      <c r="J1058" s="28" t="s">
        <v>1649</v>
      </c>
      <c r="K1058" s="135" t="e">
        <f t="shared" ref="K1058:AB1058" si="1072">NA()</f>
        <v>#N/A</v>
      </c>
      <c r="L1058" s="135" t="e">
        <f t="shared" si="1072"/>
        <v>#N/A</v>
      </c>
      <c r="M1058" s="164" t="e">
        <f t="shared" si="1072"/>
        <v>#N/A</v>
      </c>
      <c r="N1058" s="164" t="e">
        <f t="shared" si="1072"/>
        <v>#N/A</v>
      </c>
      <c r="O1058" s="165" t="e">
        <f t="shared" si="1072"/>
        <v>#N/A</v>
      </c>
      <c r="P1058" s="135" t="e">
        <f t="shared" si="1072"/>
        <v>#N/A</v>
      </c>
      <c r="Q1058" s="164" t="e">
        <f t="shared" si="1072"/>
        <v>#N/A</v>
      </c>
      <c r="R1058" s="164" t="e">
        <f t="shared" si="1072"/>
        <v>#N/A</v>
      </c>
      <c r="S1058" s="164" t="e">
        <f t="shared" si="1072"/>
        <v>#N/A</v>
      </c>
      <c r="T1058" s="164" t="e">
        <f t="shared" si="1072"/>
        <v>#N/A</v>
      </c>
      <c r="U1058" s="164" t="e">
        <f t="shared" si="1072"/>
        <v>#N/A</v>
      </c>
      <c r="V1058" s="135" t="e">
        <f t="shared" si="1072"/>
        <v>#N/A</v>
      </c>
      <c r="W1058" s="135" t="e">
        <f t="shared" si="1072"/>
        <v>#N/A</v>
      </c>
      <c r="X1058" s="135" t="e">
        <f t="shared" si="1072"/>
        <v>#N/A</v>
      </c>
      <c r="Y1058" s="135" t="e">
        <f t="shared" si="1072"/>
        <v>#N/A</v>
      </c>
      <c r="Z1058" s="135" t="e">
        <f t="shared" si="1072"/>
        <v>#N/A</v>
      </c>
      <c r="AA1058" s="135" t="e">
        <f t="shared" si="1072"/>
        <v>#N/A</v>
      </c>
      <c r="AB1058" s="135" t="e">
        <f t="shared" si="1072"/>
        <v>#N/A</v>
      </c>
    </row>
    <row r="1059" spans="1:28" ht="15.5">
      <c r="A1059" s="29" t="s">
        <v>193</v>
      </c>
      <c r="B1059" s="30" t="str">
        <f t="shared" si="0"/>
        <v>PhilippinesNaawan</v>
      </c>
      <c r="C1059" s="29" t="s">
        <v>30</v>
      </c>
      <c r="D1059" s="30" t="s">
        <v>1321</v>
      </c>
      <c r="E1059" s="120">
        <v>0.24673500000000001</v>
      </c>
      <c r="F1059" s="181">
        <v>5.0393627000000003E-2</v>
      </c>
      <c r="G1059" s="181">
        <v>0.104747089</v>
      </c>
      <c r="H1059" s="181">
        <v>0.20129166100000001</v>
      </c>
      <c r="I1059" s="120">
        <v>0.30773600000000001</v>
      </c>
      <c r="J1059" s="28" t="s">
        <v>1649</v>
      </c>
      <c r="K1059" s="135" t="e">
        <f t="shared" ref="K1059:AB1059" si="1073">NA()</f>
        <v>#N/A</v>
      </c>
      <c r="L1059" s="135" t="e">
        <f t="shared" si="1073"/>
        <v>#N/A</v>
      </c>
      <c r="M1059" s="164" t="e">
        <f t="shared" si="1073"/>
        <v>#N/A</v>
      </c>
      <c r="N1059" s="164" t="e">
        <f t="shared" si="1073"/>
        <v>#N/A</v>
      </c>
      <c r="O1059" s="165" t="e">
        <f t="shared" si="1073"/>
        <v>#N/A</v>
      </c>
      <c r="P1059" s="135" t="e">
        <f t="shared" si="1073"/>
        <v>#N/A</v>
      </c>
      <c r="Q1059" s="164" t="e">
        <f t="shared" si="1073"/>
        <v>#N/A</v>
      </c>
      <c r="R1059" s="164" t="e">
        <f t="shared" si="1073"/>
        <v>#N/A</v>
      </c>
      <c r="S1059" s="164" t="e">
        <f t="shared" si="1073"/>
        <v>#N/A</v>
      </c>
      <c r="T1059" s="164" t="e">
        <f t="shared" si="1073"/>
        <v>#N/A</v>
      </c>
      <c r="U1059" s="164" t="e">
        <f t="shared" si="1073"/>
        <v>#N/A</v>
      </c>
      <c r="V1059" s="135" t="e">
        <f t="shared" si="1073"/>
        <v>#N/A</v>
      </c>
      <c r="W1059" s="135" t="e">
        <f t="shared" si="1073"/>
        <v>#N/A</v>
      </c>
      <c r="X1059" s="135" t="e">
        <f t="shared" si="1073"/>
        <v>#N/A</v>
      </c>
      <c r="Y1059" s="135" t="e">
        <f t="shared" si="1073"/>
        <v>#N/A</v>
      </c>
      <c r="Z1059" s="135" t="e">
        <f t="shared" si="1073"/>
        <v>#N/A</v>
      </c>
      <c r="AA1059" s="135" t="e">
        <f t="shared" si="1073"/>
        <v>#N/A</v>
      </c>
      <c r="AB1059" s="135" t="e">
        <f t="shared" si="1073"/>
        <v>#N/A</v>
      </c>
    </row>
    <row r="1060" spans="1:28" ht="15.5">
      <c r="A1060" s="29" t="s">
        <v>193</v>
      </c>
      <c r="B1060" s="30" t="str">
        <f t="shared" si="0"/>
        <v>PhilippinesNabas</v>
      </c>
      <c r="C1060" s="29" t="s">
        <v>30</v>
      </c>
      <c r="D1060" s="30" t="s">
        <v>805</v>
      </c>
      <c r="E1060" s="120">
        <v>0.23982400000000001</v>
      </c>
      <c r="F1060" s="181">
        <v>5.1488952999999997E-2</v>
      </c>
      <c r="G1060" s="181">
        <v>0.102127076</v>
      </c>
      <c r="H1060" s="181">
        <v>0.20310141300000001</v>
      </c>
      <c r="I1060" s="120">
        <v>0.30489899999999998</v>
      </c>
      <c r="J1060" s="28" t="s">
        <v>1649</v>
      </c>
      <c r="K1060" s="135" t="e">
        <f t="shared" ref="K1060:AB1060" si="1074">NA()</f>
        <v>#N/A</v>
      </c>
      <c r="L1060" s="135" t="e">
        <f t="shared" si="1074"/>
        <v>#N/A</v>
      </c>
      <c r="M1060" s="164" t="e">
        <f t="shared" si="1074"/>
        <v>#N/A</v>
      </c>
      <c r="N1060" s="164" t="e">
        <f t="shared" si="1074"/>
        <v>#N/A</v>
      </c>
      <c r="O1060" s="165" t="e">
        <f t="shared" si="1074"/>
        <v>#N/A</v>
      </c>
      <c r="P1060" s="135" t="e">
        <f t="shared" si="1074"/>
        <v>#N/A</v>
      </c>
      <c r="Q1060" s="164" t="e">
        <f t="shared" si="1074"/>
        <v>#N/A</v>
      </c>
      <c r="R1060" s="164" t="e">
        <f t="shared" si="1074"/>
        <v>#N/A</v>
      </c>
      <c r="S1060" s="164" t="e">
        <f t="shared" si="1074"/>
        <v>#N/A</v>
      </c>
      <c r="T1060" s="164" t="e">
        <f t="shared" si="1074"/>
        <v>#N/A</v>
      </c>
      <c r="U1060" s="164" t="e">
        <f t="shared" si="1074"/>
        <v>#N/A</v>
      </c>
      <c r="V1060" s="135" t="e">
        <f t="shared" si="1074"/>
        <v>#N/A</v>
      </c>
      <c r="W1060" s="135" t="e">
        <f t="shared" si="1074"/>
        <v>#N/A</v>
      </c>
      <c r="X1060" s="135" t="e">
        <f t="shared" si="1074"/>
        <v>#N/A</v>
      </c>
      <c r="Y1060" s="135" t="e">
        <f t="shared" si="1074"/>
        <v>#N/A</v>
      </c>
      <c r="Z1060" s="135" t="e">
        <f t="shared" si="1074"/>
        <v>#N/A</v>
      </c>
      <c r="AA1060" s="135" t="e">
        <f t="shared" si="1074"/>
        <v>#N/A</v>
      </c>
      <c r="AB1060" s="135" t="e">
        <f t="shared" si="1074"/>
        <v>#N/A</v>
      </c>
    </row>
    <row r="1061" spans="1:28" ht="15.5">
      <c r="A1061" s="29" t="s">
        <v>193</v>
      </c>
      <c r="B1061" s="30" t="str">
        <f t="shared" si="0"/>
        <v>PhilippinesNabua</v>
      </c>
      <c r="C1061" s="29" t="s">
        <v>30</v>
      </c>
      <c r="D1061" s="30" t="s">
        <v>733</v>
      </c>
      <c r="E1061" s="120">
        <v>0.23676</v>
      </c>
      <c r="F1061" s="181">
        <v>5.7383694999999998E-2</v>
      </c>
      <c r="G1061" s="181">
        <v>0.110654076</v>
      </c>
      <c r="H1061" s="181">
        <v>0.19367145999999999</v>
      </c>
      <c r="I1061" s="120">
        <v>0.29245100000000002</v>
      </c>
      <c r="J1061" s="28" t="s">
        <v>1649</v>
      </c>
      <c r="K1061" s="135" t="e">
        <f t="shared" ref="K1061:AB1061" si="1075">NA()</f>
        <v>#N/A</v>
      </c>
      <c r="L1061" s="135" t="e">
        <f t="shared" si="1075"/>
        <v>#N/A</v>
      </c>
      <c r="M1061" s="164" t="e">
        <f t="shared" si="1075"/>
        <v>#N/A</v>
      </c>
      <c r="N1061" s="164" t="e">
        <f t="shared" si="1075"/>
        <v>#N/A</v>
      </c>
      <c r="O1061" s="165" t="e">
        <f t="shared" si="1075"/>
        <v>#N/A</v>
      </c>
      <c r="P1061" s="135" t="e">
        <f t="shared" si="1075"/>
        <v>#N/A</v>
      </c>
      <c r="Q1061" s="164" t="e">
        <f t="shared" si="1075"/>
        <v>#N/A</v>
      </c>
      <c r="R1061" s="164" t="e">
        <f t="shared" si="1075"/>
        <v>#N/A</v>
      </c>
      <c r="S1061" s="164" t="e">
        <f t="shared" si="1075"/>
        <v>#N/A</v>
      </c>
      <c r="T1061" s="164" t="e">
        <f t="shared" si="1075"/>
        <v>#N/A</v>
      </c>
      <c r="U1061" s="164" t="e">
        <f t="shared" si="1075"/>
        <v>#N/A</v>
      </c>
      <c r="V1061" s="135" t="e">
        <f t="shared" si="1075"/>
        <v>#N/A</v>
      </c>
      <c r="W1061" s="135" t="e">
        <f t="shared" si="1075"/>
        <v>#N/A</v>
      </c>
      <c r="X1061" s="135" t="e">
        <f t="shared" si="1075"/>
        <v>#N/A</v>
      </c>
      <c r="Y1061" s="135" t="e">
        <f t="shared" si="1075"/>
        <v>#N/A</v>
      </c>
      <c r="Z1061" s="135" t="e">
        <f t="shared" si="1075"/>
        <v>#N/A</v>
      </c>
      <c r="AA1061" s="135" t="e">
        <f t="shared" si="1075"/>
        <v>#N/A</v>
      </c>
      <c r="AB1061" s="135" t="e">
        <f t="shared" si="1075"/>
        <v>#N/A</v>
      </c>
    </row>
    <row r="1062" spans="1:28" ht="15.5">
      <c r="A1062" s="29" t="s">
        <v>193</v>
      </c>
      <c r="B1062" s="30" t="str">
        <f t="shared" si="0"/>
        <v>PhilippinesNabunturan (Capital)</v>
      </c>
      <c r="C1062" s="29" t="s">
        <v>30</v>
      </c>
      <c r="D1062" s="30" t="s">
        <v>1369</v>
      </c>
      <c r="E1062" s="120">
        <v>0.24920300000000001</v>
      </c>
      <c r="F1062" s="181">
        <v>4.9055135E-2</v>
      </c>
      <c r="G1062" s="181">
        <v>9.4097332000000006E-2</v>
      </c>
      <c r="H1062" s="181">
        <v>0.18885132700000001</v>
      </c>
      <c r="I1062" s="120">
        <v>0.32758999999999999</v>
      </c>
      <c r="J1062" s="28" t="s">
        <v>1649</v>
      </c>
      <c r="K1062" s="135" t="e">
        <f t="shared" ref="K1062:AB1062" si="1076">NA()</f>
        <v>#N/A</v>
      </c>
      <c r="L1062" s="135" t="e">
        <f t="shared" si="1076"/>
        <v>#N/A</v>
      </c>
      <c r="M1062" s="164" t="e">
        <f t="shared" si="1076"/>
        <v>#N/A</v>
      </c>
      <c r="N1062" s="164" t="e">
        <f t="shared" si="1076"/>
        <v>#N/A</v>
      </c>
      <c r="O1062" s="165" t="e">
        <f t="shared" si="1076"/>
        <v>#N/A</v>
      </c>
      <c r="P1062" s="135" t="e">
        <f t="shared" si="1076"/>
        <v>#N/A</v>
      </c>
      <c r="Q1062" s="164" t="e">
        <f t="shared" si="1076"/>
        <v>#N/A</v>
      </c>
      <c r="R1062" s="164" t="e">
        <f t="shared" si="1076"/>
        <v>#N/A</v>
      </c>
      <c r="S1062" s="164" t="e">
        <f t="shared" si="1076"/>
        <v>#N/A</v>
      </c>
      <c r="T1062" s="164" t="e">
        <f t="shared" si="1076"/>
        <v>#N/A</v>
      </c>
      <c r="U1062" s="164" t="e">
        <f t="shared" si="1076"/>
        <v>#N/A</v>
      </c>
      <c r="V1062" s="135" t="e">
        <f t="shared" si="1076"/>
        <v>#N/A</v>
      </c>
      <c r="W1062" s="135" t="e">
        <f t="shared" si="1076"/>
        <v>#N/A</v>
      </c>
      <c r="X1062" s="135" t="e">
        <f t="shared" si="1076"/>
        <v>#N/A</v>
      </c>
      <c r="Y1062" s="135" t="e">
        <f t="shared" si="1076"/>
        <v>#N/A</v>
      </c>
      <c r="Z1062" s="135" t="e">
        <f t="shared" si="1076"/>
        <v>#N/A</v>
      </c>
      <c r="AA1062" s="135" t="e">
        <f t="shared" si="1076"/>
        <v>#N/A</v>
      </c>
      <c r="AB1062" s="135" t="e">
        <f t="shared" si="1076"/>
        <v>#N/A</v>
      </c>
    </row>
    <row r="1063" spans="1:28" ht="15.5">
      <c r="A1063" s="29" t="s">
        <v>193</v>
      </c>
      <c r="B1063" s="30" t="str">
        <f t="shared" si="0"/>
        <v>PhilippinesNaga</v>
      </c>
      <c r="C1063" s="29" t="s">
        <v>30</v>
      </c>
      <c r="D1063" s="30" t="s">
        <v>1193</v>
      </c>
      <c r="E1063" s="120">
        <v>0.23355899999999999</v>
      </c>
      <c r="F1063" s="181">
        <v>5.7799569000000002E-2</v>
      </c>
      <c r="G1063" s="181">
        <v>0.10574104300000001</v>
      </c>
      <c r="H1063" s="181">
        <v>0.192155032</v>
      </c>
      <c r="I1063" s="120">
        <v>0.29216300000000001</v>
      </c>
      <c r="J1063" s="28" t="s">
        <v>1649</v>
      </c>
      <c r="K1063" s="135" t="e">
        <f t="shared" ref="K1063:AB1063" si="1077">NA()</f>
        <v>#N/A</v>
      </c>
      <c r="L1063" s="135" t="e">
        <f t="shared" si="1077"/>
        <v>#N/A</v>
      </c>
      <c r="M1063" s="164" t="e">
        <f t="shared" si="1077"/>
        <v>#N/A</v>
      </c>
      <c r="N1063" s="164" t="e">
        <f t="shared" si="1077"/>
        <v>#N/A</v>
      </c>
      <c r="O1063" s="165" t="e">
        <f t="shared" si="1077"/>
        <v>#N/A</v>
      </c>
      <c r="P1063" s="135" t="e">
        <f t="shared" si="1077"/>
        <v>#N/A</v>
      </c>
      <c r="Q1063" s="164" t="e">
        <f t="shared" si="1077"/>
        <v>#N/A</v>
      </c>
      <c r="R1063" s="164" t="e">
        <f t="shared" si="1077"/>
        <v>#N/A</v>
      </c>
      <c r="S1063" s="164" t="e">
        <f t="shared" si="1077"/>
        <v>#N/A</v>
      </c>
      <c r="T1063" s="164" t="e">
        <f t="shared" si="1077"/>
        <v>#N/A</v>
      </c>
      <c r="U1063" s="164" t="e">
        <f t="shared" si="1077"/>
        <v>#N/A</v>
      </c>
      <c r="V1063" s="135" t="e">
        <f t="shared" si="1077"/>
        <v>#N/A</v>
      </c>
      <c r="W1063" s="135" t="e">
        <f t="shared" si="1077"/>
        <v>#N/A</v>
      </c>
      <c r="X1063" s="135" t="e">
        <f t="shared" si="1077"/>
        <v>#N/A</v>
      </c>
      <c r="Y1063" s="135" t="e">
        <f t="shared" si="1077"/>
        <v>#N/A</v>
      </c>
      <c r="Z1063" s="135" t="e">
        <f t="shared" si="1077"/>
        <v>#N/A</v>
      </c>
      <c r="AA1063" s="135" t="e">
        <f t="shared" si="1077"/>
        <v>#N/A</v>
      </c>
      <c r="AB1063" s="135" t="e">
        <f t="shared" si="1077"/>
        <v>#N/A</v>
      </c>
    </row>
    <row r="1064" spans="1:28" ht="15.5">
      <c r="A1064" s="29" t="s">
        <v>193</v>
      </c>
      <c r="B1064" s="30" t="str">
        <f t="shared" si="0"/>
        <v>PhilippinesNaga City</v>
      </c>
      <c r="C1064" s="29" t="s">
        <v>30</v>
      </c>
      <c r="D1064" s="30" t="s">
        <v>734</v>
      </c>
      <c r="E1064" s="120">
        <v>0.27314899999999998</v>
      </c>
      <c r="F1064" s="181">
        <v>5.0121682000000001E-2</v>
      </c>
      <c r="G1064" s="181">
        <v>0.10731468399999999</v>
      </c>
      <c r="H1064" s="181">
        <v>0.21136411199999999</v>
      </c>
      <c r="I1064" s="120">
        <v>0.30086299999999999</v>
      </c>
      <c r="J1064" s="28" t="s">
        <v>1649</v>
      </c>
      <c r="K1064" s="135" t="e">
        <f t="shared" ref="K1064:AB1064" si="1078">NA()</f>
        <v>#N/A</v>
      </c>
      <c r="L1064" s="135" t="e">
        <f t="shared" si="1078"/>
        <v>#N/A</v>
      </c>
      <c r="M1064" s="164" t="e">
        <f t="shared" si="1078"/>
        <v>#N/A</v>
      </c>
      <c r="N1064" s="164" t="e">
        <f t="shared" si="1078"/>
        <v>#N/A</v>
      </c>
      <c r="O1064" s="165" t="e">
        <f t="shared" si="1078"/>
        <v>#N/A</v>
      </c>
      <c r="P1064" s="135" t="e">
        <f t="shared" si="1078"/>
        <v>#N/A</v>
      </c>
      <c r="Q1064" s="164" t="e">
        <f t="shared" si="1078"/>
        <v>#N/A</v>
      </c>
      <c r="R1064" s="164" t="e">
        <f t="shared" si="1078"/>
        <v>#N/A</v>
      </c>
      <c r="S1064" s="164" t="e">
        <f t="shared" si="1078"/>
        <v>#N/A</v>
      </c>
      <c r="T1064" s="164" t="e">
        <f t="shared" si="1078"/>
        <v>#N/A</v>
      </c>
      <c r="U1064" s="164" t="e">
        <f t="shared" si="1078"/>
        <v>#N/A</v>
      </c>
      <c r="V1064" s="135" t="e">
        <f t="shared" si="1078"/>
        <v>#N/A</v>
      </c>
      <c r="W1064" s="135" t="e">
        <f t="shared" si="1078"/>
        <v>#N/A</v>
      </c>
      <c r="X1064" s="135" t="e">
        <f t="shared" si="1078"/>
        <v>#N/A</v>
      </c>
      <c r="Y1064" s="135" t="e">
        <f t="shared" si="1078"/>
        <v>#N/A</v>
      </c>
      <c r="Z1064" s="135" t="e">
        <f t="shared" si="1078"/>
        <v>#N/A</v>
      </c>
      <c r="AA1064" s="135" t="e">
        <f t="shared" si="1078"/>
        <v>#N/A</v>
      </c>
      <c r="AB1064" s="135" t="e">
        <f t="shared" si="1078"/>
        <v>#N/A</v>
      </c>
    </row>
    <row r="1065" spans="1:28" ht="15.5">
      <c r="A1065" s="29" t="s">
        <v>193</v>
      </c>
      <c r="B1065" s="30" t="str">
        <f t="shared" si="0"/>
        <v>PhilippinesNagbukel</v>
      </c>
      <c r="C1065" s="29" t="s">
        <v>30</v>
      </c>
      <c r="D1065" s="30" t="s">
        <v>233</v>
      </c>
      <c r="E1065" s="120">
        <v>0.24757599999999999</v>
      </c>
      <c r="F1065" s="181">
        <v>3.7649742999999999E-2</v>
      </c>
      <c r="G1065" s="181">
        <v>7.7200988999999998E-2</v>
      </c>
      <c r="H1065" s="181">
        <v>0.17436775099999999</v>
      </c>
      <c r="I1065" s="120">
        <v>0.33276299999999998</v>
      </c>
      <c r="J1065" s="28" t="s">
        <v>1649</v>
      </c>
      <c r="K1065" s="135" t="e">
        <f t="shared" ref="K1065:AB1065" si="1079">NA()</f>
        <v>#N/A</v>
      </c>
      <c r="L1065" s="135" t="e">
        <f t="shared" si="1079"/>
        <v>#N/A</v>
      </c>
      <c r="M1065" s="164" t="e">
        <f t="shared" si="1079"/>
        <v>#N/A</v>
      </c>
      <c r="N1065" s="164" t="e">
        <f t="shared" si="1079"/>
        <v>#N/A</v>
      </c>
      <c r="O1065" s="165" t="e">
        <f t="shared" si="1079"/>
        <v>#N/A</v>
      </c>
      <c r="P1065" s="135" t="e">
        <f t="shared" si="1079"/>
        <v>#N/A</v>
      </c>
      <c r="Q1065" s="164" t="e">
        <f t="shared" si="1079"/>
        <v>#N/A</v>
      </c>
      <c r="R1065" s="164" t="e">
        <f t="shared" si="1079"/>
        <v>#N/A</v>
      </c>
      <c r="S1065" s="164" t="e">
        <f t="shared" si="1079"/>
        <v>#N/A</v>
      </c>
      <c r="T1065" s="164" t="e">
        <f t="shared" si="1079"/>
        <v>#N/A</v>
      </c>
      <c r="U1065" s="164" t="e">
        <f t="shared" si="1079"/>
        <v>#N/A</v>
      </c>
      <c r="V1065" s="135" t="e">
        <f t="shared" si="1079"/>
        <v>#N/A</v>
      </c>
      <c r="W1065" s="135" t="e">
        <f t="shared" si="1079"/>
        <v>#N/A</v>
      </c>
      <c r="X1065" s="135" t="e">
        <f t="shared" si="1079"/>
        <v>#N/A</v>
      </c>
      <c r="Y1065" s="135" t="e">
        <f t="shared" si="1079"/>
        <v>#N/A</v>
      </c>
      <c r="Z1065" s="135" t="e">
        <f t="shared" si="1079"/>
        <v>#N/A</v>
      </c>
      <c r="AA1065" s="135" t="e">
        <f t="shared" si="1079"/>
        <v>#N/A</v>
      </c>
      <c r="AB1065" s="135" t="e">
        <f t="shared" si="1079"/>
        <v>#N/A</v>
      </c>
    </row>
    <row r="1066" spans="1:28" ht="15.5">
      <c r="A1066" s="29" t="s">
        <v>193</v>
      </c>
      <c r="B1066" s="30" t="str">
        <f t="shared" si="0"/>
        <v>PhilippinesNagcarlan</v>
      </c>
      <c r="C1066" s="29" t="s">
        <v>30</v>
      </c>
      <c r="D1066" s="30" t="s">
        <v>615</v>
      </c>
      <c r="E1066" s="120">
        <v>0.25710100000000002</v>
      </c>
      <c r="F1066" s="181">
        <v>4.7211253000000002E-2</v>
      </c>
      <c r="G1066" s="181">
        <v>9.1504511999999996E-2</v>
      </c>
      <c r="H1066" s="181">
        <v>0.17593605800000001</v>
      </c>
      <c r="I1066" s="120">
        <v>0.32097900000000001</v>
      </c>
      <c r="J1066" s="28" t="s">
        <v>1649</v>
      </c>
      <c r="K1066" s="135" t="e">
        <f t="shared" ref="K1066:AB1066" si="1080">NA()</f>
        <v>#N/A</v>
      </c>
      <c r="L1066" s="135" t="e">
        <f t="shared" si="1080"/>
        <v>#N/A</v>
      </c>
      <c r="M1066" s="164" t="e">
        <f t="shared" si="1080"/>
        <v>#N/A</v>
      </c>
      <c r="N1066" s="164" t="e">
        <f t="shared" si="1080"/>
        <v>#N/A</v>
      </c>
      <c r="O1066" s="165" t="e">
        <f t="shared" si="1080"/>
        <v>#N/A</v>
      </c>
      <c r="P1066" s="135" t="e">
        <f t="shared" si="1080"/>
        <v>#N/A</v>
      </c>
      <c r="Q1066" s="164" t="e">
        <f t="shared" si="1080"/>
        <v>#N/A</v>
      </c>
      <c r="R1066" s="164" t="e">
        <f t="shared" si="1080"/>
        <v>#N/A</v>
      </c>
      <c r="S1066" s="164" t="e">
        <f t="shared" si="1080"/>
        <v>#N/A</v>
      </c>
      <c r="T1066" s="164" t="e">
        <f t="shared" si="1080"/>
        <v>#N/A</v>
      </c>
      <c r="U1066" s="164" t="e">
        <f t="shared" si="1080"/>
        <v>#N/A</v>
      </c>
      <c r="V1066" s="135" t="e">
        <f t="shared" si="1080"/>
        <v>#N/A</v>
      </c>
      <c r="W1066" s="135" t="e">
        <f t="shared" si="1080"/>
        <v>#N/A</v>
      </c>
      <c r="X1066" s="135" t="e">
        <f t="shared" si="1080"/>
        <v>#N/A</v>
      </c>
      <c r="Y1066" s="135" t="e">
        <f t="shared" si="1080"/>
        <v>#N/A</v>
      </c>
      <c r="Z1066" s="135" t="e">
        <f t="shared" si="1080"/>
        <v>#N/A</v>
      </c>
      <c r="AA1066" s="135" t="e">
        <f t="shared" si="1080"/>
        <v>#N/A</v>
      </c>
      <c r="AB1066" s="135" t="e">
        <f t="shared" si="1080"/>
        <v>#N/A</v>
      </c>
    </row>
    <row r="1067" spans="1:28" ht="15.5">
      <c r="A1067" s="29" t="s">
        <v>193</v>
      </c>
      <c r="B1067" s="30" t="str">
        <f t="shared" si="0"/>
        <v>PhilippinesNagtipunan</v>
      </c>
      <c r="C1067" s="29" t="s">
        <v>30</v>
      </c>
      <c r="D1067" s="30" t="s">
        <v>415</v>
      </c>
      <c r="E1067" s="120">
        <v>0.24399599999999999</v>
      </c>
      <c r="F1067" s="181">
        <v>5.5867825000000003E-2</v>
      </c>
      <c r="G1067" s="181">
        <v>0.10381536399999999</v>
      </c>
      <c r="H1067" s="181">
        <v>0.19860330400000001</v>
      </c>
      <c r="I1067" s="120">
        <v>0.31613000000000002</v>
      </c>
      <c r="J1067" s="28" t="s">
        <v>1649</v>
      </c>
      <c r="K1067" s="135" t="e">
        <f t="shared" ref="K1067:AB1067" si="1081">NA()</f>
        <v>#N/A</v>
      </c>
      <c r="L1067" s="135" t="e">
        <f t="shared" si="1081"/>
        <v>#N/A</v>
      </c>
      <c r="M1067" s="164" t="e">
        <f t="shared" si="1081"/>
        <v>#N/A</v>
      </c>
      <c r="N1067" s="164" t="e">
        <f t="shared" si="1081"/>
        <v>#N/A</v>
      </c>
      <c r="O1067" s="165" t="e">
        <f t="shared" si="1081"/>
        <v>#N/A</v>
      </c>
      <c r="P1067" s="135" t="e">
        <f t="shared" si="1081"/>
        <v>#N/A</v>
      </c>
      <c r="Q1067" s="164" t="e">
        <f t="shared" si="1081"/>
        <v>#N/A</v>
      </c>
      <c r="R1067" s="164" t="e">
        <f t="shared" si="1081"/>
        <v>#N/A</v>
      </c>
      <c r="S1067" s="164" t="e">
        <f t="shared" si="1081"/>
        <v>#N/A</v>
      </c>
      <c r="T1067" s="164" t="e">
        <f t="shared" si="1081"/>
        <v>#N/A</v>
      </c>
      <c r="U1067" s="164" t="e">
        <f t="shared" si="1081"/>
        <v>#N/A</v>
      </c>
      <c r="V1067" s="135" t="e">
        <f t="shared" si="1081"/>
        <v>#N/A</v>
      </c>
      <c r="W1067" s="135" t="e">
        <f t="shared" si="1081"/>
        <v>#N/A</v>
      </c>
      <c r="X1067" s="135" t="e">
        <f t="shared" si="1081"/>
        <v>#N/A</v>
      </c>
      <c r="Y1067" s="135" t="e">
        <f t="shared" si="1081"/>
        <v>#N/A</v>
      </c>
      <c r="Z1067" s="135" t="e">
        <f t="shared" si="1081"/>
        <v>#N/A</v>
      </c>
      <c r="AA1067" s="135" t="e">
        <f t="shared" si="1081"/>
        <v>#N/A</v>
      </c>
      <c r="AB1067" s="135" t="e">
        <f t="shared" si="1081"/>
        <v>#N/A</v>
      </c>
    </row>
    <row r="1068" spans="1:28" ht="15.5">
      <c r="A1068" s="29" t="s">
        <v>193</v>
      </c>
      <c r="B1068" s="30" t="str">
        <f t="shared" si="0"/>
        <v>PhilippinesNaguilian</v>
      </c>
      <c r="C1068" s="29" t="s">
        <v>30</v>
      </c>
      <c r="D1068" s="30" t="s">
        <v>266</v>
      </c>
      <c r="E1068" s="120">
        <v>0.25472899999999998</v>
      </c>
      <c r="F1068" s="181">
        <v>4.5725300000000003E-2</v>
      </c>
      <c r="G1068" s="181">
        <v>9.0289469999999997E-2</v>
      </c>
      <c r="H1068" s="181">
        <v>0.18182134899999999</v>
      </c>
      <c r="I1068" s="120">
        <v>0.33066699999999999</v>
      </c>
      <c r="J1068" s="28" t="s">
        <v>1649</v>
      </c>
      <c r="K1068" s="135" t="e">
        <f t="shared" ref="K1068:AB1068" si="1082">NA()</f>
        <v>#N/A</v>
      </c>
      <c r="L1068" s="135" t="e">
        <f t="shared" si="1082"/>
        <v>#N/A</v>
      </c>
      <c r="M1068" s="164" t="e">
        <f t="shared" si="1082"/>
        <v>#N/A</v>
      </c>
      <c r="N1068" s="164" t="e">
        <f t="shared" si="1082"/>
        <v>#N/A</v>
      </c>
      <c r="O1068" s="165" t="e">
        <f t="shared" si="1082"/>
        <v>#N/A</v>
      </c>
      <c r="P1068" s="135" t="e">
        <f t="shared" si="1082"/>
        <v>#N/A</v>
      </c>
      <c r="Q1068" s="164" t="e">
        <f t="shared" si="1082"/>
        <v>#N/A</v>
      </c>
      <c r="R1068" s="164" t="e">
        <f t="shared" si="1082"/>
        <v>#N/A</v>
      </c>
      <c r="S1068" s="164" t="e">
        <f t="shared" si="1082"/>
        <v>#N/A</v>
      </c>
      <c r="T1068" s="164" t="e">
        <f t="shared" si="1082"/>
        <v>#N/A</v>
      </c>
      <c r="U1068" s="164" t="e">
        <f t="shared" si="1082"/>
        <v>#N/A</v>
      </c>
      <c r="V1068" s="135" t="e">
        <f t="shared" si="1082"/>
        <v>#N/A</v>
      </c>
      <c r="W1068" s="135" t="e">
        <f t="shared" si="1082"/>
        <v>#N/A</v>
      </c>
      <c r="X1068" s="135" t="e">
        <f t="shared" si="1082"/>
        <v>#N/A</v>
      </c>
      <c r="Y1068" s="135" t="e">
        <f t="shared" si="1082"/>
        <v>#N/A</v>
      </c>
      <c r="Z1068" s="135" t="e">
        <f t="shared" si="1082"/>
        <v>#N/A</v>
      </c>
      <c r="AA1068" s="135" t="e">
        <f t="shared" si="1082"/>
        <v>#N/A</v>
      </c>
      <c r="AB1068" s="135" t="e">
        <f t="shared" si="1082"/>
        <v>#N/A</v>
      </c>
    </row>
    <row r="1069" spans="1:28" ht="15.5">
      <c r="A1069" s="29" t="s">
        <v>193</v>
      </c>
      <c r="B1069" s="30" t="str">
        <f t="shared" si="0"/>
        <v>PhilippinesNaic</v>
      </c>
      <c r="C1069" s="29" t="s">
        <v>30</v>
      </c>
      <c r="D1069" s="30" t="s">
        <v>588</v>
      </c>
      <c r="E1069" s="120">
        <v>0.27068599999999998</v>
      </c>
      <c r="F1069" s="181">
        <v>4.9105461000000003E-2</v>
      </c>
      <c r="G1069" s="181">
        <v>9.4388715999999998E-2</v>
      </c>
      <c r="H1069" s="181">
        <v>0.18193155899999999</v>
      </c>
      <c r="I1069" s="120">
        <v>0.31523299999999999</v>
      </c>
      <c r="J1069" s="28" t="s">
        <v>1649</v>
      </c>
      <c r="K1069" s="135" t="e">
        <f t="shared" ref="K1069:AB1069" si="1083">NA()</f>
        <v>#N/A</v>
      </c>
      <c r="L1069" s="135" t="e">
        <f t="shared" si="1083"/>
        <v>#N/A</v>
      </c>
      <c r="M1069" s="164" t="e">
        <f t="shared" si="1083"/>
        <v>#N/A</v>
      </c>
      <c r="N1069" s="164" t="e">
        <f t="shared" si="1083"/>
        <v>#N/A</v>
      </c>
      <c r="O1069" s="165" t="e">
        <f t="shared" si="1083"/>
        <v>#N/A</v>
      </c>
      <c r="P1069" s="135" t="e">
        <f t="shared" si="1083"/>
        <v>#N/A</v>
      </c>
      <c r="Q1069" s="164" t="e">
        <f t="shared" si="1083"/>
        <v>#N/A</v>
      </c>
      <c r="R1069" s="164" t="e">
        <f t="shared" si="1083"/>
        <v>#N/A</v>
      </c>
      <c r="S1069" s="164" t="e">
        <f t="shared" si="1083"/>
        <v>#N/A</v>
      </c>
      <c r="T1069" s="164" t="e">
        <f t="shared" si="1083"/>
        <v>#N/A</v>
      </c>
      <c r="U1069" s="164" t="e">
        <f t="shared" si="1083"/>
        <v>#N/A</v>
      </c>
      <c r="V1069" s="135" t="e">
        <f t="shared" si="1083"/>
        <v>#N/A</v>
      </c>
      <c r="W1069" s="135" t="e">
        <f t="shared" si="1083"/>
        <v>#N/A</v>
      </c>
      <c r="X1069" s="135" t="e">
        <f t="shared" si="1083"/>
        <v>#N/A</v>
      </c>
      <c r="Y1069" s="135" t="e">
        <f t="shared" si="1083"/>
        <v>#N/A</v>
      </c>
      <c r="Z1069" s="135" t="e">
        <f t="shared" si="1083"/>
        <v>#N/A</v>
      </c>
      <c r="AA1069" s="135" t="e">
        <f t="shared" si="1083"/>
        <v>#N/A</v>
      </c>
      <c r="AB1069" s="135" t="e">
        <f t="shared" si="1083"/>
        <v>#N/A</v>
      </c>
    </row>
    <row r="1070" spans="1:28" ht="15.5">
      <c r="A1070" s="29" t="s">
        <v>193</v>
      </c>
      <c r="B1070" s="30" t="str">
        <f t="shared" si="0"/>
        <v>PhilippinesNampicuan</v>
      </c>
      <c r="C1070" s="29" t="s">
        <v>30</v>
      </c>
      <c r="D1070" s="30" t="s">
        <v>472</v>
      </c>
      <c r="E1070" s="120">
        <v>0.26033200000000001</v>
      </c>
      <c r="F1070" s="181">
        <v>4.0858632999999998E-2</v>
      </c>
      <c r="G1070" s="181">
        <v>7.9978600999999996E-2</v>
      </c>
      <c r="H1070" s="181">
        <v>0.17868128899999999</v>
      </c>
      <c r="I1070" s="120">
        <v>0.33583000000000002</v>
      </c>
      <c r="J1070" s="28" t="s">
        <v>1649</v>
      </c>
      <c r="K1070" s="135" t="e">
        <f t="shared" ref="K1070:AB1070" si="1084">NA()</f>
        <v>#N/A</v>
      </c>
      <c r="L1070" s="135" t="e">
        <f t="shared" si="1084"/>
        <v>#N/A</v>
      </c>
      <c r="M1070" s="164" t="e">
        <f t="shared" si="1084"/>
        <v>#N/A</v>
      </c>
      <c r="N1070" s="164" t="e">
        <f t="shared" si="1084"/>
        <v>#N/A</v>
      </c>
      <c r="O1070" s="165" t="e">
        <f t="shared" si="1084"/>
        <v>#N/A</v>
      </c>
      <c r="P1070" s="135" t="e">
        <f t="shared" si="1084"/>
        <v>#N/A</v>
      </c>
      <c r="Q1070" s="164" t="e">
        <f t="shared" si="1084"/>
        <v>#N/A</v>
      </c>
      <c r="R1070" s="164" t="e">
        <f t="shared" si="1084"/>
        <v>#N/A</v>
      </c>
      <c r="S1070" s="164" t="e">
        <f t="shared" si="1084"/>
        <v>#N/A</v>
      </c>
      <c r="T1070" s="164" t="e">
        <f t="shared" si="1084"/>
        <v>#N/A</v>
      </c>
      <c r="U1070" s="164" t="e">
        <f t="shared" si="1084"/>
        <v>#N/A</v>
      </c>
      <c r="V1070" s="135" t="e">
        <f t="shared" si="1084"/>
        <v>#N/A</v>
      </c>
      <c r="W1070" s="135" t="e">
        <f t="shared" si="1084"/>
        <v>#N/A</v>
      </c>
      <c r="X1070" s="135" t="e">
        <f t="shared" si="1084"/>
        <v>#N/A</v>
      </c>
      <c r="Y1070" s="135" t="e">
        <f t="shared" si="1084"/>
        <v>#N/A</v>
      </c>
      <c r="Z1070" s="135" t="e">
        <f t="shared" si="1084"/>
        <v>#N/A</v>
      </c>
      <c r="AA1070" s="135" t="e">
        <f t="shared" si="1084"/>
        <v>#N/A</v>
      </c>
      <c r="AB1070" s="135" t="e">
        <f t="shared" si="1084"/>
        <v>#N/A</v>
      </c>
    </row>
    <row r="1071" spans="1:28" ht="15.5">
      <c r="A1071" s="29" t="s">
        <v>193</v>
      </c>
      <c r="B1071" s="30" t="str">
        <f t="shared" si="0"/>
        <v>PhilippinesNarra</v>
      </c>
      <c r="C1071" s="29" t="s">
        <v>30</v>
      </c>
      <c r="D1071" s="30" t="s">
        <v>1809</v>
      </c>
      <c r="E1071" s="120">
        <v>0.23993300000000001</v>
      </c>
      <c r="F1071" s="181">
        <v>5.4649510999999998E-2</v>
      </c>
      <c r="G1071" s="181">
        <v>0.104613998</v>
      </c>
      <c r="H1071" s="181">
        <v>0.19335627999999999</v>
      </c>
      <c r="I1071" s="120">
        <v>0.30152200000000001</v>
      </c>
      <c r="J1071" s="28" t="s">
        <v>1649</v>
      </c>
      <c r="K1071" s="135" t="e">
        <f t="shared" ref="K1071:AB1071" si="1085">NA()</f>
        <v>#N/A</v>
      </c>
      <c r="L1071" s="135" t="e">
        <f t="shared" si="1085"/>
        <v>#N/A</v>
      </c>
      <c r="M1071" s="164" t="e">
        <f t="shared" si="1085"/>
        <v>#N/A</v>
      </c>
      <c r="N1071" s="164" t="e">
        <f t="shared" si="1085"/>
        <v>#N/A</v>
      </c>
      <c r="O1071" s="165" t="e">
        <f t="shared" si="1085"/>
        <v>#N/A</v>
      </c>
      <c r="P1071" s="135" t="e">
        <f t="shared" si="1085"/>
        <v>#N/A</v>
      </c>
      <c r="Q1071" s="164" t="e">
        <f t="shared" si="1085"/>
        <v>#N/A</v>
      </c>
      <c r="R1071" s="164" t="e">
        <f t="shared" si="1085"/>
        <v>#N/A</v>
      </c>
      <c r="S1071" s="164" t="e">
        <f t="shared" si="1085"/>
        <v>#N/A</v>
      </c>
      <c r="T1071" s="164" t="e">
        <f t="shared" si="1085"/>
        <v>#N/A</v>
      </c>
      <c r="U1071" s="164" t="e">
        <f t="shared" si="1085"/>
        <v>#N/A</v>
      </c>
      <c r="V1071" s="135" t="e">
        <f t="shared" si="1085"/>
        <v>#N/A</v>
      </c>
      <c r="W1071" s="135" t="e">
        <f t="shared" si="1085"/>
        <v>#N/A</v>
      </c>
      <c r="X1071" s="135" t="e">
        <f t="shared" si="1085"/>
        <v>#N/A</v>
      </c>
      <c r="Y1071" s="135" t="e">
        <f t="shared" si="1085"/>
        <v>#N/A</v>
      </c>
      <c r="Z1071" s="135" t="e">
        <f t="shared" si="1085"/>
        <v>#N/A</v>
      </c>
      <c r="AA1071" s="135" t="e">
        <f t="shared" si="1085"/>
        <v>#N/A</v>
      </c>
      <c r="AB1071" s="135" t="e">
        <f t="shared" si="1085"/>
        <v>#N/A</v>
      </c>
    </row>
    <row r="1072" spans="1:28" ht="15.5">
      <c r="A1072" s="29" t="s">
        <v>193</v>
      </c>
      <c r="B1072" s="30" t="str">
        <f t="shared" si="0"/>
        <v>PhilippinesNarvacan</v>
      </c>
      <c r="C1072" s="29" t="s">
        <v>30</v>
      </c>
      <c r="D1072" s="30" t="s">
        <v>234</v>
      </c>
      <c r="E1072" s="120">
        <v>0.24621599999999999</v>
      </c>
      <c r="F1072" s="181">
        <v>4.5902830999999998E-2</v>
      </c>
      <c r="G1072" s="181">
        <v>8.6397309000000005E-2</v>
      </c>
      <c r="H1072" s="181">
        <v>0.17288551599999999</v>
      </c>
      <c r="I1072" s="120">
        <v>0.33061400000000002</v>
      </c>
      <c r="J1072" s="28" t="s">
        <v>1649</v>
      </c>
      <c r="K1072" s="135" t="e">
        <f t="shared" ref="K1072:AB1072" si="1086">NA()</f>
        <v>#N/A</v>
      </c>
      <c r="L1072" s="135" t="e">
        <f t="shared" si="1086"/>
        <v>#N/A</v>
      </c>
      <c r="M1072" s="164" t="e">
        <f t="shared" si="1086"/>
        <v>#N/A</v>
      </c>
      <c r="N1072" s="164" t="e">
        <f t="shared" si="1086"/>
        <v>#N/A</v>
      </c>
      <c r="O1072" s="165" t="e">
        <f t="shared" si="1086"/>
        <v>#N/A</v>
      </c>
      <c r="P1072" s="135" t="e">
        <f t="shared" si="1086"/>
        <v>#N/A</v>
      </c>
      <c r="Q1072" s="164" t="e">
        <f t="shared" si="1086"/>
        <v>#N/A</v>
      </c>
      <c r="R1072" s="164" t="e">
        <f t="shared" si="1086"/>
        <v>#N/A</v>
      </c>
      <c r="S1072" s="164" t="e">
        <f t="shared" si="1086"/>
        <v>#N/A</v>
      </c>
      <c r="T1072" s="164" t="e">
        <f t="shared" si="1086"/>
        <v>#N/A</v>
      </c>
      <c r="U1072" s="164" t="e">
        <f t="shared" si="1086"/>
        <v>#N/A</v>
      </c>
      <c r="V1072" s="135" t="e">
        <f t="shared" si="1086"/>
        <v>#N/A</v>
      </c>
      <c r="W1072" s="135" t="e">
        <f t="shared" si="1086"/>
        <v>#N/A</v>
      </c>
      <c r="X1072" s="135" t="e">
        <f t="shared" si="1086"/>
        <v>#N/A</v>
      </c>
      <c r="Y1072" s="135" t="e">
        <f t="shared" si="1086"/>
        <v>#N/A</v>
      </c>
      <c r="Z1072" s="135" t="e">
        <f t="shared" si="1086"/>
        <v>#N/A</v>
      </c>
      <c r="AA1072" s="135" t="e">
        <f t="shared" si="1086"/>
        <v>#N/A</v>
      </c>
      <c r="AB1072" s="135" t="e">
        <f t="shared" si="1086"/>
        <v>#N/A</v>
      </c>
    </row>
    <row r="1073" spans="1:28" ht="15.5">
      <c r="A1073" s="29" t="s">
        <v>193</v>
      </c>
      <c r="B1073" s="30" t="str">
        <f t="shared" si="0"/>
        <v>PhilippinesNasipit</v>
      </c>
      <c r="C1073" s="29" t="s">
        <v>30</v>
      </c>
      <c r="D1073" s="30" t="s">
        <v>1699</v>
      </c>
      <c r="E1073" s="120">
        <v>0.236123</v>
      </c>
      <c r="F1073" s="181">
        <v>5.2053293E-2</v>
      </c>
      <c r="G1073" s="181">
        <v>9.9673474999999997E-2</v>
      </c>
      <c r="H1073" s="181">
        <v>0.17904044599999999</v>
      </c>
      <c r="I1073" s="120">
        <v>0.30290499999999998</v>
      </c>
      <c r="J1073" s="28" t="s">
        <v>1649</v>
      </c>
      <c r="K1073" s="135" t="e">
        <f t="shared" ref="K1073:AB1073" si="1087">NA()</f>
        <v>#N/A</v>
      </c>
      <c r="L1073" s="135" t="e">
        <f t="shared" si="1087"/>
        <v>#N/A</v>
      </c>
      <c r="M1073" s="164" t="e">
        <f t="shared" si="1087"/>
        <v>#N/A</v>
      </c>
      <c r="N1073" s="164" t="e">
        <f t="shared" si="1087"/>
        <v>#N/A</v>
      </c>
      <c r="O1073" s="165" t="e">
        <f t="shared" si="1087"/>
        <v>#N/A</v>
      </c>
      <c r="P1073" s="135" t="e">
        <f t="shared" si="1087"/>
        <v>#N/A</v>
      </c>
      <c r="Q1073" s="164" t="e">
        <f t="shared" si="1087"/>
        <v>#N/A</v>
      </c>
      <c r="R1073" s="164" t="e">
        <f t="shared" si="1087"/>
        <v>#N/A</v>
      </c>
      <c r="S1073" s="164" t="e">
        <f t="shared" si="1087"/>
        <v>#N/A</v>
      </c>
      <c r="T1073" s="164" t="e">
        <f t="shared" si="1087"/>
        <v>#N/A</v>
      </c>
      <c r="U1073" s="164" t="e">
        <f t="shared" si="1087"/>
        <v>#N/A</v>
      </c>
      <c r="V1073" s="135" t="e">
        <f t="shared" si="1087"/>
        <v>#N/A</v>
      </c>
      <c r="W1073" s="135" t="e">
        <f t="shared" si="1087"/>
        <v>#N/A</v>
      </c>
      <c r="X1073" s="135" t="e">
        <f t="shared" si="1087"/>
        <v>#N/A</v>
      </c>
      <c r="Y1073" s="135" t="e">
        <f t="shared" si="1087"/>
        <v>#N/A</v>
      </c>
      <c r="Z1073" s="135" t="e">
        <f t="shared" si="1087"/>
        <v>#N/A</v>
      </c>
      <c r="AA1073" s="135" t="e">
        <f t="shared" si="1087"/>
        <v>#N/A</v>
      </c>
      <c r="AB1073" s="135" t="e">
        <f t="shared" si="1087"/>
        <v>#N/A</v>
      </c>
    </row>
    <row r="1074" spans="1:28" ht="15.5">
      <c r="A1074" s="29" t="s">
        <v>193</v>
      </c>
      <c r="B1074" s="30" t="str">
        <f t="shared" si="0"/>
        <v>PhilippinesNasugbu</v>
      </c>
      <c r="C1074" s="29" t="s">
        <v>30</v>
      </c>
      <c r="D1074" s="30" t="s">
        <v>560</v>
      </c>
      <c r="E1074" s="120">
        <v>0.25329400000000002</v>
      </c>
      <c r="F1074" s="181">
        <v>5.0942116000000003E-2</v>
      </c>
      <c r="G1074" s="181">
        <v>0.100131978</v>
      </c>
      <c r="H1074" s="181">
        <v>0.190302208</v>
      </c>
      <c r="I1074" s="120">
        <v>0.30438500000000002</v>
      </c>
      <c r="J1074" s="28" t="s">
        <v>1649</v>
      </c>
      <c r="K1074" s="135" t="e">
        <f t="shared" ref="K1074:AB1074" si="1088">NA()</f>
        <v>#N/A</v>
      </c>
      <c r="L1074" s="135" t="e">
        <f t="shared" si="1088"/>
        <v>#N/A</v>
      </c>
      <c r="M1074" s="164" t="e">
        <f t="shared" si="1088"/>
        <v>#N/A</v>
      </c>
      <c r="N1074" s="164" t="e">
        <f t="shared" si="1088"/>
        <v>#N/A</v>
      </c>
      <c r="O1074" s="165" t="e">
        <f t="shared" si="1088"/>
        <v>#N/A</v>
      </c>
      <c r="P1074" s="135" t="e">
        <f t="shared" si="1088"/>
        <v>#N/A</v>
      </c>
      <c r="Q1074" s="164" t="e">
        <f t="shared" si="1088"/>
        <v>#N/A</v>
      </c>
      <c r="R1074" s="164" t="e">
        <f t="shared" si="1088"/>
        <v>#N/A</v>
      </c>
      <c r="S1074" s="164" t="e">
        <f t="shared" si="1088"/>
        <v>#N/A</v>
      </c>
      <c r="T1074" s="164" t="e">
        <f t="shared" si="1088"/>
        <v>#N/A</v>
      </c>
      <c r="U1074" s="164" t="e">
        <f t="shared" si="1088"/>
        <v>#N/A</v>
      </c>
      <c r="V1074" s="135" t="e">
        <f t="shared" si="1088"/>
        <v>#N/A</v>
      </c>
      <c r="W1074" s="135" t="e">
        <f t="shared" si="1088"/>
        <v>#N/A</v>
      </c>
      <c r="X1074" s="135" t="e">
        <f t="shared" si="1088"/>
        <v>#N/A</v>
      </c>
      <c r="Y1074" s="135" t="e">
        <f t="shared" si="1088"/>
        <v>#N/A</v>
      </c>
      <c r="Z1074" s="135" t="e">
        <f t="shared" si="1088"/>
        <v>#N/A</v>
      </c>
      <c r="AA1074" s="135" t="e">
        <f t="shared" si="1088"/>
        <v>#N/A</v>
      </c>
      <c r="AB1074" s="135" t="e">
        <f t="shared" si="1088"/>
        <v>#N/A</v>
      </c>
    </row>
    <row r="1075" spans="1:28" ht="15.5">
      <c r="A1075" s="29" t="s">
        <v>193</v>
      </c>
      <c r="B1075" s="30" t="str">
        <f t="shared" si="0"/>
        <v>PhilippinesNatividad</v>
      </c>
      <c r="C1075" s="29" t="s">
        <v>30</v>
      </c>
      <c r="D1075" s="30" t="s">
        <v>306</v>
      </c>
      <c r="E1075" s="120">
        <v>0.24359</v>
      </c>
      <c r="F1075" s="181">
        <v>5.1318983999999998E-2</v>
      </c>
      <c r="G1075" s="181">
        <v>9.4407176999999995E-2</v>
      </c>
      <c r="H1075" s="181">
        <v>0.17375200599999999</v>
      </c>
      <c r="I1075" s="120">
        <v>0.31240000000000001</v>
      </c>
      <c r="J1075" s="28" t="s">
        <v>1649</v>
      </c>
      <c r="K1075" s="135" t="e">
        <f t="shared" ref="K1075:AB1075" si="1089">NA()</f>
        <v>#N/A</v>
      </c>
      <c r="L1075" s="135" t="e">
        <f t="shared" si="1089"/>
        <v>#N/A</v>
      </c>
      <c r="M1075" s="164" t="e">
        <f t="shared" si="1089"/>
        <v>#N/A</v>
      </c>
      <c r="N1075" s="164" t="e">
        <f t="shared" si="1089"/>
        <v>#N/A</v>
      </c>
      <c r="O1075" s="165" t="e">
        <f t="shared" si="1089"/>
        <v>#N/A</v>
      </c>
      <c r="P1075" s="135" t="e">
        <f t="shared" si="1089"/>
        <v>#N/A</v>
      </c>
      <c r="Q1075" s="164" t="e">
        <f t="shared" si="1089"/>
        <v>#N/A</v>
      </c>
      <c r="R1075" s="164" t="e">
        <f t="shared" si="1089"/>
        <v>#N/A</v>
      </c>
      <c r="S1075" s="164" t="e">
        <f t="shared" si="1089"/>
        <v>#N/A</v>
      </c>
      <c r="T1075" s="164" t="e">
        <f t="shared" si="1089"/>
        <v>#N/A</v>
      </c>
      <c r="U1075" s="164" t="e">
        <f t="shared" si="1089"/>
        <v>#N/A</v>
      </c>
      <c r="V1075" s="135" t="e">
        <f t="shared" si="1089"/>
        <v>#N/A</v>
      </c>
      <c r="W1075" s="135" t="e">
        <f t="shared" si="1089"/>
        <v>#N/A</v>
      </c>
      <c r="X1075" s="135" t="e">
        <f t="shared" si="1089"/>
        <v>#N/A</v>
      </c>
      <c r="Y1075" s="135" t="e">
        <f t="shared" si="1089"/>
        <v>#N/A</v>
      </c>
      <c r="Z1075" s="135" t="e">
        <f t="shared" si="1089"/>
        <v>#N/A</v>
      </c>
      <c r="AA1075" s="135" t="e">
        <f t="shared" si="1089"/>
        <v>#N/A</v>
      </c>
      <c r="AB1075" s="135" t="e">
        <f t="shared" si="1089"/>
        <v>#N/A</v>
      </c>
    </row>
    <row r="1076" spans="1:28" ht="15.5">
      <c r="A1076" s="29" t="s">
        <v>193</v>
      </c>
      <c r="B1076" s="30" t="str">
        <f t="shared" si="0"/>
        <v>PhilippinesNatonin</v>
      </c>
      <c r="C1076" s="29" t="s">
        <v>30</v>
      </c>
      <c r="D1076" s="30" t="s">
        <v>1531</v>
      </c>
      <c r="E1076" s="120">
        <v>0.23422899999999999</v>
      </c>
      <c r="F1076" s="181">
        <v>5.0817756999999998E-2</v>
      </c>
      <c r="G1076" s="181">
        <v>9.7254673E-2</v>
      </c>
      <c r="H1076" s="181">
        <v>0.20181074800000001</v>
      </c>
      <c r="I1076" s="120">
        <v>0.32681100000000002</v>
      </c>
      <c r="J1076" s="28" t="s">
        <v>1649</v>
      </c>
      <c r="K1076" s="135" t="e">
        <f t="shared" ref="K1076:AB1076" si="1090">NA()</f>
        <v>#N/A</v>
      </c>
      <c r="L1076" s="135" t="e">
        <f t="shared" si="1090"/>
        <v>#N/A</v>
      </c>
      <c r="M1076" s="164" t="e">
        <f t="shared" si="1090"/>
        <v>#N/A</v>
      </c>
      <c r="N1076" s="164" t="e">
        <f t="shared" si="1090"/>
        <v>#N/A</v>
      </c>
      <c r="O1076" s="165" t="e">
        <f t="shared" si="1090"/>
        <v>#N/A</v>
      </c>
      <c r="P1076" s="135" t="e">
        <f t="shared" si="1090"/>
        <v>#N/A</v>
      </c>
      <c r="Q1076" s="164" t="e">
        <f t="shared" si="1090"/>
        <v>#N/A</v>
      </c>
      <c r="R1076" s="164" t="e">
        <f t="shared" si="1090"/>
        <v>#N/A</v>
      </c>
      <c r="S1076" s="164" t="e">
        <f t="shared" si="1090"/>
        <v>#N/A</v>
      </c>
      <c r="T1076" s="164" t="e">
        <f t="shared" si="1090"/>
        <v>#N/A</v>
      </c>
      <c r="U1076" s="164" t="e">
        <f t="shared" si="1090"/>
        <v>#N/A</v>
      </c>
      <c r="V1076" s="135" t="e">
        <f t="shared" si="1090"/>
        <v>#N/A</v>
      </c>
      <c r="W1076" s="135" t="e">
        <f t="shared" si="1090"/>
        <v>#N/A</v>
      </c>
      <c r="X1076" s="135" t="e">
        <f t="shared" si="1090"/>
        <v>#N/A</v>
      </c>
      <c r="Y1076" s="135" t="e">
        <f t="shared" si="1090"/>
        <v>#N/A</v>
      </c>
      <c r="Z1076" s="135" t="e">
        <f t="shared" si="1090"/>
        <v>#N/A</v>
      </c>
      <c r="AA1076" s="135" t="e">
        <f t="shared" si="1090"/>
        <v>#N/A</v>
      </c>
      <c r="AB1076" s="135" t="e">
        <f t="shared" si="1090"/>
        <v>#N/A</v>
      </c>
    </row>
    <row r="1077" spans="1:28" ht="15.5">
      <c r="A1077" s="29" t="s">
        <v>193</v>
      </c>
      <c r="B1077" s="30" t="str">
        <f t="shared" si="0"/>
        <v>PhilippinesNaujan</v>
      </c>
      <c r="C1077" s="29" t="s">
        <v>30</v>
      </c>
      <c r="D1077" s="30" t="s">
        <v>1788</v>
      </c>
      <c r="E1077" s="120">
        <v>0.24598500000000001</v>
      </c>
      <c r="F1077" s="181">
        <v>5.4078719999999997E-2</v>
      </c>
      <c r="G1077" s="181">
        <v>0.103264141</v>
      </c>
      <c r="H1077" s="181">
        <v>0.194867862</v>
      </c>
      <c r="I1077" s="120">
        <v>0.304035</v>
      </c>
      <c r="J1077" s="28" t="s">
        <v>1649</v>
      </c>
      <c r="K1077" s="135" t="e">
        <f t="shared" ref="K1077:AB1077" si="1091">NA()</f>
        <v>#N/A</v>
      </c>
      <c r="L1077" s="135" t="e">
        <f t="shared" si="1091"/>
        <v>#N/A</v>
      </c>
      <c r="M1077" s="164" t="e">
        <f t="shared" si="1091"/>
        <v>#N/A</v>
      </c>
      <c r="N1077" s="164" t="e">
        <f t="shared" si="1091"/>
        <v>#N/A</v>
      </c>
      <c r="O1077" s="165" t="e">
        <f t="shared" si="1091"/>
        <v>#N/A</v>
      </c>
      <c r="P1077" s="135" t="e">
        <f t="shared" si="1091"/>
        <v>#N/A</v>
      </c>
      <c r="Q1077" s="164" t="e">
        <f t="shared" si="1091"/>
        <v>#N/A</v>
      </c>
      <c r="R1077" s="164" t="e">
        <f t="shared" si="1091"/>
        <v>#N/A</v>
      </c>
      <c r="S1077" s="164" t="e">
        <f t="shared" si="1091"/>
        <v>#N/A</v>
      </c>
      <c r="T1077" s="164" t="e">
        <f t="shared" si="1091"/>
        <v>#N/A</v>
      </c>
      <c r="U1077" s="164" t="e">
        <f t="shared" si="1091"/>
        <v>#N/A</v>
      </c>
      <c r="V1077" s="135" t="e">
        <f t="shared" si="1091"/>
        <v>#N/A</v>
      </c>
      <c r="W1077" s="135" t="e">
        <f t="shared" si="1091"/>
        <v>#N/A</v>
      </c>
      <c r="X1077" s="135" t="e">
        <f t="shared" si="1091"/>
        <v>#N/A</v>
      </c>
      <c r="Y1077" s="135" t="e">
        <f t="shared" si="1091"/>
        <v>#N/A</v>
      </c>
      <c r="Z1077" s="135" t="e">
        <f t="shared" si="1091"/>
        <v>#N/A</v>
      </c>
      <c r="AA1077" s="135" t="e">
        <f t="shared" si="1091"/>
        <v>#N/A</v>
      </c>
      <c r="AB1077" s="135" t="e">
        <f t="shared" si="1091"/>
        <v>#N/A</v>
      </c>
    </row>
    <row r="1078" spans="1:28" ht="15.5">
      <c r="A1078" s="29" t="s">
        <v>193</v>
      </c>
      <c r="B1078" s="30" t="str">
        <f t="shared" si="0"/>
        <v>PhilippinesNaval (Capital)</v>
      </c>
      <c r="C1078" s="29" t="s">
        <v>30</v>
      </c>
      <c r="D1078" s="30" t="s">
        <v>1129</v>
      </c>
      <c r="E1078" s="120">
        <v>0.23699999999999999</v>
      </c>
      <c r="F1078" s="181">
        <v>5.3828714E-2</v>
      </c>
      <c r="G1078" s="181">
        <v>0.10840708</v>
      </c>
      <c r="H1078" s="181">
        <v>0.20289987600000001</v>
      </c>
      <c r="I1078" s="120">
        <v>0.29437600000000003</v>
      </c>
      <c r="J1078" s="28" t="s">
        <v>1649</v>
      </c>
      <c r="K1078" s="135" t="e">
        <f t="shared" ref="K1078:AB1078" si="1092">NA()</f>
        <v>#N/A</v>
      </c>
      <c r="L1078" s="135" t="e">
        <f t="shared" si="1092"/>
        <v>#N/A</v>
      </c>
      <c r="M1078" s="164" t="e">
        <f t="shared" si="1092"/>
        <v>#N/A</v>
      </c>
      <c r="N1078" s="164" t="e">
        <f t="shared" si="1092"/>
        <v>#N/A</v>
      </c>
      <c r="O1078" s="165" t="e">
        <f t="shared" si="1092"/>
        <v>#N/A</v>
      </c>
      <c r="P1078" s="135" t="e">
        <f t="shared" si="1092"/>
        <v>#N/A</v>
      </c>
      <c r="Q1078" s="164" t="e">
        <f t="shared" si="1092"/>
        <v>#N/A</v>
      </c>
      <c r="R1078" s="164" t="e">
        <f t="shared" si="1092"/>
        <v>#N/A</v>
      </c>
      <c r="S1078" s="164" t="e">
        <f t="shared" si="1092"/>
        <v>#N/A</v>
      </c>
      <c r="T1078" s="164" t="e">
        <f t="shared" si="1092"/>
        <v>#N/A</v>
      </c>
      <c r="U1078" s="164" t="e">
        <f t="shared" si="1092"/>
        <v>#N/A</v>
      </c>
      <c r="V1078" s="135" t="e">
        <f t="shared" si="1092"/>
        <v>#N/A</v>
      </c>
      <c r="W1078" s="135" t="e">
        <f t="shared" si="1092"/>
        <v>#N/A</v>
      </c>
      <c r="X1078" s="135" t="e">
        <f t="shared" si="1092"/>
        <v>#N/A</v>
      </c>
      <c r="Y1078" s="135" t="e">
        <f t="shared" si="1092"/>
        <v>#N/A</v>
      </c>
      <c r="Z1078" s="135" t="e">
        <f t="shared" si="1092"/>
        <v>#N/A</v>
      </c>
      <c r="AA1078" s="135" t="e">
        <f t="shared" si="1092"/>
        <v>#N/A</v>
      </c>
      <c r="AB1078" s="135" t="e">
        <f t="shared" si="1092"/>
        <v>#N/A</v>
      </c>
    </row>
    <row r="1079" spans="1:28" ht="15.5">
      <c r="A1079" s="29" t="s">
        <v>193</v>
      </c>
      <c r="B1079" s="30" t="str">
        <f t="shared" si="0"/>
        <v>PhilippinesNew Bataan</v>
      </c>
      <c r="C1079" s="29" t="s">
        <v>30</v>
      </c>
      <c r="D1079" s="30" t="s">
        <v>1370</v>
      </c>
      <c r="E1079" s="120">
        <v>0.241483</v>
      </c>
      <c r="F1079" s="181">
        <v>5.0140385000000003E-2</v>
      </c>
      <c r="G1079" s="181">
        <v>9.8290240000000001E-2</v>
      </c>
      <c r="H1079" s="181">
        <v>0.19071365700000001</v>
      </c>
      <c r="I1079" s="120">
        <v>0.32818599999999998</v>
      </c>
      <c r="J1079" s="28" t="s">
        <v>1649</v>
      </c>
      <c r="K1079" s="135" t="e">
        <f t="shared" ref="K1079:AB1079" si="1093">NA()</f>
        <v>#N/A</v>
      </c>
      <c r="L1079" s="135" t="e">
        <f t="shared" si="1093"/>
        <v>#N/A</v>
      </c>
      <c r="M1079" s="164" t="e">
        <f t="shared" si="1093"/>
        <v>#N/A</v>
      </c>
      <c r="N1079" s="164" t="e">
        <f t="shared" si="1093"/>
        <v>#N/A</v>
      </c>
      <c r="O1079" s="165" t="e">
        <f t="shared" si="1093"/>
        <v>#N/A</v>
      </c>
      <c r="P1079" s="135" t="e">
        <f t="shared" si="1093"/>
        <v>#N/A</v>
      </c>
      <c r="Q1079" s="164" t="e">
        <f t="shared" si="1093"/>
        <v>#N/A</v>
      </c>
      <c r="R1079" s="164" t="e">
        <f t="shared" si="1093"/>
        <v>#N/A</v>
      </c>
      <c r="S1079" s="164" t="e">
        <f t="shared" si="1093"/>
        <v>#N/A</v>
      </c>
      <c r="T1079" s="164" t="e">
        <f t="shared" si="1093"/>
        <v>#N/A</v>
      </c>
      <c r="U1079" s="164" t="e">
        <f t="shared" si="1093"/>
        <v>#N/A</v>
      </c>
      <c r="V1079" s="135" t="e">
        <f t="shared" si="1093"/>
        <v>#N/A</v>
      </c>
      <c r="W1079" s="135" t="e">
        <f t="shared" si="1093"/>
        <v>#N/A</v>
      </c>
      <c r="X1079" s="135" t="e">
        <f t="shared" si="1093"/>
        <v>#N/A</v>
      </c>
      <c r="Y1079" s="135" t="e">
        <f t="shared" si="1093"/>
        <v>#N/A</v>
      </c>
      <c r="Z1079" s="135" t="e">
        <f t="shared" si="1093"/>
        <v>#N/A</v>
      </c>
      <c r="AA1079" s="135" t="e">
        <f t="shared" si="1093"/>
        <v>#N/A</v>
      </c>
      <c r="AB1079" s="135" t="e">
        <f t="shared" si="1093"/>
        <v>#N/A</v>
      </c>
    </row>
    <row r="1080" spans="1:28" ht="15.5">
      <c r="A1080" s="29" t="s">
        <v>193</v>
      </c>
      <c r="B1080" s="30" t="str">
        <f t="shared" si="0"/>
        <v>PhilippinesNew Corella</v>
      </c>
      <c r="C1080" s="29" t="s">
        <v>30</v>
      </c>
      <c r="D1080" s="30" t="s">
        <v>1331</v>
      </c>
      <c r="E1080" s="120">
        <v>0.242397</v>
      </c>
      <c r="F1080" s="181">
        <v>4.9941653000000003E-2</v>
      </c>
      <c r="G1080" s="181">
        <v>9.3683902999999999E-2</v>
      </c>
      <c r="H1080" s="181">
        <v>0.18822478300000001</v>
      </c>
      <c r="I1080" s="120">
        <v>0.32639899999999999</v>
      </c>
      <c r="J1080" s="28" t="s">
        <v>1649</v>
      </c>
      <c r="K1080" s="135" t="e">
        <f t="shared" ref="K1080:AB1080" si="1094">NA()</f>
        <v>#N/A</v>
      </c>
      <c r="L1080" s="135" t="e">
        <f t="shared" si="1094"/>
        <v>#N/A</v>
      </c>
      <c r="M1080" s="164" t="e">
        <f t="shared" si="1094"/>
        <v>#N/A</v>
      </c>
      <c r="N1080" s="164" t="e">
        <f t="shared" si="1094"/>
        <v>#N/A</v>
      </c>
      <c r="O1080" s="165" t="e">
        <f t="shared" si="1094"/>
        <v>#N/A</v>
      </c>
      <c r="P1080" s="135" t="e">
        <f t="shared" si="1094"/>
        <v>#N/A</v>
      </c>
      <c r="Q1080" s="164" t="e">
        <f t="shared" si="1094"/>
        <v>#N/A</v>
      </c>
      <c r="R1080" s="164" t="e">
        <f t="shared" si="1094"/>
        <v>#N/A</v>
      </c>
      <c r="S1080" s="164" t="e">
        <f t="shared" si="1094"/>
        <v>#N/A</v>
      </c>
      <c r="T1080" s="164" t="e">
        <f t="shared" si="1094"/>
        <v>#N/A</v>
      </c>
      <c r="U1080" s="164" t="e">
        <f t="shared" si="1094"/>
        <v>#N/A</v>
      </c>
      <c r="V1080" s="135" t="e">
        <f t="shared" si="1094"/>
        <v>#N/A</v>
      </c>
      <c r="W1080" s="135" t="e">
        <f t="shared" si="1094"/>
        <v>#N/A</v>
      </c>
      <c r="X1080" s="135" t="e">
        <f t="shared" si="1094"/>
        <v>#N/A</v>
      </c>
      <c r="Y1080" s="135" t="e">
        <f t="shared" si="1094"/>
        <v>#N/A</v>
      </c>
      <c r="Z1080" s="135" t="e">
        <f t="shared" si="1094"/>
        <v>#N/A</v>
      </c>
      <c r="AA1080" s="135" t="e">
        <f t="shared" si="1094"/>
        <v>#N/A</v>
      </c>
      <c r="AB1080" s="135" t="e">
        <f t="shared" si="1094"/>
        <v>#N/A</v>
      </c>
    </row>
    <row r="1081" spans="1:28" ht="15.5">
      <c r="A1081" s="29" t="s">
        <v>193</v>
      </c>
      <c r="B1081" s="30" t="str">
        <f t="shared" si="0"/>
        <v>PhilippinesNew Lucena</v>
      </c>
      <c r="C1081" s="29" t="s">
        <v>30</v>
      </c>
      <c r="D1081" s="30" t="s">
        <v>875</v>
      </c>
      <c r="E1081" s="120">
        <v>0.245009</v>
      </c>
      <c r="F1081" s="181">
        <v>4.5611014999999998E-2</v>
      </c>
      <c r="G1081" s="181">
        <v>8.9371773000000002E-2</v>
      </c>
      <c r="H1081" s="181">
        <v>0.180981067</v>
      </c>
      <c r="I1081" s="120">
        <v>0.32805499999999999</v>
      </c>
      <c r="J1081" s="28" t="s">
        <v>1649</v>
      </c>
      <c r="K1081" s="135" t="e">
        <f t="shared" ref="K1081:AB1081" si="1095">NA()</f>
        <v>#N/A</v>
      </c>
      <c r="L1081" s="135" t="e">
        <f t="shared" si="1095"/>
        <v>#N/A</v>
      </c>
      <c r="M1081" s="164" t="e">
        <f t="shared" si="1095"/>
        <v>#N/A</v>
      </c>
      <c r="N1081" s="164" t="e">
        <f t="shared" si="1095"/>
        <v>#N/A</v>
      </c>
      <c r="O1081" s="165" t="e">
        <f t="shared" si="1095"/>
        <v>#N/A</v>
      </c>
      <c r="P1081" s="135" t="e">
        <f t="shared" si="1095"/>
        <v>#N/A</v>
      </c>
      <c r="Q1081" s="164" t="e">
        <f t="shared" si="1095"/>
        <v>#N/A</v>
      </c>
      <c r="R1081" s="164" t="e">
        <f t="shared" si="1095"/>
        <v>#N/A</v>
      </c>
      <c r="S1081" s="164" t="e">
        <f t="shared" si="1095"/>
        <v>#N/A</v>
      </c>
      <c r="T1081" s="164" t="e">
        <f t="shared" si="1095"/>
        <v>#N/A</v>
      </c>
      <c r="U1081" s="164" t="e">
        <f t="shared" si="1095"/>
        <v>#N/A</v>
      </c>
      <c r="V1081" s="135" t="e">
        <f t="shared" si="1095"/>
        <v>#N/A</v>
      </c>
      <c r="W1081" s="135" t="e">
        <f t="shared" si="1095"/>
        <v>#N/A</v>
      </c>
      <c r="X1081" s="135" t="e">
        <f t="shared" si="1095"/>
        <v>#N/A</v>
      </c>
      <c r="Y1081" s="135" t="e">
        <f t="shared" si="1095"/>
        <v>#N/A</v>
      </c>
      <c r="Z1081" s="135" t="e">
        <f t="shared" si="1095"/>
        <v>#N/A</v>
      </c>
      <c r="AA1081" s="135" t="e">
        <f t="shared" si="1095"/>
        <v>#N/A</v>
      </c>
      <c r="AB1081" s="135" t="e">
        <f t="shared" si="1095"/>
        <v>#N/A</v>
      </c>
    </row>
    <row r="1082" spans="1:28" ht="15.5">
      <c r="A1082" s="29" t="s">
        <v>193</v>
      </c>
      <c r="B1082" s="30" t="str">
        <f t="shared" si="0"/>
        <v>PhilippinesNew Washington</v>
      </c>
      <c r="C1082" s="29" t="s">
        <v>30</v>
      </c>
      <c r="D1082" s="30" t="s">
        <v>806</v>
      </c>
      <c r="E1082" s="120">
        <v>0.25040499999999999</v>
      </c>
      <c r="F1082" s="181">
        <v>4.5792877000000003E-2</v>
      </c>
      <c r="G1082" s="181">
        <v>9.4540848999999996E-2</v>
      </c>
      <c r="H1082" s="181">
        <v>0.19183682499999999</v>
      </c>
      <c r="I1082" s="120">
        <v>0.32463799999999998</v>
      </c>
      <c r="J1082" s="28" t="s">
        <v>1649</v>
      </c>
      <c r="K1082" s="135" t="e">
        <f t="shared" ref="K1082:AB1082" si="1096">NA()</f>
        <v>#N/A</v>
      </c>
      <c r="L1082" s="135" t="e">
        <f t="shared" si="1096"/>
        <v>#N/A</v>
      </c>
      <c r="M1082" s="164" t="e">
        <f t="shared" si="1096"/>
        <v>#N/A</v>
      </c>
      <c r="N1082" s="164" t="e">
        <f t="shared" si="1096"/>
        <v>#N/A</v>
      </c>
      <c r="O1082" s="165" t="e">
        <f t="shared" si="1096"/>
        <v>#N/A</v>
      </c>
      <c r="P1082" s="135" t="e">
        <f t="shared" si="1096"/>
        <v>#N/A</v>
      </c>
      <c r="Q1082" s="164" t="e">
        <f t="shared" si="1096"/>
        <v>#N/A</v>
      </c>
      <c r="R1082" s="164" t="e">
        <f t="shared" si="1096"/>
        <v>#N/A</v>
      </c>
      <c r="S1082" s="164" t="e">
        <f t="shared" si="1096"/>
        <v>#N/A</v>
      </c>
      <c r="T1082" s="164" t="e">
        <f t="shared" si="1096"/>
        <v>#N/A</v>
      </c>
      <c r="U1082" s="164" t="e">
        <f t="shared" si="1096"/>
        <v>#N/A</v>
      </c>
      <c r="V1082" s="135" t="e">
        <f t="shared" si="1096"/>
        <v>#N/A</v>
      </c>
      <c r="W1082" s="135" t="e">
        <f t="shared" si="1096"/>
        <v>#N/A</v>
      </c>
      <c r="X1082" s="135" t="e">
        <f t="shared" si="1096"/>
        <v>#N/A</v>
      </c>
      <c r="Y1082" s="135" t="e">
        <f t="shared" si="1096"/>
        <v>#N/A</v>
      </c>
      <c r="Z1082" s="135" t="e">
        <f t="shared" si="1096"/>
        <v>#N/A</v>
      </c>
      <c r="AA1082" s="135" t="e">
        <f t="shared" si="1096"/>
        <v>#N/A</v>
      </c>
      <c r="AB1082" s="135" t="e">
        <f t="shared" si="1096"/>
        <v>#N/A</v>
      </c>
    </row>
    <row r="1083" spans="1:28" ht="15.5">
      <c r="A1083" s="29" t="s">
        <v>193</v>
      </c>
      <c r="B1083" s="30" t="str">
        <f t="shared" si="0"/>
        <v>PhilippinesNorala</v>
      </c>
      <c r="C1083" s="29" t="s">
        <v>30</v>
      </c>
      <c r="D1083" s="30" t="s">
        <v>1400</v>
      </c>
      <c r="E1083" s="120">
        <v>0.25020399999999998</v>
      </c>
      <c r="F1083" s="181">
        <v>4.9311779E-2</v>
      </c>
      <c r="G1083" s="181">
        <v>9.7294283999999995E-2</v>
      </c>
      <c r="H1083" s="181">
        <v>0.193473693</v>
      </c>
      <c r="I1083" s="120">
        <v>0.31921899999999997</v>
      </c>
      <c r="J1083" s="28" t="s">
        <v>1649</v>
      </c>
      <c r="K1083" s="135" t="e">
        <f t="shared" ref="K1083:AB1083" si="1097">NA()</f>
        <v>#N/A</v>
      </c>
      <c r="L1083" s="135" t="e">
        <f t="shared" si="1097"/>
        <v>#N/A</v>
      </c>
      <c r="M1083" s="164" t="e">
        <f t="shared" si="1097"/>
        <v>#N/A</v>
      </c>
      <c r="N1083" s="164" t="e">
        <f t="shared" si="1097"/>
        <v>#N/A</v>
      </c>
      <c r="O1083" s="165" t="e">
        <f t="shared" si="1097"/>
        <v>#N/A</v>
      </c>
      <c r="P1083" s="135" t="e">
        <f t="shared" si="1097"/>
        <v>#N/A</v>
      </c>
      <c r="Q1083" s="164" t="e">
        <f t="shared" si="1097"/>
        <v>#N/A</v>
      </c>
      <c r="R1083" s="164" t="e">
        <f t="shared" si="1097"/>
        <v>#N/A</v>
      </c>
      <c r="S1083" s="164" t="e">
        <f t="shared" si="1097"/>
        <v>#N/A</v>
      </c>
      <c r="T1083" s="164" t="e">
        <f t="shared" si="1097"/>
        <v>#N/A</v>
      </c>
      <c r="U1083" s="164" t="e">
        <f t="shared" si="1097"/>
        <v>#N/A</v>
      </c>
      <c r="V1083" s="135" t="e">
        <f t="shared" si="1097"/>
        <v>#N/A</v>
      </c>
      <c r="W1083" s="135" t="e">
        <f t="shared" si="1097"/>
        <v>#N/A</v>
      </c>
      <c r="X1083" s="135" t="e">
        <f t="shared" si="1097"/>
        <v>#N/A</v>
      </c>
      <c r="Y1083" s="135" t="e">
        <f t="shared" si="1097"/>
        <v>#N/A</v>
      </c>
      <c r="Z1083" s="135" t="e">
        <f t="shared" si="1097"/>
        <v>#N/A</v>
      </c>
      <c r="AA1083" s="135" t="e">
        <f t="shared" si="1097"/>
        <v>#N/A</v>
      </c>
      <c r="AB1083" s="135" t="e">
        <f t="shared" si="1097"/>
        <v>#N/A</v>
      </c>
    </row>
    <row r="1084" spans="1:28" ht="15.5">
      <c r="A1084" s="29" t="s">
        <v>193</v>
      </c>
      <c r="B1084" s="30" t="str">
        <f t="shared" si="0"/>
        <v>PhilippinesNorthern Kabuntalan</v>
      </c>
      <c r="C1084" s="29" t="s">
        <v>30</v>
      </c>
      <c r="D1084" s="30" t="s">
        <v>1647</v>
      </c>
      <c r="E1084" s="120">
        <v>0.238507</v>
      </c>
      <c r="F1084" s="181">
        <v>7.1853202000000005E-2</v>
      </c>
      <c r="G1084" s="181">
        <v>0.12753646199999999</v>
      </c>
      <c r="H1084" s="181">
        <v>0.183774572</v>
      </c>
      <c r="I1084" s="120">
        <v>0.226657</v>
      </c>
      <c r="J1084" s="28" t="s">
        <v>1649</v>
      </c>
      <c r="K1084" s="135" t="e">
        <f t="shared" ref="K1084:AB1084" si="1098">NA()</f>
        <v>#N/A</v>
      </c>
      <c r="L1084" s="135" t="e">
        <f t="shared" si="1098"/>
        <v>#N/A</v>
      </c>
      <c r="M1084" s="164" t="e">
        <f t="shared" si="1098"/>
        <v>#N/A</v>
      </c>
      <c r="N1084" s="164" t="e">
        <f t="shared" si="1098"/>
        <v>#N/A</v>
      </c>
      <c r="O1084" s="165" t="e">
        <f t="shared" si="1098"/>
        <v>#N/A</v>
      </c>
      <c r="P1084" s="135" t="e">
        <f t="shared" si="1098"/>
        <v>#N/A</v>
      </c>
      <c r="Q1084" s="164" t="e">
        <f t="shared" si="1098"/>
        <v>#N/A</v>
      </c>
      <c r="R1084" s="164" t="e">
        <f t="shared" si="1098"/>
        <v>#N/A</v>
      </c>
      <c r="S1084" s="164" t="e">
        <f t="shared" si="1098"/>
        <v>#N/A</v>
      </c>
      <c r="T1084" s="164" t="e">
        <f t="shared" si="1098"/>
        <v>#N/A</v>
      </c>
      <c r="U1084" s="164" t="e">
        <f t="shared" si="1098"/>
        <v>#N/A</v>
      </c>
      <c r="V1084" s="135" t="e">
        <f t="shared" si="1098"/>
        <v>#N/A</v>
      </c>
      <c r="W1084" s="135" t="e">
        <f t="shared" si="1098"/>
        <v>#N/A</v>
      </c>
      <c r="X1084" s="135" t="e">
        <f t="shared" si="1098"/>
        <v>#N/A</v>
      </c>
      <c r="Y1084" s="135" t="e">
        <f t="shared" si="1098"/>
        <v>#N/A</v>
      </c>
      <c r="Z1084" s="135" t="e">
        <f t="shared" si="1098"/>
        <v>#N/A</v>
      </c>
      <c r="AA1084" s="135" t="e">
        <f t="shared" si="1098"/>
        <v>#N/A</v>
      </c>
      <c r="AB1084" s="135" t="e">
        <f t="shared" si="1098"/>
        <v>#N/A</v>
      </c>
    </row>
    <row r="1085" spans="1:28" ht="15.5">
      <c r="A1085" s="29" t="s">
        <v>193</v>
      </c>
      <c r="B1085" s="30" t="str">
        <f t="shared" si="0"/>
        <v>PhilippinesNorzagaray</v>
      </c>
      <c r="C1085" s="29" t="s">
        <v>30</v>
      </c>
      <c r="D1085" s="30" t="s">
        <v>443</v>
      </c>
      <c r="E1085" s="120">
        <v>0.26527600000000001</v>
      </c>
      <c r="F1085" s="181">
        <v>5.2259582999999998E-2</v>
      </c>
      <c r="G1085" s="181">
        <v>0.10615368</v>
      </c>
      <c r="H1085" s="181">
        <v>0.20671228899999999</v>
      </c>
      <c r="I1085" s="120">
        <v>0.30757600000000002</v>
      </c>
      <c r="J1085" s="28" t="s">
        <v>1649</v>
      </c>
      <c r="K1085" s="135" t="e">
        <f t="shared" ref="K1085:AB1085" si="1099">NA()</f>
        <v>#N/A</v>
      </c>
      <c r="L1085" s="135" t="e">
        <f t="shared" si="1099"/>
        <v>#N/A</v>
      </c>
      <c r="M1085" s="164" t="e">
        <f t="shared" si="1099"/>
        <v>#N/A</v>
      </c>
      <c r="N1085" s="164" t="e">
        <f t="shared" si="1099"/>
        <v>#N/A</v>
      </c>
      <c r="O1085" s="165" t="e">
        <f t="shared" si="1099"/>
        <v>#N/A</v>
      </c>
      <c r="P1085" s="135" t="e">
        <f t="shared" si="1099"/>
        <v>#N/A</v>
      </c>
      <c r="Q1085" s="164" t="e">
        <f t="shared" si="1099"/>
        <v>#N/A</v>
      </c>
      <c r="R1085" s="164" t="e">
        <f t="shared" si="1099"/>
        <v>#N/A</v>
      </c>
      <c r="S1085" s="164" t="e">
        <f t="shared" si="1099"/>
        <v>#N/A</v>
      </c>
      <c r="T1085" s="164" t="e">
        <f t="shared" si="1099"/>
        <v>#N/A</v>
      </c>
      <c r="U1085" s="164" t="e">
        <f t="shared" si="1099"/>
        <v>#N/A</v>
      </c>
      <c r="V1085" s="135" t="e">
        <f t="shared" si="1099"/>
        <v>#N/A</v>
      </c>
      <c r="W1085" s="135" t="e">
        <f t="shared" si="1099"/>
        <v>#N/A</v>
      </c>
      <c r="X1085" s="135" t="e">
        <f t="shared" si="1099"/>
        <v>#N/A</v>
      </c>
      <c r="Y1085" s="135" t="e">
        <f t="shared" si="1099"/>
        <v>#N/A</v>
      </c>
      <c r="Z1085" s="135" t="e">
        <f t="shared" si="1099"/>
        <v>#N/A</v>
      </c>
      <c r="AA1085" s="135" t="e">
        <f t="shared" si="1099"/>
        <v>#N/A</v>
      </c>
      <c r="AB1085" s="135" t="e">
        <f t="shared" si="1099"/>
        <v>#N/A</v>
      </c>
    </row>
    <row r="1086" spans="1:28" ht="15.5">
      <c r="A1086" s="29" t="s">
        <v>193</v>
      </c>
      <c r="B1086" s="30" t="str">
        <f t="shared" si="0"/>
        <v>PhilippinesNoveleta</v>
      </c>
      <c r="C1086" s="29" t="s">
        <v>30</v>
      </c>
      <c r="D1086" s="30" t="s">
        <v>589</v>
      </c>
      <c r="E1086" s="120">
        <v>0.28619699999999998</v>
      </c>
      <c r="F1086" s="181">
        <v>4.1704838000000001E-2</v>
      </c>
      <c r="G1086" s="181">
        <v>8.7008681000000004E-2</v>
      </c>
      <c r="H1086" s="181">
        <v>0.19356105200000001</v>
      </c>
      <c r="I1086" s="120">
        <v>0.33198100000000003</v>
      </c>
      <c r="J1086" s="28" t="s">
        <v>1649</v>
      </c>
      <c r="K1086" s="135" t="e">
        <f t="shared" ref="K1086:AB1086" si="1100">NA()</f>
        <v>#N/A</v>
      </c>
      <c r="L1086" s="135" t="e">
        <f t="shared" si="1100"/>
        <v>#N/A</v>
      </c>
      <c r="M1086" s="164" t="e">
        <f t="shared" si="1100"/>
        <v>#N/A</v>
      </c>
      <c r="N1086" s="164" t="e">
        <f t="shared" si="1100"/>
        <v>#N/A</v>
      </c>
      <c r="O1086" s="165" t="e">
        <f t="shared" si="1100"/>
        <v>#N/A</v>
      </c>
      <c r="P1086" s="135" t="e">
        <f t="shared" si="1100"/>
        <v>#N/A</v>
      </c>
      <c r="Q1086" s="164" t="e">
        <f t="shared" si="1100"/>
        <v>#N/A</v>
      </c>
      <c r="R1086" s="164" t="e">
        <f t="shared" si="1100"/>
        <v>#N/A</v>
      </c>
      <c r="S1086" s="164" t="e">
        <f t="shared" si="1100"/>
        <v>#N/A</v>
      </c>
      <c r="T1086" s="164" t="e">
        <f t="shared" si="1100"/>
        <v>#N/A</v>
      </c>
      <c r="U1086" s="164" t="e">
        <f t="shared" si="1100"/>
        <v>#N/A</v>
      </c>
      <c r="V1086" s="135" t="e">
        <f t="shared" si="1100"/>
        <v>#N/A</v>
      </c>
      <c r="W1086" s="135" t="e">
        <f t="shared" si="1100"/>
        <v>#N/A</v>
      </c>
      <c r="X1086" s="135" t="e">
        <f t="shared" si="1100"/>
        <v>#N/A</v>
      </c>
      <c r="Y1086" s="135" t="e">
        <f t="shared" si="1100"/>
        <v>#N/A</v>
      </c>
      <c r="Z1086" s="135" t="e">
        <f t="shared" si="1100"/>
        <v>#N/A</v>
      </c>
      <c r="AA1086" s="135" t="e">
        <f t="shared" si="1100"/>
        <v>#N/A</v>
      </c>
      <c r="AB1086" s="135" t="e">
        <f t="shared" si="1100"/>
        <v>#N/A</v>
      </c>
    </row>
    <row r="1087" spans="1:28" ht="15.5">
      <c r="A1087" s="29" t="s">
        <v>193</v>
      </c>
      <c r="B1087" s="30" t="str">
        <f t="shared" si="0"/>
        <v>PhilippinesNueva Era</v>
      </c>
      <c r="C1087" s="29" t="s">
        <v>30</v>
      </c>
      <c r="D1087" s="30" t="s">
        <v>211</v>
      </c>
      <c r="E1087" s="120">
        <v>0.25310300000000002</v>
      </c>
      <c r="F1087" s="181">
        <v>4.9442457000000002E-2</v>
      </c>
      <c r="G1087" s="181">
        <v>9.5623817E-2</v>
      </c>
      <c r="H1087" s="181">
        <v>0.19471912499999999</v>
      </c>
      <c r="I1087" s="120">
        <v>0.31801000000000001</v>
      </c>
      <c r="J1087" s="28" t="s">
        <v>1649</v>
      </c>
      <c r="K1087" s="135" t="e">
        <f t="shared" ref="K1087:AB1087" si="1101">NA()</f>
        <v>#N/A</v>
      </c>
      <c r="L1087" s="135" t="e">
        <f t="shared" si="1101"/>
        <v>#N/A</v>
      </c>
      <c r="M1087" s="164" t="e">
        <f t="shared" si="1101"/>
        <v>#N/A</v>
      </c>
      <c r="N1087" s="164" t="e">
        <f t="shared" si="1101"/>
        <v>#N/A</v>
      </c>
      <c r="O1087" s="165" t="e">
        <f t="shared" si="1101"/>
        <v>#N/A</v>
      </c>
      <c r="P1087" s="135" t="e">
        <f t="shared" si="1101"/>
        <v>#N/A</v>
      </c>
      <c r="Q1087" s="164" t="e">
        <f t="shared" si="1101"/>
        <v>#N/A</v>
      </c>
      <c r="R1087" s="164" t="e">
        <f t="shared" si="1101"/>
        <v>#N/A</v>
      </c>
      <c r="S1087" s="164" t="e">
        <f t="shared" si="1101"/>
        <v>#N/A</v>
      </c>
      <c r="T1087" s="164" t="e">
        <f t="shared" si="1101"/>
        <v>#N/A</v>
      </c>
      <c r="U1087" s="164" t="e">
        <f t="shared" si="1101"/>
        <v>#N/A</v>
      </c>
      <c r="V1087" s="135" t="e">
        <f t="shared" si="1101"/>
        <v>#N/A</v>
      </c>
      <c r="W1087" s="135" t="e">
        <f t="shared" si="1101"/>
        <v>#N/A</v>
      </c>
      <c r="X1087" s="135" t="e">
        <f t="shared" si="1101"/>
        <v>#N/A</v>
      </c>
      <c r="Y1087" s="135" t="e">
        <f t="shared" si="1101"/>
        <v>#N/A</v>
      </c>
      <c r="Z1087" s="135" t="e">
        <f t="shared" si="1101"/>
        <v>#N/A</v>
      </c>
      <c r="AA1087" s="135" t="e">
        <f t="shared" si="1101"/>
        <v>#N/A</v>
      </c>
      <c r="AB1087" s="135" t="e">
        <f t="shared" si="1101"/>
        <v>#N/A</v>
      </c>
    </row>
    <row r="1088" spans="1:28" ht="15.5">
      <c r="A1088" s="29" t="s">
        <v>193</v>
      </c>
      <c r="B1088" s="30" t="str">
        <f t="shared" si="0"/>
        <v>PhilippinesNueva Valencia</v>
      </c>
      <c r="C1088" s="29" t="s">
        <v>30</v>
      </c>
      <c r="D1088" s="30" t="s">
        <v>891</v>
      </c>
      <c r="E1088" s="120">
        <v>0.238458</v>
      </c>
      <c r="F1088" s="181">
        <v>4.7827178999999997E-2</v>
      </c>
      <c r="G1088" s="181">
        <v>9.1785983000000002E-2</v>
      </c>
      <c r="H1088" s="181">
        <v>0.18515448400000001</v>
      </c>
      <c r="I1088" s="120">
        <v>0.328988</v>
      </c>
      <c r="J1088" s="28" t="s">
        <v>1649</v>
      </c>
      <c r="K1088" s="135" t="e">
        <f t="shared" ref="K1088:AB1088" si="1102">NA()</f>
        <v>#N/A</v>
      </c>
      <c r="L1088" s="135" t="e">
        <f t="shared" si="1102"/>
        <v>#N/A</v>
      </c>
      <c r="M1088" s="164" t="e">
        <f t="shared" si="1102"/>
        <v>#N/A</v>
      </c>
      <c r="N1088" s="164" t="e">
        <f t="shared" si="1102"/>
        <v>#N/A</v>
      </c>
      <c r="O1088" s="165" t="e">
        <f t="shared" si="1102"/>
        <v>#N/A</v>
      </c>
      <c r="P1088" s="135" t="e">
        <f t="shared" si="1102"/>
        <v>#N/A</v>
      </c>
      <c r="Q1088" s="164" t="e">
        <f t="shared" si="1102"/>
        <v>#N/A</v>
      </c>
      <c r="R1088" s="164" t="e">
        <f t="shared" si="1102"/>
        <v>#N/A</v>
      </c>
      <c r="S1088" s="164" t="e">
        <f t="shared" si="1102"/>
        <v>#N/A</v>
      </c>
      <c r="T1088" s="164" t="e">
        <f t="shared" si="1102"/>
        <v>#N/A</v>
      </c>
      <c r="U1088" s="164" t="e">
        <f t="shared" si="1102"/>
        <v>#N/A</v>
      </c>
      <c r="V1088" s="135" t="e">
        <f t="shared" si="1102"/>
        <v>#N/A</v>
      </c>
      <c r="W1088" s="135" t="e">
        <f t="shared" si="1102"/>
        <v>#N/A</v>
      </c>
      <c r="X1088" s="135" t="e">
        <f t="shared" si="1102"/>
        <v>#N/A</v>
      </c>
      <c r="Y1088" s="135" t="e">
        <f t="shared" si="1102"/>
        <v>#N/A</v>
      </c>
      <c r="Z1088" s="135" t="e">
        <f t="shared" si="1102"/>
        <v>#N/A</v>
      </c>
      <c r="AA1088" s="135" t="e">
        <f t="shared" si="1102"/>
        <v>#N/A</v>
      </c>
      <c r="AB1088" s="135" t="e">
        <f t="shared" si="1102"/>
        <v>#N/A</v>
      </c>
    </row>
    <row r="1089" spans="1:28" ht="15.5">
      <c r="A1089" s="29" t="s">
        <v>193</v>
      </c>
      <c r="B1089" s="30" t="str">
        <f t="shared" si="0"/>
        <v>PhilippinesNumancia</v>
      </c>
      <c r="C1089" s="29" t="s">
        <v>30</v>
      </c>
      <c r="D1089" s="30" t="s">
        <v>807</v>
      </c>
      <c r="E1089" s="120">
        <v>0.25468200000000002</v>
      </c>
      <c r="F1089" s="181">
        <v>4.5061690000000001E-2</v>
      </c>
      <c r="G1089" s="181">
        <v>8.8651594E-2</v>
      </c>
      <c r="H1089" s="181">
        <v>0.178774973</v>
      </c>
      <c r="I1089" s="120">
        <v>0.32883400000000002</v>
      </c>
      <c r="J1089" s="28" t="s">
        <v>1649</v>
      </c>
      <c r="K1089" s="135" t="e">
        <f t="shared" ref="K1089:AB1089" si="1103">NA()</f>
        <v>#N/A</v>
      </c>
      <c r="L1089" s="135" t="e">
        <f t="shared" si="1103"/>
        <v>#N/A</v>
      </c>
      <c r="M1089" s="164" t="e">
        <f t="shared" si="1103"/>
        <v>#N/A</v>
      </c>
      <c r="N1089" s="164" t="e">
        <f t="shared" si="1103"/>
        <v>#N/A</v>
      </c>
      <c r="O1089" s="165" t="e">
        <f t="shared" si="1103"/>
        <v>#N/A</v>
      </c>
      <c r="P1089" s="135" t="e">
        <f t="shared" si="1103"/>
        <v>#N/A</v>
      </c>
      <c r="Q1089" s="164" t="e">
        <f t="shared" si="1103"/>
        <v>#N/A</v>
      </c>
      <c r="R1089" s="164" t="e">
        <f t="shared" si="1103"/>
        <v>#N/A</v>
      </c>
      <c r="S1089" s="164" t="e">
        <f t="shared" si="1103"/>
        <v>#N/A</v>
      </c>
      <c r="T1089" s="164" t="e">
        <f t="shared" si="1103"/>
        <v>#N/A</v>
      </c>
      <c r="U1089" s="164" t="e">
        <f t="shared" si="1103"/>
        <v>#N/A</v>
      </c>
      <c r="V1089" s="135" t="e">
        <f t="shared" si="1103"/>
        <v>#N/A</v>
      </c>
      <c r="W1089" s="135" t="e">
        <f t="shared" si="1103"/>
        <v>#N/A</v>
      </c>
      <c r="X1089" s="135" t="e">
        <f t="shared" si="1103"/>
        <v>#N/A</v>
      </c>
      <c r="Y1089" s="135" t="e">
        <f t="shared" si="1103"/>
        <v>#N/A</v>
      </c>
      <c r="Z1089" s="135" t="e">
        <f t="shared" si="1103"/>
        <v>#N/A</v>
      </c>
      <c r="AA1089" s="135" t="e">
        <f t="shared" si="1103"/>
        <v>#N/A</v>
      </c>
      <c r="AB1089" s="135" t="e">
        <f t="shared" si="1103"/>
        <v>#N/A</v>
      </c>
    </row>
    <row r="1090" spans="1:28" ht="15.5">
      <c r="A1090" s="29" t="s">
        <v>193</v>
      </c>
      <c r="B1090" s="30" t="str">
        <f t="shared" si="0"/>
        <v>PhilippinesNunungan</v>
      </c>
      <c r="C1090" s="29" t="s">
        <v>30</v>
      </c>
      <c r="D1090" s="30" t="s">
        <v>1247</v>
      </c>
      <c r="E1090" s="120">
        <v>0.25224600000000003</v>
      </c>
      <c r="F1090" s="181">
        <v>7.5896988999999998E-2</v>
      </c>
      <c r="G1090" s="181">
        <v>0.133554745</v>
      </c>
      <c r="H1090" s="181">
        <v>0.176076659</v>
      </c>
      <c r="I1090" s="120">
        <v>0.22731000000000001</v>
      </c>
      <c r="J1090" s="28" t="s">
        <v>1649</v>
      </c>
      <c r="K1090" s="135" t="e">
        <f t="shared" ref="K1090:AB1090" si="1104">NA()</f>
        <v>#N/A</v>
      </c>
      <c r="L1090" s="135" t="e">
        <f t="shared" si="1104"/>
        <v>#N/A</v>
      </c>
      <c r="M1090" s="164" t="e">
        <f t="shared" si="1104"/>
        <v>#N/A</v>
      </c>
      <c r="N1090" s="164" t="e">
        <f t="shared" si="1104"/>
        <v>#N/A</v>
      </c>
      <c r="O1090" s="165" t="e">
        <f t="shared" si="1104"/>
        <v>#N/A</v>
      </c>
      <c r="P1090" s="135" t="e">
        <f t="shared" si="1104"/>
        <v>#N/A</v>
      </c>
      <c r="Q1090" s="164" t="e">
        <f t="shared" si="1104"/>
        <v>#N/A</v>
      </c>
      <c r="R1090" s="164" t="e">
        <f t="shared" si="1104"/>
        <v>#N/A</v>
      </c>
      <c r="S1090" s="164" t="e">
        <f t="shared" si="1104"/>
        <v>#N/A</v>
      </c>
      <c r="T1090" s="164" t="e">
        <f t="shared" si="1104"/>
        <v>#N/A</v>
      </c>
      <c r="U1090" s="164" t="e">
        <f t="shared" si="1104"/>
        <v>#N/A</v>
      </c>
      <c r="V1090" s="135" t="e">
        <f t="shared" si="1104"/>
        <v>#N/A</v>
      </c>
      <c r="W1090" s="135" t="e">
        <f t="shared" si="1104"/>
        <v>#N/A</v>
      </c>
      <c r="X1090" s="135" t="e">
        <f t="shared" si="1104"/>
        <v>#N/A</v>
      </c>
      <c r="Y1090" s="135" t="e">
        <f t="shared" si="1104"/>
        <v>#N/A</v>
      </c>
      <c r="Z1090" s="135" t="e">
        <f t="shared" si="1104"/>
        <v>#N/A</v>
      </c>
      <c r="AA1090" s="135" t="e">
        <f t="shared" si="1104"/>
        <v>#N/A</v>
      </c>
      <c r="AB1090" s="135" t="e">
        <f t="shared" si="1104"/>
        <v>#N/A</v>
      </c>
    </row>
    <row r="1091" spans="1:28" ht="15.5">
      <c r="A1091" s="29" t="s">
        <v>193</v>
      </c>
      <c r="B1091" s="30" t="str">
        <f t="shared" si="0"/>
        <v>PhilippinesOas</v>
      </c>
      <c r="C1091" s="29" t="s">
        <v>30</v>
      </c>
      <c r="D1091" s="30" t="s">
        <v>688</v>
      </c>
      <c r="E1091" s="120">
        <v>0.230989</v>
      </c>
      <c r="F1091" s="181">
        <v>5.9005296999999998E-2</v>
      </c>
      <c r="G1091" s="181">
        <v>0.111624485</v>
      </c>
      <c r="H1091" s="181">
        <v>0.19739552699999999</v>
      </c>
      <c r="I1091" s="120">
        <v>0.28805199999999997</v>
      </c>
      <c r="J1091" s="28" t="s">
        <v>1649</v>
      </c>
      <c r="K1091" s="135" t="e">
        <f t="shared" ref="K1091:AB1091" si="1105">NA()</f>
        <v>#N/A</v>
      </c>
      <c r="L1091" s="135" t="e">
        <f t="shared" si="1105"/>
        <v>#N/A</v>
      </c>
      <c r="M1091" s="164" t="e">
        <f t="shared" si="1105"/>
        <v>#N/A</v>
      </c>
      <c r="N1091" s="164" t="e">
        <f t="shared" si="1105"/>
        <v>#N/A</v>
      </c>
      <c r="O1091" s="165" t="e">
        <f t="shared" si="1105"/>
        <v>#N/A</v>
      </c>
      <c r="P1091" s="135" t="e">
        <f t="shared" si="1105"/>
        <v>#N/A</v>
      </c>
      <c r="Q1091" s="164" t="e">
        <f t="shared" si="1105"/>
        <v>#N/A</v>
      </c>
      <c r="R1091" s="164" t="e">
        <f t="shared" si="1105"/>
        <v>#N/A</v>
      </c>
      <c r="S1091" s="164" t="e">
        <f t="shared" si="1105"/>
        <v>#N/A</v>
      </c>
      <c r="T1091" s="164" t="e">
        <f t="shared" si="1105"/>
        <v>#N/A</v>
      </c>
      <c r="U1091" s="164" t="e">
        <f t="shared" si="1105"/>
        <v>#N/A</v>
      </c>
      <c r="V1091" s="135" t="e">
        <f t="shared" si="1105"/>
        <v>#N/A</v>
      </c>
      <c r="W1091" s="135" t="e">
        <f t="shared" si="1105"/>
        <v>#N/A</v>
      </c>
      <c r="X1091" s="135" t="e">
        <f t="shared" si="1105"/>
        <v>#N/A</v>
      </c>
      <c r="Y1091" s="135" t="e">
        <f t="shared" si="1105"/>
        <v>#N/A</v>
      </c>
      <c r="Z1091" s="135" t="e">
        <f t="shared" si="1105"/>
        <v>#N/A</v>
      </c>
      <c r="AA1091" s="135" t="e">
        <f t="shared" si="1105"/>
        <v>#N/A</v>
      </c>
      <c r="AB1091" s="135" t="e">
        <f t="shared" si="1105"/>
        <v>#N/A</v>
      </c>
    </row>
    <row r="1092" spans="1:28" ht="15.5">
      <c r="A1092" s="29" t="s">
        <v>193</v>
      </c>
      <c r="B1092" s="30" t="str">
        <f t="shared" si="0"/>
        <v>PhilippinesObando</v>
      </c>
      <c r="C1092" s="29" t="s">
        <v>30</v>
      </c>
      <c r="D1092" s="30" t="s">
        <v>444</v>
      </c>
      <c r="E1092" s="120">
        <v>0.26427</v>
      </c>
      <c r="F1092" s="181">
        <v>4.5610418999999999E-2</v>
      </c>
      <c r="G1092" s="181">
        <v>9.1491122999999994E-2</v>
      </c>
      <c r="H1092" s="181">
        <v>0.18713786199999999</v>
      </c>
      <c r="I1092" s="120">
        <v>0.32359700000000002</v>
      </c>
      <c r="J1092" s="28" t="s">
        <v>1649</v>
      </c>
      <c r="K1092" s="135" t="e">
        <f t="shared" ref="K1092:AB1092" si="1106">NA()</f>
        <v>#N/A</v>
      </c>
      <c r="L1092" s="135" t="e">
        <f t="shared" si="1106"/>
        <v>#N/A</v>
      </c>
      <c r="M1092" s="164" t="e">
        <f t="shared" si="1106"/>
        <v>#N/A</v>
      </c>
      <c r="N1092" s="164" t="e">
        <f t="shared" si="1106"/>
        <v>#N/A</v>
      </c>
      <c r="O1092" s="165" t="e">
        <f t="shared" si="1106"/>
        <v>#N/A</v>
      </c>
      <c r="P1092" s="135" t="e">
        <f t="shared" si="1106"/>
        <v>#N/A</v>
      </c>
      <c r="Q1092" s="164" t="e">
        <f t="shared" si="1106"/>
        <v>#N/A</v>
      </c>
      <c r="R1092" s="164" t="e">
        <f t="shared" si="1106"/>
        <v>#N/A</v>
      </c>
      <c r="S1092" s="164" t="e">
        <f t="shared" si="1106"/>
        <v>#N/A</v>
      </c>
      <c r="T1092" s="164" t="e">
        <f t="shared" si="1106"/>
        <v>#N/A</v>
      </c>
      <c r="U1092" s="164" t="e">
        <f t="shared" si="1106"/>
        <v>#N/A</v>
      </c>
      <c r="V1092" s="135" t="e">
        <f t="shared" si="1106"/>
        <v>#N/A</v>
      </c>
      <c r="W1092" s="135" t="e">
        <f t="shared" si="1106"/>
        <v>#N/A</v>
      </c>
      <c r="X1092" s="135" t="e">
        <f t="shared" si="1106"/>
        <v>#N/A</v>
      </c>
      <c r="Y1092" s="135" t="e">
        <f t="shared" si="1106"/>
        <v>#N/A</v>
      </c>
      <c r="Z1092" s="135" t="e">
        <f t="shared" si="1106"/>
        <v>#N/A</v>
      </c>
      <c r="AA1092" s="135" t="e">
        <f t="shared" si="1106"/>
        <v>#N/A</v>
      </c>
      <c r="AB1092" s="135" t="e">
        <f t="shared" si="1106"/>
        <v>#N/A</v>
      </c>
    </row>
    <row r="1093" spans="1:28" ht="15.5">
      <c r="A1093" s="29" t="s">
        <v>193</v>
      </c>
      <c r="B1093" s="30" t="str">
        <f t="shared" si="0"/>
        <v>PhilippinesOcampo</v>
      </c>
      <c r="C1093" s="29" t="s">
        <v>30</v>
      </c>
      <c r="D1093" s="30" t="s">
        <v>735</v>
      </c>
      <c r="E1093" s="120">
        <v>0.22656399999999999</v>
      </c>
      <c r="F1093" s="181">
        <v>6.0434537000000003E-2</v>
      </c>
      <c r="G1093" s="181">
        <v>0.110179823</v>
      </c>
      <c r="H1093" s="181">
        <v>0.183219402</v>
      </c>
      <c r="I1093" s="120">
        <v>0.27537299999999998</v>
      </c>
      <c r="J1093" s="28" t="s">
        <v>1649</v>
      </c>
      <c r="K1093" s="135" t="e">
        <f t="shared" ref="K1093:AB1093" si="1107">NA()</f>
        <v>#N/A</v>
      </c>
      <c r="L1093" s="135" t="e">
        <f t="shared" si="1107"/>
        <v>#N/A</v>
      </c>
      <c r="M1093" s="164" t="e">
        <f t="shared" si="1107"/>
        <v>#N/A</v>
      </c>
      <c r="N1093" s="164" t="e">
        <f t="shared" si="1107"/>
        <v>#N/A</v>
      </c>
      <c r="O1093" s="165" t="e">
        <f t="shared" si="1107"/>
        <v>#N/A</v>
      </c>
      <c r="P1093" s="135" t="e">
        <f t="shared" si="1107"/>
        <v>#N/A</v>
      </c>
      <c r="Q1093" s="164" t="e">
        <f t="shared" si="1107"/>
        <v>#N/A</v>
      </c>
      <c r="R1093" s="164" t="e">
        <f t="shared" si="1107"/>
        <v>#N/A</v>
      </c>
      <c r="S1093" s="164" t="e">
        <f t="shared" si="1107"/>
        <v>#N/A</v>
      </c>
      <c r="T1093" s="164" t="e">
        <f t="shared" si="1107"/>
        <v>#N/A</v>
      </c>
      <c r="U1093" s="164" t="e">
        <f t="shared" si="1107"/>
        <v>#N/A</v>
      </c>
      <c r="V1093" s="135" t="e">
        <f t="shared" si="1107"/>
        <v>#N/A</v>
      </c>
      <c r="W1093" s="135" t="e">
        <f t="shared" si="1107"/>
        <v>#N/A</v>
      </c>
      <c r="X1093" s="135" t="e">
        <f t="shared" si="1107"/>
        <v>#N/A</v>
      </c>
      <c r="Y1093" s="135" t="e">
        <f t="shared" si="1107"/>
        <v>#N/A</v>
      </c>
      <c r="Z1093" s="135" t="e">
        <f t="shared" si="1107"/>
        <v>#N/A</v>
      </c>
      <c r="AA1093" s="135" t="e">
        <f t="shared" si="1107"/>
        <v>#N/A</v>
      </c>
      <c r="AB1093" s="135" t="e">
        <f t="shared" si="1107"/>
        <v>#N/A</v>
      </c>
    </row>
    <row r="1094" spans="1:28" ht="15.5">
      <c r="A1094" s="29" t="s">
        <v>193</v>
      </c>
      <c r="B1094" s="30" t="str">
        <f t="shared" si="0"/>
        <v>PhilippinesOdiongan</v>
      </c>
      <c r="C1094" s="29" t="s">
        <v>30</v>
      </c>
      <c r="D1094" s="30" t="s">
        <v>1822</v>
      </c>
      <c r="E1094" s="120">
        <v>0.24531</v>
      </c>
      <c r="F1094" s="181">
        <v>5.2681464999999997E-2</v>
      </c>
      <c r="G1094" s="181">
        <v>0.105891948</v>
      </c>
      <c r="H1094" s="181">
        <v>0.18744902699999999</v>
      </c>
      <c r="I1094" s="120">
        <v>0.308286</v>
      </c>
      <c r="J1094" s="28" t="s">
        <v>1649</v>
      </c>
      <c r="K1094" s="135" t="e">
        <f t="shared" ref="K1094:AB1094" si="1108">NA()</f>
        <v>#N/A</v>
      </c>
      <c r="L1094" s="135" t="e">
        <f t="shared" si="1108"/>
        <v>#N/A</v>
      </c>
      <c r="M1094" s="164" t="e">
        <f t="shared" si="1108"/>
        <v>#N/A</v>
      </c>
      <c r="N1094" s="164" t="e">
        <f t="shared" si="1108"/>
        <v>#N/A</v>
      </c>
      <c r="O1094" s="165" t="e">
        <f t="shared" si="1108"/>
        <v>#N/A</v>
      </c>
      <c r="P1094" s="135" t="e">
        <f t="shared" si="1108"/>
        <v>#N/A</v>
      </c>
      <c r="Q1094" s="164" t="e">
        <f t="shared" si="1108"/>
        <v>#N/A</v>
      </c>
      <c r="R1094" s="164" t="e">
        <f t="shared" si="1108"/>
        <v>#N/A</v>
      </c>
      <c r="S1094" s="164" t="e">
        <f t="shared" si="1108"/>
        <v>#N/A</v>
      </c>
      <c r="T1094" s="164" t="e">
        <f t="shared" si="1108"/>
        <v>#N/A</v>
      </c>
      <c r="U1094" s="164" t="e">
        <f t="shared" si="1108"/>
        <v>#N/A</v>
      </c>
      <c r="V1094" s="135" t="e">
        <f t="shared" si="1108"/>
        <v>#N/A</v>
      </c>
      <c r="W1094" s="135" t="e">
        <f t="shared" si="1108"/>
        <v>#N/A</v>
      </c>
      <c r="X1094" s="135" t="e">
        <f t="shared" si="1108"/>
        <v>#N/A</v>
      </c>
      <c r="Y1094" s="135" t="e">
        <f t="shared" si="1108"/>
        <v>#N/A</v>
      </c>
      <c r="Z1094" s="135" t="e">
        <f t="shared" si="1108"/>
        <v>#N/A</v>
      </c>
      <c r="AA1094" s="135" t="e">
        <f t="shared" si="1108"/>
        <v>#N/A</v>
      </c>
      <c r="AB1094" s="135" t="e">
        <f t="shared" si="1108"/>
        <v>#N/A</v>
      </c>
    </row>
    <row r="1095" spans="1:28" ht="15.5">
      <c r="A1095" s="29" t="s">
        <v>193</v>
      </c>
      <c r="B1095" s="30" t="str">
        <f t="shared" si="0"/>
        <v>PhilippinesOld Panamao</v>
      </c>
      <c r="C1095" s="29" t="s">
        <v>30</v>
      </c>
      <c r="D1095" s="30" t="s">
        <v>1660</v>
      </c>
      <c r="E1095" s="120">
        <v>0.23966999999999999</v>
      </c>
      <c r="F1095" s="181">
        <v>7.2588906999999994E-2</v>
      </c>
      <c r="G1095" s="181">
        <v>0.12127420799999999</v>
      </c>
      <c r="H1095" s="181">
        <v>0.16566661799999999</v>
      </c>
      <c r="I1095" s="120">
        <v>0.21935199999999999</v>
      </c>
      <c r="J1095" s="28" t="s">
        <v>1649</v>
      </c>
      <c r="K1095" s="135" t="e">
        <f t="shared" ref="K1095:AB1095" si="1109">NA()</f>
        <v>#N/A</v>
      </c>
      <c r="L1095" s="135" t="e">
        <f t="shared" si="1109"/>
        <v>#N/A</v>
      </c>
      <c r="M1095" s="164" t="e">
        <f t="shared" si="1109"/>
        <v>#N/A</v>
      </c>
      <c r="N1095" s="164" t="e">
        <f t="shared" si="1109"/>
        <v>#N/A</v>
      </c>
      <c r="O1095" s="165" t="e">
        <f t="shared" si="1109"/>
        <v>#N/A</v>
      </c>
      <c r="P1095" s="135" t="e">
        <f t="shared" si="1109"/>
        <v>#N/A</v>
      </c>
      <c r="Q1095" s="164" t="e">
        <f t="shared" si="1109"/>
        <v>#N/A</v>
      </c>
      <c r="R1095" s="164" t="e">
        <f t="shared" si="1109"/>
        <v>#N/A</v>
      </c>
      <c r="S1095" s="164" t="e">
        <f t="shared" si="1109"/>
        <v>#N/A</v>
      </c>
      <c r="T1095" s="164" t="e">
        <f t="shared" si="1109"/>
        <v>#N/A</v>
      </c>
      <c r="U1095" s="164" t="e">
        <f t="shared" si="1109"/>
        <v>#N/A</v>
      </c>
      <c r="V1095" s="135" t="e">
        <f t="shared" si="1109"/>
        <v>#N/A</v>
      </c>
      <c r="W1095" s="135" t="e">
        <f t="shared" si="1109"/>
        <v>#N/A</v>
      </c>
      <c r="X1095" s="135" t="e">
        <f t="shared" si="1109"/>
        <v>#N/A</v>
      </c>
      <c r="Y1095" s="135" t="e">
        <f t="shared" si="1109"/>
        <v>#N/A</v>
      </c>
      <c r="Z1095" s="135" t="e">
        <f t="shared" si="1109"/>
        <v>#N/A</v>
      </c>
      <c r="AA1095" s="135" t="e">
        <f t="shared" si="1109"/>
        <v>#N/A</v>
      </c>
      <c r="AB1095" s="135" t="e">
        <f t="shared" si="1109"/>
        <v>#N/A</v>
      </c>
    </row>
    <row r="1096" spans="1:28" ht="15.5">
      <c r="A1096" s="29" t="s">
        <v>193</v>
      </c>
      <c r="B1096" s="30" t="str">
        <f t="shared" si="0"/>
        <v>PhilippinesOlongapo City</v>
      </c>
      <c r="C1096" s="29" t="s">
        <v>30</v>
      </c>
      <c r="D1096" s="30" t="s">
        <v>528</v>
      </c>
      <c r="E1096" s="120">
        <v>0.27409499999999998</v>
      </c>
      <c r="F1096" s="181">
        <v>4.7369550000000003E-2</v>
      </c>
      <c r="G1096" s="181">
        <v>9.5970649000000005E-2</v>
      </c>
      <c r="H1096" s="181">
        <v>0.19727085499999999</v>
      </c>
      <c r="I1096" s="120">
        <v>0.31706600000000001</v>
      </c>
      <c r="J1096" s="28" t="s">
        <v>1649</v>
      </c>
      <c r="K1096" s="135" t="e">
        <f t="shared" ref="K1096:AB1096" si="1110">NA()</f>
        <v>#N/A</v>
      </c>
      <c r="L1096" s="135" t="e">
        <f t="shared" si="1110"/>
        <v>#N/A</v>
      </c>
      <c r="M1096" s="164" t="e">
        <f t="shared" si="1110"/>
        <v>#N/A</v>
      </c>
      <c r="N1096" s="164" t="e">
        <f t="shared" si="1110"/>
        <v>#N/A</v>
      </c>
      <c r="O1096" s="165" t="e">
        <f t="shared" si="1110"/>
        <v>#N/A</v>
      </c>
      <c r="P1096" s="135" t="e">
        <f t="shared" si="1110"/>
        <v>#N/A</v>
      </c>
      <c r="Q1096" s="164" t="e">
        <f t="shared" si="1110"/>
        <v>#N/A</v>
      </c>
      <c r="R1096" s="164" t="e">
        <f t="shared" si="1110"/>
        <v>#N/A</v>
      </c>
      <c r="S1096" s="164" t="e">
        <f t="shared" si="1110"/>
        <v>#N/A</v>
      </c>
      <c r="T1096" s="164" t="e">
        <f t="shared" si="1110"/>
        <v>#N/A</v>
      </c>
      <c r="U1096" s="164" t="e">
        <f t="shared" si="1110"/>
        <v>#N/A</v>
      </c>
      <c r="V1096" s="135" t="e">
        <f t="shared" si="1110"/>
        <v>#N/A</v>
      </c>
      <c r="W1096" s="135" t="e">
        <f t="shared" si="1110"/>
        <v>#N/A</v>
      </c>
      <c r="X1096" s="135" t="e">
        <f t="shared" si="1110"/>
        <v>#N/A</v>
      </c>
      <c r="Y1096" s="135" t="e">
        <f t="shared" si="1110"/>
        <v>#N/A</v>
      </c>
      <c r="Z1096" s="135" t="e">
        <f t="shared" si="1110"/>
        <v>#N/A</v>
      </c>
      <c r="AA1096" s="135" t="e">
        <f t="shared" si="1110"/>
        <v>#N/A</v>
      </c>
      <c r="AB1096" s="135" t="e">
        <f t="shared" si="1110"/>
        <v>#N/A</v>
      </c>
    </row>
    <row r="1097" spans="1:28" ht="15.5">
      <c r="A1097" s="29" t="s">
        <v>193</v>
      </c>
      <c r="B1097" s="30" t="str">
        <f t="shared" si="0"/>
        <v>PhilippinesOlutanga</v>
      </c>
      <c r="C1097" s="29" t="s">
        <v>30</v>
      </c>
      <c r="D1097" s="30" t="s">
        <v>1194</v>
      </c>
      <c r="E1097" s="120">
        <v>0.25499699999999997</v>
      </c>
      <c r="F1097" s="181">
        <v>5.8032133999999999E-2</v>
      </c>
      <c r="G1097" s="181">
        <v>0.114935701</v>
      </c>
      <c r="H1097" s="181">
        <v>0.212497401</v>
      </c>
      <c r="I1097" s="120">
        <v>0.286775</v>
      </c>
      <c r="J1097" s="28" t="s">
        <v>1649</v>
      </c>
      <c r="K1097" s="135" t="e">
        <f t="shared" ref="K1097:AB1097" si="1111">NA()</f>
        <v>#N/A</v>
      </c>
      <c r="L1097" s="135" t="e">
        <f t="shared" si="1111"/>
        <v>#N/A</v>
      </c>
      <c r="M1097" s="164" t="e">
        <f t="shared" si="1111"/>
        <v>#N/A</v>
      </c>
      <c r="N1097" s="164" t="e">
        <f t="shared" si="1111"/>
        <v>#N/A</v>
      </c>
      <c r="O1097" s="165" t="e">
        <f t="shared" si="1111"/>
        <v>#N/A</v>
      </c>
      <c r="P1097" s="135" t="e">
        <f t="shared" si="1111"/>
        <v>#N/A</v>
      </c>
      <c r="Q1097" s="164" t="e">
        <f t="shared" si="1111"/>
        <v>#N/A</v>
      </c>
      <c r="R1097" s="164" t="e">
        <f t="shared" si="1111"/>
        <v>#N/A</v>
      </c>
      <c r="S1097" s="164" t="e">
        <f t="shared" si="1111"/>
        <v>#N/A</v>
      </c>
      <c r="T1097" s="164" t="e">
        <f t="shared" si="1111"/>
        <v>#N/A</v>
      </c>
      <c r="U1097" s="164" t="e">
        <f t="shared" si="1111"/>
        <v>#N/A</v>
      </c>
      <c r="V1097" s="135" t="e">
        <f t="shared" si="1111"/>
        <v>#N/A</v>
      </c>
      <c r="W1097" s="135" t="e">
        <f t="shared" si="1111"/>
        <v>#N/A</v>
      </c>
      <c r="X1097" s="135" t="e">
        <f t="shared" si="1111"/>
        <v>#N/A</v>
      </c>
      <c r="Y1097" s="135" t="e">
        <f t="shared" si="1111"/>
        <v>#N/A</v>
      </c>
      <c r="Z1097" s="135" t="e">
        <f t="shared" si="1111"/>
        <v>#N/A</v>
      </c>
      <c r="AA1097" s="135" t="e">
        <f t="shared" si="1111"/>
        <v>#N/A</v>
      </c>
      <c r="AB1097" s="135" t="e">
        <f t="shared" si="1111"/>
        <v>#N/A</v>
      </c>
    </row>
    <row r="1098" spans="1:28" ht="15.5">
      <c r="A1098" s="29" t="s">
        <v>193</v>
      </c>
      <c r="B1098" s="30" t="str">
        <f t="shared" si="0"/>
        <v>PhilippinesOmar</v>
      </c>
      <c r="C1098" s="29" t="s">
        <v>30</v>
      </c>
      <c r="D1098" s="30" t="s">
        <v>1673</v>
      </c>
      <c r="E1098" s="120">
        <v>0.25613200000000003</v>
      </c>
      <c r="F1098" s="181">
        <v>6.7367415E-2</v>
      </c>
      <c r="G1098" s="181">
        <v>0.12410415700000001</v>
      </c>
      <c r="H1098" s="181">
        <v>0.190117853</v>
      </c>
      <c r="I1098" s="120">
        <v>0.24470500000000001</v>
      </c>
      <c r="J1098" s="28" t="s">
        <v>1649</v>
      </c>
      <c r="K1098" s="135" t="e">
        <f t="shared" ref="K1098:AB1098" si="1112">NA()</f>
        <v>#N/A</v>
      </c>
      <c r="L1098" s="135" t="e">
        <f t="shared" si="1112"/>
        <v>#N/A</v>
      </c>
      <c r="M1098" s="164" t="e">
        <f t="shared" si="1112"/>
        <v>#N/A</v>
      </c>
      <c r="N1098" s="164" t="e">
        <f t="shared" si="1112"/>
        <v>#N/A</v>
      </c>
      <c r="O1098" s="165" t="e">
        <f t="shared" si="1112"/>
        <v>#N/A</v>
      </c>
      <c r="P1098" s="135" t="e">
        <f t="shared" si="1112"/>
        <v>#N/A</v>
      </c>
      <c r="Q1098" s="164" t="e">
        <f t="shared" si="1112"/>
        <v>#N/A</v>
      </c>
      <c r="R1098" s="164" t="e">
        <f t="shared" si="1112"/>
        <v>#N/A</v>
      </c>
      <c r="S1098" s="164" t="e">
        <f t="shared" si="1112"/>
        <v>#N/A</v>
      </c>
      <c r="T1098" s="164" t="e">
        <f t="shared" si="1112"/>
        <v>#N/A</v>
      </c>
      <c r="U1098" s="164" t="e">
        <f t="shared" si="1112"/>
        <v>#N/A</v>
      </c>
      <c r="V1098" s="135" t="e">
        <f t="shared" si="1112"/>
        <v>#N/A</v>
      </c>
      <c r="W1098" s="135" t="e">
        <f t="shared" si="1112"/>
        <v>#N/A</v>
      </c>
      <c r="X1098" s="135" t="e">
        <f t="shared" si="1112"/>
        <v>#N/A</v>
      </c>
      <c r="Y1098" s="135" t="e">
        <f t="shared" si="1112"/>
        <v>#N/A</v>
      </c>
      <c r="Z1098" s="135" t="e">
        <f t="shared" si="1112"/>
        <v>#N/A</v>
      </c>
      <c r="AA1098" s="135" t="e">
        <f t="shared" si="1112"/>
        <v>#N/A</v>
      </c>
      <c r="AB1098" s="135" t="e">
        <f t="shared" si="1112"/>
        <v>#N/A</v>
      </c>
    </row>
    <row r="1099" spans="1:28" ht="15.5">
      <c r="A1099" s="29" t="s">
        <v>193</v>
      </c>
      <c r="B1099" s="30" t="str">
        <f t="shared" si="0"/>
        <v>PhilippinesOpol</v>
      </c>
      <c r="C1099" s="29" t="s">
        <v>30</v>
      </c>
      <c r="D1099" s="30" t="s">
        <v>1322</v>
      </c>
      <c r="E1099" s="120">
        <v>0.26631199999999999</v>
      </c>
      <c r="F1099" s="181">
        <v>4.8078955E-2</v>
      </c>
      <c r="G1099" s="181">
        <v>9.7800106999999997E-2</v>
      </c>
      <c r="H1099" s="181">
        <v>0.19436450299999999</v>
      </c>
      <c r="I1099" s="120">
        <v>0.31411499999999998</v>
      </c>
      <c r="J1099" s="28" t="s">
        <v>1649</v>
      </c>
      <c r="K1099" s="135" t="e">
        <f t="shared" ref="K1099:AB1099" si="1113">NA()</f>
        <v>#N/A</v>
      </c>
      <c r="L1099" s="135" t="e">
        <f t="shared" si="1113"/>
        <v>#N/A</v>
      </c>
      <c r="M1099" s="164" t="e">
        <f t="shared" si="1113"/>
        <v>#N/A</v>
      </c>
      <c r="N1099" s="164" t="e">
        <f t="shared" si="1113"/>
        <v>#N/A</v>
      </c>
      <c r="O1099" s="165" t="e">
        <f t="shared" si="1113"/>
        <v>#N/A</v>
      </c>
      <c r="P1099" s="135" t="e">
        <f t="shared" si="1113"/>
        <v>#N/A</v>
      </c>
      <c r="Q1099" s="164" t="e">
        <f t="shared" si="1113"/>
        <v>#N/A</v>
      </c>
      <c r="R1099" s="164" t="e">
        <f t="shared" si="1113"/>
        <v>#N/A</v>
      </c>
      <c r="S1099" s="164" t="e">
        <f t="shared" si="1113"/>
        <v>#N/A</v>
      </c>
      <c r="T1099" s="164" t="e">
        <f t="shared" si="1113"/>
        <v>#N/A</v>
      </c>
      <c r="U1099" s="164" t="e">
        <f t="shared" si="1113"/>
        <v>#N/A</v>
      </c>
      <c r="V1099" s="135" t="e">
        <f t="shared" si="1113"/>
        <v>#N/A</v>
      </c>
      <c r="W1099" s="135" t="e">
        <f t="shared" si="1113"/>
        <v>#N/A</v>
      </c>
      <c r="X1099" s="135" t="e">
        <f t="shared" si="1113"/>
        <v>#N/A</v>
      </c>
      <c r="Y1099" s="135" t="e">
        <f t="shared" si="1113"/>
        <v>#N/A</v>
      </c>
      <c r="Z1099" s="135" t="e">
        <f t="shared" si="1113"/>
        <v>#N/A</v>
      </c>
      <c r="AA1099" s="135" t="e">
        <f t="shared" si="1113"/>
        <v>#N/A</v>
      </c>
      <c r="AB1099" s="135" t="e">
        <f t="shared" si="1113"/>
        <v>#N/A</v>
      </c>
    </row>
    <row r="1100" spans="1:28" ht="15.5">
      <c r="A1100" s="29" t="s">
        <v>193</v>
      </c>
      <c r="B1100" s="30" t="str">
        <f t="shared" si="0"/>
        <v>PhilippinesOrani</v>
      </c>
      <c r="C1100" s="29" t="s">
        <v>30</v>
      </c>
      <c r="D1100" s="30" t="s">
        <v>426</v>
      </c>
      <c r="E1100" s="120">
        <v>0.25930700000000001</v>
      </c>
      <c r="F1100" s="181">
        <v>4.4822071999999998E-2</v>
      </c>
      <c r="G1100" s="181">
        <v>8.7790880000000002E-2</v>
      </c>
      <c r="H1100" s="181">
        <v>0.17996084200000001</v>
      </c>
      <c r="I1100" s="120">
        <v>0.32444099999999998</v>
      </c>
      <c r="J1100" s="28" t="s">
        <v>1649</v>
      </c>
      <c r="K1100" s="135" t="e">
        <f t="shared" ref="K1100:AB1100" si="1114">NA()</f>
        <v>#N/A</v>
      </c>
      <c r="L1100" s="135" t="e">
        <f t="shared" si="1114"/>
        <v>#N/A</v>
      </c>
      <c r="M1100" s="164" t="e">
        <f t="shared" si="1114"/>
        <v>#N/A</v>
      </c>
      <c r="N1100" s="164" t="e">
        <f t="shared" si="1114"/>
        <v>#N/A</v>
      </c>
      <c r="O1100" s="165" t="e">
        <f t="shared" si="1114"/>
        <v>#N/A</v>
      </c>
      <c r="P1100" s="135" t="e">
        <f t="shared" si="1114"/>
        <v>#N/A</v>
      </c>
      <c r="Q1100" s="164" t="e">
        <f t="shared" si="1114"/>
        <v>#N/A</v>
      </c>
      <c r="R1100" s="164" t="e">
        <f t="shared" si="1114"/>
        <v>#N/A</v>
      </c>
      <c r="S1100" s="164" t="e">
        <f t="shared" si="1114"/>
        <v>#N/A</v>
      </c>
      <c r="T1100" s="164" t="e">
        <f t="shared" si="1114"/>
        <v>#N/A</v>
      </c>
      <c r="U1100" s="164" t="e">
        <f t="shared" si="1114"/>
        <v>#N/A</v>
      </c>
      <c r="V1100" s="135" t="e">
        <f t="shared" si="1114"/>
        <v>#N/A</v>
      </c>
      <c r="W1100" s="135" t="e">
        <f t="shared" si="1114"/>
        <v>#N/A</v>
      </c>
      <c r="X1100" s="135" t="e">
        <f t="shared" si="1114"/>
        <v>#N/A</v>
      </c>
      <c r="Y1100" s="135" t="e">
        <f t="shared" si="1114"/>
        <v>#N/A</v>
      </c>
      <c r="Z1100" s="135" t="e">
        <f t="shared" si="1114"/>
        <v>#N/A</v>
      </c>
      <c r="AA1100" s="135" t="e">
        <f t="shared" si="1114"/>
        <v>#N/A</v>
      </c>
      <c r="AB1100" s="135" t="e">
        <f t="shared" si="1114"/>
        <v>#N/A</v>
      </c>
    </row>
    <row r="1101" spans="1:28" ht="15.5">
      <c r="A1101" s="29" t="s">
        <v>193</v>
      </c>
      <c r="B1101" s="30" t="str">
        <f t="shared" si="0"/>
        <v>PhilippinesOras</v>
      </c>
      <c r="C1101" s="29" t="s">
        <v>30</v>
      </c>
      <c r="D1101" s="30" t="s">
        <v>1011</v>
      </c>
      <c r="E1101" s="120">
        <v>0.218747</v>
      </c>
      <c r="F1101" s="181">
        <v>6.0317460000000003E-2</v>
      </c>
      <c r="G1101" s="181">
        <v>0.111494253</v>
      </c>
      <c r="H1101" s="181">
        <v>0.18648056900000001</v>
      </c>
      <c r="I1101" s="120">
        <v>0.29444399999999998</v>
      </c>
      <c r="J1101" s="28" t="s">
        <v>1649</v>
      </c>
      <c r="K1101" s="135" t="e">
        <f t="shared" ref="K1101:AB1101" si="1115">NA()</f>
        <v>#N/A</v>
      </c>
      <c r="L1101" s="135" t="e">
        <f t="shared" si="1115"/>
        <v>#N/A</v>
      </c>
      <c r="M1101" s="164" t="e">
        <f t="shared" si="1115"/>
        <v>#N/A</v>
      </c>
      <c r="N1101" s="164" t="e">
        <f t="shared" si="1115"/>
        <v>#N/A</v>
      </c>
      <c r="O1101" s="165" t="e">
        <f t="shared" si="1115"/>
        <v>#N/A</v>
      </c>
      <c r="P1101" s="135" t="e">
        <f t="shared" si="1115"/>
        <v>#N/A</v>
      </c>
      <c r="Q1101" s="164" t="e">
        <f t="shared" si="1115"/>
        <v>#N/A</v>
      </c>
      <c r="R1101" s="164" t="e">
        <f t="shared" si="1115"/>
        <v>#N/A</v>
      </c>
      <c r="S1101" s="164" t="e">
        <f t="shared" si="1115"/>
        <v>#N/A</v>
      </c>
      <c r="T1101" s="164" t="e">
        <f t="shared" si="1115"/>
        <v>#N/A</v>
      </c>
      <c r="U1101" s="164" t="e">
        <f t="shared" si="1115"/>
        <v>#N/A</v>
      </c>
      <c r="V1101" s="135" t="e">
        <f t="shared" si="1115"/>
        <v>#N/A</v>
      </c>
      <c r="W1101" s="135" t="e">
        <f t="shared" si="1115"/>
        <v>#N/A</v>
      </c>
      <c r="X1101" s="135" t="e">
        <f t="shared" si="1115"/>
        <v>#N/A</v>
      </c>
      <c r="Y1101" s="135" t="e">
        <f t="shared" si="1115"/>
        <v>#N/A</v>
      </c>
      <c r="Z1101" s="135" t="e">
        <f t="shared" si="1115"/>
        <v>#N/A</v>
      </c>
      <c r="AA1101" s="135" t="e">
        <f t="shared" si="1115"/>
        <v>#N/A</v>
      </c>
      <c r="AB1101" s="135" t="e">
        <f t="shared" si="1115"/>
        <v>#N/A</v>
      </c>
    </row>
    <row r="1102" spans="1:28" ht="15.5">
      <c r="A1102" s="29" t="s">
        <v>193</v>
      </c>
      <c r="B1102" s="30" t="str">
        <f t="shared" si="0"/>
        <v>PhilippinesOrion</v>
      </c>
      <c r="C1102" s="29" t="s">
        <v>30</v>
      </c>
      <c r="D1102" s="30" t="s">
        <v>428</v>
      </c>
      <c r="E1102" s="120">
        <v>0.25783</v>
      </c>
      <c r="F1102" s="181">
        <v>4.6676903999999998E-2</v>
      </c>
      <c r="G1102" s="181">
        <v>9.3246670000000004E-2</v>
      </c>
      <c r="H1102" s="181">
        <v>0.186618335</v>
      </c>
      <c r="I1102" s="120">
        <v>0.32000600000000001</v>
      </c>
      <c r="J1102" s="28" t="s">
        <v>1649</v>
      </c>
      <c r="K1102" s="135" t="e">
        <f t="shared" ref="K1102:AB1102" si="1116">NA()</f>
        <v>#N/A</v>
      </c>
      <c r="L1102" s="135" t="e">
        <f t="shared" si="1116"/>
        <v>#N/A</v>
      </c>
      <c r="M1102" s="164" t="e">
        <f t="shared" si="1116"/>
        <v>#N/A</v>
      </c>
      <c r="N1102" s="164" t="e">
        <f t="shared" si="1116"/>
        <v>#N/A</v>
      </c>
      <c r="O1102" s="165" t="e">
        <f t="shared" si="1116"/>
        <v>#N/A</v>
      </c>
      <c r="P1102" s="135" t="e">
        <f t="shared" si="1116"/>
        <v>#N/A</v>
      </c>
      <c r="Q1102" s="164" t="e">
        <f t="shared" si="1116"/>
        <v>#N/A</v>
      </c>
      <c r="R1102" s="164" t="e">
        <f t="shared" si="1116"/>
        <v>#N/A</v>
      </c>
      <c r="S1102" s="164" t="e">
        <f t="shared" si="1116"/>
        <v>#N/A</v>
      </c>
      <c r="T1102" s="164" t="e">
        <f t="shared" si="1116"/>
        <v>#N/A</v>
      </c>
      <c r="U1102" s="164" t="e">
        <f t="shared" si="1116"/>
        <v>#N/A</v>
      </c>
      <c r="V1102" s="135" t="e">
        <f t="shared" si="1116"/>
        <v>#N/A</v>
      </c>
      <c r="W1102" s="135" t="e">
        <f t="shared" si="1116"/>
        <v>#N/A</v>
      </c>
      <c r="X1102" s="135" t="e">
        <f t="shared" si="1116"/>
        <v>#N/A</v>
      </c>
      <c r="Y1102" s="135" t="e">
        <f t="shared" si="1116"/>
        <v>#N/A</v>
      </c>
      <c r="Z1102" s="135" t="e">
        <f t="shared" si="1116"/>
        <v>#N/A</v>
      </c>
      <c r="AA1102" s="135" t="e">
        <f t="shared" si="1116"/>
        <v>#N/A</v>
      </c>
      <c r="AB1102" s="135" t="e">
        <f t="shared" si="1116"/>
        <v>#N/A</v>
      </c>
    </row>
    <row r="1103" spans="1:28" ht="15.5">
      <c r="A1103" s="29" t="s">
        <v>193</v>
      </c>
      <c r="B1103" s="30" t="str">
        <f t="shared" si="0"/>
        <v>PhilippinesOrmoc City</v>
      </c>
      <c r="C1103" s="29" t="s">
        <v>30</v>
      </c>
      <c r="D1103" s="30" t="s">
        <v>1046</v>
      </c>
      <c r="E1103" s="120">
        <v>0.24873200000000001</v>
      </c>
      <c r="F1103" s="181">
        <v>5.1057753999999997E-2</v>
      </c>
      <c r="G1103" s="181">
        <v>0.102264325</v>
      </c>
      <c r="H1103" s="181">
        <v>0.201240751</v>
      </c>
      <c r="I1103" s="120">
        <v>0.309448</v>
      </c>
      <c r="J1103" s="28" t="s">
        <v>1649</v>
      </c>
      <c r="K1103" s="135" t="e">
        <f t="shared" ref="K1103:AB1103" si="1117">NA()</f>
        <v>#N/A</v>
      </c>
      <c r="L1103" s="135" t="e">
        <f t="shared" si="1117"/>
        <v>#N/A</v>
      </c>
      <c r="M1103" s="164" t="e">
        <f t="shared" si="1117"/>
        <v>#N/A</v>
      </c>
      <c r="N1103" s="164" t="e">
        <f t="shared" si="1117"/>
        <v>#N/A</v>
      </c>
      <c r="O1103" s="165" t="e">
        <f t="shared" si="1117"/>
        <v>#N/A</v>
      </c>
      <c r="P1103" s="135" t="e">
        <f t="shared" si="1117"/>
        <v>#N/A</v>
      </c>
      <c r="Q1103" s="164" t="e">
        <f t="shared" si="1117"/>
        <v>#N/A</v>
      </c>
      <c r="R1103" s="164" t="e">
        <f t="shared" si="1117"/>
        <v>#N/A</v>
      </c>
      <c r="S1103" s="164" t="e">
        <f t="shared" si="1117"/>
        <v>#N/A</v>
      </c>
      <c r="T1103" s="164" t="e">
        <f t="shared" si="1117"/>
        <v>#N/A</v>
      </c>
      <c r="U1103" s="164" t="e">
        <f t="shared" si="1117"/>
        <v>#N/A</v>
      </c>
      <c r="V1103" s="135" t="e">
        <f t="shared" si="1117"/>
        <v>#N/A</v>
      </c>
      <c r="W1103" s="135" t="e">
        <f t="shared" si="1117"/>
        <v>#N/A</v>
      </c>
      <c r="X1103" s="135" t="e">
        <f t="shared" si="1117"/>
        <v>#N/A</v>
      </c>
      <c r="Y1103" s="135" t="e">
        <f t="shared" si="1117"/>
        <v>#N/A</v>
      </c>
      <c r="Z1103" s="135" t="e">
        <f t="shared" si="1117"/>
        <v>#N/A</v>
      </c>
      <c r="AA1103" s="135" t="e">
        <f t="shared" si="1117"/>
        <v>#N/A</v>
      </c>
      <c r="AB1103" s="135" t="e">
        <f t="shared" si="1117"/>
        <v>#N/A</v>
      </c>
    </row>
    <row r="1104" spans="1:28" ht="15.5">
      <c r="A1104" s="29" t="s">
        <v>193</v>
      </c>
      <c r="B1104" s="30" t="str">
        <f t="shared" si="0"/>
        <v>PhilippinesOroquieta City (Capital)</v>
      </c>
      <c r="C1104" s="29" t="s">
        <v>30</v>
      </c>
      <c r="D1104" s="30" t="s">
        <v>1265</v>
      </c>
      <c r="E1104" s="120">
        <v>0.248004</v>
      </c>
      <c r="F1104" s="181">
        <v>4.7952852999999997E-2</v>
      </c>
      <c r="G1104" s="181">
        <v>9.5481719000000007E-2</v>
      </c>
      <c r="H1104" s="181">
        <v>0.18109869000000001</v>
      </c>
      <c r="I1104" s="120">
        <v>0.32795299999999999</v>
      </c>
      <c r="J1104" s="28" t="s">
        <v>1649</v>
      </c>
      <c r="K1104" s="135" t="e">
        <f t="shared" ref="K1104:AB1104" si="1118">NA()</f>
        <v>#N/A</v>
      </c>
      <c r="L1104" s="135" t="e">
        <f t="shared" si="1118"/>
        <v>#N/A</v>
      </c>
      <c r="M1104" s="164" t="e">
        <f t="shared" si="1118"/>
        <v>#N/A</v>
      </c>
      <c r="N1104" s="164" t="e">
        <f t="shared" si="1118"/>
        <v>#N/A</v>
      </c>
      <c r="O1104" s="165" t="e">
        <f t="shared" si="1118"/>
        <v>#N/A</v>
      </c>
      <c r="P1104" s="135" t="e">
        <f t="shared" si="1118"/>
        <v>#N/A</v>
      </c>
      <c r="Q1104" s="164" t="e">
        <f t="shared" si="1118"/>
        <v>#N/A</v>
      </c>
      <c r="R1104" s="164" t="e">
        <f t="shared" si="1118"/>
        <v>#N/A</v>
      </c>
      <c r="S1104" s="164" t="e">
        <f t="shared" si="1118"/>
        <v>#N/A</v>
      </c>
      <c r="T1104" s="164" t="e">
        <f t="shared" si="1118"/>
        <v>#N/A</v>
      </c>
      <c r="U1104" s="164" t="e">
        <f t="shared" si="1118"/>
        <v>#N/A</v>
      </c>
      <c r="V1104" s="135" t="e">
        <f t="shared" si="1118"/>
        <v>#N/A</v>
      </c>
      <c r="W1104" s="135" t="e">
        <f t="shared" si="1118"/>
        <v>#N/A</v>
      </c>
      <c r="X1104" s="135" t="e">
        <f t="shared" si="1118"/>
        <v>#N/A</v>
      </c>
      <c r="Y1104" s="135" t="e">
        <f t="shared" si="1118"/>
        <v>#N/A</v>
      </c>
      <c r="Z1104" s="135" t="e">
        <f t="shared" si="1118"/>
        <v>#N/A</v>
      </c>
      <c r="AA1104" s="135" t="e">
        <f t="shared" si="1118"/>
        <v>#N/A</v>
      </c>
      <c r="AB1104" s="135" t="e">
        <f t="shared" si="1118"/>
        <v>#N/A</v>
      </c>
    </row>
    <row r="1105" spans="1:28" ht="15.5">
      <c r="A1105" s="29" t="s">
        <v>193</v>
      </c>
      <c r="B1105" s="30" t="str">
        <f t="shared" si="0"/>
        <v>PhilippinesOslob</v>
      </c>
      <c r="C1105" s="29" t="s">
        <v>30</v>
      </c>
      <c r="D1105" s="30" t="s">
        <v>972</v>
      </c>
      <c r="E1105" s="120">
        <v>0.234432</v>
      </c>
      <c r="F1105" s="181">
        <v>5.2952354E-2</v>
      </c>
      <c r="G1105" s="181">
        <v>9.8089125999999999E-2</v>
      </c>
      <c r="H1105" s="181">
        <v>0.181228265</v>
      </c>
      <c r="I1105" s="120">
        <v>0.30330200000000002</v>
      </c>
      <c r="J1105" s="28" t="s">
        <v>1649</v>
      </c>
      <c r="K1105" s="135" t="e">
        <f t="shared" ref="K1105:AB1105" si="1119">NA()</f>
        <v>#N/A</v>
      </c>
      <c r="L1105" s="135" t="e">
        <f t="shared" si="1119"/>
        <v>#N/A</v>
      </c>
      <c r="M1105" s="164" t="e">
        <f t="shared" si="1119"/>
        <v>#N/A</v>
      </c>
      <c r="N1105" s="164" t="e">
        <f t="shared" si="1119"/>
        <v>#N/A</v>
      </c>
      <c r="O1105" s="165" t="e">
        <f t="shared" si="1119"/>
        <v>#N/A</v>
      </c>
      <c r="P1105" s="135" t="e">
        <f t="shared" si="1119"/>
        <v>#N/A</v>
      </c>
      <c r="Q1105" s="164" t="e">
        <f t="shared" si="1119"/>
        <v>#N/A</v>
      </c>
      <c r="R1105" s="164" t="e">
        <f t="shared" si="1119"/>
        <v>#N/A</v>
      </c>
      <c r="S1105" s="164" t="e">
        <f t="shared" si="1119"/>
        <v>#N/A</v>
      </c>
      <c r="T1105" s="164" t="e">
        <f t="shared" si="1119"/>
        <v>#N/A</v>
      </c>
      <c r="U1105" s="164" t="e">
        <f t="shared" si="1119"/>
        <v>#N/A</v>
      </c>
      <c r="V1105" s="135" t="e">
        <f t="shared" si="1119"/>
        <v>#N/A</v>
      </c>
      <c r="W1105" s="135" t="e">
        <f t="shared" si="1119"/>
        <v>#N/A</v>
      </c>
      <c r="X1105" s="135" t="e">
        <f t="shared" si="1119"/>
        <v>#N/A</v>
      </c>
      <c r="Y1105" s="135" t="e">
        <f t="shared" si="1119"/>
        <v>#N/A</v>
      </c>
      <c r="Z1105" s="135" t="e">
        <f t="shared" si="1119"/>
        <v>#N/A</v>
      </c>
      <c r="AA1105" s="135" t="e">
        <f t="shared" si="1119"/>
        <v>#N/A</v>
      </c>
      <c r="AB1105" s="135" t="e">
        <f t="shared" si="1119"/>
        <v>#N/A</v>
      </c>
    </row>
    <row r="1106" spans="1:28" ht="15.5">
      <c r="A1106" s="29" t="s">
        <v>193</v>
      </c>
      <c r="B1106" s="30" t="str">
        <f t="shared" si="0"/>
        <v>PhilippinesOton</v>
      </c>
      <c r="C1106" s="29" t="s">
        <v>30</v>
      </c>
      <c r="D1106" s="30" t="s">
        <v>876</v>
      </c>
      <c r="E1106" s="120">
        <v>0.25972099999999998</v>
      </c>
      <c r="F1106" s="181">
        <v>4.4347192000000001E-2</v>
      </c>
      <c r="G1106" s="181">
        <v>8.8391404000000007E-2</v>
      </c>
      <c r="H1106" s="181">
        <v>0.18048588900000001</v>
      </c>
      <c r="I1106" s="120">
        <v>0.32982099999999998</v>
      </c>
      <c r="J1106" s="28" t="s">
        <v>1649</v>
      </c>
      <c r="K1106" s="135" t="e">
        <f t="shared" ref="K1106:AB1106" si="1120">NA()</f>
        <v>#N/A</v>
      </c>
      <c r="L1106" s="135" t="e">
        <f t="shared" si="1120"/>
        <v>#N/A</v>
      </c>
      <c r="M1106" s="164" t="e">
        <f t="shared" si="1120"/>
        <v>#N/A</v>
      </c>
      <c r="N1106" s="164" t="e">
        <f t="shared" si="1120"/>
        <v>#N/A</v>
      </c>
      <c r="O1106" s="165" t="e">
        <f t="shared" si="1120"/>
        <v>#N/A</v>
      </c>
      <c r="P1106" s="135" t="e">
        <f t="shared" si="1120"/>
        <v>#N/A</v>
      </c>
      <c r="Q1106" s="164" t="e">
        <f t="shared" si="1120"/>
        <v>#N/A</v>
      </c>
      <c r="R1106" s="164" t="e">
        <f t="shared" si="1120"/>
        <v>#N/A</v>
      </c>
      <c r="S1106" s="164" t="e">
        <f t="shared" si="1120"/>
        <v>#N/A</v>
      </c>
      <c r="T1106" s="164" t="e">
        <f t="shared" si="1120"/>
        <v>#N/A</v>
      </c>
      <c r="U1106" s="164" t="e">
        <f t="shared" si="1120"/>
        <v>#N/A</v>
      </c>
      <c r="V1106" s="135" t="e">
        <f t="shared" si="1120"/>
        <v>#N/A</v>
      </c>
      <c r="W1106" s="135" t="e">
        <f t="shared" si="1120"/>
        <v>#N/A</v>
      </c>
      <c r="X1106" s="135" t="e">
        <f t="shared" si="1120"/>
        <v>#N/A</v>
      </c>
      <c r="Y1106" s="135" t="e">
        <f t="shared" si="1120"/>
        <v>#N/A</v>
      </c>
      <c r="Z1106" s="135" t="e">
        <f t="shared" si="1120"/>
        <v>#N/A</v>
      </c>
      <c r="AA1106" s="135" t="e">
        <f t="shared" si="1120"/>
        <v>#N/A</v>
      </c>
      <c r="AB1106" s="135" t="e">
        <f t="shared" si="1120"/>
        <v>#N/A</v>
      </c>
    </row>
    <row r="1107" spans="1:28" ht="15.5">
      <c r="A1107" s="29" t="s">
        <v>193</v>
      </c>
      <c r="B1107" s="30" t="str">
        <f t="shared" si="0"/>
        <v>PhilippinesOzamis City</v>
      </c>
      <c r="C1107" s="29" t="s">
        <v>30</v>
      </c>
      <c r="D1107" s="30" t="s">
        <v>1266</v>
      </c>
      <c r="E1107" s="120">
        <v>0.260569</v>
      </c>
      <c r="F1107" s="181">
        <v>4.7599910000000002E-2</v>
      </c>
      <c r="G1107" s="181">
        <v>9.8675861000000004E-2</v>
      </c>
      <c r="H1107" s="181">
        <v>0.20187128100000001</v>
      </c>
      <c r="I1107" s="120">
        <v>0.31452200000000002</v>
      </c>
      <c r="J1107" s="28" t="s">
        <v>1649</v>
      </c>
      <c r="K1107" s="135" t="e">
        <f t="shared" ref="K1107:AB1107" si="1121">NA()</f>
        <v>#N/A</v>
      </c>
      <c r="L1107" s="135" t="e">
        <f t="shared" si="1121"/>
        <v>#N/A</v>
      </c>
      <c r="M1107" s="164" t="e">
        <f t="shared" si="1121"/>
        <v>#N/A</v>
      </c>
      <c r="N1107" s="164" t="e">
        <f t="shared" si="1121"/>
        <v>#N/A</v>
      </c>
      <c r="O1107" s="165" t="e">
        <f t="shared" si="1121"/>
        <v>#N/A</v>
      </c>
      <c r="P1107" s="135" t="e">
        <f t="shared" si="1121"/>
        <v>#N/A</v>
      </c>
      <c r="Q1107" s="164" t="e">
        <f t="shared" si="1121"/>
        <v>#N/A</v>
      </c>
      <c r="R1107" s="164" t="e">
        <f t="shared" si="1121"/>
        <v>#N/A</v>
      </c>
      <c r="S1107" s="164" t="e">
        <f t="shared" si="1121"/>
        <v>#N/A</v>
      </c>
      <c r="T1107" s="164" t="e">
        <f t="shared" si="1121"/>
        <v>#N/A</v>
      </c>
      <c r="U1107" s="164" t="e">
        <f t="shared" si="1121"/>
        <v>#N/A</v>
      </c>
      <c r="V1107" s="135" t="e">
        <f t="shared" si="1121"/>
        <v>#N/A</v>
      </c>
      <c r="W1107" s="135" t="e">
        <f t="shared" si="1121"/>
        <v>#N/A</v>
      </c>
      <c r="X1107" s="135" t="e">
        <f t="shared" si="1121"/>
        <v>#N/A</v>
      </c>
      <c r="Y1107" s="135" t="e">
        <f t="shared" si="1121"/>
        <v>#N/A</v>
      </c>
      <c r="Z1107" s="135" t="e">
        <f t="shared" si="1121"/>
        <v>#N/A</v>
      </c>
      <c r="AA1107" s="135" t="e">
        <f t="shared" si="1121"/>
        <v>#N/A</v>
      </c>
      <c r="AB1107" s="135" t="e">
        <f t="shared" si="1121"/>
        <v>#N/A</v>
      </c>
    </row>
    <row r="1108" spans="1:28" ht="15.5">
      <c r="A1108" s="29" t="s">
        <v>193</v>
      </c>
      <c r="B1108" s="30" t="str">
        <f t="shared" si="0"/>
        <v>PhilippinesPaco</v>
      </c>
      <c r="C1108" s="29" t="s">
        <v>30</v>
      </c>
      <c r="D1108" s="30" t="s">
        <v>1439</v>
      </c>
      <c r="E1108" s="120">
        <v>0.29619499999999999</v>
      </c>
      <c r="F1108" s="181">
        <v>4.1605024999999997E-2</v>
      </c>
      <c r="G1108" s="181">
        <v>9.5227123999999996E-2</v>
      </c>
      <c r="H1108" s="181">
        <v>0.20690951399999999</v>
      </c>
      <c r="I1108" s="120">
        <v>0.32215700000000003</v>
      </c>
      <c r="J1108" s="28" t="s">
        <v>1649</v>
      </c>
      <c r="K1108" s="135" t="e">
        <f t="shared" ref="K1108:AB1108" si="1122">NA()</f>
        <v>#N/A</v>
      </c>
      <c r="L1108" s="135" t="e">
        <f t="shared" si="1122"/>
        <v>#N/A</v>
      </c>
      <c r="M1108" s="164" t="e">
        <f t="shared" si="1122"/>
        <v>#N/A</v>
      </c>
      <c r="N1108" s="164" t="e">
        <f t="shared" si="1122"/>
        <v>#N/A</v>
      </c>
      <c r="O1108" s="165" t="e">
        <f t="shared" si="1122"/>
        <v>#N/A</v>
      </c>
      <c r="P1108" s="135" t="e">
        <f t="shared" si="1122"/>
        <v>#N/A</v>
      </c>
      <c r="Q1108" s="164" t="e">
        <f t="shared" si="1122"/>
        <v>#N/A</v>
      </c>
      <c r="R1108" s="164" t="e">
        <f t="shared" si="1122"/>
        <v>#N/A</v>
      </c>
      <c r="S1108" s="164" t="e">
        <f t="shared" si="1122"/>
        <v>#N/A</v>
      </c>
      <c r="T1108" s="164" t="e">
        <f t="shared" si="1122"/>
        <v>#N/A</v>
      </c>
      <c r="U1108" s="164" t="e">
        <f t="shared" si="1122"/>
        <v>#N/A</v>
      </c>
      <c r="V1108" s="135" t="e">
        <f t="shared" si="1122"/>
        <v>#N/A</v>
      </c>
      <c r="W1108" s="135" t="e">
        <f t="shared" si="1122"/>
        <v>#N/A</v>
      </c>
      <c r="X1108" s="135" t="e">
        <f t="shared" si="1122"/>
        <v>#N/A</v>
      </c>
      <c r="Y1108" s="135" t="e">
        <f t="shared" si="1122"/>
        <v>#N/A</v>
      </c>
      <c r="Z1108" s="135" t="e">
        <f t="shared" si="1122"/>
        <v>#N/A</v>
      </c>
      <c r="AA1108" s="135" t="e">
        <f t="shared" si="1122"/>
        <v>#N/A</v>
      </c>
      <c r="AB1108" s="135" t="e">
        <f t="shared" si="1122"/>
        <v>#N/A</v>
      </c>
    </row>
    <row r="1109" spans="1:28" ht="15.5">
      <c r="A1109" s="29" t="s">
        <v>193</v>
      </c>
      <c r="B1109" s="30" t="str">
        <f t="shared" si="0"/>
        <v>PhilippinesPadada</v>
      </c>
      <c r="C1109" s="29" t="s">
        <v>30</v>
      </c>
      <c r="D1109" s="30" t="s">
        <v>1347</v>
      </c>
      <c r="E1109" s="120">
        <v>0.24696299999999999</v>
      </c>
      <c r="F1109" s="181">
        <v>4.6902621999999998E-2</v>
      </c>
      <c r="G1109" s="181">
        <v>9.0344905000000003E-2</v>
      </c>
      <c r="H1109" s="181">
        <v>0.17087298300000001</v>
      </c>
      <c r="I1109" s="120">
        <v>0.32925900000000002</v>
      </c>
      <c r="J1109" s="28" t="s">
        <v>1649</v>
      </c>
      <c r="K1109" s="135" t="e">
        <f t="shared" ref="K1109:AB1109" si="1123">NA()</f>
        <v>#N/A</v>
      </c>
      <c r="L1109" s="135" t="e">
        <f t="shared" si="1123"/>
        <v>#N/A</v>
      </c>
      <c r="M1109" s="164" t="e">
        <f t="shared" si="1123"/>
        <v>#N/A</v>
      </c>
      <c r="N1109" s="164" t="e">
        <f t="shared" si="1123"/>
        <v>#N/A</v>
      </c>
      <c r="O1109" s="165" t="e">
        <f t="shared" si="1123"/>
        <v>#N/A</v>
      </c>
      <c r="P1109" s="135" t="e">
        <f t="shared" si="1123"/>
        <v>#N/A</v>
      </c>
      <c r="Q1109" s="164" t="e">
        <f t="shared" si="1123"/>
        <v>#N/A</v>
      </c>
      <c r="R1109" s="164" t="e">
        <f t="shared" si="1123"/>
        <v>#N/A</v>
      </c>
      <c r="S1109" s="164" t="e">
        <f t="shared" si="1123"/>
        <v>#N/A</v>
      </c>
      <c r="T1109" s="164" t="e">
        <f t="shared" si="1123"/>
        <v>#N/A</v>
      </c>
      <c r="U1109" s="164" t="e">
        <f t="shared" si="1123"/>
        <v>#N/A</v>
      </c>
      <c r="V1109" s="135" t="e">
        <f t="shared" si="1123"/>
        <v>#N/A</v>
      </c>
      <c r="W1109" s="135" t="e">
        <f t="shared" si="1123"/>
        <v>#N/A</v>
      </c>
      <c r="X1109" s="135" t="e">
        <f t="shared" si="1123"/>
        <v>#N/A</v>
      </c>
      <c r="Y1109" s="135" t="e">
        <f t="shared" si="1123"/>
        <v>#N/A</v>
      </c>
      <c r="Z1109" s="135" t="e">
        <f t="shared" si="1123"/>
        <v>#N/A</v>
      </c>
      <c r="AA1109" s="135" t="e">
        <f t="shared" si="1123"/>
        <v>#N/A</v>
      </c>
      <c r="AB1109" s="135" t="e">
        <f t="shared" si="1123"/>
        <v>#N/A</v>
      </c>
    </row>
    <row r="1110" spans="1:28" ht="15.5">
      <c r="A1110" s="29" t="s">
        <v>193</v>
      </c>
      <c r="B1110" s="30" t="str">
        <f t="shared" si="0"/>
        <v>PhilippinesPadre Burgos</v>
      </c>
      <c r="C1110" s="29" t="s">
        <v>30</v>
      </c>
      <c r="D1110" s="30" t="s">
        <v>645</v>
      </c>
      <c r="E1110" s="120">
        <v>0.24330099999999999</v>
      </c>
      <c r="F1110" s="181">
        <v>5.2159399000000002E-2</v>
      </c>
      <c r="G1110" s="181">
        <v>9.9728770999999994E-2</v>
      </c>
      <c r="H1110" s="181">
        <v>0.188042085</v>
      </c>
      <c r="I1110" s="120">
        <v>0.31602599999999997</v>
      </c>
      <c r="J1110" s="28" t="s">
        <v>1649</v>
      </c>
      <c r="K1110" s="135" t="e">
        <f t="shared" ref="K1110:AB1110" si="1124">NA()</f>
        <v>#N/A</v>
      </c>
      <c r="L1110" s="135" t="e">
        <f t="shared" si="1124"/>
        <v>#N/A</v>
      </c>
      <c r="M1110" s="164" t="e">
        <f t="shared" si="1124"/>
        <v>#N/A</v>
      </c>
      <c r="N1110" s="164" t="e">
        <f t="shared" si="1124"/>
        <v>#N/A</v>
      </c>
      <c r="O1110" s="165" t="e">
        <f t="shared" si="1124"/>
        <v>#N/A</v>
      </c>
      <c r="P1110" s="135" t="e">
        <f t="shared" si="1124"/>
        <v>#N/A</v>
      </c>
      <c r="Q1110" s="164" t="e">
        <f t="shared" si="1124"/>
        <v>#N/A</v>
      </c>
      <c r="R1110" s="164" t="e">
        <f t="shared" si="1124"/>
        <v>#N/A</v>
      </c>
      <c r="S1110" s="164" t="e">
        <f t="shared" si="1124"/>
        <v>#N/A</v>
      </c>
      <c r="T1110" s="164" t="e">
        <f t="shared" si="1124"/>
        <v>#N/A</v>
      </c>
      <c r="U1110" s="164" t="e">
        <f t="shared" si="1124"/>
        <v>#N/A</v>
      </c>
      <c r="V1110" s="135" t="e">
        <f t="shared" si="1124"/>
        <v>#N/A</v>
      </c>
      <c r="W1110" s="135" t="e">
        <f t="shared" si="1124"/>
        <v>#N/A</v>
      </c>
      <c r="X1110" s="135" t="e">
        <f t="shared" si="1124"/>
        <v>#N/A</v>
      </c>
      <c r="Y1110" s="135" t="e">
        <f t="shared" si="1124"/>
        <v>#N/A</v>
      </c>
      <c r="Z1110" s="135" t="e">
        <f t="shared" si="1124"/>
        <v>#N/A</v>
      </c>
      <c r="AA1110" s="135" t="e">
        <f t="shared" si="1124"/>
        <v>#N/A</v>
      </c>
      <c r="AB1110" s="135" t="e">
        <f t="shared" si="1124"/>
        <v>#N/A</v>
      </c>
    </row>
    <row r="1111" spans="1:28" ht="15.5">
      <c r="A1111" s="29" t="s">
        <v>193</v>
      </c>
      <c r="B1111" s="30" t="str">
        <f t="shared" si="0"/>
        <v>PhilippinesPadre Garcia</v>
      </c>
      <c r="C1111" s="29" t="s">
        <v>30</v>
      </c>
      <c r="D1111" s="30" t="s">
        <v>561</v>
      </c>
      <c r="E1111" s="120">
        <v>0.25704900000000003</v>
      </c>
      <c r="F1111" s="181">
        <v>5.0060039000000001E-2</v>
      </c>
      <c r="G1111" s="181">
        <v>9.7242350000000005E-2</v>
      </c>
      <c r="H1111" s="181">
        <v>0.19864601900000001</v>
      </c>
      <c r="I1111" s="120">
        <v>0.30961499999999997</v>
      </c>
      <c r="J1111" s="28" t="s">
        <v>1649</v>
      </c>
      <c r="K1111" s="135" t="e">
        <f t="shared" ref="K1111:AB1111" si="1125">NA()</f>
        <v>#N/A</v>
      </c>
      <c r="L1111" s="135" t="e">
        <f t="shared" si="1125"/>
        <v>#N/A</v>
      </c>
      <c r="M1111" s="164" t="e">
        <f t="shared" si="1125"/>
        <v>#N/A</v>
      </c>
      <c r="N1111" s="164" t="e">
        <f t="shared" si="1125"/>
        <v>#N/A</v>
      </c>
      <c r="O1111" s="165" t="e">
        <f t="shared" si="1125"/>
        <v>#N/A</v>
      </c>
      <c r="P1111" s="135" t="e">
        <f t="shared" si="1125"/>
        <v>#N/A</v>
      </c>
      <c r="Q1111" s="164" t="e">
        <f t="shared" si="1125"/>
        <v>#N/A</v>
      </c>
      <c r="R1111" s="164" t="e">
        <f t="shared" si="1125"/>
        <v>#N/A</v>
      </c>
      <c r="S1111" s="164" t="e">
        <f t="shared" si="1125"/>
        <v>#N/A</v>
      </c>
      <c r="T1111" s="164" t="e">
        <f t="shared" si="1125"/>
        <v>#N/A</v>
      </c>
      <c r="U1111" s="164" t="e">
        <f t="shared" si="1125"/>
        <v>#N/A</v>
      </c>
      <c r="V1111" s="135" t="e">
        <f t="shared" si="1125"/>
        <v>#N/A</v>
      </c>
      <c r="W1111" s="135" t="e">
        <f t="shared" si="1125"/>
        <v>#N/A</v>
      </c>
      <c r="X1111" s="135" t="e">
        <f t="shared" si="1125"/>
        <v>#N/A</v>
      </c>
      <c r="Y1111" s="135" t="e">
        <f t="shared" si="1125"/>
        <v>#N/A</v>
      </c>
      <c r="Z1111" s="135" t="e">
        <f t="shared" si="1125"/>
        <v>#N/A</v>
      </c>
      <c r="AA1111" s="135" t="e">
        <f t="shared" si="1125"/>
        <v>#N/A</v>
      </c>
      <c r="AB1111" s="135" t="e">
        <f t="shared" si="1125"/>
        <v>#N/A</v>
      </c>
    </row>
    <row r="1112" spans="1:28" ht="15.5">
      <c r="A1112" s="29" t="s">
        <v>193</v>
      </c>
      <c r="B1112" s="30" t="str">
        <f t="shared" si="0"/>
        <v>PhilippinesPaete</v>
      </c>
      <c r="C1112" s="29" t="s">
        <v>30</v>
      </c>
      <c r="D1112" s="30" t="s">
        <v>616</v>
      </c>
      <c r="E1112" s="120">
        <v>0.252471</v>
      </c>
      <c r="F1112" s="181">
        <v>4.9011794999999997E-2</v>
      </c>
      <c r="G1112" s="181">
        <v>9.5832004999999998E-2</v>
      </c>
      <c r="H1112" s="181">
        <v>0.19242110300000001</v>
      </c>
      <c r="I1112" s="120">
        <v>0.310807</v>
      </c>
      <c r="J1112" s="28" t="s">
        <v>1649</v>
      </c>
      <c r="K1112" s="135" t="e">
        <f t="shared" ref="K1112:AB1112" si="1126">NA()</f>
        <v>#N/A</v>
      </c>
      <c r="L1112" s="135" t="e">
        <f t="shared" si="1126"/>
        <v>#N/A</v>
      </c>
      <c r="M1112" s="164" t="e">
        <f t="shared" si="1126"/>
        <v>#N/A</v>
      </c>
      <c r="N1112" s="164" t="e">
        <f t="shared" si="1126"/>
        <v>#N/A</v>
      </c>
      <c r="O1112" s="165" t="e">
        <f t="shared" si="1126"/>
        <v>#N/A</v>
      </c>
      <c r="P1112" s="135" t="e">
        <f t="shared" si="1126"/>
        <v>#N/A</v>
      </c>
      <c r="Q1112" s="164" t="e">
        <f t="shared" si="1126"/>
        <v>#N/A</v>
      </c>
      <c r="R1112" s="164" t="e">
        <f t="shared" si="1126"/>
        <v>#N/A</v>
      </c>
      <c r="S1112" s="164" t="e">
        <f t="shared" si="1126"/>
        <v>#N/A</v>
      </c>
      <c r="T1112" s="164" t="e">
        <f t="shared" si="1126"/>
        <v>#N/A</v>
      </c>
      <c r="U1112" s="164" t="e">
        <f t="shared" si="1126"/>
        <v>#N/A</v>
      </c>
      <c r="V1112" s="135" t="e">
        <f t="shared" si="1126"/>
        <v>#N/A</v>
      </c>
      <c r="W1112" s="135" t="e">
        <f t="shared" si="1126"/>
        <v>#N/A</v>
      </c>
      <c r="X1112" s="135" t="e">
        <f t="shared" si="1126"/>
        <v>#N/A</v>
      </c>
      <c r="Y1112" s="135" t="e">
        <f t="shared" si="1126"/>
        <v>#N/A</v>
      </c>
      <c r="Z1112" s="135" t="e">
        <f t="shared" si="1126"/>
        <v>#N/A</v>
      </c>
      <c r="AA1112" s="135" t="e">
        <f t="shared" si="1126"/>
        <v>#N/A</v>
      </c>
      <c r="AB1112" s="135" t="e">
        <f t="shared" si="1126"/>
        <v>#N/A</v>
      </c>
    </row>
    <row r="1113" spans="1:28" ht="15.5">
      <c r="A1113" s="29" t="s">
        <v>193</v>
      </c>
      <c r="B1113" s="30" t="str">
        <f t="shared" si="0"/>
        <v>PhilippinesPagadian City (Capital)</v>
      </c>
      <c r="C1113" s="29" t="s">
        <v>30</v>
      </c>
      <c r="D1113" s="30" t="s">
        <v>1173</v>
      </c>
      <c r="E1113" s="120">
        <v>0.26665800000000001</v>
      </c>
      <c r="F1113" s="181">
        <v>5.1391539999999999E-2</v>
      </c>
      <c r="G1113" s="181">
        <v>0.107213905</v>
      </c>
      <c r="H1113" s="181">
        <v>0.215306943</v>
      </c>
      <c r="I1113" s="120">
        <v>0.30251699999999998</v>
      </c>
      <c r="J1113" s="28" t="s">
        <v>1649</v>
      </c>
      <c r="K1113" s="135" t="e">
        <f t="shared" ref="K1113:AB1113" si="1127">NA()</f>
        <v>#N/A</v>
      </c>
      <c r="L1113" s="135" t="e">
        <f t="shared" si="1127"/>
        <v>#N/A</v>
      </c>
      <c r="M1113" s="164" t="e">
        <f t="shared" si="1127"/>
        <v>#N/A</v>
      </c>
      <c r="N1113" s="164" t="e">
        <f t="shared" si="1127"/>
        <v>#N/A</v>
      </c>
      <c r="O1113" s="165" t="e">
        <f t="shared" si="1127"/>
        <v>#N/A</v>
      </c>
      <c r="P1113" s="135" t="e">
        <f t="shared" si="1127"/>
        <v>#N/A</v>
      </c>
      <c r="Q1113" s="164" t="e">
        <f t="shared" si="1127"/>
        <v>#N/A</v>
      </c>
      <c r="R1113" s="164" t="e">
        <f t="shared" si="1127"/>
        <v>#N/A</v>
      </c>
      <c r="S1113" s="164" t="e">
        <f t="shared" si="1127"/>
        <v>#N/A</v>
      </c>
      <c r="T1113" s="164" t="e">
        <f t="shared" si="1127"/>
        <v>#N/A</v>
      </c>
      <c r="U1113" s="164" t="e">
        <f t="shared" si="1127"/>
        <v>#N/A</v>
      </c>
      <c r="V1113" s="135" t="e">
        <f t="shared" si="1127"/>
        <v>#N/A</v>
      </c>
      <c r="W1113" s="135" t="e">
        <f t="shared" si="1127"/>
        <v>#N/A</v>
      </c>
      <c r="X1113" s="135" t="e">
        <f t="shared" si="1127"/>
        <v>#N/A</v>
      </c>
      <c r="Y1113" s="135" t="e">
        <f t="shared" si="1127"/>
        <v>#N/A</v>
      </c>
      <c r="Z1113" s="135" t="e">
        <f t="shared" si="1127"/>
        <v>#N/A</v>
      </c>
      <c r="AA1113" s="135" t="e">
        <f t="shared" si="1127"/>
        <v>#N/A</v>
      </c>
      <c r="AB1113" s="135" t="e">
        <f t="shared" si="1127"/>
        <v>#N/A</v>
      </c>
    </row>
    <row r="1114" spans="1:28" ht="15.5">
      <c r="A1114" s="29" t="s">
        <v>193</v>
      </c>
      <c r="B1114" s="30" t="str">
        <f t="shared" si="0"/>
        <v>PhilippinesPagagawan</v>
      </c>
      <c r="C1114" s="29" t="s">
        <v>30</v>
      </c>
      <c r="D1114" s="30" t="s">
        <v>1635</v>
      </c>
      <c r="E1114" s="120">
        <v>0.25695000000000001</v>
      </c>
      <c r="F1114" s="181">
        <v>6.0769673000000003E-2</v>
      </c>
      <c r="G1114" s="181">
        <v>0.112004595</v>
      </c>
      <c r="H1114" s="181">
        <v>0.19132682400000001</v>
      </c>
      <c r="I1114" s="120">
        <v>0.25723699999999999</v>
      </c>
      <c r="J1114" s="28" t="s">
        <v>1649</v>
      </c>
      <c r="K1114" s="135" t="e">
        <f t="shared" ref="K1114:AB1114" si="1128">NA()</f>
        <v>#N/A</v>
      </c>
      <c r="L1114" s="135" t="e">
        <f t="shared" si="1128"/>
        <v>#N/A</v>
      </c>
      <c r="M1114" s="164" t="e">
        <f t="shared" si="1128"/>
        <v>#N/A</v>
      </c>
      <c r="N1114" s="164" t="e">
        <f t="shared" si="1128"/>
        <v>#N/A</v>
      </c>
      <c r="O1114" s="165" t="e">
        <f t="shared" si="1128"/>
        <v>#N/A</v>
      </c>
      <c r="P1114" s="135" t="e">
        <f t="shared" si="1128"/>
        <v>#N/A</v>
      </c>
      <c r="Q1114" s="164" t="e">
        <f t="shared" si="1128"/>
        <v>#N/A</v>
      </c>
      <c r="R1114" s="164" t="e">
        <f t="shared" si="1128"/>
        <v>#N/A</v>
      </c>
      <c r="S1114" s="164" t="e">
        <f t="shared" si="1128"/>
        <v>#N/A</v>
      </c>
      <c r="T1114" s="164" t="e">
        <f t="shared" si="1128"/>
        <v>#N/A</v>
      </c>
      <c r="U1114" s="164" t="e">
        <f t="shared" si="1128"/>
        <v>#N/A</v>
      </c>
      <c r="V1114" s="135" t="e">
        <f t="shared" si="1128"/>
        <v>#N/A</v>
      </c>
      <c r="W1114" s="135" t="e">
        <f t="shared" si="1128"/>
        <v>#N/A</v>
      </c>
      <c r="X1114" s="135" t="e">
        <f t="shared" si="1128"/>
        <v>#N/A</v>
      </c>
      <c r="Y1114" s="135" t="e">
        <f t="shared" si="1128"/>
        <v>#N/A</v>
      </c>
      <c r="Z1114" s="135" t="e">
        <f t="shared" si="1128"/>
        <v>#N/A</v>
      </c>
      <c r="AA1114" s="135" t="e">
        <f t="shared" si="1128"/>
        <v>#N/A</v>
      </c>
      <c r="AB1114" s="135" t="e">
        <f t="shared" si="1128"/>
        <v>#N/A</v>
      </c>
    </row>
    <row r="1115" spans="1:28" ht="15.5">
      <c r="A1115" s="29" t="s">
        <v>193</v>
      </c>
      <c r="B1115" s="30" t="str">
        <f t="shared" si="0"/>
        <v>PhilippinesPagalungan</v>
      </c>
      <c r="C1115" s="29" t="s">
        <v>30</v>
      </c>
      <c r="D1115" s="30" t="s">
        <v>1621</v>
      </c>
      <c r="E1115" s="120">
        <v>0.25836599999999998</v>
      </c>
      <c r="F1115" s="181">
        <v>5.3438579999999999E-2</v>
      </c>
      <c r="G1115" s="181">
        <v>0.104733564</v>
      </c>
      <c r="H1115" s="181">
        <v>0.19506720799999999</v>
      </c>
      <c r="I1115" s="120">
        <v>0.26613399999999998</v>
      </c>
      <c r="J1115" s="28" t="s">
        <v>1649</v>
      </c>
      <c r="K1115" s="135" t="e">
        <f t="shared" ref="K1115:AB1115" si="1129">NA()</f>
        <v>#N/A</v>
      </c>
      <c r="L1115" s="135" t="e">
        <f t="shared" si="1129"/>
        <v>#N/A</v>
      </c>
      <c r="M1115" s="164" t="e">
        <f t="shared" si="1129"/>
        <v>#N/A</v>
      </c>
      <c r="N1115" s="164" t="e">
        <f t="shared" si="1129"/>
        <v>#N/A</v>
      </c>
      <c r="O1115" s="165" t="e">
        <f t="shared" si="1129"/>
        <v>#N/A</v>
      </c>
      <c r="P1115" s="135" t="e">
        <f t="shared" si="1129"/>
        <v>#N/A</v>
      </c>
      <c r="Q1115" s="164" t="e">
        <f t="shared" si="1129"/>
        <v>#N/A</v>
      </c>
      <c r="R1115" s="164" t="e">
        <f t="shared" si="1129"/>
        <v>#N/A</v>
      </c>
      <c r="S1115" s="164" t="e">
        <f t="shared" si="1129"/>
        <v>#N/A</v>
      </c>
      <c r="T1115" s="164" t="e">
        <f t="shared" si="1129"/>
        <v>#N/A</v>
      </c>
      <c r="U1115" s="164" t="e">
        <f t="shared" si="1129"/>
        <v>#N/A</v>
      </c>
      <c r="V1115" s="135" t="e">
        <f t="shared" si="1129"/>
        <v>#N/A</v>
      </c>
      <c r="W1115" s="135" t="e">
        <f t="shared" si="1129"/>
        <v>#N/A</v>
      </c>
      <c r="X1115" s="135" t="e">
        <f t="shared" si="1129"/>
        <v>#N/A</v>
      </c>
      <c r="Y1115" s="135" t="e">
        <f t="shared" si="1129"/>
        <v>#N/A</v>
      </c>
      <c r="Z1115" s="135" t="e">
        <f t="shared" si="1129"/>
        <v>#N/A</v>
      </c>
      <c r="AA1115" s="135" t="e">
        <f t="shared" si="1129"/>
        <v>#N/A</v>
      </c>
      <c r="AB1115" s="135" t="e">
        <f t="shared" si="1129"/>
        <v>#N/A</v>
      </c>
    </row>
    <row r="1116" spans="1:28" ht="15.5">
      <c r="A1116" s="29" t="s">
        <v>193</v>
      </c>
      <c r="B1116" s="30" t="str">
        <f t="shared" si="0"/>
        <v>PhilippinesPagayawan (Tatarikan)</v>
      </c>
      <c r="C1116" s="29" t="s">
        <v>30</v>
      </c>
      <c r="D1116" s="30" t="s">
        <v>1585</v>
      </c>
      <c r="E1116" s="120">
        <v>0.25359599999999999</v>
      </c>
      <c r="F1116" s="181">
        <v>6.6291193999999998E-2</v>
      </c>
      <c r="G1116" s="181">
        <v>0.12900525199999999</v>
      </c>
      <c r="H1116" s="181">
        <v>0.21188827199999999</v>
      </c>
      <c r="I1116" s="120">
        <v>0.233732</v>
      </c>
      <c r="J1116" s="28" t="s">
        <v>1649</v>
      </c>
      <c r="K1116" s="135" t="e">
        <f t="shared" ref="K1116:AB1116" si="1130">NA()</f>
        <v>#N/A</v>
      </c>
      <c r="L1116" s="135" t="e">
        <f t="shared" si="1130"/>
        <v>#N/A</v>
      </c>
      <c r="M1116" s="164" t="e">
        <f t="shared" si="1130"/>
        <v>#N/A</v>
      </c>
      <c r="N1116" s="164" t="e">
        <f t="shared" si="1130"/>
        <v>#N/A</v>
      </c>
      <c r="O1116" s="165" t="e">
        <f t="shared" si="1130"/>
        <v>#N/A</v>
      </c>
      <c r="P1116" s="135" t="e">
        <f t="shared" si="1130"/>
        <v>#N/A</v>
      </c>
      <c r="Q1116" s="164" t="e">
        <f t="shared" si="1130"/>
        <v>#N/A</v>
      </c>
      <c r="R1116" s="164" t="e">
        <f t="shared" si="1130"/>
        <v>#N/A</v>
      </c>
      <c r="S1116" s="164" t="e">
        <f t="shared" si="1130"/>
        <v>#N/A</v>
      </c>
      <c r="T1116" s="164" t="e">
        <f t="shared" si="1130"/>
        <v>#N/A</v>
      </c>
      <c r="U1116" s="164" t="e">
        <f t="shared" si="1130"/>
        <v>#N/A</v>
      </c>
      <c r="V1116" s="135" t="e">
        <f t="shared" si="1130"/>
        <v>#N/A</v>
      </c>
      <c r="W1116" s="135" t="e">
        <f t="shared" si="1130"/>
        <v>#N/A</v>
      </c>
      <c r="X1116" s="135" t="e">
        <f t="shared" si="1130"/>
        <v>#N/A</v>
      </c>
      <c r="Y1116" s="135" t="e">
        <f t="shared" si="1130"/>
        <v>#N/A</v>
      </c>
      <c r="Z1116" s="135" t="e">
        <f t="shared" si="1130"/>
        <v>#N/A</v>
      </c>
      <c r="AA1116" s="135" t="e">
        <f t="shared" si="1130"/>
        <v>#N/A</v>
      </c>
      <c r="AB1116" s="135" t="e">
        <f t="shared" si="1130"/>
        <v>#N/A</v>
      </c>
    </row>
    <row r="1117" spans="1:28" ht="15.5">
      <c r="A1117" s="29" t="s">
        <v>193</v>
      </c>
      <c r="B1117" s="30" t="str">
        <f t="shared" si="0"/>
        <v>PhilippinesPagbilao</v>
      </c>
      <c r="C1117" s="29" t="s">
        <v>30</v>
      </c>
      <c r="D1117" s="30" t="s">
        <v>646</v>
      </c>
      <c r="E1117" s="120">
        <v>0.25620100000000001</v>
      </c>
      <c r="F1117" s="181">
        <v>4.8705063999999999E-2</v>
      </c>
      <c r="G1117" s="181">
        <v>9.8396492000000002E-2</v>
      </c>
      <c r="H1117" s="181">
        <v>0.19659304499999999</v>
      </c>
      <c r="I1117" s="120">
        <v>0.32170100000000001</v>
      </c>
      <c r="J1117" s="28" t="s">
        <v>1649</v>
      </c>
      <c r="K1117" s="135" t="e">
        <f t="shared" ref="K1117:AB1117" si="1131">NA()</f>
        <v>#N/A</v>
      </c>
      <c r="L1117" s="135" t="e">
        <f t="shared" si="1131"/>
        <v>#N/A</v>
      </c>
      <c r="M1117" s="164" t="e">
        <f t="shared" si="1131"/>
        <v>#N/A</v>
      </c>
      <c r="N1117" s="164" t="e">
        <f t="shared" si="1131"/>
        <v>#N/A</v>
      </c>
      <c r="O1117" s="165" t="e">
        <f t="shared" si="1131"/>
        <v>#N/A</v>
      </c>
      <c r="P1117" s="135" t="e">
        <f t="shared" si="1131"/>
        <v>#N/A</v>
      </c>
      <c r="Q1117" s="164" t="e">
        <f t="shared" si="1131"/>
        <v>#N/A</v>
      </c>
      <c r="R1117" s="164" t="e">
        <f t="shared" si="1131"/>
        <v>#N/A</v>
      </c>
      <c r="S1117" s="164" t="e">
        <f t="shared" si="1131"/>
        <v>#N/A</v>
      </c>
      <c r="T1117" s="164" t="e">
        <f t="shared" si="1131"/>
        <v>#N/A</v>
      </c>
      <c r="U1117" s="164" t="e">
        <f t="shared" si="1131"/>
        <v>#N/A</v>
      </c>
      <c r="V1117" s="135" t="e">
        <f t="shared" si="1131"/>
        <v>#N/A</v>
      </c>
      <c r="W1117" s="135" t="e">
        <f t="shared" si="1131"/>
        <v>#N/A</v>
      </c>
      <c r="X1117" s="135" t="e">
        <f t="shared" si="1131"/>
        <v>#N/A</v>
      </c>
      <c r="Y1117" s="135" t="e">
        <f t="shared" si="1131"/>
        <v>#N/A</v>
      </c>
      <c r="Z1117" s="135" t="e">
        <f t="shared" si="1131"/>
        <v>#N/A</v>
      </c>
      <c r="AA1117" s="135" t="e">
        <f t="shared" si="1131"/>
        <v>#N/A</v>
      </c>
      <c r="AB1117" s="135" t="e">
        <f t="shared" si="1131"/>
        <v>#N/A</v>
      </c>
    </row>
    <row r="1118" spans="1:28" ht="15.5">
      <c r="A1118" s="29" t="s">
        <v>193</v>
      </c>
      <c r="B1118" s="30" t="str">
        <f t="shared" si="0"/>
        <v>PhilippinesPaglat</v>
      </c>
      <c r="C1118" s="29" t="s">
        <v>30</v>
      </c>
      <c r="D1118" s="30" t="s">
        <v>1636</v>
      </c>
      <c r="E1118" s="120">
        <v>0.24177100000000001</v>
      </c>
      <c r="F1118" s="181">
        <v>7.1293969999999998E-2</v>
      </c>
      <c r="G1118" s="181">
        <v>0.125942211</v>
      </c>
      <c r="H1118" s="181">
        <v>0.208417085</v>
      </c>
      <c r="I1118" s="120">
        <v>0.23511299999999999</v>
      </c>
      <c r="J1118" s="28" t="s">
        <v>1649</v>
      </c>
      <c r="K1118" s="135" t="e">
        <f t="shared" ref="K1118:AB1118" si="1132">NA()</f>
        <v>#N/A</v>
      </c>
      <c r="L1118" s="135" t="e">
        <f t="shared" si="1132"/>
        <v>#N/A</v>
      </c>
      <c r="M1118" s="164" t="e">
        <f t="shared" si="1132"/>
        <v>#N/A</v>
      </c>
      <c r="N1118" s="164" t="e">
        <f t="shared" si="1132"/>
        <v>#N/A</v>
      </c>
      <c r="O1118" s="165" t="e">
        <f t="shared" si="1132"/>
        <v>#N/A</v>
      </c>
      <c r="P1118" s="135" t="e">
        <f t="shared" si="1132"/>
        <v>#N/A</v>
      </c>
      <c r="Q1118" s="164" t="e">
        <f t="shared" si="1132"/>
        <v>#N/A</v>
      </c>
      <c r="R1118" s="164" t="e">
        <f t="shared" si="1132"/>
        <v>#N/A</v>
      </c>
      <c r="S1118" s="164" t="e">
        <f t="shared" si="1132"/>
        <v>#N/A</v>
      </c>
      <c r="T1118" s="164" t="e">
        <f t="shared" si="1132"/>
        <v>#N/A</v>
      </c>
      <c r="U1118" s="164" t="e">
        <f t="shared" si="1132"/>
        <v>#N/A</v>
      </c>
      <c r="V1118" s="135" t="e">
        <f t="shared" si="1132"/>
        <v>#N/A</v>
      </c>
      <c r="W1118" s="135" t="e">
        <f t="shared" si="1132"/>
        <v>#N/A</v>
      </c>
      <c r="X1118" s="135" t="e">
        <f t="shared" si="1132"/>
        <v>#N/A</v>
      </c>
      <c r="Y1118" s="135" t="e">
        <f t="shared" si="1132"/>
        <v>#N/A</v>
      </c>
      <c r="Z1118" s="135" t="e">
        <f t="shared" si="1132"/>
        <v>#N/A</v>
      </c>
      <c r="AA1118" s="135" t="e">
        <f t="shared" si="1132"/>
        <v>#N/A</v>
      </c>
      <c r="AB1118" s="135" t="e">
        <f t="shared" si="1132"/>
        <v>#N/A</v>
      </c>
    </row>
    <row r="1119" spans="1:28" ht="15.5">
      <c r="A1119" s="29" t="s">
        <v>193</v>
      </c>
      <c r="B1119" s="30" t="str">
        <f t="shared" si="0"/>
        <v>PhilippinesPagsanghan</v>
      </c>
      <c r="C1119" s="29" t="s">
        <v>30</v>
      </c>
      <c r="D1119" s="30" t="s">
        <v>1103</v>
      </c>
      <c r="E1119" s="120">
        <v>0.22492100000000001</v>
      </c>
      <c r="F1119" s="181">
        <v>6.3058527000000003E-2</v>
      </c>
      <c r="G1119" s="181">
        <v>0.113782253</v>
      </c>
      <c r="H1119" s="181">
        <v>0.17772183799999999</v>
      </c>
      <c r="I1119" s="120">
        <v>0.28936400000000001</v>
      </c>
      <c r="J1119" s="28" t="s">
        <v>1649</v>
      </c>
      <c r="K1119" s="135" t="e">
        <f t="shared" ref="K1119:AB1119" si="1133">NA()</f>
        <v>#N/A</v>
      </c>
      <c r="L1119" s="135" t="e">
        <f t="shared" si="1133"/>
        <v>#N/A</v>
      </c>
      <c r="M1119" s="164" t="e">
        <f t="shared" si="1133"/>
        <v>#N/A</v>
      </c>
      <c r="N1119" s="164" t="e">
        <f t="shared" si="1133"/>
        <v>#N/A</v>
      </c>
      <c r="O1119" s="165" t="e">
        <f t="shared" si="1133"/>
        <v>#N/A</v>
      </c>
      <c r="P1119" s="135" t="e">
        <f t="shared" si="1133"/>
        <v>#N/A</v>
      </c>
      <c r="Q1119" s="164" t="e">
        <f t="shared" si="1133"/>
        <v>#N/A</v>
      </c>
      <c r="R1119" s="164" t="e">
        <f t="shared" si="1133"/>
        <v>#N/A</v>
      </c>
      <c r="S1119" s="164" t="e">
        <f t="shared" si="1133"/>
        <v>#N/A</v>
      </c>
      <c r="T1119" s="164" t="e">
        <f t="shared" si="1133"/>
        <v>#N/A</v>
      </c>
      <c r="U1119" s="164" t="e">
        <f t="shared" si="1133"/>
        <v>#N/A</v>
      </c>
      <c r="V1119" s="135" t="e">
        <f t="shared" si="1133"/>
        <v>#N/A</v>
      </c>
      <c r="W1119" s="135" t="e">
        <f t="shared" si="1133"/>
        <v>#N/A</v>
      </c>
      <c r="X1119" s="135" t="e">
        <f t="shared" si="1133"/>
        <v>#N/A</v>
      </c>
      <c r="Y1119" s="135" t="e">
        <f t="shared" si="1133"/>
        <v>#N/A</v>
      </c>
      <c r="Z1119" s="135" t="e">
        <f t="shared" si="1133"/>
        <v>#N/A</v>
      </c>
      <c r="AA1119" s="135" t="e">
        <f t="shared" si="1133"/>
        <v>#N/A</v>
      </c>
      <c r="AB1119" s="135" t="e">
        <f t="shared" si="1133"/>
        <v>#N/A</v>
      </c>
    </row>
    <row r="1120" spans="1:28" ht="15.5">
      <c r="A1120" s="29" t="s">
        <v>193</v>
      </c>
      <c r="B1120" s="30" t="str">
        <f t="shared" si="0"/>
        <v>PhilippinesPagsanjan</v>
      </c>
      <c r="C1120" s="29" t="s">
        <v>30</v>
      </c>
      <c r="D1120" s="30" t="s">
        <v>617</v>
      </c>
      <c r="E1120" s="120">
        <v>0.25322600000000001</v>
      </c>
      <c r="F1120" s="181">
        <v>4.7291527999999999E-2</v>
      </c>
      <c r="G1120" s="181">
        <v>9.3468361999999999E-2</v>
      </c>
      <c r="H1120" s="181">
        <v>0.181956171</v>
      </c>
      <c r="I1120" s="120">
        <v>0.31107099999999999</v>
      </c>
      <c r="J1120" s="28" t="s">
        <v>1649</v>
      </c>
      <c r="K1120" s="135" t="e">
        <f t="shared" ref="K1120:AB1120" si="1134">NA()</f>
        <v>#N/A</v>
      </c>
      <c r="L1120" s="135" t="e">
        <f t="shared" si="1134"/>
        <v>#N/A</v>
      </c>
      <c r="M1120" s="164" t="e">
        <f t="shared" si="1134"/>
        <v>#N/A</v>
      </c>
      <c r="N1120" s="164" t="e">
        <f t="shared" si="1134"/>
        <v>#N/A</v>
      </c>
      <c r="O1120" s="165" t="e">
        <f t="shared" si="1134"/>
        <v>#N/A</v>
      </c>
      <c r="P1120" s="135" t="e">
        <f t="shared" si="1134"/>
        <v>#N/A</v>
      </c>
      <c r="Q1120" s="164" t="e">
        <f t="shared" si="1134"/>
        <v>#N/A</v>
      </c>
      <c r="R1120" s="164" t="e">
        <f t="shared" si="1134"/>
        <v>#N/A</v>
      </c>
      <c r="S1120" s="164" t="e">
        <f t="shared" si="1134"/>
        <v>#N/A</v>
      </c>
      <c r="T1120" s="164" t="e">
        <f t="shared" si="1134"/>
        <v>#N/A</v>
      </c>
      <c r="U1120" s="164" t="e">
        <f t="shared" si="1134"/>
        <v>#N/A</v>
      </c>
      <c r="V1120" s="135" t="e">
        <f t="shared" si="1134"/>
        <v>#N/A</v>
      </c>
      <c r="W1120" s="135" t="e">
        <f t="shared" si="1134"/>
        <v>#N/A</v>
      </c>
      <c r="X1120" s="135" t="e">
        <f t="shared" si="1134"/>
        <v>#N/A</v>
      </c>
      <c r="Y1120" s="135" t="e">
        <f t="shared" si="1134"/>
        <v>#N/A</v>
      </c>
      <c r="Z1120" s="135" t="e">
        <f t="shared" si="1134"/>
        <v>#N/A</v>
      </c>
      <c r="AA1120" s="135" t="e">
        <f t="shared" si="1134"/>
        <v>#N/A</v>
      </c>
      <c r="AB1120" s="135" t="e">
        <f t="shared" si="1134"/>
        <v>#N/A</v>
      </c>
    </row>
    <row r="1121" spans="1:28" ht="15.5">
      <c r="A1121" s="29" t="s">
        <v>193</v>
      </c>
      <c r="B1121" s="30" t="str">
        <f t="shared" si="0"/>
        <v>PhilippinesPagudpud</v>
      </c>
      <c r="C1121" s="29" t="s">
        <v>30</v>
      </c>
      <c r="D1121" s="30" t="s">
        <v>212</v>
      </c>
      <c r="E1121" s="120">
        <v>0.25010500000000002</v>
      </c>
      <c r="F1121" s="181">
        <v>5.0399662999999997E-2</v>
      </c>
      <c r="G1121" s="181">
        <v>9.3731594000000001E-2</v>
      </c>
      <c r="H1121" s="181">
        <v>0.17644089199999999</v>
      </c>
      <c r="I1121" s="120">
        <v>0.31556600000000001</v>
      </c>
      <c r="J1121" s="28" t="s">
        <v>1649</v>
      </c>
      <c r="K1121" s="135" t="e">
        <f t="shared" ref="K1121:AB1121" si="1135">NA()</f>
        <v>#N/A</v>
      </c>
      <c r="L1121" s="135" t="e">
        <f t="shared" si="1135"/>
        <v>#N/A</v>
      </c>
      <c r="M1121" s="164" t="e">
        <f t="shared" si="1135"/>
        <v>#N/A</v>
      </c>
      <c r="N1121" s="164" t="e">
        <f t="shared" si="1135"/>
        <v>#N/A</v>
      </c>
      <c r="O1121" s="165" t="e">
        <f t="shared" si="1135"/>
        <v>#N/A</v>
      </c>
      <c r="P1121" s="135" t="e">
        <f t="shared" si="1135"/>
        <v>#N/A</v>
      </c>
      <c r="Q1121" s="164" t="e">
        <f t="shared" si="1135"/>
        <v>#N/A</v>
      </c>
      <c r="R1121" s="164" t="e">
        <f t="shared" si="1135"/>
        <v>#N/A</v>
      </c>
      <c r="S1121" s="164" t="e">
        <f t="shared" si="1135"/>
        <v>#N/A</v>
      </c>
      <c r="T1121" s="164" t="e">
        <f t="shared" si="1135"/>
        <v>#N/A</v>
      </c>
      <c r="U1121" s="164" t="e">
        <f t="shared" si="1135"/>
        <v>#N/A</v>
      </c>
      <c r="V1121" s="135" t="e">
        <f t="shared" si="1135"/>
        <v>#N/A</v>
      </c>
      <c r="W1121" s="135" t="e">
        <f t="shared" si="1135"/>
        <v>#N/A</v>
      </c>
      <c r="X1121" s="135" t="e">
        <f t="shared" si="1135"/>
        <v>#N/A</v>
      </c>
      <c r="Y1121" s="135" t="e">
        <f t="shared" si="1135"/>
        <v>#N/A</v>
      </c>
      <c r="Z1121" s="135" t="e">
        <f t="shared" si="1135"/>
        <v>#N/A</v>
      </c>
      <c r="AA1121" s="135" t="e">
        <f t="shared" si="1135"/>
        <v>#N/A</v>
      </c>
      <c r="AB1121" s="135" t="e">
        <f t="shared" si="1135"/>
        <v>#N/A</v>
      </c>
    </row>
    <row r="1122" spans="1:28" ht="15.5">
      <c r="A1122" s="29" t="s">
        <v>193</v>
      </c>
      <c r="B1122" s="30" t="str">
        <f t="shared" si="0"/>
        <v>PhilippinesPakil</v>
      </c>
      <c r="C1122" s="29" t="s">
        <v>30</v>
      </c>
      <c r="D1122" s="30" t="s">
        <v>618</v>
      </c>
      <c r="E1122" s="120">
        <v>0.26037100000000002</v>
      </c>
      <c r="F1122" s="181">
        <v>5.1067331000000001E-2</v>
      </c>
      <c r="G1122" s="181">
        <v>0.101263372</v>
      </c>
      <c r="H1122" s="181">
        <v>0.19584684599999999</v>
      </c>
      <c r="I1122" s="120">
        <v>0.31095400000000001</v>
      </c>
      <c r="J1122" s="28" t="s">
        <v>1649</v>
      </c>
      <c r="K1122" s="135" t="e">
        <f t="shared" ref="K1122:AB1122" si="1136">NA()</f>
        <v>#N/A</v>
      </c>
      <c r="L1122" s="135" t="e">
        <f t="shared" si="1136"/>
        <v>#N/A</v>
      </c>
      <c r="M1122" s="164" t="e">
        <f t="shared" si="1136"/>
        <v>#N/A</v>
      </c>
      <c r="N1122" s="164" t="e">
        <f t="shared" si="1136"/>
        <v>#N/A</v>
      </c>
      <c r="O1122" s="165" t="e">
        <f t="shared" si="1136"/>
        <v>#N/A</v>
      </c>
      <c r="P1122" s="135" t="e">
        <f t="shared" si="1136"/>
        <v>#N/A</v>
      </c>
      <c r="Q1122" s="164" t="e">
        <f t="shared" si="1136"/>
        <v>#N/A</v>
      </c>
      <c r="R1122" s="164" t="e">
        <f t="shared" si="1136"/>
        <v>#N/A</v>
      </c>
      <c r="S1122" s="164" t="e">
        <f t="shared" si="1136"/>
        <v>#N/A</v>
      </c>
      <c r="T1122" s="164" t="e">
        <f t="shared" si="1136"/>
        <v>#N/A</v>
      </c>
      <c r="U1122" s="164" t="e">
        <f t="shared" si="1136"/>
        <v>#N/A</v>
      </c>
      <c r="V1122" s="135" t="e">
        <f t="shared" si="1136"/>
        <v>#N/A</v>
      </c>
      <c r="W1122" s="135" t="e">
        <f t="shared" si="1136"/>
        <v>#N/A</v>
      </c>
      <c r="X1122" s="135" t="e">
        <f t="shared" si="1136"/>
        <v>#N/A</v>
      </c>
      <c r="Y1122" s="135" t="e">
        <f t="shared" si="1136"/>
        <v>#N/A</v>
      </c>
      <c r="Z1122" s="135" t="e">
        <f t="shared" si="1136"/>
        <v>#N/A</v>
      </c>
      <c r="AA1122" s="135" t="e">
        <f t="shared" si="1136"/>
        <v>#N/A</v>
      </c>
      <c r="AB1122" s="135" t="e">
        <f t="shared" si="1136"/>
        <v>#N/A</v>
      </c>
    </row>
    <row r="1123" spans="1:28" ht="15.5">
      <c r="A1123" s="29" t="s">
        <v>193</v>
      </c>
      <c r="B1123" s="30" t="str">
        <f t="shared" si="0"/>
        <v>PhilippinesPalanan</v>
      </c>
      <c r="C1123" s="29" t="s">
        <v>30</v>
      </c>
      <c r="D1123" s="30" t="s">
        <v>380</v>
      </c>
      <c r="E1123" s="120">
        <v>0.240093</v>
      </c>
      <c r="F1123" s="181">
        <v>5.3418307999999998E-2</v>
      </c>
      <c r="G1123" s="181">
        <v>0.10944380099999999</v>
      </c>
      <c r="H1123" s="181">
        <v>0.22265353399999999</v>
      </c>
      <c r="I1123" s="120">
        <v>0.30805300000000002</v>
      </c>
      <c r="J1123" s="28" t="s">
        <v>1649</v>
      </c>
      <c r="K1123" s="135" t="e">
        <f t="shared" ref="K1123:AB1123" si="1137">NA()</f>
        <v>#N/A</v>
      </c>
      <c r="L1123" s="135" t="e">
        <f t="shared" si="1137"/>
        <v>#N/A</v>
      </c>
      <c r="M1123" s="164" t="e">
        <f t="shared" si="1137"/>
        <v>#N/A</v>
      </c>
      <c r="N1123" s="164" t="e">
        <f t="shared" si="1137"/>
        <v>#N/A</v>
      </c>
      <c r="O1123" s="165" t="e">
        <f t="shared" si="1137"/>
        <v>#N/A</v>
      </c>
      <c r="P1123" s="135" t="e">
        <f t="shared" si="1137"/>
        <v>#N/A</v>
      </c>
      <c r="Q1123" s="164" t="e">
        <f t="shared" si="1137"/>
        <v>#N/A</v>
      </c>
      <c r="R1123" s="164" t="e">
        <f t="shared" si="1137"/>
        <v>#N/A</v>
      </c>
      <c r="S1123" s="164" t="e">
        <f t="shared" si="1137"/>
        <v>#N/A</v>
      </c>
      <c r="T1123" s="164" t="e">
        <f t="shared" si="1137"/>
        <v>#N/A</v>
      </c>
      <c r="U1123" s="164" t="e">
        <f t="shared" si="1137"/>
        <v>#N/A</v>
      </c>
      <c r="V1123" s="135" t="e">
        <f t="shared" si="1137"/>
        <v>#N/A</v>
      </c>
      <c r="W1123" s="135" t="e">
        <f t="shared" si="1137"/>
        <v>#N/A</v>
      </c>
      <c r="X1123" s="135" t="e">
        <f t="shared" si="1137"/>
        <v>#N/A</v>
      </c>
      <c r="Y1123" s="135" t="e">
        <f t="shared" si="1137"/>
        <v>#N/A</v>
      </c>
      <c r="Z1123" s="135" t="e">
        <f t="shared" si="1137"/>
        <v>#N/A</v>
      </c>
      <c r="AA1123" s="135" t="e">
        <f t="shared" si="1137"/>
        <v>#N/A</v>
      </c>
      <c r="AB1123" s="135" t="e">
        <f t="shared" si="1137"/>
        <v>#N/A</v>
      </c>
    </row>
    <row r="1124" spans="1:28" ht="15.5">
      <c r="A1124" s="29" t="s">
        <v>193</v>
      </c>
      <c r="B1124" s="30" t="str">
        <f t="shared" si="0"/>
        <v>PhilippinesPalanas</v>
      </c>
      <c r="C1124" s="29" t="s">
        <v>30</v>
      </c>
      <c r="D1124" s="30" t="s">
        <v>772</v>
      </c>
      <c r="E1124" s="120">
        <v>0.20963300000000001</v>
      </c>
      <c r="F1124" s="181">
        <v>6.5326825000000005E-2</v>
      </c>
      <c r="G1124" s="181">
        <v>0.113988254</v>
      </c>
      <c r="H1124" s="181">
        <v>0.17145908000000001</v>
      </c>
      <c r="I1124" s="120">
        <v>0.26249</v>
      </c>
      <c r="J1124" s="28" t="s">
        <v>1649</v>
      </c>
      <c r="K1124" s="135" t="e">
        <f t="shared" ref="K1124:AB1124" si="1138">NA()</f>
        <v>#N/A</v>
      </c>
      <c r="L1124" s="135" t="e">
        <f t="shared" si="1138"/>
        <v>#N/A</v>
      </c>
      <c r="M1124" s="164" t="e">
        <f t="shared" si="1138"/>
        <v>#N/A</v>
      </c>
      <c r="N1124" s="164" t="e">
        <f t="shared" si="1138"/>
        <v>#N/A</v>
      </c>
      <c r="O1124" s="165" t="e">
        <f t="shared" si="1138"/>
        <v>#N/A</v>
      </c>
      <c r="P1124" s="135" t="e">
        <f t="shared" si="1138"/>
        <v>#N/A</v>
      </c>
      <c r="Q1124" s="164" t="e">
        <f t="shared" si="1138"/>
        <v>#N/A</v>
      </c>
      <c r="R1124" s="164" t="e">
        <f t="shared" si="1138"/>
        <v>#N/A</v>
      </c>
      <c r="S1124" s="164" t="e">
        <f t="shared" si="1138"/>
        <v>#N/A</v>
      </c>
      <c r="T1124" s="164" t="e">
        <f t="shared" si="1138"/>
        <v>#N/A</v>
      </c>
      <c r="U1124" s="164" t="e">
        <f t="shared" si="1138"/>
        <v>#N/A</v>
      </c>
      <c r="V1124" s="135" t="e">
        <f t="shared" si="1138"/>
        <v>#N/A</v>
      </c>
      <c r="W1124" s="135" t="e">
        <f t="shared" si="1138"/>
        <v>#N/A</v>
      </c>
      <c r="X1124" s="135" t="e">
        <f t="shared" si="1138"/>
        <v>#N/A</v>
      </c>
      <c r="Y1124" s="135" t="e">
        <f t="shared" si="1138"/>
        <v>#N/A</v>
      </c>
      <c r="Z1124" s="135" t="e">
        <f t="shared" si="1138"/>
        <v>#N/A</v>
      </c>
      <c r="AA1124" s="135" t="e">
        <f t="shared" si="1138"/>
        <v>#N/A</v>
      </c>
      <c r="AB1124" s="135" t="e">
        <f t="shared" si="1138"/>
        <v>#N/A</v>
      </c>
    </row>
    <row r="1125" spans="1:28" ht="15.5">
      <c r="A1125" s="29" t="s">
        <v>193</v>
      </c>
      <c r="B1125" s="30" t="str">
        <f t="shared" si="0"/>
        <v>PhilippinesPalapag</v>
      </c>
      <c r="C1125" s="29" t="s">
        <v>30</v>
      </c>
      <c r="D1125" s="30" t="s">
        <v>1072</v>
      </c>
      <c r="E1125" s="120">
        <v>0.215861</v>
      </c>
      <c r="F1125" s="181">
        <v>6.5536953999999994E-2</v>
      </c>
      <c r="G1125" s="181">
        <v>0.115528204</v>
      </c>
      <c r="H1125" s="181">
        <v>0.18826926399999999</v>
      </c>
      <c r="I1125" s="120">
        <v>0.27845199999999998</v>
      </c>
      <c r="J1125" s="28" t="s">
        <v>1649</v>
      </c>
      <c r="K1125" s="135" t="e">
        <f t="shared" ref="K1125:AB1125" si="1139">NA()</f>
        <v>#N/A</v>
      </c>
      <c r="L1125" s="135" t="e">
        <f t="shared" si="1139"/>
        <v>#N/A</v>
      </c>
      <c r="M1125" s="164" t="e">
        <f t="shared" si="1139"/>
        <v>#N/A</v>
      </c>
      <c r="N1125" s="164" t="e">
        <f t="shared" si="1139"/>
        <v>#N/A</v>
      </c>
      <c r="O1125" s="165" t="e">
        <f t="shared" si="1139"/>
        <v>#N/A</v>
      </c>
      <c r="P1125" s="135" t="e">
        <f t="shared" si="1139"/>
        <v>#N/A</v>
      </c>
      <c r="Q1125" s="164" t="e">
        <f t="shared" si="1139"/>
        <v>#N/A</v>
      </c>
      <c r="R1125" s="164" t="e">
        <f t="shared" si="1139"/>
        <v>#N/A</v>
      </c>
      <c r="S1125" s="164" t="e">
        <f t="shared" si="1139"/>
        <v>#N/A</v>
      </c>
      <c r="T1125" s="164" t="e">
        <f t="shared" si="1139"/>
        <v>#N/A</v>
      </c>
      <c r="U1125" s="164" t="e">
        <f t="shared" si="1139"/>
        <v>#N/A</v>
      </c>
      <c r="V1125" s="135" t="e">
        <f t="shared" si="1139"/>
        <v>#N/A</v>
      </c>
      <c r="W1125" s="135" t="e">
        <f t="shared" si="1139"/>
        <v>#N/A</v>
      </c>
      <c r="X1125" s="135" t="e">
        <f t="shared" si="1139"/>
        <v>#N/A</v>
      </c>
      <c r="Y1125" s="135" t="e">
        <f t="shared" si="1139"/>
        <v>#N/A</v>
      </c>
      <c r="Z1125" s="135" t="e">
        <f t="shared" si="1139"/>
        <v>#N/A</v>
      </c>
      <c r="AA1125" s="135" t="e">
        <f t="shared" si="1139"/>
        <v>#N/A</v>
      </c>
      <c r="AB1125" s="135" t="e">
        <f t="shared" si="1139"/>
        <v>#N/A</v>
      </c>
    </row>
    <row r="1126" spans="1:28" ht="15.5">
      <c r="A1126" s="29" t="s">
        <v>193</v>
      </c>
      <c r="B1126" s="30" t="str">
        <f t="shared" si="0"/>
        <v>PhilippinesPalauig</v>
      </c>
      <c r="C1126" s="29" t="s">
        <v>30</v>
      </c>
      <c r="D1126" s="30" t="s">
        <v>529</v>
      </c>
      <c r="E1126" s="120">
        <v>0.242253</v>
      </c>
      <c r="F1126" s="181">
        <v>4.8816779999999997E-2</v>
      </c>
      <c r="G1126" s="181">
        <v>9.5916673999999993E-2</v>
      </c>
      <c r="H1126" s="181">
        <v>0.18316307600000001</v>
      </c>
      <c r="I1126" s="120">
        <v>0.310699</v>
      </c>
      <c r="J1126" s="28" t="s">
        <v>1649</v>
      </c>
      <c r="K1126" s="135" t="e">
        <f t="shared" ref="K1126:AB1126" si="1140">NA()</f>
        <v>#N/A</v>
      </c>
      <c r="L1126" s="135" t="e">
        <f t="shared" si="1140"/>
        <v>#N/A</v>
      </c>
      <c r="M1126" s="164" t="e">
        <f t="shared" si="1140"/>
        <v>#N/A</v>
      </c>
      <c r="N1126" s="164" t="e">
        <f t="shared" si="1140"/>
        <v>#N/A</v>
      </c>
      <c r="O1126" s="165" t="e">
        <f t="shared" si="1140"/>
        <v>#N/A</v>
      </c>
      <c r="P1126" s="135" t="e">
        <f t="shared" si="1140"/>
        <v>#N/A</v>
      </c>
      <c r="Q1126" s="164" t="e">
        <f t="shared" si="1140"/>
        <v>#N/A</v>
      </c>
      <c r="R1126" s="164" t="e">
        <f t="shared" si="1140"/>
        <v>#N/A</v>
      </c>
      <c r="S1126" s="164" t="e">
        <f t="shared" si="1140"/>
        <v>#N/A</v>
      </c>
      <c r="T1126" s="164" t="e">
        <f t="shared" si="1140"/>
        <v>#N/A</v>
      </c>
      <c r="U1126" s="164" t="e">
        <f t="shared" si="1140"/>
        <v>#N/A</v>
      </c>
      <c r="V1126" s="135" t="e">
        <f t="shared" si="1140"/>
        <v>#N/A</v>
      </c>
      <c r="W1126" s="135" t="e">
        <f t="shared" si="1140"/>
        <v>#N/A</v>
      </c>
      <c r="X1126" s="135" t="e">
        <f t="shared" si="1140"/>
        <v>#N/A</v>
      </c>
      <c r="Y1126" s="135" t="e">
        <f t="shared" si="1140"/>
        <v>#N/A</v>
      </c>
      <c r="Z1126" s="135" t="e">
        <f t="shared" si="1140"/>
        <v>#N/A</v>
      </c>
      <c r="AA1126" s="135" t="e">
        <f t="shared" si="1140"/>
        <v>#N/A</v>
      </c>
      <c r="AB1126" s="135" t="e">
        <f t="shared" si="1140"/>
        <v>#N/A</v>
      </c>
    </row>
    <row r="1127" spans="1:28" ht="15.5">
      <c r="A1127" s="29" t="s">
        <v>193</v>
      </c>
      <c r="B1127" s="30" t="str">
        <f t="shared" si="0"/>
        <v>PhilippinesPalayan City (Capital)</v>
      </c>
      <c r="C1127" s="29" t="s">
        <v>30</v>
      </c>
      <c r="D1127" s="30" t="s">
        <v>473</v>
      </c>
      <c r="E1127" s="120">
        <v>0.260544</v>
      </c>
      <c r="F1127" s="181">
        <v>5.0193709000000003E-2</v>
      </c>
      <c r="G1127" s="181">
        <v>9.8218853999999994E-2</v>
      </c>
      <c r="H1127" s="181">
        <v>0.193367608</v>
      </c>
      <c r="I1127" s="120">
        <v>0.31210300000000002</v>
      </c>
      <c r="J1127" s="28" t="s">
        <v>1649</v>
      </c>
      <c r="K1127" s="135" t="e">
        <f t="shared" ref="K1127:AB1127" si="1141">NA()</f>
        <v>#N/A</v>
      </c>
      <c r="L1127" s="135" t="e">
        <f t="shared" si="1141"/>
        <v>#N/A</v>
      </c>
      <c r="M1127" s="164" t="e">
        <f t="shared" si="1141"/>
        <v>#N/A</v>
      </c>
      <c r="N1127" s="164" t="e">
        <f t="shared" si="1141"/>
        <v>#N/A</v>
      </c>
      <c r="O1127" s="165" t="e">
        <f t="shared" si="1141"/>
        <v>#N/A</v>
      </c>
      <c r="P1127" s="135" t="e">
        <f t="shared" si="1141"/>
        <v>#N/A</v>
      </c>
      <c r="Q1127" s="164" t="e">
        <f t="shared" si="1141"/>
        <v>#N/A</v>
      </c>
      <c r="R1127" s="164" t="e">
        <f t="shared" si="1141"/>
        <v>#N/A</v>
      </c>
      <c r="S1127" s="164" t="e">
        <f t="shared" si="1141"/>
        <v>#N/A</v>
      </c>
      <c r="T1127" s="164" t="e">
        <f t="shared" si="1141"/>
        <v>#N/A</v>
      </c>
      <c r="U1127" s="164" t="e">
        <f t="shared" si="1141"/>
        <v>#N/A</v>
      </c>
      <c r="V1127" s="135" t="e">
        <f t="shared" si="1141"/>
        <v>#N/A</v>
      </c>
      <c r="W1127" s="135" t="e">
        <f t="shared" si="1141"/>
        <v>#N/A</v>
      </c>
      <c r="X1127" s="135" t="e">
        <f t="shared" si="1141"/>
        <v>#N/A</v>
      </c>
      <c r="Y1127" s="135" t="e">
        <f t="shared" si="1141"/>
        <v>#N/A</v>
      </c>
      <c r="Z1127" s="135" t="e">
        <f t="shared" si="1141"/>
        <v>#N/A</v>
      </c>
      <c r="AA1127" s="135" t="e">
        <f t="shared" si="1141"/>
        <v>#N/A</v>
      </c>
      <c r="AB1127" s="135" t="e">
        <f t="shared" si="1141"/>
        <v>#N/A</v>
      </c>
    </row>
    <row r="1128" spans="1:28" ht="15.5">
      <c r="A1128" s="29" t="s">
        <v>193</v>
      </c>
      <c r="B1128" s="30" t="str">
        <f t="shared" si="0"/>
        <v>PhilippinesPalimbang</v>
      </c>
      <c r="C1128" s="29" t="s">
        <v>30</v>
      </c>
      <c r="D1128" s="30" t="s">
        <v>1418</v>
      </c>
      <c r="E1128" s="120">
        <v>0.26328200000000002</v>
      </c>
      <c r="F1128" s="181">
        <v>5.9585950999999998E-2</v>
      </c>
      <c r="G1128" s="181">
        <v>0.115843139</v>
      </c>
      <c r="H1128" s="181">
        <v>0.20393922</v>
      </c>
      <c r="I1128" s="120">
        <v>0.27868700000000002</v>
      </c>
      <c r="J1128" s="28" t="s">
        <v>1649</v>
      </c>
      <c r="K1128" s="135" t="e">
        <f t="shared" ref="K1128:AB1128" si="1142">NA()</f>
        <v>#N/A</v>
      </c>
      <c r="L1128" s="135" t="e">
        <f t="shared" si="1142"/>
        <v>#N/A</v>
      </c>
      <c r="M1128" s="164" t="e">
        <f t="shared" si="1142"/>
        <v>#N/A</v>
      </c>
      <c r="N1128" s="164" t="e">
        <f t="shared" si="1142"/>
        <v>#N/A</v>
      </c>
      <c r="O1128" s="165" t="e">
        <f t="shared" si="1142"/>
        <v>#N/A</v>
      </c>
      <c r="P1128" s="135" t="e">
        <f t="shared" si="1142"/>
        <v>#N/A</v>
      </c>
      <c r="Q1128" s="164" t="e">
        <f t="shared" si="1142"/>
        <v>#N/A</v>
      </c>
      <c r="R1128" s="164" t="e">
        <f t="shared" si="1142"/>
        <v>#N/A</v>
      </c>
      <c r="S1128" s="164" t="e">
        <f t="shared" si="1142"/>
        <v>#N/A</v>
      </c>
      <c r="T1128" s="164" t="e">
        <f t="shared" si="1142"/>
        <v>#N/A</v>
      </c>
      <c r="U1128" s="164" t="e">
        <f t="shared" si="1142"/>
        <v>#N/A</v>
      </c>
      <c r="V1128" s="135" t="e">
        <f t="shared" si="1142"/>
        <v>#N/A</v>
      </c>
      <c r="W1128" s="135" t="e">
        <f t="shared" si="1142"/>
        <v>#N/A</v>
      </c>
      <c r="X1128" s="135" t="e">
        <f t="shared" si="1142"/>
        <v>#N/A</v>
      </c>
      <c r="Y1128" s="135" t="e">
        <f t="shared" si="1142"/>
        <v>#N/A</v>
      </c>
      <c r="Z1128" s="135" t="e">
        <f t="shared" si="1142"/>
        <v>#N/A</v>
      </c>
      <c r="AA1128" s="135" t="e">
        <f t="shared" si="1142"/>
        <v>#N/A</v>
      </c>
      <c r="AB1128" s="135" t="e">
        <f t="shared" si="1142"/>
        <v>#N/A</v>
      </c>
    </row>
    <row r="1129" spans="1:28" ht="15.5">
      <c r="A1129" s="29" t="s">
        <v>193</v>
      </c>
      <c r="B1129" s="30" t="str">
        <f t="shared" si="0"/>
        <v>PhilippinesPalo</v>
      </c>
      <c r="C1129" s="29" t="s">
        <v>30</v>
      </c>
      <c r="D1129" s="30" t="s">
        <v>1047</v>
      </c>
      <c r="E1129" s="120">
        <v>0.25212699999999999</v>
      </c>
      <c r="F1129" s="181">
        <v>5.1076343000000003E-2</v>
      </c>
      <c r="G1129" s="181">
        <v>0.10352309699999999</v>
      </c>
      <c r="H1129" s="181">
        <v>0.20520470499999999</v>
      </c>
      <c r="I1129" s="120">
        <v>0.30647200000000002</v>
      </c>
      <c r="J1129" s="28" t="s">
        <v>1649</v>
      </c>
      <c r="K1129" s="135" t="e">
        <f t="shared" ref="K1129:AB1129" si="1143">NA()</f>
        <v>#N/A</v>
      </c>
      <c r="L1129" s="135" t="e">
        <f t="shared" si="1143"/>
        <v>#N/A</v>
      </c>
      <c r="M1129" s="164" t="e">
        <f t="shared" si="1143"/>
        <v>#N/A</v>
      </c>
      <c r="N1129" s="164" t="e">
        <f t="shared" si="1143"/>
        <v>#N/A</v>
      </c>
      <c r="O1129" s="165" t="e">
        <f t="shared" si="1143"/>
        <v>#N/A</v>
      </c>
      <c r="P1129" s="135" t="e">
        <f t="shared" si="1143"/>
        <v>#N/A</v>
      </c>
      <c r="Q1129" s="164" t="e">
        <f t="shared" si="1143"/>
        <v>#N/A</v>
      </c>
      <c r="R1129" s="164" t="e">
        <f t="shared" si="1143"/>
        <v>#N/A</v>
      </c>
      <c r="S1129" s="164" t="e">
        <f t="shared" si="1143"/>
        <v>#N/A</v>
      </c>
      <c r="T1129" s="164" t="e">
        <f t="shared" si="1143"/>
        <v>#N/A</v>
      </c>
      <c r="U1129" s="164" t="e">
        <f t="shared" si="1143"/>
        <v>#N/A</v>
      </c>
      <c r="V1129" s="135" t="e">
        <f t="shared" si="1143"/>
        <v>#N/A</v>
      </c>
      <c r="W1129" s="135" t="e">
        <f t="shared" si="1143"/>
        <v>#N/A</v>
      </c>
      <c r="X1129" s="135" t="e">
        <f t="shared" si="1143"/>
        <v>#N/A</v>
      </c>
      <c r="Y1129" s="135" t="e">
        <f t="shared" si="1143"/>
        <v>#N/A</v>
      </c>
      <c r="Z1129" s="135" t="e">
        <f t="shared" si="1143"/>
        <v>#N/A</v>
      </c>
      <c r="AA1129" s="135" t="e">
        <f t="shared" si="1143"/>
        <v>#N/A</v>
      </c>
      <c r="AB1129" s="135" t="e">
        <f t="shared" si="1143"/>
        <v>#N/A</v>
      </c>
    </row>
    <row r="1130" spans="1:28" ht="15.5">
      <c r="A1130" s="29" t="s">
        <v>193</v>
      </c>
      <c r="B1130" s="30" t="str">
        <f t="shared" si="0"/>
        <v>PhilippinesPalompon</v>
      </c>
      <c r="C1130" s="29" t="s">
        <v>30</v>
      </c>
      <c r="D1130" s="30" t="s">
        <v>1048</v>
      </c>
      <c r="E1130" s="120">
        <v>0.236043</v>
      </c>
      <c r="F1130" s="181">
        <v>4.8943346999999998E-2</v>
      </c>
      <c r="G1130" s="181">
        <v>9.6251806999999995E-2</v>
      </c>
      <c r="H1130" s="181">
        <v>0.18233289699999999</v>
      </c>
      <c r="I1130" s="120">
        <v>0.315998</v>
      </c>
      <c r="J1130" s="28" t="s">
        <v>1649</v>
      </c>
      <c r="K1130" s="135" t="e">
        <f t="shared" ref="K1130:AB1130" si="1144">NA()</f>
        <v>#N/A</v>
      </c>
      <c r="L1130" s="135" t="e">
        <f t="shared" si="1144"/>
        <v>#N/A</v>
      </c>
      <c r="M1130" s="164" t="e">
        <f t="shared" si="1144"/>
        <v>#N/A</v>
      </c>
      <c r="N1130" s="164" t="e">
        <f t="shared" si="1144"/>
        <v>#N/A</v>
      </c>
      <c r="O1130" s="165" t="e">
        <f t="shared" si="1144"/>
        <v>#N/A</v>
      </c>
      <c r="P1130" s="135" t="e">
        <f t="shared" si="1144"/>
        <v>#N/A</v>
      </c>
      <c r="Q1130" s="164" t="e">
        <f t="shared" si="1144"/>
        <v>#N/A</v>
      </c>
      <c r="R1130" s="164" t="e">
        <f t="shared" si="1144"/>
        <v>#N/A</v>
      </c>
      <c r="S1130" s="164" t="e">
        <f t="shared" si="1144"/>
        <v>#N/A</v>
      </c>
      <c r="T1130" s="164" t="e">
        <f t="shared" si="1144"/>
        <v>#N/A</v>
      </c>
      <c r="U1130" s="164" t="e">
        <f t="shared" si="1144"/>
        <v>#N/A</v>
      </c>
      <c r="V1130" s="135" t="e">
        <f t="shared" si="1144"/>
        <v>#N/A</v>
      </c>
      <c r="W1130" s="135" t="e">
        <f t="shared" si="1144"/>
        <v>#N/A</v>
      </c>
      <c r="X1130" s="135" t="e">
        <f t="shared" si="1144"/>
        <v>#N/A</v>
      </c>
      <c r="Y1130" s="135" t="e">
        <f t="shared" si="1144"/>
        <v>#N/A</v>
      </c>
      <c r="Z1130" s="135" t="e">
        <f t="shared" si="1144"/>
        <v>#N/A</v>
      </c>
      <c r="AA1130" s="135" t="e">
        <f t="shared" si="1144"/>
        <v>#N/A</v>
      </c>
      <c r="AB1130" s="135" t="e">
        <f t="shared" si="1144"/>
        <v>#N/A</v>
      </c>
    </row>
    <row r="1131" spans="1:28" ht="15.5">
      <c r="A1131" s="29" t="s">
        <v>193</v>
      </c>
      <c r="B1131" s="30" t="str">
        <f t="shared" si="0"/>
        <v>PhilippinesPaluan</v>
      </c>
      <c r="C1131" s="29" t="s">
        <v>30</v>
      </c>
      <c r="D1131" s="30" t="s">
        <v>1778</v>
      </c>
      <c r="E1131" s="120">
        <v>0.20960999999999999</v>
      </c>
      <c r="F1131" s="181">
        <v>6.3463338999999994E-2</v>
      </c>
      <c r="G1131" s="181">
        <v>0.105023401</v>
      </c>
      <c r="H1131" s="181">
        <v>0.17216848700000001</v>
      </c>
      <c r="I1131" s="120">
        <v>0.28698899999999999</v>
      </c>
      <c r="J1131" s="28" t="s">
        <v>1649</v>
      </c>
      <c r="K1131" s="135" t="e">
        <f t="shared" ref="K1131:AB1131" si="1145">NA()</f>
        <v>#N/A</v>
      </c>
      <c r="L1131" s="135" t="e">
        <f t="shared" si="1145"/>
        <v>#N/A</v>
      </c>
      <c r="M1131" s="164" t="e">
        <f t="shared" si="1145"/>
        <v>#N/A</v>
      </c>
      <c r="N1131" s="164" t="e">
        <f t="shared" si="1145"/>
        <v>#N/A</v>
      </c>
      <c r="O1131" s="165" t="e">
        <f t="shared" si="1145"/>
        <v>#N/A</v>
      </c>
      <c r="P1131" s="135" t="e">
        <f t="shared" si="1145"/>
        <v>#N/A</v>
      </c>
      <c r="Q1131" s="164" t="e">
        <f t="shared" si="1145"/>
        <v>#N/A</v>
      </c>
      <c r="R1131" s="164" t="e">
        <f t="shared" si="1145"/>
        <v>#N/A</v>
      </c>
      <c r="S1131" s="164" t="e">
        <f t="shared" si="1145"/>
        <v>#N/A</v>
      </c>
      <c r="T1131" s="164" t="e">
        <f t="shared" si="1145"/>
        <v>#N/A</v>
      </c>
      <c r="U1131" s="164" t="e">
        <f t="shared" si="1145"/>
        <v>#N/A</v>
      </c>
      <c r="V1131" s="135" t="e">
        <f t="shared" si="1145"/>
        <v>#N/A</v>
      </c>
      <c r="W1131" s="135" t="e">
        <f t="shared" si="1145"/>
        <v>#N/A</v>
      </c>
      <c r="X1131" s="135" t="e">
        <f t="shared" si="1145"/>
        <v>#N/A</v>
      </c>
      <c r="Y1131" s="135" t="e">
        <f t="shared" si="1145"/>
        <v>#N/A</v>
      </c>
      <c r="Z1131" s="135" t="e">
        <f t="shared" si="1145"/>
        <v>#N/A</v>
      </c>
      <c r="AA1131" s="135" t="e">
        <f t="shared" si="1145"/>
        <v>#N/A</v>
      </c>
      <c r="AB1131" s="135" t="e">
        <f t="shared" si="1145"/>
        <v>#N/A</v>
      </c>
    </row>
    <row r="1132" spans="1:28" ht="15.5">
      <c r="A1132" s="29" t="s">
        <v>193</v>
      </c>
      <c r="B1132" s="30" t="str">
        <f t="shared" si="0"/>
        <v>PhilippinesPambujan</v>
      </c>
      <c r="C1132" s="29" t="s">
        <v>30</v>
      </c>
      <c r="D1132" s="30" t="s">
        <v>1073</v>
      </c>
      <c r="E1132" s="120">
        <v>0.22518299999999999</v>
      </c>
      <c r="F1132" s="181">
        <v>6.6632388000000001E-2</v>
      </c>
      <c r="G1132" s="181">
        <v>0.124644607</v>
      </c>
      <c r="H1132" s="181">
        <v>0.20978767200000001</v>
      </c>
      <c r="I1132" s="120">
        <v>0.26652999999999999</v>
      </c>
      <c r="J1132" s="28" t="s">
        <v>1649</v>
      </c>
      <c r="K1132" s="135" t="e">
        <f t="shared" ref="K1132:AB1132" si="1146">NA()</f>
        <v>#N/A</v>
      </c>
      <c r="L1132" s="135" t="e">
        <f t="shared" si="1146"/>
        <v>#N/A</v>
      </c>
      <c r="M1132" s="164" t="e">
        <f t="shared" si="1146"/>
        <v>#N/A</v>
      </c>
      <c r="N1132" s="164" t="e">
        <f t="shared" si="1146"/>
        <v>#N/A</v>
      </c>
      <c r="O1132" s="165" t="e">
        <f t="shared" si="1146"/>
        <v>#N/A</v>
      </c>
      <c r="P1132" s="135" t="e">
        <f t="shared" si="1146"/>
        <v>#N/A</v>
      </c>
      <c r="Q1132" s="164" t="e">
        <f t="shared" si="1146"/>
        <v>#N/A</v>
      </c>
      <c r="R1132" s="164" t="e">
        <f t="shared" si="1146"/>
        <v>#N/A</v>
      </c>
      <c r="S1132" s="164" t="e">
        <f t="shared" si="1146"/>
        <v>#N/A</v>
      </c>
      <c r="T1132" s="164" t="e">
        <f t="shared" si="1146"/>
        <v>#N/A</v>
      </c>
      <c r="U1132" s="164" t="e">
        <f t="shared" si="1146"/>
        <v>#N/A</v>
      </c>
      <c r="V1132" s="135" t="e">
        <f t="shared" si="1146"/>
        <v>#N/A</v>
      </c>
      <c r="W1132" s="135" t="e">
        <f t="shared" si="1146"/>
        <v>#N/A</v>
      </c>
      <c r="X1132" s="135" t="e">
        <f t="shared" si="1146"/>
        <v>#N/A</v>
      </c>
      <c r="Y1132" s="135" t="e">
        <f t="shared" si="1146"/>
        <v>#N/A</v>
      </c>
      <c r="Z1132" s="135" t="e">
        <f t="shared" si="1146"/>
        <v>#N/A</v>
      </c>
      <c r="AA1132" s="135" t="e">
        <f t="shared" si="1146"/>
        <v>#N/A</v>
      </c>
      <c r="AB1132" s="135" t="e">
        <f t="shared" si="1146"/>
        <v>#N/A</v>
      </c>
    </row>
    <row r="1133" spans="1:28" ht="15.5">
      <c r="A1133" s="29" t="s">
        <v>193</v>
      </c>
      <c r="B1133" s="30" t="str">
        <f t="shared" si="0"/>
        <v>PhilippinesPamplona</v>
      </c>
      <c r="C1133" s="29" t="s">
        <v>30</v>
      </c>
      <c r="D1133" s="30" t="s">
        <v>349</v>
      </c>
      <c r="E1133" s="120">
        <v>0.237206</v>
      </c>
      <c r="F1133" s="181">
        <v>5.4385030000000001E-2</v>
      </c>
      <c r="G1133" s="181">
        <v>0.105009121</v>
      </c>
      <c r="H1133" s="181">
        <v>0.19384722600000001</v>
      </c>
      <c r="I1133" s="120">
        <v>0.30550699999999997</v>
      </c>
      <c r="J1133" s="28" t="s">
        <v>1649</v>
      </c>
      <c r="K1133" s="135" t="e">
        <f t="shared" ref="K1133:AB1133" si="1147">NA()</f>
        <v>#N/A</v>
      </c>
      <c r="L1133" s="135" t="e">
        <f t="shared" si="1147"/>
        <v>#N/A</v>
      </c>
      <c r="M1133" s="164" t="e">
        <f t="shared" si="1147"/>
        <v>#N/A</v>
      </c>
      <c r="N1133" s="164" t="e">
        <f t="shared" si="1147"/>
        <v>#N/A</v>
      </c>
      <c r="O1133" s="165" t="e">
        <f t="shared" si="1147"/>
        <v>#N/A</v>
      </c>
      <c r="P1133" s="135" t="e">
        <f t="shared" si="1147"/>
        <v>#N/A</v>
      </c>
      <c r="Q1133" s="164" t="e">
        <f t="shared" si="1147"/>
        <v>#N/A</v>
      </c>
      <c r="R1133" s="164" t="e">
        <f t="shared" si="1147"/>
        <v>#N/A</v>
      </c>
      <c r="S1133" s="164" t="e">
        <f t="shared" si="1147"/>
        <v>#N/A</v>
      </c>
      <c r="T1133" s="164" t="e">
        <f t="shared" si="1147"/>
        <v>#N/A</v>
      </c>
      <c r="U1133" s="164" t="e">
        <f t="shared" si="1147"/>
        <v>#N/A</v>
      </c>
      <c r="V1133" s="135" t="e">
        <f t="shared" si="1147"/>
        <v>#N/A</v>
      </c>
      <c r="W1133" s="135" t="e">
        <f t="shared" si="1147"/>
        <v>#N/A</v>
      </c>
      <c r="X1133" s="135" t="e">
        <f t="shared" si="1147"/>
        <v>#N/A</v>
      </c>
      <c r="Y1133" s="135" t="e">
        <f t="shared" si="1147"/>
        <v>#N/A</v>
      </c>
      <c r="Z1133" s="135" t="e">
        <f t="shared" si="1147"/>
        <v>#N/A</v>
      </c>
      <c r="AA1133" s="135" t="e">
        <f t="shared" si="1147"/>
        <v>#N/A</v>
      </c>
      <c r="AB1133" s="135" t="e">
        <f t="shared" si="1147"/>
        <v>#N/A</v>
      </c>
    </row>
    <row r="1134" spans="1:28" ht="15.5">
      <c r="A1134" s="29" t="s">
        <v>193</v>
      </c>
      <c r="B1134" s="30" t="str">
        <f t="shared" si="0"/>
        <v>PhilippinesPanaon</v>
      </c>
      <c r="C1134" s="29" t="s">
        <v>30</v>
      </c>
      <c r="D1134" s="30" t="s">
        <v>1267</v>
      </c>
      <c r="E1134" s="120">
        <v>0.237731</v>
      </c>
      <c r="F1134" s="181">
        <v>4.7996865999999999E-2</v>
      </c>
      <c r="G1134" s="181">
        <v>9.1977666999999999E-2</v>
      </c>
      <c r="H1134" s="181">
        <v>0.170633755</v>
      </c>
      <c r="I1134" s="120">
        <v>0.32530100000000001</v>
      </c>
      <c r="J1134" s="28" t="s">
        <v>1649</v>
      </c>
      <c r="K1134" s="135" t="e">
        <f t="shared" ref="K1134:AB1134" si="1148">NA()</f>
        <v>#N/A</v>
      </c>
      <c r="L1134" s="135" t="e">
        <f t="shared" si="1148"/>
        <v>#N/A</v>
      </c>
      <c r="M1134" s="164" t="e">
        <f t="shared" si="1148"/>
        <v>#N/A</v>
      </c>
      <c r="N1134" s="164" t="e">
        <f t="shared" si="1148"/>
        <v>#N/A</v>
      </c>
      <c r="O1134" s="165" t="e">
        <f t="shared" si="1148"/>
        <v>#N/A</v>
      </c>
      <c r="P1134" s="135" t="e">
        <f t="shared" si="1148"/>
        <v>#N/A</v>
      </c>
      <c r="Q1134" s="164" t="e">
        <f t="shared" si="1148"/>
        <v>#N/A</v>
      </c>
      <c r="R1134" s="164" t="e">
        <f t="shared" si="1148"/>
        <v>#N/A</v>
      </c>
      <c r="S1134" s="164" t="e">
        <f t="shared" si="1148"/>
        <v>#N/A</v>
      </c>
      <c r="T1134" s="164" t="e">
        <f t="shared" si="1148"/>
        <v>#N/A</v>
      </c>
      <c r="U1134" s="164" t="e">
        <f t="shared" si="1148"/>
        <v>#N/A</v>
      </c>
      <c r="V1134" s="135" t="e">
        <f t="shared" si="1148"/>
        <v>#N/A</v>
      </c>
      <c r="W1134" s="135" t="e">
        <f t="shared" si="1148"/>
        <v>#N/A</v>
      </c>
      <c r="X1134" s="135" t="e">
        <f t="shared" si="1148"/>
        <v>#N/A</v>
      </c>
      <c r="Y1134" s="135" t="e">
        <f t="shared" si="1148"/>
        <v>#N/A</v>
      </c>
      <c r="Z1134" s="135" t="e">
        <f t="shared" si="1148"/>
        <v>#N/A</v>
      </c>
      <c r="AA1134" s="135" t="e">
        <f t="shared" si="1148"/>
        <v>#N/A</v>
      </c>
      <c r="AB1134" s="135" t="e">
        <f t="shared" si="1148"/>
        <v>#N/A</v>
      </c>
    </row>
    <row r="1135" spans="1:28" ht="15.5">
      <c r="A1135" s="29" t="s">
        <v>193</v>
      </c>
      <c r="B1135" s="30" t="str">
        <f t="shared" si="0"/>
        <v>PhilippinesPanay</v>
      </c>
      <c r="C1135" s="29" t="s">
        <v>30</v>
      </c>
      <c r="D1135" s="30" t="s">
        <v>838</v>
      </c>
      <c r="E1135" s="120">
        <v>0.245392</v>
      </c>
      <c r="F1135" s="181">
        <v>4.7339203000000003E-2</v>
      </c>
      <c r="G1135" s="181">
        <v>9.2705035000000005E-2</v>
      </c>
      <c r="H1135" s="181">
        <v>0.184260745</v>
      </c>
      <c r="I1135" s="120">
        <v>0.328295</v>
      </c>
      <c r="J1135" s="28" t="s">
        <v>1649</v>
      </c>
      <c r="K1135" s="135" t="e">
        <f t="shared" ref="K1135:AB1135" si="1149">NA()</f>
        <v>#N/A</v>
      </c>
      <c r="L1135" s="135" t="e">
        <f t="shared" si="1149"/>
        <v>#N/A</v>
      </c>
      <c r="M1135" s="164" t="e">
        <f t="shared" si="1149"/>
        <v>#N/A</v>
      </c>
      <c r="N1135" s="164" t="e">
        <f t="shared" si="1149"/>
        <v>#N/A</v>
      </c>
      <c r="O1135" s="165" t="e">
        <f t="shared" si="1149"/>
        <v>#N/A</v>
      </c>
      <c r="P1135" s="135" t="e">
        <f t="shared" si="1149"/>
        <v>#N/A</v>
      </c>
      <c r="Q1135" s="164" t="e">
        <f t="shared" si="1149"/>
        <v>#N/A</v>
      </c>
      <c r="R1135" s="164" t="e">
        <f t="shared" si="1149"/>
        <v>#N/A</v>
      </c>
      <c r="S1135" s="164" t="e">
        <f t="shared" si="1149"/>
        <v>#N/A</v>
      </c>
      <c r="T1135" s="164" t="e">
        <f t="shared" si="1149"/>
        <v>#N/A</v>
      </c>
      <c r="U1135" s="164" t="e">
        <f t="shared" si="1149"/>
        <v>#N/A</v>
      </c>
      <c r="V1135" s="135" t="e">
        <f t="shared" si="1149"/>
        <v>#N/A</v>
      </c>
      <c r="W1135" s="135" t="e">
        <f t="shared" si="1149"/>
        <v>#N/A</v>
      </c>
      <c r="X1135" s="135" t="e">
        <f t="shared" si="1149"/>
        <v>#N/A</v>
      </c>
      <c r="Y1135" s="135" t="e">
        <f t="shared" si="1149"/>
        <v>#N/A</v>
      </c>
      <c r="Z1135" s="135" t="e">
        <f t="shared" si="1149"/>
        <v>#N/A</v>
      </c>
      <c r="AA1135" s="135" t="e">
        <f t="shared" si="1149"/>
        <v>#N/A</v>
      </c>
      <c r="AB1135" s="135" t="e">
        <f t="shared" si="1149"/>
        <v>#N/A</v>
      </c>
    </row>
    <row r="1136" spans="1:28" ht="15.5">
      <c r="A1136" s="29" t="s">
        <v>193</v>
      </c>
      <c r="B1136" s="30" t="str">
        <f t="shared" si="0"/>
        <v>PhilippinesPandacan</v>
      </c>
      <c r="C1136" s="29" t="s">
        <v>30</v>
      </c>
      <c r="D1136" s="30" t="s">
        <v>1440</v>
      </c>
      <c r="E1136" s="120">
        <v>0.28556700000000002</v>
      </c>
      <c r="F1136" s="181">
        <v>4.5043189999999997E-2</v>
      </c>
      <c r="G1136" s="181">
        <v>9.4582689999999997E-2</v>
      </c>
      <c r="H1136" s="181">
        <v>0.196407528</v>
      </c>
      <c r="I1136" s="120">
        <v>0.31944400000000001</v>
      </c>
      <c r="J1136" s="28" t="s">
        <v>1649</v>
      </c>
      <c r="K1136" s="135" t="e">
        <f t="shared" ref="K1136:AB1136" si="1150">NA()</f>
        <v>#N/A</v>
      </c>
      <c r="L1136" s="135" t="e">
        <f t="shared" si="1150"/>
        <v>#N/A</v>
      </c>
      <c r="M1136" s="164" t="e">
        <f t="shared" si="1150"/>
        <v>#N/A</v>
      </c>
      <c r="N1136" s="164" t="e">
        <f t="shared" si="1150"/>
        <v>#N/A</v>
      </c>
      <c r="O1136" s="165" t="e">
        <f t="shared" si="1150"/>
        <v>#N/A</v>
      </c>
      <c r="P1136" s="135" t="e">
        <f t="shared" si="1150"/>
        <v>#N/A</v>
      </c>
      <c r="Q1136" s="164" t="e">
        <f t="shared" si="1150"/>
        <v>#N/A</v>
      </c>
      <c r="R1136" s="164" t="e">
        <f t="shared" si="1150"/>
        <v>#N/A</v>
      </c>
      <c r="S1136" s="164" t="e">
        <f t="shared" si="1150"/>
        <v>#N/A</v>
      </c>
      <c r="T1136" s="164" t="e">
        <f t="shared" si="1150"/>
        <v>#N/A</v>
      </c>
      <c r="U1136" s="164" t="e">
        <f t="shared" si="1150"/>
        <v>#N/A</v>
      </c>
      <c r="V1136" s="135" t="e">
        <f t="shared" si="1150"/>
        <v>#N/A</v>
      </c>
      <c r="W1136" s="135" t="e">
        <f t="shared" si="1150"/>
        <v>#N/A</v>
      </c>
      <c r="X1136" s="135" t="e">
        <f t="shared" si="1150"/>
        <v>#N/A</v>
      </c>
      <c r="Y1136" s="135" t="e">
        <f t="shared" si="1150"/>
        <v>#N/A</v>
      </c>
      <c r="Z1136" s="135" t="e">
        <f t="shared" si="1150"/>
        <v>#N/A</v>
      </c>
      <c r="AA1136" s="135" t="e">
        <f t="shared" si="1150"/>
        <v>#N/A</v>
      </c>
      <c r="AB1136" s="135" t="e">
        <f t="shared" si="1150"/>
        <v>#N/A</v>
      </c>
    </row>
    <row r="1137" spans="1:28" ht="15.5">
      <c r="A1137" s="29" t="s">
        <v>193</v>
      </c>
      <c r="B1137" s="30" t="str">
        <f t="shared" si="0"/>
        <v>PhilippinesPandag</v>
      </c>
      <c r="C1137" s="29" t="s">
        <v>30</v>
      </c>
      <c r="D1137" s="30" t="s">
        <v>1646</v>
      </c>
      <c r="E1137" s="120">
        <v>0.22939699999999999</v>
      </c>
      <c r="F1137" s="181">
        <v>7.1796304000000005E-2</v>
      </c>
      <c r="G1137" s="181">
        <v>0.12623219099999999</v>
      </c>
      <c r="H1137" s="181">
        <v>0.178872171</v>
      </c>
      <c r="I1137" s="120">
        <v>0.222692</v>
      </c>
      <c r="J1137" s="28" t="s">
        <v>1649</v>
      </c>
      <c r="K1137" s="135" t="e">
        <f t="shared" ref="K1137:AB1137" si="1151">NA()</f>
        <v>#N/A</v>
      </c>
      <c r="L1137" s="135" t="e">
        <f t="shared" si="1151"/>
        <v>#N/A</v>
      </c>
      <c r="M1137" s="164" t="e">
        <f t="shared" si="1151"/>
        <v>#N/A</v>
      </c>
      <c r="N1137" s="164" t="e">
        <f t="shared" si="1151"/>
        <v>#N/A</v>
      </c>
      <c r="O1137" s="165" t="e">
        <f t="shared" si="1151"/>
        <v>#N/A</v>
      </c>
      <c r="P1137" s="135" t="e">
        <f t="shared" si="1151"/>
        <v>#N/A</v>
      </c>
      <c r="Q1137" s="164" t="e">
        <f t="shared" si="1151"/>
        <v>#N/A</v>
      </c>
      <c r="R1137" s="164" t="e">
        <f t="shared" si="1151"/>
        <v>#N/A</v>
      </c>
      <c r="S1137" s="164" t="e">
        <f t="shared" si="1151"/>
        <v>#N/A</v>
      </c>
      <c r="T1137" s="164" t="e">
        <f t="shared" si="1151"/>
        <v>#N/A</v>
      </c>
      <c r="U1137" s="164" t="e">
        <f t="shared" si="1151"/>
        <v>#N/A</v>
      </c>
      <c r="V1137" s="135" t="e">
        <f t="shared" si="1151"/>
        <v>#N/A</v>
      </c>
      <c r="W1137" s="135" t="e">
        <f t="shared" si="1151"/>
        <v>#N/A</v>
      </c>
      <c r="X1137" s="135" t="e">
        <f t="shared" si="1151"/>
        <v>#N/A</v>
      </c>
      <c r="Y1137" s="135" t="e">
        <f t="shared" si="1151"/>
        <v>#N/A</v>
      </c>
      <c r="Z1137" s="135" t="e">
        <f t="shared" si="1151"/>
        <v>#N/A</v>
      </c>
      <c r="AA1137" s="135" t="e">
        <f t="shared" si="1151"/>
        <v>#N/A</v>
      </c>
      <c r="AB1137" s="135" t="e">
        <f t="shared" si="1151"/>
        <v>#N/A</v>
      </c>
    </row>
    <row r="1138" spans="1:28" ht="15.5">
      <c r="A1138" s="29" t="s">
        <v>193</v>
      </c>
      <c r="B1138" s="30" t="str">
        <f t="shared" si="0"/>
        <v>PhilippinesPandami</v>
      </c>
      <c r="C1138" s="29" t="s">
        <v>30</v>
      </c>
      <c r="D1138" s="30" t="s">
        <v>1671</v>
      </c>
      <c r="E1138" s="120">
        <v>0.26065300000000002</v>
      </c>
      <c r="F1138" s="181">
        <v>6.2236817E-2</v>
      </c>
      <c r="G1138" s="181">
        <v>0.115781341</v>
      </c>
      <c r="H1138" s="181">
        <v>0.195132316</v>
      </c>
      <c r="I1138" s="120">
        <v>0.25605600000000001</v>
      </c>
      <c r="J1138" s="28" t="s">
        <v>1649</v>
      </c>
      <c r="K1138" s="135" t="e">
        <f t="shared" ref="K1138:AB1138" si="1152">NA()</f>
        <v>#N/A</v>
      </c>
      <c r="L1138" s="135" t="e">
        <f t="shared" si="1152"/>
        <v>#N/A</v>
      </c>
      <c r="M1138" s="164" t="e">
        <f t="shared" si="1152"/>
        <v>#N/A</v>
      </c>
      <c r="N1138" s="164" t="e">
        <f t="shared" si="1152"/>
        <v>#N/A</v>
      </c>
      <c r="O1138" s="165" t="e">
        <f t="shared" si="1152"/>
        <v>#N/A</v>
      </c>
      <c r="P1138" s="135" t="e">
        <f t="shared" si="1152"/>
        <v>#N/A</v>
      </c>
      <c r="Q1138" s="164" t="e">
        <f t="shared" si="1152"/>
        <v>#N/A</v>
      </c>
      <c r="R1138" s="164" t="e">
        <f t="shared" si="1152"/>
        <v>#N/A</v>
      </c>
      <c r="S1138" s="164" t="e">
        <f t="shared" si="1152"/>
        <v>#N/A</v>
      </c>
      <c r="T1138" s="164" t="e">
        <f t="shared" si="1152"/>
        <v>#N/A</v>
      </c>
      <c r="U1138" s="164" t="e">
        <f t="shared" si="1152"/>
        <v>#N/A</v>
      </c>
      <c r="V1138" s="135" t="e">
        <f t="shared" si="1152"/>
        <v>#N/A</v>
      </c>
      <c r="W1138" s="135" t="e">
        <f t="shared" si="1152"/>
        <v>#N/A</v>
      </c>
      <c r="X1138" s="135" t="e">
        <f t="shared" si="1152"/>
        <v>#N/A</v>
      </c>
      <c r="Y1138" s="135" t="e">
        <f t="shared" si="1152"/>
        <v>#N/A</v>
      </c>
      <c r="Z1138" s="135" t="e">
        <f t="shared" si="1152"/>
        <v>#N/A</v>
      </c>
      <c r="AA1138" s="135" t="e">
        <f t="shared" si="1152"/>
        <v>#N/A</v>
      </c>
      <c r="AB1138" s="135" t="e">
        <f t="shared" si="1152"/>
        <v>#N/A</v>
      </c>
    </row>
    <row r="1139" spans="1:28" ht="15.5">
      <c r="A1139" s="29" t="s">
        <v>193</v>
      </c>
      <c r="B1139" s="30" t="str">
        <f t="shared" si="0"/>
        <v>PhilippinesPandan</v>
      </c>
      <c r="C1139" s="29" t="s">
        <v>30</v>
      </c>
      <c r="D1139" s="30" t="s">
        <v>752</v>
      </c>
      <c r="E1139" s="120">
        <v>0.222556</v>
      </c>
      <c r="F1139" s="181">
        <v>5.6919906999999999E-2</v>
      </c>
      <c r="G1139" s="181">
        <v>0.10171561899999999</v>
      </c>
      <c r="H1139" s="181">
        <v>0.17307517</v>
      </c>
      <c r="I1139" s="120">
        <v>0.29718</v>
      </c>
      <c r="J1139" s="28" t="s">
        <v>1649</v>
      </c>
      <c r="K1139" s="135" t="e">
        <f t="shared" ref="K1139:AB1139" si="1153">NA()</f>
        <v>#N/A</v>
      </c>
      <c r="L1139" s="135" t="e">
        <f t="shared" si="1153"/>
        <v>#N/A</v>
      </c>
      <c r="M1139" s="164" t="e">
        <f t="shared" si="1153"/>
        <v>#N/A</v>
      </c>
      <c r="N1139" s="164" t="e">
        <f t="shared" si="1153"/>
        <v>#N/A</v>
      </c>
      <c r="O1139" s="165" t="e">
        <f t="shared" si="1153"/>
        <v>#N/A</v>
      </c>
      <c r="P1139" s="135" t="e">
        <f t="shared" si="1153"/>
        <v>#N/A</v>
      </c>
      <c r="Q1139" s="164" t="e">
        <f t="shared" si="1153"/>
        <v>#N/A</v>
      </c>
      <c r="R1139" s="164" t="e">
        <f t="shared" si="1153"/>
        <v>#N/A</v>
      </c>
      <c r="S1139" s="164" t="e">
        <f t="shared" si="1153"/>
        <v>#N/A</v>
      </c>
      <c r="T1139" s="164" t="e">
        <f t="shared" si="1153"/>
        <v>#N/A</v>
      </c>
      <c r="U1139" s="164" t="e">
        <f t="shared" si="1153"/>
        <v>#N/A</v>
      </c>
      <c r="V1139" s="135" t="e">
        <f t="shared" si="1153"/>
        <v>#N/A</v>
      </c>
      <c r="W1139" s="135" t="e">
        <f t="shared" si="1153"/>
        <v>#N/A</v>
      </c>
      <c r="X1139" s="135" t="e">
        <f t="shared" si="1153"/>
        <v>#N/A</v>
      </c>
      <c r="Y1139" s="135" t="e">
        <f t="shared" si="1153"/>
        <v>#N/A</v>
      </c>
      <c r="Z1139" s="135" t="e">
        <f t="shared" si="1153"/>
        <v>#N/A</v>
      </c>
      <c r="AA1139" s="135" t="e">
        <f t="shared" si="1153"/>
        <v>#N/A</v>
      </c>
      <c r="AB1139" s="135" t="e">
        <f t="shared" si="1153"/>
        <v>#N/A</v>
      </c>
    </row>
    <row r="1140" spans="1:28" ht="15.5">
      <c r="A1140" s="29" t="s">
        <v>193</v>
      </c>
      <c r="B1140" s="30" t="str">
        <f t="shared" si="0"/>
        <v>PhilippinesPandi</v>
      </c>
      <c r="C1140" s="29" t="s">
        <v>30</v>
      </c>
      <c r="D1140" s="30" t="s">
        <v>445</v>
      </c>
      <c r="E1140" s="120">
        <v>0.26369900000000002</v>
      </c>
      <c r="F1140" s="181">
        <v>5.0362054000000003E-2</v>
      </c>
      <c r="G1140" s="181">
        <v>9.847881E-2</v>
      </c>
      <c r="H1140" s="181">
        <v>0.191849565</v>
      </c>
      <c r="I1140" s="120">
        <v>0.30996400000000002</v>
      </c>
      <c r="J1140" s="28" t="s">
        <v>1649</v>
      </c>
      <c r="K1140" s="135" t="e">
        <f t="shared" ref="K1140:AB1140" si="1154">NA()</f>
        <v>#N/A</v>
      </c>
      <c r="L1140" s="135" t="e">
        <f t="shared" si="1154"/>
        <v>#N/A</v>
      </c>
      <c r="M1140" s="164" t="e">
        <f t="shared" si="1154"/>
        <v>#N/A</v>
      </c>
      <c r="N1140" s="164" t="e">
        <f t="shared" si="1154"/>
        <v>#N/A</v>
      </c>
      <c r="O1140" s="165" t="e">
        <f t="shared" si="1154"/>
        <v>#N/A</v>
      </c>
      <c r="P1140" s="135" t="e">
        <f t="shared" si="1154"/>
        <v>#N/A</v>
      </c>
      <c r="Q1140" s="164" t="e">
        <f t="shared" si="1154"/>
        <v>#N/A</v>
      </c>
      <c r="R1140" s="164" t="e">
        <f t="shared" si="1154"/>
        <v>#N/A</v>
      </c>
      <c r="S1140" s="164" t="e">
        <f t="shared" si="1154"/>
        <v>#N/A</v>
      </c>
      <c r="T1140" s="164" t="e">
        <f t="shared" si="1154"/>
        <v>#N/A</v>
      </c>
      <c r="U1140" s="164" t="e">
        <f t="shared" si="1154"/>
        <v>#N/A</v>
      </c>
      <c r="V1140" s="135" t="e">
        <f t="shared" si="1154"/>
        <v>#N/A</v>
      </c>
      <c r="W1140" s="135" t="e">
        <f t="shared" si="1154"/>
        <v>#N/A</v>
      </c>
      <c r="X1140" s="135" t="e">
        <f t="shared" si="1154"/>
        <v>#N/A</v>
      </c>
      <c r="Y1140" s="135" t="e">
        <f t="shared" si="1154"/>
        <v>#N/A</v>
      </c>
      <c r="Z1140" s="135" t="e">
        <f t="shared" si="1154"/>
        <v>#N/A</v>
      </c>
      <c r="AA1140" s="135" t="e">
        <f t="shared" si="1154"/>
        <v>#N/A</v>
      </c>
      <c r="AB1140" s="135" t="e">
        <f t="shared" si="1154"/>
        <v>#N/A</v>
      </c>
    </row>
    <row r="1141" spans="1:28" ht="15.5">
      <c r="A1141" s="29" t="s">
        <v>193</v>
      </c>
      <c r="B1141" s="30" t="str">
        <f t="shared" si="0"/>
        <v>PhilippinesPanganiban (Payo)</v>
      </c>
      <c r="C1141" s="29" t="s">
        <v>30</v>
      </c>
      <c r="D1141" s="30" t="s">
        <v>753</v>
      </c>
      <c r="E1141" s="120">
        <v>0.216001</v>
      </c>
      <c r="F1141" s="181">
        <v>5.5453860000000001E-2</v>
      </c>
      <c r="G1141" s="181">
        <v>0.10207817399999999</v>
      </c>
      <c r="H1141" s="181">
        <v>0.17120706399999999</v>
      </c>
      <c r="I1141" s="120">
        <v>0.29869699999999999</v>
      </c>
      <c r="J1141" s="28" t="s">
        <v>1649</v>
      </c>
      <c r="K1141" s="135" t="e">
        <f t="shared" ref="K1141:AB1141" si="1155">NA()</f>
        <v>#N/A</v>
      </c>
      <c r="L1141" s="135" t="e">
        <f t="shared" si="1155"/>
        <v>#N/A</v>
      </c>
      <c r="M1141" s="164" t="e">
        <f t="shared" si="1155"/>
        <v>#N/A</v>
      </c>
      <c r="N1141" s="164" t="e">
        <f t="shared" si="1155"/>
        <v>#N/A</v>
      </c>
      <c r="O1141" s="165" t="e">
        <f t="shared" si="1155"/>
        <v>#N/A</v>
      </c>
      <c r="P1141" s="135" t="e">
        <f t="shared" si="1155"/>
        <v>#N/A</v>
      </c>
      <c r="Q1141" s="164" t="e">
        <f t="shared" si="1155"/>
        <v>#N/A</v>
      </c>
      <c r="R1141" s="164" t="e">
        <f t="shared" si="1155"/>
        <v>#N/A</v>
      </c>
      <c r="S1141" s="164" t="e">
        <f t="shared" si="1155"/>
        <v>#N/A</v>
      </c>
      <c r="T1141" s="164" t="e">
        <f t="shared" si="1155"/>
        <v>#N/A</v>
      </c>
      <c r="U1141" s="164" t="e">
        <f t="shared" si="1155"/>
        <v>#N/A</v>
      </c>
      <c r="V1141" s="135" t="e">
        <f t="shared" si="1155"/>
        <v>#N/A</v>
      </c>
      <c r="W1141" s="135" t="e">
        <f t="shared" si="1155"/>
        <v>#N/A</v>
      </c>
      <c r="X1141" s="135" t="e">
        <f t="shared" si="1155"/>
        <v>#N/A</v>
      </c>
      <c r="Y1141" s="135" t="e">
        <f t="shared" si="1155"/>
        <v>#N/A</v>
      </c>
      <c r="Z1141" s="135" t="e">
        <f t="shared" si="1155"/>
        <v>#N/A</v>
      </c>
      <c r="AA1141" s="135" t="e">
        <f t="shared" si="1155"/>
        <v>#N/A</v>
      </c>
      <c r="AB1141" s="135" t="e">
        <f t="shared" si="1155"/>
        <v>#N/A</v>
      </c>
    </row>
    <row r="1142" spans="1:28" ht="15.5">
      <c r="A1142" s="29" t="s">
        <v>193</v>
      </c>
      <c r="B1142" s="30" t="str">
        <f t="shared" si="0"/>
        <v>PhilippinesPangantucan</v>
      </c>
      <c r="C1142" s="29" t="s">
        <v>30</v>
      </c>
      <c r="D1142" s="30" t="s">
        <v>1221</v>
      </c>
      <c r="E1142" s="120">
        <v>0.22986899999999999</v>
      </c>
      <c r="F1142" s="181">
        <v>5.7184805999999998E-2</v>
      </c>
      <c r="G1142" s="181">
        <v>0.10465685399999999</v>
      </c>
      <c r="H1142" s="181">
        <v>0.195610436</v>
      </c>
      <c r="I1142" s="120">
        <v>0.30088799999999999</v>
      </c>
      <c r="J1142" s="28" t="s">
        <v>1649</v>
      </c>
      <c r="K1142" s="135" t="e">
        <f t="shared" ref="K1142:AB1142" si="1156">NA()</f>
        <v>#N/A</v>
      </c>
      <c r="L1142" s="135" t="e">
        <f t="shared" si="1156"/>
        <v>#N/A</v>
      </c>
      <c r="M1142" s="164" t="e">
        <f t="shared" si="1156"/>
        <v>#N/A</v>
      </c>
      <c r="N1142" s="164" t="e">
        <f t="shared" si="1156"/>
        <v>#N/A</v>
      </c>
      <c r="O1142" s="165" t="e">
        <f t="shared" si="1156"/>
        <v>#N/A</v>
      </c>
      <c r="P1142" s="135" t="e">
        <f t="shared" si="1156"/>
        <v>#N/A</v>
      </c>
      <c r="Q1142" s="164" t="e">
        <f t="shared" si="1156"/>
        <v>#N/A</v>
      </c>
      <c r="R1142" s="164" t="e">
        <f t="shared" si="1156"/>
        <v>#N/A</v>
      </c>
      <c r="S1142" s="164" t="e">
        <f t="shared" si="1156"/>
        <v>#N/A</v>
      </c>
      <c r="T1142" s="164" t="e">
        <f t="shared" si="1156"/>
        <v>#N/A</v>
      </c>
      <c r="U1142" s="164" t="e">
        <f t="shared" si="1156"/>
        <v>#N/A</v>
      </c>
      <c r="V1142" s="135" t="e">
        <f t="shared" si="1156"/>
        <v>#N/A</v>
      </c>
      <c r="W1142" s="135" t="e">
        <f t="shared" si="1156"/>
        <v>#N/A</v>
      </c>
      <c r="X1142" s="135" t="e">
        <f t="shared" si="1156"/>
        <v>#N/A</v>
      </c>
      <c r="Y1142" s="135" t="e">
        <f t="shared" si="1156"/>
        <v>#N/A</v>
      </c>
      <c r="Z1142" s="135" t="e">
        <f t="shared" si="1156"/>
        <v>#N/A</v>
      </c>
      <c r="AA1142" s="135" t="e">
        <f t="shared" si="1156"/>
        <v>#N/A</v>
      </c>
      <c r="AB1142" s="135" t="e">
        <f t="shared" si="1156"/>
        <v>#N/A</v>
      </c>
    </row>
    <row r="1143" spans="1:28" ht="15.5">
      <c r="A1143" s="29" t="s">
        <v>193</v>
      </c>
      <c r="B1143" s="30" t="str">
        <f t="shared" si="0"/>
        <v>PhilippinesPangil</v>
      </c>
      <c r="C1143" s="29" t="s">
        <v>30</v>
      </c>
      <c r="D1143" s="30" t="s">
        <v>619</v>
      </c>
      <c r="E1143" s="120">
        <v>0.25393399999999999</v>
      </c>
      <c r="F1143" s="181">
        <v>5.0012358999999999E-2</v>
      </c>
      <c r="G1143" s="181">
        <v>9.8418060000000002E-2</v>
      </c>
      <c r="H1143" s="181">
        <v>0.190327099</v>
      </c>
      <c r="I1143" s="120">
        <v>0.30967299999999998</v>
      </c>
      <c r="J1143" s="28" t="s">
        <v>1649</v>
      </c>
      <c r="K1143" s="135" t="e">
        <f t="shared" ref="K1143:AB1143" si="1157">NA()</f>
        <v>#N/A</v>
      </c>
      <c r="L1143" s="135" t="e">
        <f t="shared" si="1157"/>
        <v>#N/A</v>
      </c>
      <c r="M1143" s="164" t="e">
        <f t="shared" si="1157"/>
        <v>#N/A</v>
      </c>
      <c r="N1143" s="164" t="e">
        <f t="shared" si="1157"/>
        <v>#N/A</v>
      </c>
      <c r="O1143" s="165" t="e">
        <f t="shared" si="1157"/>
        <v>#N/A</v>
      </c>
      <c r="P1143" s="135" t="e">
        <f t="shared" si="1157"/>
        <v>#N/A</v>
      </c>
      <c r="Q1143" s="164" t="e">
        <f t="shared" si="1157"/>
        <v>#N/A</v>
      </c>
      <c r="R1143" s="164" t="e">
        <f t="shared" si="1157"/>
        <v>#N/A</v>
      </c>
      <c r="S1143" s="164" t="e">
        <f t="shared" si="1157"/>
        <v>#N/A</v>
      </c>
      <c r="T1143" s="164" t="e">
        <f t="shared" si="1157"/>
        <v>#N/A</v>
      </c>
      <c r="U1143" s="164" t="e">
        <f t="shared" si="1157"/>
        <v>#N/A</v>
      </c>
      <c r="V1143" s="135" t="e">
        <f t="shared" si="1157"/>
        <v>#N/A</v>
      </c>
      <c r="W1143" s="135" t="e">
        <f t="shared" si="1157"/>
        <v>#N/A</v>
      </c>
      <c r="X1143" s="135" t="e">
        <f t="shared" si="1157"/>
        <v>#N/A</v>
      </c>
      <c r="Y1143" s="135" t="e">
        <f t="shared" si="1157"/>
        <v>#N/A</v>
      </c>
      <c r="Z1143" s="135" t="e">
        <f t="shared" si="1157"/>
        <v>#N/A</v>
      </c>
      <c r="AA1143" s="135" t="e">
        <f t="shared" si="1157"/>
        <v>#N/A</v>
      </c>
      <c r="AB1143" s="135" t="e">
        <f t="shared" si="1157"/>
        <v>#N/A</v>
      </c>
    </row>
    <row r="1144" spans="1:28" ht="15.5">
      <c r="A1144" s="29" t="s">
        <v>193</v>
      </c>
      <c r="B1144" s="30" t="str">
        <f t="shared" si="0"/>
        <v>PhilippinesPanglao</v>
      </c>
      <c r="C1144" s="29" t="s">
        <v>30</v>
      </c>
      <c r="D1144" s="30" t="s">
        <v>923</v>
      </c>
      <c r="E1144" s="120">
        <v>0.25386700000000001</v>
      </c>
      <c r="F1144" s="181">
        <v>4.8341429999999998E-2</v>
      </c>
      <c r="G1144" s="181">
        <v>9.5758948999999996E-2</v>
      </c>
      <c r="H1144" s="181">
        <v>0.19420022100000001</v>
      </c>
      <c r="I1144" s="120">
        <v>0.31904700000000003</v>
      </c>
      <c r="J1144" s="28" t="s">
        <v>1649</v>
      </c>
      <c r="K1144" s="135" t="e">
        <f t="shared" ref="K1144:AB1144" si="1158">NA()</f>
        <v>#N/A</v>
      </c>
      <c r="L1144" s="135" t="e">
        <f t="shared" si="1158"/>
        <v>#N/A</v>
      </c>
      <c r="M1144" s="164" t="e">
        <f t="shared" si="1158"/>
        <v>#N/A</v>
      </c>
      <c r="N1144" s="164" t="e">
        <f t="shared" si="1158"/>
        <v>#N/A</v>
      </c>
      <c r="O1144" s="165" t="e">
        <f t="shared" si="1158"/>
        <v>#N/A</v>
      </c>
      <c r="P1144" s="135" t="e">
        <f t="shared" si="1158"/>
        <v>#N/A</v>
      </c>
      <c r="Q1144" s="164" t="e">
        <f t="shared" si="1158"/>
        <v>#N/A</v>
      </c>
      <c r="R1144" s="164" t="e">
        <f t="shared" si="1158"/>
        <v>#N/A</v>
      </c>
      <c r="S1144" s="164" t="e">
        <f t="shared" si="1158"/>
        <v>#N/A</v>
      </c>
      <c r="T1144" s="164" t="e">
        <f t="shared" si="1158"/>
        <v>#N/A</v>
      </c>
      <c r="U1144" s="164" t="e">
        <f t="shared" si="1158"/>
        <v>#N/A</v>
      </c>
      <c r="V1144" s="135" t="e">
        <f t="shared" si="1158"/>
        <v>#N/A</v>
      </c>
      <c r="W1144" s="135" t="e">
        <f t="shared" si="1158"/>
        <v>#N/A</v>
      </c>
      <c r="X1144" s="135" t="e">
        <f t="shared" si="1158"/>
        <v>#N/A</v>
      </c>
      <c r="Y1144" s="135" t="e">
        <f t="shared" si="1158"/>
        <v>#N/A</v>
      </c>
      <c r="Z1144" s="135" t="e">
        <f t="shared" si="1158"/>
        <v>#N/A</v>
      </c>
      <c r="AA1144" s="135" t="e">
        <f t="shared" si="1158"/>
        <v>#N/A</v>
      </c>
      <c r="AB1144" s="135" t="e">
        <f t="shared" si="1158"/>
        <v>#N/A</v>
      </c>
    </row>
    <row r="1145" spans="1:28" ht="15.5">
      <c r="A1145" s="29" t="s">
        <v>193</v>
      </c>
      <c r="B1145" s="30" t="str">
        <f t="shared" si="0"/>
        <v>PhilippinesPanglima Estino (New Panamao)</v>
      </c>
      <c r="C1145" s="29" t="s">
        <v>30</v>
      </c>
      <c r="D1145" s="30" t="s">
        <v>1669</v>
      </c>
      <c r="E1145" s="120">
        <v>0.24176700000000001</v>
      </c>
      <c r="F1145" s="181">
        <v>7.4574035999999996E-2</v>
      </c>
      <c r="G1145" s="181">
        <v>0.12863934499999999</v>
      </c>
      <c r="H1145" s="181">
        <v>0.174619148</v>
      </c>
      <c r="I1145" s="120">
        <v>0.22087699999999999</v>
      </c>
      <c r="J1145" s="28" t="s">
        <v>1649</v>
      </c>
      <c r="K1145" s="135" t="e">
        <f t="shared" ref="K1145:AB1145" si="1159">NA()</f>
        <v>#N/A</v>
      </c>
      <c r="L1145" s="135" t="e">
        <f t="shared" si="1159"/>
        <v>#N/A</v>
      </c>
      <c r="M1145" s="164" t="e">
        <f t="shared" si="1159"/>
        <v>#N/A</v>
      </c>
      <c r="N1145" s="164" t="e">
        <f t="shared" si="1159"/>
        <v>#N/A</v>
      </c>
      <c r="O1145" s="165" t="e">
        <f t="shared" si="1159"/>
        <v>#N/A</v>
      </c>
      <c r="P1145" s="135" t="e">
        <f t="shared" si="1159"/>
        <v>#N/A</v>
      </c>
      <c r="Q1145" s="164" t="e">
        <f t="shared" si="1159"/>
        <v>#N/A</v>
      </c>
      <c r="R1145" s="164" t="e">
        <f t="shared" si="1159"/>
        <v>#N/A</v>
      </c>
      <c r="S1145" s="164" t="e">
        <f t="shared" si="1159"/>
        <v>#N/A</v>
      </c>
      <c r="T1145" s="164" t="e">
        <f t="shared" si="1159"/>
        <v>#N/A</v>
      </c>
      <c r="U1145" s="164" t="e">
        <f t="shared" si="1159"/>
        <v>#N/A</v>
      </c>
      <c r="V1145" s="135" t="e">
        <f t="shared" si="1159"/>
        <v>#N/A</v>
      </c>
      <c r="W1145" s="135" t="e">
        <f t="shared" si="1159"/>
        <v>#N/A</v>
      </c>
      <c r="X1145" s="135" t="e">
        <f t="shared" si="1159"/>
        <v>#N/A</v>
      </c>
      <c r="Y1145" s="135" t="e">
        <f t="shared" si="1159"/>
        <v>#N/A</v>
      </c>
      <c r="Z1145" s="135" t="e">
        <f t="shared" si="1159"/>
        <v>#N/A</v>
      </c>
      <c r="AA1145" s="135" t="e">
        <f t="shared" si="1159"/>
        <v>#N/A</v>
      </c>
      <c r="AB1145" s="135" t="e">
        <f t="shared" si="1159"/>
        <v>#N/A</v>
      </c>
    </row>
    <row r="1146" spans="1:28" ht="15.5">
      <c r="A1146" s="29" t="s">
        <v>193</v>
      </c>
      <c r="B1146" s="30" t="str">
        <f t="shared" si="0"/>
        <v>PhilippinesPanglima Sugala (Balimbing)</v>
      </c>
      <c r="C1146" s="29" t="s">
        <v>30</v>
      </c>
      <c r="D1146" s="30" t="s">
        <v>1676</v>
      </c>
      <c r="E1146" s="120">
        <v>0.24004200000000001</v>
      </c>
      <c r="F1146" s="181">
        <v>6.5928843000000001E-2</v>
      </c>
      <c r="G1146" s="181">
        <v>0.12137878000000001</v>
      </c>
      <c r="H1146" s="181">
        <v>0.196179613</v>
      </c>
      <c r="I1146" s="120">
        <v>0.24463599999999999</v>
      </c>
      <c r="J1146" s="28" t="s">
        <v>1649</v>
      </c>
      <c r="K1146" s="135" t="e">
        <f t="shared" ref="K1146:AB1146" si="1160">NA()</f>
        <v>#N/A</v>
      </c>
      <c r="L1146" s="135" t="e">
        <f t="shared" si="1160"/>
        <v>#N/A</v>
      </c>
      <c r="M1146" s="164" t="e">
        <f t="shared" si="1160"/>
        <v>#N/A</v>
      </c>
      <c r="N1146" s="164" t="e">
        <f t="shared" si="1160"/>
        <v>#N/A</v>
      </c>
      <c r="O1146" s="165" t="e">
        <f t="shared" si="1160"/>
        <v>#N/A</v>
      </c>
      <c r="P1146" s="135" t="e">
        <f t="shared" si="1160"/>
        <v>#N/A</v>
      </c>
      <c r="Q1146" s="164" t="e">
        <f t="shared" si="1160"/>
        <v>#N/A</v>
      </c>
      <c r="R1146" s="164" t="e">
        <f t="shared" si="1160"/>
        <v>#N/A</v>
      </c>
      <c r="S1146" s="164" t="e">
        <f t="shared" si="1160"/>
        <v>#N/A</v>
      </c>
      <c r="T1146" s="164" t="e">
        <f t="shared" si="1160"/>
        <v>#N/A</v>
      </c>
      <c r="U1146" s="164" t="e">
        <f t="shared" si="1160"/>
        <v>#N/A</v>
      </c>
      <c r="V1146" s="135" t="e">
        <f t="shared" si="1160"/>
        <v>#N/A</v>
      </c>
      <c r="W1146" s="135" t="e">
        <f t="shared" si="1160"/>
        <v>#N/A</v>
      </c>
      <c r="X1146" s="135" t="e">
        <f t="shared" si="1160"/>
        <v>#N/A</v>
      </c>
      <c r="Y1146" s="135" t="e">
        <f t="shared" si="1160"/>
        <v>#N/A</v>
      </c>
      <c r="Z1146" s="135" t="e">
        <f t="shared" si="1160"/>
        <v>#N/A</v>
      </c>
      <c r="AA1146" s="135" t="e">
        <f t="shared" si="1160"/>
        <v>#N/A</v>
      </c>
      <c r="AB1146" s="135" t="e">
        <f t="shared" si="1160"/>
        <v>#N/A</v>
      </c>
    </row>
    <row r="1147" spans="1:28" ht="15.5">
      <c r="A1147" s="29" t="s">
        <v>193</v>
      </c>
      <c r="B1147" s="30" t="str">
        <f t="shared" si="0"/>
        <v>PhilippinesPangutaran</v>
      </c>
      <c r="C1147" s="29" t="s">
        <v>30</v>
      </c>
      <c r="D1147" s="30" t="s">
        <v>1661</v>
      </c>
      <c r="E1147" s="120">
        <v>0.24741099999999999</v>
      </c>
      <c r="F1147" s="181">
        <v>6.7324338999999997E-2</v>
      </c>
      <c r="G1147" s="181">
        <v>0.115963806</v>
      </c>
      <c r="H1147" s="181">
        <v>0.170091138</v>
      </c>
      <c r="I1147" s="120">
        <v>0.23764399999999999</v>
      </c>
      <c r="J1147" s="28" t="s">
        <v>1649</v>
      </c>
      <c r="K1147" s="135" t="e">
        <f t="shared" ref="K1147:AB1147" si="1161">NA()</f>
        <v>#N/A</v>
      </c>
      <c r="L1147" s="135" t="e">
        <f t="shared" si="1161"/>
        <v>#N/A</v>
      </c>
      <c r="M1147" s="164" t="e">
        <f t="shared" si="1161"/>
        <v>#N/A</v>
      </c>
      <c r="N1147" s="164" t="e">
        <f t="shared" si="1161"/>
        <v>#N/A</v>
      </c>
      <c r="O1147" s="165" t="e">
        <f t="shared" si="1161"/>
        <v>#N/A</v>
      </c>
      <c r="P1147" s="135" t="e">
        <f t="shared" si="1161"/>
        <v>#N/A</v>
      </c>
      <c r="Q1147" s="164" t="e">
        <f t="shared" si="1161"/>
        <v>#N/A</v>
      </c>
      <c r="R1147" s="164" t="e">
        <f t="shared" si="1161"/>
        <v>#N/A</v>
      </c>
      <c r="S1147" s="164" t="e">
        <f t="shared" si="1161"/>
        <v>#N/A</v>
      </c>
      <c r="T1147" s="164" t="e">
        <f t="shared" si="1161"/>
        <v>#N/A</v>
      </c>
      <c r="U1147" s="164" t="e">
        <f t="shared" si="1161"/>
        <v>#N/A</v>
      </c>
      <c r="V1147" s="135" t="e">
        <f t="shared" si="1161"/>
        <v>#N/A</v>
      </c>
      <c r="W1147" s="135" t="e">
        <f t="shared" si="1161"/>
        <v>#N/A</v>
      </c>
      <c r="X1147" s="135" t="e">
        <f t="shared" si="1161"/>
        <v>#N/A</v>
      </c>
      <c r="Y1147" s="135" t="e">
        <f t="shared" si="1161"/>
        <v>#N/A</v>
      </c>
      <c r="Z1147" s="135" t="e">
        <f t="shared" si="1161"/>
        <v>#N/A</v>
      </c>
      <c r="AA1147" s="135" t="e">
        <f t="shared" si="1161"/>
        <v>#N/A</v>
      </c>
      <c r="AB1147" s="135" t="e">
        <f t="shared" si="1161"/>
        <v>#N/A</v>
      </c>
    </row>
    <row r="1148" spans="1:28" ht="15.5">
      <c r="A1148" s="29" t="s">
        <v>193</v>
      </c>
      <c r="B1148" s="30" t="str">
        <f t="shared" si="0"/>
        <v>PhilippinesPaniqui</v>
      </c>
      <c r="C1148" s="29" t="s">
        <v>30</v>
      </c>
      <c r="D1148" s="30" t="s">
        <v>513</v>
      </c>
      <c r="E1148" s="120">
        <v>0.25358999999999998</v>
      </c>
      <c r="F1148" s="181">
        <v>4.3884844999999999E-2</v>
      </c>
      <c r="G1148" s="181">
        <v>8.7337753000000004E-2</v>
      </c>
      <c r="H1148" s="181">
        <v>0.176338466</v>
      </c>
      <c r="I1148" s="120">
        <v>0.32536799999999999</v>
      </c>
      <c r="J1148" s="28" t="s">
        <v>1649</v>
      </c>
      <c r="K1148" s="135" t="e">
        <f t="shared" ref="K1148:AB1148" si="1162">NA()</f>
        <v>#N/A</v>
      </c>
      <c r="L1148" s="135" t="e">
        <f t="shared" si="1162"/>
        <v>#N/A</v>
      </c>
      <c r="M1148" s="164" t="e">
        <f t="shared" si="1162"/>
        <v>#N/A</v>
      </c>
      <c r="N1148" s="164" t="e">
        <f t="shared" si="1162"/>
        <v>#N/A</v>
      </c>
      <c r="O1148" s="165" t="e">
        <f t="shared" si="1162"/>
        <v>#N/A</v>
      </c>
      <c r="P1148" s="135" t="e">
        <f t="shared" si="1162"/>
        <v>#N/A</v>
      </c>
      <c r="Q1148" s="164" t="e">
        <f t="shared" si="1162"/>
        <v>#N/A</v>
      </c>
      <c r="R1148" s="164" t="e">
        <f t="shared" si="1162"/>
        <v>#N/A</v>
      </c>
      <c r="S1148" s="164" t="e">
        <f t="shared" si="1162"/>
        <v>#N/A</v>
      </c>
      <c r="T1148" s="164" t="e">
        <f t="shared" si="1162"/>
        <v>#N/A</v>
      </c>
      <c r="U1148" s="164" t="e">
        <f t="shared" si="1162"/>
        <v>#N/A</v>
      </c>
      <c r="V1148" s="135" t="e">
        <f t="shared" si="1162"/>
        <v>#N/A</v>
      </c>
      <c r="W1148" s="135" t="e">
        <f t="shared" si="1162"/>
        <v>#N/A</v>
      </c>
      <c r="X1148" s="135" t="e">
        <f t="shared" si="1162"/>
        <v>#N/A</v>
      </c>
      <c r="Y1148" s="135" t="e">
        <f t="shared" si="1162"/>
        <v>#N/A</v>
      </c>
      <c r="Z1148" s="135" t="e">
        <f t="shared" si="1162"/>
        <v>#N/A</v>
      </c>
      <c r="AA1148" s="135" t="e">
        <f t="shared" si="1162"/>
        <v>#N/A</v>
      </c>
      <c r="AB1148" s="135" t="e">
        <f t="shared" si="1162"/>
        <v>#N/A</v>
      </c>
    </row>
    <row r="1149" spans="1:28" ht="15.5">
      <c r="A1149" s="29" t="s">
        <v>193</v>
      </c>
      <c r="B1149" s="30" t="str">
        <f t="shared" si="0"/>
        <v>PhilippinesPanitan</v>
      </c>
      <c r="C1149" s="29" t="s">
        <v>30</v>
      </c>
      <c r="D1149" s="30" t="s">
        <v>839</v>
      </c>
      <c r="E1149" s="120">
        <v>0.25120999999999999</v>
      </c>
      <c r="F1149" s="181">
        <v>4.7928714999999997E-2</v>
      </c>
      <c r="G1149" s="181">
        <v>9.9679813000000006E-2</v>
      </c>
      <c r="H1149" s="181">
        <v>0.20074958400000001</v>
      </c>
      <c r="I1149" s="120">
        <v>0.333366</v>
      </c>
      <c r="J1149" s="28" t="s">
        <v>1649</v>
      </c>
      <c r="K1149" s="135" t="e">
        <f t="shared" ref="K1149:AB1149" si="1163">NA()</f>
        <v>#N/A</v>
      </c>
      <c r="L1149" s="135" t="e">
        <f t="shared" si="1163"/>
        <v>#N/A</v>
      </c>
      <c r="M1149" s="164" t="e">
        <f t="shared" si="1163"/>
        <v>#N/A</v>
      </c>
      <c r="N1149" s="164" t="e">
        <f t="shared" si="1163"/>
        <v>#N/A</v>
      </c>
      <c r="O1149" s="165" t="e">
        <f t="shared" si="1163"/>
        <v>#N/A</v>
      </c>
      <c r="P1149" s="135" t="e">
        <f t="shared" si="1163"/>
        <v>#N/A</v>
      </c>
      <c r="Q1149" s="164" t="e">
        <f t="shared" si="1163"/>
        <v>#N/A</v>
      </c>
      <c r="R1149" s="164" t="e">
        <f t="shared" si="1163"/>
        <v>#N/A</v>
      </c>
      <c r="S1149" s="164" t="e">
        <f t="shared" si="1163"/>
        <v>#N/A</v>
      </c>
      <c r="T1149" s="164" t="e">
        <f t="shared" si="1163"/>
        <v>#N/A</v>
      </c>
      <c r="U1149" s="164" t="e">
        <f t="shared" si="1163"/>
        <v>#N/A</v>
      </c>
      <c r="V1149" s="135" t="e">
        <f t="shared" si="1163"/>
        <v>#N/A</v>
      </c>
      <c r="W1149" s="135" t="e">
        <f t="shared" si="1163"/>
        <v>#N/A</v>
      </c>
      <c r="X1149" s="135" t="e">
        <f t="shared" si="1163"/>
        <v>#N/A</v>
      </c>
      <c r="Y1149" s="135" t="e">
        <f t="shared" si="1163"/>
        <v>#N/A</v>
      </c>
      <c r="Z1149" s="135" t="e">
        <f t="shared" si="1163"/>
        <v>#N/A</v>
      </c>
      <c r="AA1149" s="135" t="e">
        <f t="shared" si="1163"/>
        <v>#N/A</v>
      </c>
      <c r="AB1149" s="135" t="e">
        <f t="shared" si="1163"/>
        <v>#N/A</v>
      </c>
    </row>
    <row r="1150" spans="1:28" ht="15.5">
      <c r="A1150" s="29" t="s">
        <v>193</v>
      </c>
      <c r="B1150" s="30" t="str">
        <f t="shared" si="0"/>
        <v>PhilippinesPantabangan</v>
      </c>
      <c r="C1150" s="29" t="s">
        <v>30</v>
      </c>
      <c r="D1150" s="30" t="s">
        <v>474</v>
      </c>
      <c r="E1150" s="120">
        <v>0.24979100000000001</v>
      </c>
      <c r="F1150" s="181">
        <v>5.5071011000000003E-2</v>
      </c>
      <c r="G1150" s="181">
        <v>0.106265664</v>
      </c>
      <c r="H1150" s="181">
        <v>0.205513784</v>
      </c>
      <c r="I1150" s="120">
        <v>0.31281500000000001</v>
      </c>
      <c r="J1150" s="28" t="s">
        <v>1649</v>
      </c>
      <c r="K1150" s="135" t="e">
        <f t="shared" ref="K1150:AB1150" si="1164">NA()</f>
        <v>#N/A</v>
      </c>
      <c r="L1150" s="135" t="e">
        <f t="shared" si="1164"/>
        <v>#N/A</v>
      </c>
      <c r="M1150" s="164" t="e">
        <f t="shared" si="1164"/>
        <v>#N/A</v>
      </c>
      <c r="N1150" s="164" t="e">
        <f t="shared" si="1164"/>
        <v>#N/A</v>
      </c>
      <c r="O1150" s="165" t="e">
        <f t="shared" si="1164"/>
        <v>#N/A</v>
      </c>
      <c r="P1150" s="135" t="e">
        <f t="shared" si="1164"/>
        <v>#N/A</v>
      </c>
      <c r="Q1150" s="164" t="e">
        <f t="shared" si="1164"/>
        <v>#N/A</v>
      </c>
      <c r="R1150" s="164" t="e">
        <f t="shared" si="1164"/>
        <v>#N/A</v>
      </c>
      <c r="S1150" s="164" t="e">
        <f t="shared" si="1164"/>
        <v>#N/A</v>
      </c>
      <c r="T1150" s="164" t="e">
        <f t="shared" si="1164"/>
        <v>#N/A</v>
      </c>
      <c r="U1150" s="164" t="e">
        <f t="shared" si="1164"/>
        <v>#N/A</v>
      </c>
      <c r="V1150" s="135" t="e">
        <f t="shared" si="1164"/>
        <v>#N/A</v>
      </c>
      <c r="W1150" s="135" t="e">
        <f t="shared" si="1164"/>
        <v>#N/A</v>
      </c>
      <c r="X1150" s="135" t="e">
        <f t="shared" si="1164"/>
        <v>#N/A</v>
      </c>
      <c r="Y1150" s="135" t="e">
        <f t="shared" si="1164"/>
        <v>#N/A</v>
      </c>
      <c r="Z1150" s="135" t="e">
        <f t="shared" si="1164"/>
        <v>#N/A</v>
      </c>
      <c r="AA1150" s="135" t="e">
        <f t="shared" si="1164"/>
        <v>#N/A</v>
      </c>
      <c r="AB1150" s="135" t="e">
        <f t="shared" si="1164"/>
        <v>#N/A</v>
      </c>
    </row>
    <row r="1151" spans="1:28" ht="15.5">
      <c r="A1151" s="29" t="s">
        <v>193</v>
      </c>
      <c r="B1151" s="30" t="str">
        <f t="shared" si="0"/>
        <v>PhilippinesPantao Ragat</v>
      </c>
      <c r="C1151" s="29" t="s">
        <v>30</v>
      </c>
      <c r="D1151" s="30" t="s">
        <v>1248</v>
      </c>
      <c r="E1151" s="120">
        <v>0.23028100000000001</v>
      </c>
      <c r="F1151" s="181">
        <v>8.0994760999999998E-2</v>
      </c>
      <c r="G1151" s="181">
        <v>0.136402785</v>
      </c>
      <c r="H1151" s="181">
        <v>0.18029139499999999</v>
      </c>
      <c r="I1151" s="120">
        <v>0.21262500000000001</v>
      </c>
      <c r="J1151" s="28" t="s">
        <v>1649</v>
      </c>
      <c r="K1151" s="135" t="e">
        <f t="shared" ref="K1151:AB1151" si="1165">NA()</f>
        <v>#N/A</v>
      </c>
      <c r="L1151" s="135" t="e">
        <f t="shared" si="1165"/>
        <v>#N/A</v>
      </c>
      <c r="M1151" s="164" t="e">
        <f t="shared" si="1165"/>
        <v>#N/A</v>
      </c>
      <c r="N1151" s="164" t="e">
        <f t="shared" si="1165"/>
        <v>#N/A</v>
      </c>
      <c r="O1151" s="165" t="e">
        <f t="shared" si="1165"/>
        <v>#N/A</v>
      </c>
      <c r="P1151" s="135" t="e">
        <f t="shared" si="1165"/>
        <v>#N/A</v>
      </c>
      <c r="Q1151" s="164" t="e">
        <f t="shared" si="1165"/>
        <v>#N/A</v>
      </c>
      <c r="R1151" s="164" t="e">
        <f t="shared" si="1165"/>
        <v>#N/A</v>
      </c>
      <c r="S1151" s="164" t="e">
        <f t="shared" si="1165"/>
        <v>#N/A</v>
      </c>
      <c r="T1151" s="164" t="e">
        <f t="shared" si="1165"/>
        <v>#N/A</v>
      </c>
      <c r="U1151" s="164" t="e">
        <f t="shared" si="1165"/>
        <v>#N/A</v>
      </c>
      <c r="V1151" s="135" t="e">
        <f t="shared" si="1165"/>
        <v>#N/A</v>
      </c>
      <c r="W1151" s="135" t="e">
        <f t="shared" si="1165"/>
        <v>#N/A</v>
      </c>
      <c r="X1151" s="135" t="e">
        <f t="shared" si="1165"/>
        <v>#N/A</v>
      </c>
      <c r="Y1151" s="135" t="e">
        <f t="shared" si="1165"/>
        <v>#N/A</v>
      </c>
      <c r="Z1151" s="135" t="e">
        <f t="shared" si="1165"/>
        <v>#N/A</v>
      </c>
      <c r="AA1151" s="135" t="e">
        <f t="shared" si="1165"/>
        <v>#N/A</v>
      </c>
      <c r="AB1151" s="135" t="e">
        <f t="shared" si="1165"/>
        <v>#N/A</v>
      </c>
    </row>
    <row r="1152" spans="1:28" ht="15.5">
      <c r="A1152" s="29" t="s">
        <v>193</v>
      </c>
      <c r="B1152" s="30" t="str">
        <f t="shared" si="0"/>
        <v>PhilippinesPantar</v>
      </c>
      <c r="C1152" s="29" t="s">
        <v>30</v>
      </c>
      <c r="D1152" s="30" t="s">
        <v>1255</v>
      </c>
      <c r="E1152" s="120">
        <v>0.25109100000000001</v>
      </c>
      <c r="F1152" s="181">
        <v>8.3406052999999994E-2</v>
      </c>
      <c r="G1152" s="181">
        <v>0.14678730500000001</v>
      </c>
      <c r="H1152" s="181">
        <v>0.20759656500000001</v>
      </c>
      <c r="I1152" s="120">
        <v>0.22325800000000001</v>
      </c>
      <c r="J1152" s="28" t="s">
        <v>1649</v>
      </c>
      <c r="K1152" s="135" t="e">
        <f t="shared" ref="K1152:AB1152" si="1166">NA()</f>
        <v>#N/A</v>
      </c>
      <c r="L1152" s="135" t="e">
        <f t="shared" si="1166"/>
        <v>#N/A</v>
      </c>
      <c r="M1152" s="164" t="e">
        <f t="shared" si="1166"/>
        <v>#N/A</v>
      </c>
      <c r="N1152" s="164" t="e">
        <f t="shared" si="1166"/>
        <v>#N/A</v>
      </c>
      <c r="O1152" s="165" t="e">
        <f t="shared" si="1166"/>
        <v>#N/A</v>
      </c>
      <c r="P1152" s="135" t="e">
        <f t="shared" si="1166"/>
        <v>#N/A</v>
      </c>
      <c r="Q1152" s="164" t="e">
        <f t="shared" si="1166"/>
        <v>#N/A</v>
      </c>
      <c r="R1152" s="164" t="e">
        <f t="shared" si="1166"/>
        <v>#N/A</v>
      </c>
      <c r="S1152" s="164" t="e">
        <f t="shared" si="1166"/>
        <v>#N/A</v>
      </c>
      <c r="T1152" s="164" t="e">
        <f t="shared" si="1166"/>
        <v>#N/A</v>
      </c>
      <c r="U1152" s="164" t="e">
        <f t="shared" si="1166"/>
        <v>#N/A</v>
      </c>
      <c r="V1152" s="135" t="e">
        <f t="shared" si="1166"/>
        <v>#N/A</v>
      </c>
      <c r="W1152" s="135" t="e">
        <f t="shared" si="1166"/>
        <v>#N/A</v>
      </c>
      <c r="X1152" s="135" t="e">
        <f t="shared" si="1166"/>
        <v>#N/A</v>
      </c>
      <c r="Y1152" s="135" t="e">
        <f t="shared" si="1166"/>
        <v>#N/A</v>
      </c>
      <c r="Z1152" s="135" t="e">
        <f t="shared" si="1166"/>
        <v>#N/A</v>
      </c>
      <c r="AA1152" s="135" t="e">
        <f t="shared" si="1166"/>
        <v>#N/A</v>
      </c>
      <c r="AB1152" s="135" t="e">
        <f t="shared" si="1166"/>
        <v>#N/A</v>
      </c>
    </row>
    <row r="1153" spans="1:28" ht="15.5">
      <c r="A1153" s="29" t="s">
        <v>193</v>
      </c>
      <c r="B1153" s="30" t="str">
        <f t="shared" si="0"/>
        <v>PhilippinesPantukan</v>
      </c>
      <c r="C1153" s="29" t="s">
        <v>30</v>
      </c>
      <c r="D1153" s="30" t="s">
        <v>1371</v>
      </c>
      <c r="E1153" s="120">
        <v>0.235905</v>
      </c>
      <c r="F1153" s="181">
        <v>5.1688611000000002E-2</v>
      </c>
      <c r="G1153" s="181">
        <v>9.8860289000000004E-2</v>
      </c>
      <c r="H1153" s="181">
        <v>0.196381797</v>
      </c>
      <c r="I1153" s="120">
        <v>0.32400800000000002</v>
      </c>
      <c r="J1153" s="28" t="s">
        <v>1649</v>
      </c>
      <c r="K1153" s="135" t="e">
        <f t="shared" ref="K1153:AB1153" si="1167">NA()</f>
        <v>#N/A</v>
      </c>
      <c r="L1153" s="135" t="e">
        <f t="shared" si="1167"/>
        <v>#N/A</v>
      </c>
      <c r="M1153" s="164" t="e">
        <f t="shared" si="1167"/>
        <v>#N/A</v>
      </c>
      <c r="N1153" s="164" t="e">
        <f t="shared" si="1167"/>
        <v>#N/A</v>
      </c>
      <c r="O1153" s="165" t="e">
        <f t="shared" si="1167"/>
        <v>#N/A</v>
      </c>
      <c r="P1153" s="135" t="e">
        <f t="shared" si="1167"/>
        <v>#N/A</v>
      </c>
      <c r="Q1153" s="164" t="e">
        <f t="shared" si="1167"/>
        <v>#N/A</v>
      </c>
      <c r="R1153" s="164" t="e">
        <f t="shared" si="1167"/>
        <v>#N/A</v>
      </c>
      <c r="S1153" s="164" t="e">
        <f t="shared" si="1167"/>
        <v>#N/A</v>
      </c>
      <c r="T1153" s="164" t="e">
        <f t="shared" si="1167"/>
        <v>#N/A</v>
      </c>
      <c r="U1153" s="164" t="e">
        <f t="shared" si="1167"/>
        <v>#N/A</v>
      </c>
      <c r="V1153" s="135" t="e">
        <f t="shared" si="1167"/>
        <v>#N/A</v>
      </c>
      <c r="W1153" s="135" t="e">
        <f t="shared" si="1167"/>
        <v>#N/A</v>
      </c>
      <c r="X1153" s="135" t="e">
        <f t="shared" si="1167"/>
        <v>#N/A</v>
      </c>
      <c r="Y1153" s="135" t="e">
        <f t="shared" si="1167"/>
        <v>#N/A</v>
      </c>
      <c r="Z1153" s="135" t="e">
        <f t="shared" si="1167"/>
        <v>#N/A</v>
      </c>
      <c r="AA1153" s="135" t="e">
        <f t="shared" si="1167"/>
        <v>#N/A</v>
      </c>
      <c r="AB1153" s="135" t="e">
        <f t="shared" si="1167"/>
        <v>#N/A</v>
      </c>
    </row>
    <row r="1154" spans="1:28" ht="15.5">
      <c r="A1154" s="29" t="s">
        <v>193</v>
      </c>
      <c r="B1154" s="30" t="str">
        <f t="shared" si="0"/>
        <v>PhilippinesPanukulan</v>
      </c>
      <c r="C1154" s="29" t="s">
        <v>30</v>
      </c>
      <c r="D1154" s="30" t="s">
        <v>647</v>
      </c>
      <c r="E1154" s="120">
        <v>0.22892399999999999</v>
      </c>
      <c r="F1154" s="181">
        <v>5.8762733999999997E-2</v>
      </c>
      <c r="G1154" s="181">
        <v>0.100398642</v>
      </c>
      <c r="H1154" s="181">
        <v>0.17665731600000001</v>
      </c>
      <c r="I1154" s="120">
        <v>0.30370599999999998</v>
      </c>
      <c r="J1154" s="28" t="s">
        <v>1649</v>
      </c>
      <c r="K1154" s="135" t="e">
        <f t="shared" ref="K1154:AB1154" si="1168">NA()</f>
        <v>#N/A</v>
      </c>
      <c r="L1154" s="135" t="e">
        <f t="shared" si="1168"/>
        <v>#N/A</v>
      </c>
      <c r="M1154" s="164" t="e">
        <f t="shared" si="1168"/>
        <v>#N/A</v>
      </c>
      <c r="N1154" s="164" t="e">
        <f t="shared" si="1168"/>
        <v>#N/A</v>
      </c>
      <c r="O1154" s="165" t="e">
        <f t="shared" si="1168"/>
        <v>#N/A</v>
      </c>
      <c r="P1154" s="135" t="e">
        <f t="shared" si="1168"/>
        <v>#N/A</v>
      </c>
      <c r="Q1154" s="164" t="e">
        <f t="shared" si="1168"/>
        <v>#N/A</v>
      </c>
      <c r="R1154" s="164" t="e">
        <f t="shared" si="1168"/>
        <v>#N/A</v>
      </c>
      <c r="S1154" s="164" t="e">
        <f t="shared" si="1168"/>
        <v>#N/A</v>
      </c>
      <c r="T1154" s="164" t="e">
        <f t="shared" si="1168"/>
        <v>#N/A</v>
      </c>
      <c r="U1154" s="164" t="e">
        <f t="shared" si="1168"/>
        <v>#N/A</v>
      </c>
      <c r="V1154" s="135" t="e">
        <f t="shared" si="1168"/>
        <v>#N/A</v>
      </c>
      <c r="W1154" s="135" t="e">
        <f t="shared" si="1168"/>
        <v>#N/A</v>
      </c>
      <c r="X1154" s="135" t="e">
        <f t="shared" si="1168"/>
        <v>#N/A</v>
      </c>
      <c r="Y1154" s="135" t="e">
        <f t="shared" si="1168"/>
        <v>#N/A</v>
      </c>
      <c r="Z1154" s="135" t="e">
        <f t="shared" si="1168"/>
        <v>#N/A</v>
      </c>
      <c r="AA1154" s="135" t="e">
        <f t="shared" si="1168"/>
        <v>#N/A</v>
      </c>
      <c r="AB1154" s="135" t="e">
        <f t="shared" si="1168"/>
        <v>#N/A</v>
      </c>
    </row>
    <row r="1155" spans="1:28" ht="15.5">
      <c r="A1155" s="29" t="s">
        <v>193</v>
      </c>
      <c r="B1155" s="30" t="str">
        <f t="shared" si="0"/>
        <v>PhilippinesPaoay</v>
      </c>
      <c r="C1155" s="29" t="s">
        <v>30</v>
      </c>
      <c r="D1155" s="30" t="s">
        <v>213</v>
      </c>
      <c r="E1155" s="120">
        <v>0.245476</v>
      </c>
      <c r="F1155" s="181">
        <v>4.2025254999999997E-2</v>
      </c>
      <c r="G1155" s="181">
        <v>8.0350679999999994E-2</v>
      </c>
      <c r="H1155" s="181">
        <v>0.15523204400000001</v>
      </c>
      <c r="I1155" s="120">
        <v>0.33612199999999998</v>
      </c>
      <c r="J1155" s="28" t="s">
        <v>1649</v>
      </c>
      <c r="K1155" s="135" t="e">
        <f t="shared" ref="K1155:AB1155" si="1169">NA()</f>
        <v>#N/A</v>
      </c>
      <c r="L1155" s="135" t="e">
        <f t="shared" si="1169"/>
        <v>#N/A</v>
      </c>
      <c r="M1155" s="164" t="e">
        <f t="shared" si="1169"/>
        <v>#N/A</v>
      </c>
      <c r="N1155" s="164" t="e">
        <f t="shared" si="1169"/>
        <v>#N/A</v>
      </c>
      <c r="O1155" s="165" t="e">
        <f t="shared" si="1169"/>
        <v>#N/A</v>
      </c>
      <c r="P1155" s="135" t="e">
        <f t="shared" si="1169"/>
        <v>#N/A</v>
      </c>
      <c r="Q1155" s="164" t="e">
        <f t="shared" si="1169"/>
        <v>#N/A</v>
      </c>
      <c r="R1155" s="164" t="e">
        <f t="shared" si="1169"/>
        <v>#N/A</v>
      </c>
      <c r="S1155" s="164" t="e">
        <f t="shared" si="1169"/>
        <v>#N/A</v>
      </c>
      <c r="T1155" s="164" t="e">
        <f t="shared" si="1169"/>
        <v>#N/A</v>
      </c>
      <c r="U1155" s="164" t="e">
        <f t="shared" si="1169"/>
        <v>#N/A</v>
      </c>
      <c r="V1155" s="135" t="e">
        <f t="shared" si="1169"/>
        <v>#N/A</v>
      </c>
      <c r="W1155" s="135" t="e">
        <f t="shared" si="1169"/>
        <v>#N/A</v>
      </c>
      <c r="X1155" s="135" t="e">
        <f t="shared" si="1169"/>
        <v>#N/A</v>
      </c>
      <c r="Y1155" s="135" t="e">
        <f t="shared" si="1169"/>
        <v>#N/A</v>
      </c>
      <c r="Z1155" s="135" t="e">
        <f t="shared" si="1169"/>
        <v>#N/A</v>
      </c>
      <c r="AA1155" s="135" t="e">
        <f t="shared" si="1169"/>
        <v>#N/A</v>
      </c>
      <c r="AB1155" s="135" t="e">
        <f t="shared" si="1169"/>
        <v>#N/A</v>
      </c>
    </row>
    <row r="1156" spans="1:28" ht="15.5">
      <c r="A1156" s="29" t="s">
        <v>193</v>
      </c>
      <c r="B1156" s="30" t="str">
        <f t="shared" si="0"/>
        <v>PhilippinesPaombong</v>
      </c>
      <c r="C1156" s="29" t="s">
        <v>30</v>
      </c>
      <c r="D1156" s="30" t="s">
        <v>446</v>
      </c>
      <c r="E1156" s="120">
        <v>0.26982400000000001</v>
      </c>
      <c r="F1156" s="181">
        <v>4.4395241000000002E-2</v>
      </c>
      <c r="G1156" s="181">
        <v>9.0967088000000002E-2</v>
      </c>
      <c r="H1156" s="181">
        <v>0.191710136</v>
      </c>
      <c r="I1156" s="120">
        <v>0.32615300000000003</v>
      </c>
      <c r="J1156" s="28" t="s">
        <v>1649</v>
      </c>
      <c r="K1156" s="135" t="e">
        <f t="shared" ref="K1156:AB1156" si="1170">NA()</f>
        <v>#N/A</v>
      </c>
      <c r="L1156" s="135" t="e">
        <f t="shared" si="1170"/>
        <v>#N/A</v>
      </c>
      <c r="M1156" s="164" t="e">
        <f t="shared" si="1170"/>
        <v>#N/A</v>
      </c>
      <c r="N1156" s="164" t="e">
        <f t="shared" si="1170"/>
        <v>#N/A</v>
      </c>
      <c r="O1156" s="165" t="e">
        <f t="shared" si="1170"/>
        <v>#N/A</v>
      </c>
      <c r="P1156" s="135" t="e">
        <f t="shared" si="1170"/>
        <v>#N/A</v>
      </c>
      <c r="Q1156" s="164" t="e">
        <f t="shared" si="1170"/>
        <v>#N/A</v>
      </c>
      <c r="R1156" s="164" t="e">
        <f t="shared" si="1170"/>
        <v>#N/A</v>
      </c>
      <c r="S1156" s="164" t="e">
        <f t="shared" si="1170"/>
        <v>#N/A</v>
      </c>
      <c r="T1156" s="164" t="e">
        <f t="shared" si="1170"/>
        <v>#N/A</v>
      </c>
      <c r="U1156" s="164" t="e">
        <f t="shared" si="1170"/>
        <v>#N/A</v>
      </c>
      <c r="V1156" s="135" t="e">
        <f t="shared" si="1170"/>
        <v>#N/A</v>
      </c>
      <c r="W1156" s="135" t="e">
        <f t="shared" si="1170"/>
        <v>#N/A</v>
      </c>
      <c r="X1156" s="135" t="e">
        <f t="shared" si="1170"/>
        <v>#N/A</v>
      </c>
      <c r="Y1156" s="135" t="e">
        <f t="shared" si="1170"/>
        <v>#N/A</v>
      </c>
      <c r="Z1156" s="135" t="e">
        <f t="shared" si="1170"/>
        <v>#N/A</v>
      </c>
      <c r="AA1156" s="135" t="e">
        <f t="shared" si="1170"/>
        <v>#N/A</v>
      </c>
      <c r="AB1156" s="135" t="e">
        <f t="shared" si="1170"/>
        <v>#N/A</v>
      </c>
    </row>
    <row r="1157" spans="1:28" ht="15.5">
      <c r="A1157" s="29" t="s">
        <v>193</v>
      </c>
      <c r="B1157" s="30" t="str">
        <f t="shared" si="0"/>
        <v>PhilippinesParacale</v>
      </c>
      <c r="C1157" s="29" t="s">
        <v>30</v>
      </c>
      <c r="D1157" s="30" t="s">
        <v>705</v>
      </c>
      <c r="E1157" s="120">
        <v>0.22713800000000001</v>
      </c>
      <c r="F1157" s="181">
        <v>5.6264687000000001E-2</v>
      </c>
      <c r="G1157" s="181">
        <v>0.102841975</v>
      </c>
      <c r="H1157" s="181">
        <v>0.18333361500000001</v>
      </c>
      <c r="I1157" s="120">
        <v>0.28365699999999999</v>
      </c>
      <c r="J1157" s="28" t="s">
        <v>1649</v>
      </c>
      <c r="K1157" s="135" t="e">
        <f t="shared" ref="K1157:AB1157" si="1171">NA()</f>
        <v>#N/A</v>
      </c>
      <c r="L1157" s="135" t="e">
        <f t="shared" si="1171"/>
        <v>#N/A</v>
      </c>
      <c r="M1157" s="164" t="e">
        <f t="shared" si="1171"/>
        <v>#N/A</v>
      </c>
      <c r="N1157" s="164" t="e">
        <f t="shared" si="1171"/>
        <v>#N/A</v>
      </c>
      <c r="O1157" s="165" t="e">
        <f t="shared" si="1171"/>
        <v>#N/A</v>
      </c>
      <c r="P1157" s="135" t="e">
        <f t="shared" si="1171"/>
        <v>#N/A</v>
      </c>
      <c r="Q1157" s="164" t="e">
        <f t="shared" si="1171"/>
        <v>#N/A</v>
      </c>
      <c r="R1157" s="164" t="e">
        <f t="shared" si="1171"/>
        <v>#N/A</v>
      </c>
      <c r="S1157" s="164" t="e">
        <f t="shared" si="1171"/>
        <v>#N/A</v>
      </c>
      <c r="T1157" s="164" t="e">
        <f t="shared" si="1171"/>
        <v>#N/A</v>
      </c>
      <c r="U1157" s="164" t="e">
        <f t="shared" si="1171"/>
        <v>#N/A</v>
      </c>
      <c r="V1157" s="135" t="e">
        <f t="shared" si="1171"/>
        <v>#N/A</v>
      </c>
      <c r="W1157" s="135" t="e">
        <f t="shared" si="1171"/>
        <v>#N/A</v>
      </c>
      <c r="X1157" s="135" t="e">
        <f t="shared" si="1171"/>
        <v>#N/A</v>
      </c>
      <c r="Y1157" s="135" t="e">
        <f t="shared" si="1171"/>
        <v>#N/A</v>
      </c>
      <c r="Z1157" s="135" t="e">
        <f t="shared" si="1171"/>
        <v>#N/A</v>
      </c>
      <c r="AA1157" s="135" t="e">
        <f t="shared" si="1171"/>
        <v>#N/A</v>
      </c>
      <c r="AB1157" s="135" t="e">
        <f t="shared" si="1171"/>
        <v>#N/A</v>
      </c>
    </row>
    <row r="1158" spans="1:28" ht="15.5">
      <c r="A1158" s="29" t="s">
        <v>193</v>
      </c>
      <c r="B1158" s="30" t="str">
        <f t="shared" si="0"/>
        <v>PhilippinesParacelis</v>
      </c>
      <c r="C1158" s="29" t="s">
        <v>30</v>
      </c>
      <c r="D1158" s="30" t="s">
        <v>1532</v>
      </c>
      <c r="E1158" s="120">
        <v>0.23395299999999999</v>
      </c>
      <c r="F1158" s="181">
        <v>5.6292450000000001E-2</v>
      </c>
      <c r="G1158" s="181">
        <v>0.105757263</v>
      </c>
      <c r="H1158" s="181">
        <v>0.202233207</v>
      </c>
      <c r="I1158" s="120">
        <v>0.30162499999999998</v>
      </c>
      <c r="J1158" s="28" t="s">
        <v>1649</v>
      </c>
      <c r="K1158" s="135" t="e">
        <f t="shared" ref="K1158:AB1158" si="1172">NA()</f>
        <v>#N/A</v>
      </c>
      <c r="L1158" s="135" t="e">
        <f t="shared" si="1172"/>
        <v>#N/A</v>
      </c>
      <c r="M1158" s="164" t="e">
        <f t="shared" si="1172"/>
        <v>#N/A</v>
      </c>
      <c r="N1158" s="164" t="e">
        <f t="shared" si="1172"/>
        <v>#N/A</v>
      </c>
      <c r="O1158" s="165" t="e">
        <f t="shared" si="1172"/>
        <v>#N/A</v>
      </c>
      <c r="P1158" s="135" t="e">
        <f t="shared" si="1172"/>
        <v>#N/A</v>
      </c>
      <c r="Q1158" s="164" t="e">
        <f t="shared" si="1172"/>
        <v>#N/A</v>
      </c>
      <c r="R1158" s="164" t="e">
        <f t="shared" si="1172"/>
        <v>#N/A</v>
      </c>
      <c r="S1158" s="164" t="e">
        <f t="shared" si="1172"/>
        <v>#N/A</v>
      </c>
      <c r="T1158" s="164" t="e">
        <f t="shared" si="1172"/>
        <v>#N/A</v>
      </c>
      <c r="U1158" s="164" t="e">
        <f t="shared" si="1172"/>
        <v>#N/A</v>
      </c>
      <c r="V1158" s="135" t="e">
        <f t="shared" si="1172"/>
        <v>#N/A</v>
      </c>
      <c r="W1158" s="135" t="e">
        <f t="shared" si="1172"/>
        <v>#N/A</v>
      </c>
      <c r="X1158" s="135" t="e">
        <f t="shared" si="1172"/>
        <v>#N/A</v>
      </c>
      <c r="Y1158" s="135" t="e">
        <f t="shared" si="1172"/>
        <v>#N/A</v>
      </c>
      <c r="Z1158" s="135" t="e">
        <f t="shared" si="1172"/>
        <v>#N/A</v>
      </c>
      <c r="AA1158" s="135" t="e">
        <f t="shared" si="1172"/>
        <v>#N/A</v>
      </c>
      <c r="AB1158" s="135" t="e">
        <f t="shared" si="1172"/>
        <v>#N/A</v>
      </c>
    </row>
    <row r="1159" spans="1:28" ht="15.5">
      <c r="A1159" s="29" t="s">
        <v>193</v>
      </c>
      <c r="B1159" s="30" t="str">
        <f t="shared" si="0"/>
        <v>PhilippinesParanas (Wright)</v>
      </c>
      <c r="C1159" s="29" t="s">
        <v>30</v>
      </c>
      <c r="D1159" s="30" t="s">
        <v>1099</v>
      </c>
      <c r="E1159" s="120">
        <v>0.229047</v>
      </c>
      <c r="F1159" s="181">
        <v>5.9266289E-2</v>
      </c>
      <c r="G1159" s="181">
        <v>0.112445593</v>
      </c>
      <c r="H1159" s="181">
        <v>0.19628890299999999</v>
      </c>
      <c r="I1159" s="120">
        <v>0.29413899999999998</v>
      </c>
      <c r="J1159" s="28" t="s">
        <v>1649</v>
      </c>
      <c r="K1159" s="135" t="e">
        <f t="shared" ref="K1159:AB1159" si="1173">NA()</f>
        <v>#N/A</v>
      </c>
      <c r="L1159" s="135" t="e">
        <f t="shared" si="1173"/>
        <v>#N/A</v>
      </c>
      <c r="M1159" s="164" t="e">
        <f t="shared" si="1173"/>
        <v>#N/A</v>
      </c>
      <c r="N1159" s="164" t="e">
        <f t="shared" si="1173"/>
        <v>#N/A</v>
      </c>
      <c r="O1159" s="165" t="e">
        <f t="shared" si="1173"/>
        <v>#N/A</v>
      </c>
      <c r="P1159" s="135" t="e">
        <f t="shared" si="1173"/>
        <v>#N/A</v>
      </c>
      <c r="Q1159" s="164" t="e">
        <f t="shared" si="1173"/>
        <v>#N/A</v>
      </c>
      <c r="R1159" s="164" t="e">
        <f t="shared" si="1173"/>
        <v>#N/A</v>
      </c>
      <c r="S1159" s="164" t="e">
        <f t="shared" si="1173"/>
        <v>#N/A</v>
      </c>
      <c r="T1159" s="164" t="e">
        <f t="shared" si="1173"/>
        <v>#N/A</v>
      </c>
      <c r="U1159" s="164" t="e">
        <f t="shared" si="1173"/>
        <v>#N/A</v>
      </c>
      <c r="V1159" s="135" t="e">
        <f t="shared" si="1173"/>
        <v>#N/A</v>
      </c>
      <c r="W1159" s="135" t="e">
        <f t="shared" si="1173"/>
        <v>#N/A</v>
      </c>
      <c r="X1159" s="135" t="e">
        <f t="shared" si="1173"/>
        <v>#N/A</v>
      </c>
      <c r="Y1159" s="135" t="e">
        <f t="shared" si="1173"/>
        <v>#N/A</v>
      </c>
      <c r="Z1159" s="135" t="e">
        <f t="shared" si="1173"/>
        <v>#N/A</v>
      </c>
      <c r="AA1159" s="135" t="e">
        <f t="shared" si="1173"/>
        <v>#N/A</v>
      </c>
      <c r="AB1159" s="135" t="e">
        <f t="shared" si="1173"/>
        <v>#N/A</v>
      </c>
    </row>
    <row r="1160" spans="1:28" ht="15.5">
      <c r="A1160" s="29" t="s">
        <v>193</v>
      </c>
      <c r="B1160" s="30" t="str">
        <f t="shared" si="0"/>
        <v>PhilippinesParang</v>
      </c>
      <c r="C1160" s="29" t="s">
        <v>30</v>
      </c>
      <c r="D1160" s="30" t="s">
        <v>1623</v>
      </c>
      <c r="E1160" s="120">
        <v>0.26828299999999999</v>
      </c>
      <c r="F1160" s="181">
        <v>6.9639152999999995E-2</v>
      </c>
      <c r="G1160" s="181">
        <v>0.13403274200000001</v>
      </c>
      <c r="H1160" s="181">
        <v>0.208342693</v>
      </c>
      <c r="I1160" s="120">
        <v>0.25353100000000001</v>
      </c>
      <c r="J1160" s="28" t="s">
        <v>1649</v>
      </c>
      <c r="K1160" s="135" t="e">
        <f t="shared" ref="K1160:AB1160" si="1174">NA()</f>
        <v>#N/A</v>
      </c>
      <c r="L1160" s="135" t="e">
        <f t="shared" si="1174"/>
        <v>#N/A</v>
      </c>
      <c r="M1160" s="164" t="e">
        <f t="shared" si="1174"/>
        <v>#N/A</v>
      </c>
      <c r="N1160" s="164" t="e">
        <f t="shared" si="1174"/>
        <v>#N/A</v>
      </c>
      <c r="O1160" s="165" t="e">
        <f t="shared" si="1174"/>
        <v>#N/A</v>
      </c>
      <c r="P1160" s="135" t="e">
        <f t="shared" si="1174"/>
        <v>#N/A</v>
      </c>
      <c r="Q1160" s="164" t="e">
        <f t="shared" si="1174"/>
        <v>#N/A</v>
      </c>
      <c r="R1160" s="164" t="e">
        <f t="shared" si="1174"/>
        <v>#N/A</v>
      </c>
      <c r="S1160" s="164" t="e">
        <f t="shared" si="1174"/>
        <v>#N/A</v>
      </c>
      <c r="T1160" s="164" t="e">
        <f t="shared" si="1174"/>
        <v>#N/A</v>
      </c>
      <c r="U1160" s="164" t="e">
        <f t="shared" si="1174"/>
        <v>#N/A</v>
      </c>
      <c r="V1160" s="135" t="e">
        <f t="shared" si="1174"/>
        <v>#N/A</v>
      </c>
      <c r="W1160" s="135" t="e">
        <f t="shared" si="1174"/>
        <v>#N/A</v>
      </c>
      <c r="X1160" s="135" t="e">
        <f t="shared" si="1174"/>
        <v>#N/A</v>
      </c>
      <c r="Y1160" s="135" t="e">
        <f t="shared" si="1174"/>
        <v>#N/A</v>
      </c>
      <c r="Z1160" s="135" t="e">
        <f t="shared" si="1174"/>
        <v>#N/A</v>
      </c>
      <c r="AA1160" s="135" t="e">
        <f t="shared" si="1174"/>
        <v>#N/A</v>
      </c>
      <c r="AB1160" s="135" t="e">
        <f t="shared" si="1174"/>
        <v>#N/A</v>
      </c>
    </row>
    <row r="1161" spans="1:28" ht="15.5">
      <c r="A1161" s="29" t="s">
        <v>193</v>
      </c>
      <c r="B1161" s="30" t="str">
        <f t="shared" si="0"/>
        <v>PhilippinesPasacao</v>
      </c>
      <c r="C1161" s="29" t="s">
        <v>30</v>
      </c>
      <c r="D1161" s="30" t="s">
        <v>736</v>
      </c>
      <c r="E1161" s="120">
        <v>0.23073299999999999</v>
      </c>
      <c r="F1161" s="181">
        <v>6.3403690999999998E-2</v>
      </c>
      <c r="G1161" s="181">
        <v>0.115957989</v>
      </c>
      <c r="H1161" s="181">
        <v>0.190027531</v>
      </c>
      <c r="I1161" s="120">
        <v>0.27056200000000002</v>
      </c>
      <c r="J1161" s="28" t="s">
        <v>1649</v>
      </c>
      <c r="K1161" s="135" t="e">
        <f t="shared" ref="K1161:AB1161" si="1175">NA()</f>
        <v>#N/A</v>
      </c>
      <c r="L1161" s="135" t="e">
        <f t="shared" si="1175"/>
        <v>#N/A</v>
      </c>
      <c r="M1161" s="164" t="e">
        <f t="shared" si="1175"/>
        <v>#N/A</v>
      </c>
      <c r="N1161" s="164" t="e">
        <f t="shared" si="1175"/>
        <v>#N/A</v>
      </c>
      <c r="O1161" s="165" t="e">
        <f t="shared" si="1175"/>
        <v>#N/A</v>
      </c>
      <c r="P1161" s="135" t="e">
        <f t="shared" si="1175"/>
        <v>#N/A</v>
      </c>
      <c r="Q1161" s="164" t="e">
        <f t="shared" si="1175"/>
        <v>#N/A</v>
      </c>
      <c r="R1161" s="164" t="e">
        <f t="shared" si="1175"/>
        <v>#N/A</v>
      </c>
      <c r="S1161" s="164" t="e">
        <f t="shared" si="1175"/>
        <v>#N/A</v>
      </c>
      <c r="T1161" s="164" t="e">
        <f t="shared" si="1175"/>
        <v>#N/A</v>
      </c>
      <c r="U1161" s="164" t="e">
        <f t="shared" si="1175"/>
        <v>#N/A</v>
      </c>
      <c r="V1161" s="135" t="e">
        <f t="shared" si="1175"/>
        <v>#N/A</v>
      </c>
      <c r="W1161" s="135" t="e">
        <f t="shared" si="1175"/>
        <v>#N/A</v>
      </c>
      <c r="X1161" s="135" t="e">
        <f t="shared" si="1175"/>
        <v>#N/A</v>
      </c>
      <c r="Y1161" s="135" t="e">
        <f t="shared" si="1175"/>
        <v>#N/A</v>
      </c>
      <c r="Z1161" s="135" t="e">
        <f t="shared" si="1175"/>
        <v>#N/A</v>
      </c>
      <c r="AA1161" s="135" t="e">
        <f t="shared" si="1175"/>
        <v>#N/A</v>
      </c>
      <c r="AB1161" s="135" t="e">
        <f t="shared" si="1175"/>
        <v>#N/A</v>
      </c>
    </row>
    <row r="1162" spans="1:28" ht="15.5">
      <c r="A1162" s="29" t="s">
        <v>193</v>
      </c>
      <c r="B1162" s="30" t="str">
        <f t="shared" si="0"/>
        <v>PhilippinesPasay City</v>
      </c>
      <c r="C1162" s="29" t="s">
        <v>30</v>
      </c>
      <c r="D1162" s="30" t="s">
        <v>1458</v>
      </c>
      <c r="E1162" s="120">
        <v>0.30377300000000002</v>
      </c>
      <c r="F1162" s="181">
        <v>3.9378471999999998E-2</v>
      </c>
      <c r="G1162" s="181">
        <v>8.7150258999999994E-2</v>
      </c>
      <c r="H1162" s="181">
        <v>0.212579408</v>
      </c>
      <c r="I1162" s="120">
        <v>0.34152100000000002</v>
      </c>
      <c r="J1162" s="28" t="s">
        <v>1649</v>
      </c>
      <c r="K1162" s="135" t="e">
        <f t="shared" ref="K1162:AB1162" si="1176">NA()</f>
        <v>#N/A</v>
      </c>
      <c r="L1162" s="135" t="e">
        <f t="shared" si="1176"/>
        <v>#N/A</v>
      </c>
      <c r="M1162" s="164" t="e">
        <f t="shared" si="1176"/>
        <v>#N/A</v>
      </c>
      <c r="N1162" s="164" t="e">
        <f t="shared" si="1176"/>
        <v>#N/A</v>
      </c>
      <c r="O1162" s="165" t="e">
        <f t="shared" si="1176"/>
        <v>#N/A</v>
      </c>
      <c r="P1162" s="135" t="e">
        <f t="shared" si="1176"/>
        <v>#N/A</v>
      </c>
      <c r="Q1162" s="164" t="e">
        <f t="shared" si="1176"/>
        <v>#N/A</v>
      </c>
      <c r="R1162" s="164" t="e">
        <f t="shared" si="1176"/>
        <v>#N/A</v>
      </c>
      <c r="S1162" s="164" t="e">
        <f t="shared" si="1176"/>
        <v>#N/A</v>
      </c>
      <c r="T1162" s="164" t="e">
        <f t="shared" si="1176"/>
        <v>#N/A</v>
      </c>
      <c r="U1162" s="164" t="e">
        <f t="shared" si="1176"/>
        <v>#N/A</v>
      </c>
      <c r="V1162" s="135" t="e">
        <f t="shared" si="1176"/>
        <v>#N/A</v>
      </c>
      <c r="W1162" s="135" t="e">
        <f t="shared" si="1176"/>
        <v>#N/A</v>
      </c>
      <c r="X1162" s="135" t="e">
        <f t="shared" si="1176"/>
        <v>#N/A</v>
      </c>
      <c r="Y1162" s="135" t="e">
        <f t="shared" si="1176"/>
        <v>#N/A</v>
      </c>
      <c r="Z1162" s="135" t="e">
        <f t="shared" si="1176"/>
        <v>#N/A</v>
      </c>
      <c r="AA1162" s="135" t="e">
        <f t="shared" si="1176"/>
        <v>#N/A</v>
      </c>
      <c r="AB1162" s="135" t="e">
        <f t="shared" si="1176"/>
        <v>#N/A</v>
      </c>
    </row>
    <row r="1163" spans="1:28" ht="15.5">
      <c r="A1163" s="29" t="s">
        <v>193</v>
      </c>
      <c r="B1163" s="30" t="str">
        <f t="shared" si="0"/>
        <v>PhilippinesPasil</v>
      </c>
      <c r="C1163" s="29" t="s">
        <v>30</v>
      </c>
      <c r="D1163" s="30" t="s">
        <v>1518</v>
      </c>
      <c r="E1163" s="120">
        <v>0.23963100000000001</v>
      </c>
      <c r="F1163" s="181">
        <v>4.9564496E-2</v>
      </c>
      <c r="G1163" s="181">
        <v>9.3633347000000006E-2</v>
      </c>
      <c r="H1163" s="181">
        <v>0.19794691</v>
      </c>
      <c r="I1163" s="120">
        <v>0.33419700000000002</v>
      </c>
      <c r="J1163" s="28" t="s">
        <v>1649</v>
      </c>
      <c r="K1163" s="135" t="e">
        <f t="shared" ref="K1163:AB1163" si="1177">NA()</f>
        <v>#N/A</v>
      </c>
      <c r="L1163" s="135" t="e">
        <f t="shared" si="1177"/>
        <v>#N/A</v>
      </c>
      <c r="M1163" s="164" t="e">
        <f t="shared" si="1177"/>
        <v>#N/A</v>
      </c>
      <c r="N1163" s="164" t="e">
        <f t="shared" si="1177"/>
        <v>#N/A</v>
      </c>
      <c r="O1163" s="165" t="e">
        <f t="shared" si="1177"/>
        <v>#N/A</v>
      </c>
      <c r="P1163" s="135" t="e">
        <f t="shared" si="1177"/>
        <v>#N/A</v>
      </c>
      <c r="Q1163" s="164" t="e">
        <f t="shared" si="1177"/>
        <v>#N/A</v>
      </c>
      <c r="R1163" s="164" t="e">
        <f t="shared" si="1177"/>
        <v>#N/A</v>
      </c>
      <c r="S1163" s="164" t="e">
        <f t="shared" si="1177"/>
        <v>#N/A</v>
      </c>
      <c r="T1163" s="164" t="e">
        <f t="shared" si="1177"/>
        <v>#N/A</v>
      </c>
      <c r="U1163" s="164" t="e">
        <f t="shared" si="1177"/>
        <v>#N/A</v>
      </c>
      <c r="V1163" s="135" t="e">
        <f t="shared" si="1177"/>
        <v>#N/A</v>
      </c>
      <c r="W1163" s="135" t="e">
        <f t="shared" si="1177"/>
        <v>#N/A</v>
      </c>
      <c r="X1163" s="135" t="e">
        <f t="shared" si="1177"/>
        <v>#N/A</v>
      </c>
      <c r="Y1163" s="135" t="e">
        <f t="shared" si="1177"/>
        <v>#N/A</v>
      </c>
      <c r="Z1163" s="135" t="e">
        <f t="shared" si="1177"/>
        <v>#N/A</v>
      </c>
      <c r="AA1163" s="135" t="e">
        <f t="shared" si="1177"/>
        <v>#N/A</v>
      </c>
      <c r="AB1163" s="135" t="e">
        <f t="shared" si="1177"/>
        <v>#N/A</v>
      </c>
    </row>
    <row r="1164" spans="1:28" ht="15.5">
      <c r="A1164" s="29" t="s">
        <v>193</v>
      </c>
      <c r="B1164" s="30" t="str">
        <f t="shared" si="0"/>
        <v>PhilippinesPastrana</v>
      </c>
      <c r="C1164" s="29" t="s">
        <v>30</v>
      </c>
      <c r="D1164" s="30" t="s">
        <v>1049</v>
      </c>
      <c r="E1164" s="120">
        <v>0.23908499999999999</v>
      </c>
      <c r="F1164" s="181">
        <v>5.0049994E-2</v>
      </c>
      <c r="G1164" s="181">
        <v>0.10298855699999999</v>
      </c>
      <c r="H1164" s="181">
        <v>0.205810466</v>
      </c>
      <c r="I1164" s="120">
        <v>0.29702299999999998</v>
      </c>
      <c r="J1164" s="28" t="s">
        <v>1649</v>
      </c>
      <c r="K1164" s="135" t="e">
        <f t="shared" ref="K1164:AB1164" si="1178">NA()</f>
        <v>#N/A</v>
      </c>
      <c r="L1164" s="135" t="e">
        <f t="shared" si="1178"/>
        <v>#N/A</v>
      </c>
      <c r="M1164" s="164" t="e">
        <f t="shared" si="1178"/>
        <v>#N/A</v>
      </c>
      <c r="N1164" s="164" t="e">
        <f t="shared" si="1178"/>
        <v>#N/A</v>
      </c>
      <c r="O1164" s="165" t="e">
        <f t="shared" si="1178"/>
        <v>#N/A</v>
      </c>
      <c r="P1164" s="135" t="e">
        <f t="shared" si="1178"/>
        <v>#N/A</v>
      </c>
      <c r="Q1164" s="164" t="e">
        <f t="shared" si="1178"/>
        <v>#N/A</v>
      </c>
      <c r="R1164" s="164" t="e">
        <f t="shared" si="1178"/>
        <v>#N/A</v>
      </c>
      <c r="S1164" s="164" t="e">
        <f t="shared" si="1178"/>
        <v>#N/A</v>
      </c>
      <c r="T1164" s="164" t="e">
        <f t="shared" si="1178"/>
        <v>#N/A</v>
      </c>
      <c r="U1164" s="164" t="e">
        <f t="shared" si="1178"/>
        <v>#N/A</v>
      </c>
      <c r="V1164" s="135" t="e">
        <f t="shared" si="1178"/>
        <v>#N/A</v>
      </c>
      <c r="W1164" s="135" t="e">
        <f t="shared" si="1178"/>
        <v>#N/A</v>
      </c>
      <c r="X1164" s="135" t="e">
        <f t="shared" si="1178"/>
        <v>#N/A</v>
      </c>
      <c r="Y1164" s="135" t="e">
        <f t="shared" si="1178"/>
        <v>#N/A</v>
      </c>
      <c r="Z1164" s="135" t="e">
        <f t="shared" si="1178"/>
        <v>#N/A</v>
      </c>
      <c r="AA1164" s="135" t="e">
        <f t="shared" si="1178"/>
        <v>#N/A</v>
      </c>
      <c r="AB1164" s="135" t="e">
        <f t="shared" si="1178"/>
        <v>#N/A</v>
      </c>
    </row>
    <row r="1165" spans="1:28" ht="15.5">
      <c r="A1165" s="29" t="s">
        <v>193</v>
      </c>
      <c r="B1165" s="30" t="str">
        <f t="shared" si="0"/>
        <v>PhilippinesPasuquin</v>
      </c>
      <c r="C1165" s="29" t="s">
        <v>30</v>
      </c>
      <c r="D1165" s="30" t="s">
        <v>214</v>
      </c>
      <c r="E1165" s="120">
        <v>0.25093199999999999</v>
      </c>
      <c r="F1165" s="181">
        <v>4.3788819999999999E-2</v>
      </c>
      <c r="G1165" s="181">
        <v>8.7370600000000007E-2</v>
      </c>
      <c r="H1165" s="181">
        <v>0.176224983</v>
      </c>
      <c r="I1165" s="120">
        <v>0.328847</v>
      </c>
      <c r="J1165" s="28" t="s">
        <v>1649</v>
      </c>
      <c r="K1165" s="135" t="e">
        <f t="shared" ref="K1165:AB1165" si="1179">NA()</f>
        <v>#N/A</v>
      </c>
      <c r="L1165" s="135" t="e">
        <f t="shared" si="1179"/>
        <v>#N/A</v>
      </c>
      <c r="M1165" s="164" t="e">
        <f t="shared" si="1179"/>
        <v>#N/A</v>
      </c>
      <c r="N1165" s="164" t="e">
        <f t="shared" si="1179"/>
        <v>#N/A</v>
      </c>
      <c r="O1165" s="165" t="e">
        <f t="shared" si="1179"/>
        <v>#N/A</v>
      </c>
      <c r="P1165" s="135" t="e">
        <f t="shared" si="1179"/>
        <v>#N/A</v>
      </c>
      <c r="Q1165" s="164" t="e">
        <f t="shared" si="1179"/>
        <v>#N/A</v>
      </c>
      <c r="R1165" s="164" t="e">
        <f t="shared" si="1179"/>
        <v>#N/A</v>
      </c>
      <c r="S1165" s="164" t="e">
        <f t="shared" si="1179"/>
        <v>#N/A</v>
      </c>
      <c r="T1165" s="164" t="e">
        <f t="shared" si="1179"/>
        <v>#N/A</v>
      </c>
      <c r="U1165" s="164" t="e">
        <f t="shared" si="1179"/>
        <v>#N/A</v>
      </c>
      <c r="V1165" s="135" t="e">
        <f t="shared" si="1179"/>
        <v>#N/A</v>
      </c>
      <c r="W1165" s="135" t="e">
        <f t="shared" si="1179"/>
        <v>#N/A</v>
      </c>
      <c r="X1165" s="135" t="e">
        <f t="shared" si="1179"/>
        <v>#N/A</v>
      </c>
      <c r="Y1165" s="135" t="e">
        <f t="shared" si="1179"/>
        <v>#N/A</v>
      </c>
      <c r="Z1165" s="135" t="e">
        <f t="shared" si="1179"/>
        <v>#N/A</v>
      </c>
      <c r="AA1165" s="135" t="e">
        <f t="shared" si="1179"/>
        <v>#N/A</v>
      </c>
      <c r="AB1165" s="135" t="e">
        <f t="shared" si="1179"/>
        <v>#N/A</v>
      </c>
    </row>
    <row r="1166" spans="1:28" ht="15.5">
      <c r="A1166" s="29" t="s">
        <v>193</v>
      </c>
      <c r="B1166" s="30" t="str">
        <f t="shared" si="0"/>
        <v>PhilippinesPata</v>
      </c>
      <c r="C1166" s="29" t="s">
        <v>30</v>
      </c>
      <c r="D1166" s="30" t="s">
        <v>1662</v>
      </c>
      <c r="E1166" s="120">
        <v>0.25483899999999998</v>
      </c>
      <c r="F1166" s="181">
        <v>8.3878536000000004E-2</v>
      </c>
      <c r="G1166" s="181">
        <v>0.150115057</v>
      </c>
      <c r="H1166" s="181">
        <v>0.206605604</v>
      </c>
      <c r="I1166" s="120">
        <v>0.230655</v>
      </c>
      <c r="J1166" s="28" t="s">
        <v>1649</v>
      </c>
      <c r="K1166" s="135" t="e">
        <f t="shared" ref="K1166:AB1166" si="1180">NA()</f>
        <v>#N/A</v>
      </c>
      <c r="L1166" s="135" t="e">
        <f t="shared" si="1180"/>
        <v>#N/A</v>
      </c>
      <c r="M1166" s="164" t="e">
        <f t="shared" si="1180"/>
        <v>#N/A</v>
      </c>
      <c r="N1166" s="164" t="e">
        <f t="shared" si="1180"/>
        <v>#N/A</v>
      </c>
      <c r="O1166" s="165" t="e">
        <f t="shared" si="1180"/>
        <v>#N/A</v>
      </c>
      <c r="P1166" s="135" t="e">
        <f t="shared" si="1180"/>
        <v>#N/A</v>
      </c>
      <c r="Q1166" s="164" t="e">
        <f t="shared" si="1180"/>
        <v>#N/A</v>
      </c>
      <c r="R1166" s="164" t="e">
        <f t="shared" si="1180"/>
        <v>#N/A</v>
      </c>
      <c r="S1166" s="164" t="e">
        <f t="shared" si="1180"/>
        <v>#N/A</v>
      </c>
      <c r="T1166" s="164" t="e">
        <f t="shared" si="1180"/>
        <v>#N/A</v>
      </c>
      <c r="U1166" s="164" t="e">
        <f t="shared" si="1180"/>
        <v>#N/A</v>
      </c>
      <c r="V1166" s="135" t="e">
        <f t="shared" si="1180"/>
        <v>#N/A</v>
      </c>
      <c r="W1166" s="135" t="e">
        <f t="shared" si="1180"/>
        <v>#N/A</v>
      </c>
      <c r="X1166" s="135" t="e">
        <f t="shared" si="1180"/>
        <v>#N/A</v>
      </c>
      <c r="Y1166" s="135" t="e">
        <f t="shared" si="1180"/>
        <v>#N/A</v>
      </c>
      <c r="Z1166" s="135" t="e">
        <f t="shared" si="1180"/>
        <v>#N/A</v>
      </c>
      <c r="AA1166" s="135" t="e">
        <f t="shared" si="1180"/>
        <v>#N/A</v>
      </c>
      <c r="AB1166" s="135" t="e">
        <f t="shared" si="1180"/>
        <v>#N/A</v>
      </c>
    </row>
    <row r="1167" spans="1:28" ht="15.5">
      <c r="A1167" s="29" t="s">
        <v>193</v>
      </c>
      <c r="B1167" s="30" t="str">
        <f t="shared" si="0"/>
        <v>PhilippinesPateros</v>
      </c>
      <c r="C1167" s="29" t="s">
        <v>30</v>
      </c>
      <c r="D1167" s="30" t="s">
        <v>1459</v>
      </c>
      <c r="E1167" s="120">
        <v>0.28673199999999999</v>
      </c>
      <c r="F1167" s="181">
        <v>4.2543860000000003E-2</v>
      </c>
      <c r="G1167" s="181">
        <v>9.1118421000000005E-2</v>
      </c>
      <c r="H1167" s="181">
        <v>0.19672619</v>
      </c>
      <c r="I1167" s="120">
        <v>0.32692700000000002</v>
      </c>
      <c r="J1167" s="28" t="s">
        <v>1649</v>
      </c>
      <c r="K1167" s="135" t="e">
        <f t="shared" ref="K1167:AB1167" si="1181">NA()</f>
        <v>#N/A</v>
      </c>
      <c r="L1167" s="135" t="e">
        <f t="shared" si="1181"/>
        <v>#N/A</v>
      </c>
      <c r="M1167" s="164" t="e">
        <f t="shared" si="1181"/>
        <v>#N/A</v>
      </c>
      <c r="N1167" s="164" t="e">
        <f t="shared" si="1181"/>
        <v>#N/A</v>
      </c>
      <c r="O1167" s="165" t="e">
        <f t="shared" si="1181"/>
        <v>#N/A</v>
      </c>
      <c r="P1167" s="135" t="e">
        <f t="shared" si="1181"/>
        <v>#N/A</v>
      </c>
      <c r="Q1167" s="164" t="e">
        <f t="shared" si="1181"/>
        <v>#N/A</v>
      </c>
      <c r="R1167" s="164" t="e">
        <f t="shared" si="1181"/>
        <v>#N/A</v>
      </c>
      <c r="S1167" s="164" t="e">
        <f t="shared" si="1181"/>
        <v>#N/A</v>
      </c>
      <c r="T1167" s="164" t="e">
        <f t="shared" si="1181"/>
        <v>#N/A</v>
      </c>
      <c r="U1167" s="164" t="e">
        <f t="shared" si="1181"/>
        <v>#N/A</v>
      </c>
      <c r="V1167" s="135" t="e">
        <f t="shared" si="1181"/>
        <v>#N/A</v>
      </c>
      <c r="W1167" s="135" t="e">
        <f t="shared" si="1181"/>
        <v>#N/A</v>
      </c>
      <c r="X1167" s="135" t="e">
        <f t="shared" si="1181"/>
        <v>#N/A</v>
      </c>
      <c r="Y1167" s="135" t="e">
        <f t="shared" si="1181"/>
        <v>#N/A</v>
      </c>
      <c r="Z1167" s="135" t="e">
        <f t="shared" si="1181"/>
        <v>#N/A</v>
      </c>
      <c r="AA1167" s="135" t="e">
        <f t="shared" si="1181"/>
        <v>#N/A</v>
      </c>
      <c r="AB1167" s="135" t="e">
        <f t="shared" si="1181"/>
        <v>#N/A</v>
      </c>
    </row>
    <row r="1168" spans="1:28" ht="15.5">
      <c r="A1168" s="29" t="s">
        <v>193</v>
      </c>
      <c r="B1168" s="30" t="str">
        <f t="shared" si="0"/>
        <v>PhilippinesPatikul</v>
      </c>
      <c r="C1168" s="29" t="s">
        <v>30</v>
      </c>
      <c r="D1168" s="30" t="s">
        <v>1663</v>
      </c>
      <c r="E1168" s="120">
        <v>0.27688000000000001</v>
      </c>
      <c r="F1168" s="181">
        <v>6.6161477999999996E-2</v>
      </c>
      <c r="G1168" s="181">
        <v>0.12993080400000001</v>
      </c>
      <c r="H1168" s="181">
        <v>0.217091849</v>
      </c>
      <c r="I1168" s="120">
        <v>0.26381100000000002</v>
      </c>
      <c r="J1168" s="28" t="s">
        <v>1649</v>
      </c>
      <c r="K1168" s="135" t="e">
        <f t="shared" ref="K1168:AB1168" si="1182">NA()</f>
        <v>#N/A</v>
      </c>
      <c r="L1168" s="135" t="e">
        <f t="shared" si="1182"/>
        <v>#N/A</v>
      </c>
      <c r="M1168" s="164" t="e">
        <f t="shared" si="1182"/>
        <v>#N/A</v>
      </c>
      <c r="N1168" s="164" t="e">
        <f t="shared" si="1182"/>
        <v>#N/A</v>
      </c>
      <c r="O1168" s="165" t="e">
        <f t="shared" si="1182"/>
        <v>#N/A</v>
      </c>
      <c r="P1168" s="135" t="e">
        <f t="shared" si="1182"/>
        <v>#N/A</v>
      </c>
      <c r="Q1168" s="164" t="e">
        <f t="shared" si="1182"/>
        <v>#N/A</v>
      </c>
      <c r="R1168" s="164" t="e">
        <f t="shared" si="1182"/>
        <v>#N/A</v>
      </c>
      <c r="S1168" s="164" t="e">
        <f t="shared" si="1182"/>
        <v>#N/A</v>
      </c>
      <c r="T1168" s="164" t="e">
        <f t="shared" si="1182"/>
        <v>#N/A</v>
      </c>
      <c r="U1168" s="164" t="e">
        <f t="shared" si="1182"/>
        <v>#N/A</v>
      </c>
      <c r="V1168" s="135" t="e">
        <f t="shared" si="1182"/>
        <v>#N/A</v>
      </c>
      <c r="W1168" s="135" t="e">
        <f t="shared" si="1182"/>
        <v>#N/A</v>
      </c>
      <c r="X1168" s="135" t="e">
        <f t="shared" si="1182"/>
        <v>#N/A</v>
      </c>
      <c r="Y1168" s="135" t="e">
        <f t="shared" si="1182"/>
        <v>#N/A</v>
      </c>
      <c r="Z1168" s="135" t="e">
        <f t="shared" si="1182"/>
        <v>#N/A</v>
      </c>
      <c r="AA1168" s="135" t="e">
        <f t="shared" si="1182"/>
        <v>#N/A</v>
      </c>
      <c r="AB1168" s="135" t="e">
        <f t="shared" si="1182"/>
        <v>#N/A</v>
      </c>
    </row>
    <row r="1169" spans="1:28" ht="15.5">
      <c r="A1169" s="29" t="s">
        <v>193</v>
      </c>
      <c r="B1169" s="30" t="str">
        <f t="shared" si="0"/>
        <v>PhilippinesPatnanungan</v>
      </c>
      <c r="C1169" s="29" t="s">
        <v>30</v>
      </c>
      <c r="D1169" s="30" t="s">
        <v>648</v>
      </c>
      <c r="E1169" s="120">
        <v>0.214364</v>
      </c>
      <c r="F1169" s="181">
        <v>6.3672462999999999E-2</v>
      </c>
      <c r="G1169" s="181">
        <v>0.105367657</v>
      </c>
      <c r="H1169" s="181">
        <v>0.16260440900000001</v>
      </c>
      <c r="I1169" s="120">
        <v>0.27591399999999999</v>
      </c>
      <c r="J1169" s="28" t="s">
        <v>1649</v>
      </c>
      <c r="K1169" s="135" t="e">
        <f t="shared" ref="K1169:AB1169" si="1183">NA()</f>
        <v>#N/A</v>
      </c>
      <c r="L1169" s="135" t="e">
        <f t="shared" si="1183"/>
        <v>#N/A</v>
      </c>
      <c r="M1169" s="164" t="e">
        <f t="shared" si="1183"/>
        <v>#N/A</v>
      </c>
      <c r="N1169" s="164" t="e">
        <f t="shared" si="1183"/>
        <v>#N/A</v>
      </c>
      <c r="O1169" s="165" t="e">
        <f t="shared" si="1183"/>
        <v>#N/A</v>
      </c>
      <c r="P1169" s="135" t="e">
        <f t="shared" si="1183"/>
        <v>#N/A</v>
      </c>
      <c r="Q1169" s="164" t="e">
        <f t="shared" si="1183"/>
        <v>#N/A</v>
      </c>
      <c r="R1169" s="164" t="e">
        <f t="shared" si="1183"/>
        <v>#N/A</v>
      </c>
      <c r="S1169" s="164" t="e">
        <f t="shared" si="1183"/>
        <v>#N/A</v>
      </c>
      <c r="T1169" s="164" t="e">
        <f t="shared" si="1183"/>
        <v>#N/A</v>
      </c>
      <c r="U1169" s="164" t="e">
        <f t="shared" si="1183"/>
        <v>#N/A</v>
      </c>
      <c r="V1169" s="135" t="e">
        <f t="shared" si="1183"/>
        <v>#N/A</v>
      </c>
      <c r="W1169" s="135" t="e">
        <f t="shared" si="1183"/>
        <v>#N/A</v>
      </c>
      <c r="X1169" s="135" t="e">
        <f t="shared" si="1183"/>
        <v>#N/A</v>
      </c>
      <c r="Y1169" s="135" t="e">
        <f t="shared" si="1183"/>
        <v>#N/A</v>
      </c>
      <c r="Z1169" s="135" t="e">
        <f t="shared" si="1183"/>
        <v>#N/A</v>
      </c>
      <c r="AA1169" s="135" t="e">
        <f t="shared" si="1183"/>
        <v>#N/A</v>
      </c>
      <c r="AB1169" s="135" t="e">
        <f t="shared" si="1183"/>
        <v>#N/A</v>
      </c>
    </row>
    <row r="1170" spans="1:28" ht="15.5">
      <c r="A1170" s="29" t="s">
        <v>193</v>
      </c>
      <c r="B1170" s="30" t="str">
        <f t="shared" si="0"/>
        <v>PhilippinesPatnongon</v>
      </c>
      <c r="C1170" s="29" t="s">
        <v>30</v>
      </c>
      <c r="D1170" s="30" t="s">
        <v>820</v>
      </c>
      <c r="E1170" s="120">
        <v>0.21764</v>
      </c>
      <c r="F1170" s="181">
        <v>5.5358296000000001E-2</v>
      </c>
      <c r="G1170" s="181">
        <v>0.103157951</v>
      </c>
      <c r="H1170" s="181">
        <v>0.17922853499999999</v>
      </c>
      <c r="I1170" s="120">
        <v>0.30993100000000001</v>
      </c>
      <c r="J1170" s="28" t="s">
        <v>1649</v>
      </c>
      <c r="K1170" s="135" t="e">
        <f t="shared" ref="K1170:AB1170" si="1184">NA()</f>
        <v>#N/A</v>
      </c>
      <c r="L1170" s="135" t="e">
        <f t="shared" si="1184"/>
        <v>#N/A</v>
      </c>
      <c r="M1170" s="164" t="e">
        <f t="shared" si="1184"/>
        <v>#N/A</v>
      </c>
      <c r="N1170" s="164" t="e">
        <f t="shared" si="1184"/>
        <v>#N/A</v>
      </c>
      <c r="O1170" s="165" t="e">
        <f t="shared" si="1184"/>
        <v>#N/A</v>
      </c>
      <c r="P1170" s="135" t="e">
        <f t="shared" si="1184"/>
        <v>#N/A</v>
      </c>
      <c r="Q1170" s="164" t="e">
        <f t="shared" si="1184"/>
        <v>#N/A</v>
      </c>
      <c r="R1170" s="164" t="e">
        <f t="shared" si="1184"/>
        <v>#N/A</v>
      </c>
      <c r="S1170" s="164" t="e">
        <f t="shared" si="1184"/>
        <v>#N/A</v>
      </c>
      <c r="T1170" s="164" t="e">
        <f t="shared" si="1184"/>
        <v>#N/A</v>
      </c>
      <c r="U1170" s="164" t="e">
        <f t="shared" si="1184"/>
        <v>#N/A</v>
      </c>
      <c r="V1170" s="135" t="e">
        <f t="shared" si="1184"/>
        <v>#N/A</v>
      </c>
      <c r="W1170" s="135" t="e">
        <f t="shared" si="1184"/>
        <v>#N/A</v>
      </c>
      <c r="X1170" s="135" t="e">
        <f t="shared" si="1184"/>
        <v>#N/A</v>
      </c>
      <c r="Y1170" s="135" t="e">
        <f t="shared" si="1184"/>
        <v>#N/A</v>
      </c>
      <c r="Z1170" s="135" t="e">
        <f t="shared" si="1184"/>
        <v>#N/A</v>
      </c>
      <c r="AA1170" s="135" t="e">
        <f t="shared" si="1184"/>
        <v>#N/A</v>
      </c>
      <c r="AB1170" s="135" t="e">
        <f t="shared" si="1184"/>
        <v>#N/A</v>
      </c>
    </row>
    <row r="1171" spans="1:28" ht="15.5">
      <c r="A1171" s="29" t="s">
        <v>193</v>
      </c>
      <c r="B1171" s="30" t="str">
        <f t="shared" si="0"/>
        <v>PhilippinesPavia</v>
      </c>
      <c r="C1171" s="29" t="s">
        <v>30</v>
      </c>
      <c r="D1171" s="30" t="s">
        <v>878</v>
      </c>
      <c r="E1171" s="120">
        <v>0.27395999999999998</v>
      </c>
      <c r="F1171" s="181">
        <v>4.2120029000000003E-2</v>
      </c>
      <c r="G1171" s="181">
        <v>8.819668E-2</v>
      </c>
      <c r="H1171" s="181">
        <v>0.179630595</v>
      </c>
      <c r="I1171" s="120">
        <v>0.32417299999999999</v>
      </c>
      <c r="J1171" s="28" t="s">
        <v>1649</v>
      </c>
      <c r="K1171" s="135" t="e">
        <f t="shared" ref="K1171:AB1171" si="1185">NA()</f>
        <v>#N/A</v>
      </c>
      <c r="L1171" s="135" t="e">
        <f t="shared" si="1185"/>
        <v>#N/A</v>
      </c>
      <c r="M1171" s="164" t="e">
        <f t="shared" si="1185"/>
        <v>#N/A</v>
      </c>
      <c r="N1171" s="164" t="e">
        <f t="shared" si="1185"/>
        <v>#N/A</v>
      </c>
      <c r="O1171" s="165" t="e">
        <f t="shared" si="1185"/>
        <v>#N/A</v>
      </c>
      <c r="P1171" s="135" t="e">
        <f t="shared" si="1185"/>
        <v>#N/A</v>
      </c>
      <c r="Q1171" s="164" t="e">
        <f t="shared" si="1185"/>
        <v>#N/A</v>
      </c>
      <c r="R1171" s="164" t="e">
        <f t="shared" si="1185"/>
        <v>#N/A</v>
      </c>
      <c r="S1171" s="164" t="e">
        <f t="shared" si="1185"/>
        <v>#N/A</v>
      </c>
      <c r="T1171" s="164" t="e">
        <f t="shared" si="1185"/>
        <v>#N/A</v>
      </c>
      <c r="U1171" s="164" t="e">
        <f t="shared" si="1185"/>
        <v>#N/A</v>
      </c>
      <c r="V1171" s="135" t="e">
        <f t="shared" si="1185"/>
        <v>#N/A</v>
      </c>
      <c r="W1171" s="135" t="e">
        <f t="shared" si="1185"/>
        <v>#N/A</v>
      </c>
      <c r="X1171" s="135" t="e">
        <f t="shared" si="1185"/>
        <v>#N/A</v>
      </c>
      <c r="Y1171" s="135" t="e">
        <f t="shared" si="1185"/>
        <v>#N/A</v>
      </c>
      <c r="Z1171" s="135" t="e">
        <f t="shared" si="1185"/>
        <v>#N/A</v>
      </c>
      <c r="AA1171" s="135" t="e">
        <f t="shared" si="1185"/>
        <v>#N/A</v>
      </c>
      <c r="AB1171" s="135" t="e">
        <f t="shared" si="1185"/>
        <v>#N/A</v>
      </c>
    </row>
    <row r="1172" spans="1:28" ht="15.5">
      <c r="A1172" s="29" t="s">
        <v>193</v>
      </c>
      <c r="B1172" s="30" t="str">
        <f t="shared" si="0"/>
        <v>PhilippinesPayao</v>
      </c>
      <c r="C1172" s="29" t="s">
        <v>30</v>
      </c>
      <c r="D1172" s="30" t="s">
        <v>1195</v>
      </c>
      <c r="E1172" s="120">
        <v>0.22792399999999999</v>
      </c>
      <c r="F1172" s="181">
        <v>6.1604494000000003E-2</v>
      </c>
      <c r="G1172" s="181">
        <v>0.10957520699999999</v>
      </c>
      <c r="H1172" s="181">
        <v>0.190273307</v>
      </c>
      <c r="I1172" s="120">
        <v>0.29113800000000001</v>
      </c>
      <c r="J1172" s="28" t="s">
        <v>1649</v>
      </c>
      <c r="K1172" s="135" t="e">
        <f t="shared" ref="K1172:AB1172" si="1186">NA()</f>
        <v>#N/A</v>
      </c>
      <c r="L1172" s="135" t="e">
        <f t="shared" si="1186"/>
        <v>#N/A</v>
      </c>
      <c r="M1172" s="164" t="e">
        <f t="shared" si="1186"/>
        <v>#N/A</v>
      </c>
      <c r="N1172" s="164" t="e">
        <f t="shared" si="1186"/>
        <v>#N/A</v>
      </c>
      <c r="O1172" s="165" t="e">
        <f t="shared" si="1186"/>
        <v>#N/A</v>
      </c>
      <c r="P1172" s="135" t="e">
        <f t="shared" si="1186"/>
        <v>#N/A</v>
      </c>
      <c r="Q1172" s="164" t="e">
        <f t="shared" si="1186"/>
        <v>#N/A</v>
      </c>
      <c r="R1172" s="164" t="e">
        <f t="shared" si="1186"/>
        <v>#N/A</v>
      </c>
      <c r="S1172" s="164" t="e">
        <f t="shared" si="1186"/>
        <v>#N/A</v>
      </c>
      <c r="T1172" s="164" t="e">
        <f t="shared" si="1186"/>
        <v>#N/A</v>
      </c>
      <c r="U1172" s="164" t="e">
        <f t="shared" si="1186"/>
        <v>#N/A</v>
      </c>
      <c r="V1172" s="135" t="e">
        <f t="shared" si="1186"/>
        <v>#N/A</v>
      </c>
      <c r="W1172" s="135" t="e">
        <f t="shared" si="1186"/>
        <v>#N/A</v>
      </c>
      <c r="X1172" s="135" t="e">
        <f t="shared" si="1186"/>
        <v>#N/A</v>
      </c>
      <c r="Y1172" s="135" t="e">
        <f t="shared" si="1186"/>
        <v>#N/A</v>
      </c>
      <c r="Z1172" s="135" t="e">
        <f t="shared" si="1186"/>
        <v>#N/A</v>
      </c>
      <c r="AA1172" s="135" t="e">
        <f t="shared" si="1186"/>
        <v>#N/A</v>
      </c>
      <c r="AB1172" s="135" t="e">
        <f t="shared" si="1186"/>
        <v>#N/A</v>
      </c>
    </row>
    <row r="1173" spans="1:28" ht="15.5">
      <c r="A1173" s="29" t="s">
        <v>193</v>
      </c>
      <c r="B1173" s="30" t="str">
        <f t="shared" si="0"/>
        <v>PhilippinesPeñablanca</v>
      </c>
      <c r="C1173" s="29" t="s">
        <v>30</v>
      </c>
      <c r="D1173" s="30" t="s">
        <v>350</v>
      </c>
      <c r="E1173" s="120">
        <v>0.25786300000000001</v>
      </c>
      <c r="F1173" s="181">
        <v>4.7670015000000003E-2</v>
      </c>
      <c r="G1173" s="181">
        <v>9.8468632E-2</v>
      </c>
      <c r="H1173" s="181">
        <v>0.20097151299999999</v>
      </c>
      <c r="I1173" s="120">
        <v>0.31917899999999999</v>
      </c>
      <c r="J1173" s="28" t="s">
        <v>1649</v>
      </c>
      <c r="K1173" s="135" t="e">
        <f t="shared" ref="K1173:AB1173" si="1187">NA()</f>
        <v>#N/A</v>
      </c>
      <c r="L1173" s="135" t="e">
        <f t="shared" si="1187"/>
        <v>#N/A</v>
      </c>
      <c r="M1173" s="164" t="e">
        <f t="shared" si="1187"/>
        <v>#N/A</v>
      </c>
      <c r="N1173" s="164" t="e">
        <f t="shared" si="1187"/>
        <v>#N/A</v>
      </c>
      <c r="O1173" s="165" t="e">
        <f t="shared" si="1187"/>
        <v>#N/A</v>
      </c>
      <c r="P1173" s="135" t="e">
        <f t="shared" si="1187"/>
        <v>#N/A</v>
      </c>
      <c r="Q1173" s="164" t="e">
        <f t="shared" si="1187"/>
        <v>#N/A</v>
      </c>
      <c r="R1173" s="164" t="e">
        <f t="shared" si="1187"/>
        <v>#N/A</v>
      </c>
      <c r="S1173" s="164" t="e">
        <f t="shared" si="1187"/>
        <v>#N/A</v>
      </c>
      <c r="T1173" s="164" t="e">
        <f t="shared" si="1187"/>
        <v>#N/A</v>
      </c>
      <c r="U1173" s="164" t="e">
        <f t="shared" si="1187"/>
        <v>#N/A</v>
      </c>
      <c r="V1173" s="135" t="e">
        <f t="shared" si="1187"/>
        <v>#N/A</v>
      </c>
      <c r="W1173" s="135" t="e">
        <f t="shared" si="1187"/>
        <v>#N/A</v>
      </c>
      <c r="X1173" s="135" t="e">
        <f t="shared" si="1187"/>
        <v>#N/A</v>
      </c>
      <c r="Y1173" s="135" t="e">
        <f t="shared" si="1187"/>
        <v>#N/A</v>
      </c>
      <c r="Z1173" s="135" t="e">
        <f t="shared" si="1187"/>
        <v>#N/A</v>
      </c>
      <c r="AA1173" s="135" t="e">
        <f t="shared" si="1187"/>
        <v>#N/A</v>
      </c>
      <c r="AB1173" s="135" t="e">
        <f t="shared" si="1187"/>
        <v>#N/A</v>
      </c>
    </row>
    <row r="1174" spans="1:28" ht="15.5">
      <c r="A1174" s="29" t="s">
        <v>193</v>
      </c>
      <c r="B1174" s="30" t="str">
        <f t="shared" si="0"/>
        <v>PhilippinesPeñaranda</v>
      </c>
      <c r="C1174" s="29" t="s">
        <v>30</v>
      </c>
      <c r="D1174" s="30" t="s">
        <v>475</v>
      </c>
      <c r="E1174" s="120">
        <v>0.24988299999999999</v>
      </c>
      <c r="F1174" s="181">
        <v>4.5813532999999997E-2</v>
      </c>
      <c r="G1174" s="181">
        <v>9.2932200000000006E-2</v>
      </c>
      <c r="H1174" s="181">
        <v>0.189512081</v>
      </c>
      <c r="I1174" s="120">
        <v>0.31306499999999998</v>
      </c>
      <c r="J1174" s="28" t="s">
        <v>1649</v>
      </c>
      <c r="K1174" s="135" t="e">
        <f t="shared" ref="K1174:AB1174" si="1188">NA()</f>
        <v>#N/A</v>
      </c>
      <c r="L1174" s="135" t="e">
        <f t="shared" si="1188"/>
        <v>#N/A</v>
      </c>
      <c r="M1174" s="164" t="e">
        <f t="shared" si="1188"/>
        <v>#N/A</v>
      </c>
      <c r="N1174" s="164" t="e">
        <f t="shared" si="1188"/>
        <v>#N/A</v>
      </c>
      <c r="O1174" s="165" t="e">
        <f t="shared" si="1188"/>
        <v>#N/A</v>
      </c>
      <c r="P1174" s="135" t="e">
        <f t="shared" si="1188"/>
        <v>#N/A</v>
      </c>
      <c r="Q1174" s="164" t="e">
        <f t="shared" si="1188"/>
        <v>#N/A</v>
      </c>
      <c r="R1174" s="164" t="e">
        <f t="shared" si="1188"/>
        <v>#N/A</v>
      </c>
      <c r="S1174" s="164" t="e">
        <f t="shared" si="1188"/>
        <v>#N/A</v>
      </c>
      <c r="T1174" s="164" t="e">
        <f t="shared" si="1188"/>
        <v>#N/A</v>
      </c>
      <c r="U1174" s="164" t="e">
        <f t="shared" si="1188"/>
        <v>#N/A</v>
      </c>
      <c r="V1174" s="135" t="e">
        <f t="shared" si="1188"/>
        <v>#N/A</v>
      </c>
      <c r="W1174" s="135" t="e">
        <f t="shared" si="1188"/>
        <v>#N/A</v>
      </c>
      <c r="X1174" s="135" t="e">
        <f t="shared" si="1188"/>
        <v>#N/A</v>
      </c>
      <c r="Y1174" s="135" t="e">
        <f t="shared" si="1188"/>
        <v>#N/A</v>
      </c>
      <c r="Z1174" s="135" t="e">
        <f t="shared" si="1188"/>
        <v>#N/A</v>
      </c>
      <c r="AA1174" s="135" t="e">
        <f t="shared" si="1188"/>
        <v>#N/A</v>
      </c>
      <c r="AB1174" s="135" t="e">
        <f t="shared" si="1188"/>
        <v>#N/A</v>
      </c>
    </row>
    <row r="1175" spans="1:28" ht="15.5">
      <c r="A1175" s="29" t="s">
        <v>193</v>
      </c>
      <c r="B1175" s="30" t="str">
        <f t="shared" si="0"/>
        <v>PhilippinesPeñarrubia</v>
      </c>
      <c r="C1175" s="29" t="s">
        <v>30</v>
      </c>
      <c r="D1175" s="30" t="s">
        <v>1479</v>
      </c>
      <c r="E1175" s="120">
        <v>0.24593400000000001</v>
      </c>
      <c r="F1175" s="181">
        <v>4.9849398000000003E-2</v>
      </c>
      <c r="G1175" s="181">
        <v>9.6084337000000006E-2</v>
      </c>
      <c r="H1175" s="181">
        <v>0.18222891599999999</v>
      </c>
      <c r="I1175" s="120">
        <v>0.31084299999999998</v>
      </c>
      <c r="J1175" s="28" t="s">
        <v>1649</v>
      </c>
      <c r="K1175" s="135" t="e">
        <f t="shared" ref="K1175:AB1175" si="1189">NA()</f>
        <v>#N/A</v>
      </c>
      <c r="L1175" s="135" t="e">
        <f t="shared" si="1189"/>
        <v>#N/A</v>
      </c>
      <c r="M1175" s="164" t="e">
        <f t="shared" si="1189"/>
        <v>#N/A</v>
      </c>
      <c r="N1175" s="164" t="e">
        <f t="shared" si="1189"/>
        <v>#N/A</v>
      </c>
      <c r="O1175" s="165" t="e">
        <f t="shared" si="1189"/>
        <v>#N/A</v>
      </c>
      <c r="P1175" s="135" t="e">
        <f t="shared" si="1189"/>
        <v>#N/A</v>
      </c>
      <c r="Q1175" s="164" t="e">
        <f t="shared" si="1189"/>
        <v>#N/A</v>
      </c>
      <c r="R1175" s="164" t="e">
        <f t="shared" si="1189"/>
        <v>#N/A</v>
      </c>
      <c r="S1175" s="164" t="e">
        <f t="shared" si="1189"/>
        <v>#N/A</v>
      </c>
      <c r="T1175" s="164" t="e">
        <f t="shared" si="1189"/>
        <v>#N/A</v>
      </c>
      <c r="U1175" s="164" t="e">
        <f t="shared" si="1189"/>
        <v>#N/A</v>
      </c>
      <c r="V1175" s="135" t="e">
        <f t="shared" si="1189"/>
        <v>#N/A</v>
      </c>
      <c r="W1175" s="135" t="e">
        <f t="shared" si="1189"/>
        <v>#N/A</v>
      </c>
      <c r="X1175" s="135" t="e">
        <f t="shared" si="1189"/>
        <v>#N/A</v>
      </c>
      <c r="Y1175" s="135" t="e">
        <f t="shared" si="1189"/>
        <v>#N/A</v>
      </c>
      <c r="Z1175" s="135" t="e">
        <f t="shared" si="1189"/>
        <v>#N/A</v>
      </c>
      <c r="AA1175" s="135" t="e">
        <f t="shared" si="1189"/>
        <v>#N/A</v>
      </c>
      <c r="AB1175" s="135" t="e">
        <f t="shared" si="1189"/>
        <v>#N/A</v>
      </c>
    </row>
    <row r="1176" spans="1:28" ht="15.5">
      <c r="A1176" s="29" t="s">
        <v>193</v>
      </c>
      <c r="B1176" s="30" t="str">
        <f t="shared" si="0"/>
        <v>PhilippinesPerez</v>
      </c>
      <c r="C1176" s="29" t="s">
        <v>30</v>
      </c>
      <c r="D1176" s="30" t="s">
        <v>649</v>
      </c>
      <c r="E1176" s="120">
        <v>0.21933800000000001</v>
      </c>
      <c r="F1176" s="181">
        <v>6.2515402999999997E-2</v>
      </c>
      <c r="G1176" s="181">
        <v>0.105972234</v>
      </c>
      <c r="H1176" s="181">
        <v>0.166680358</v>
      </c>
      <c r="I1176" s="120">
        <v>0.29047899999999999</v>
      </c>
      <c r="J1176" s="28" t="s">
        <v>1649</v>
      </c>
      <c r="K1176" s="135" t="e">
        <f t="shared" ref="K1176:AB1176" si="1190">NA()</f>
        <v>#N/A</v>
      </c>
      <c r="L1176" s="135" t="e">
        <f t="shared" si="1190"/>
        <v>#N/A</v>
      </c>
      <c r="M1176" s="164" t="e">
        <f t="shared" si="1190"/>
        <v>#N/A</v>
      </c>
      <c r="N1176" s="164" t="e">
        <f t="shared" si="1190"/>
        <v>#N/A</v>
      </c>
      <c r="O1176" s="165" t="e">
        <f t="shared" si="1190"/>
        <v>#N/A</v>
      </c>
      <c r="P1176" s="135" t="e">
        <f t="shared" si="1190"/>
        <v>#N/A</v>
      </c>
      <c r="Q1176" s="164" t="e">
        <f t="shared" si="1190"/>
        <v>#N/A</v>
      </c>
      <c r="R1176" s="164" t="e">
        <f t="shared" si="1190"/>
        <v>#N/A</v>
      </c>
      <c r="S1176" s="164" t="e">
        <f t="shared" si="1190"/>
        <v>#N/A</v>
      </c>
      <c r="T1176" s="164" t="e">
        <f t="shared" si="1190"/>
        <v>#N/A</v>
      </c>
      <c r="U1176" s="164" t="e">
        <f t="shared" si="1190"/>
        <v>#N/A</v>
      </c>
      <c r="V1176" s="135" t="e">
        <f t="shared" si="1190"/>
        <v>#N/A</v>
      </c>
      <c r="W1176" s="135" t="e">
        <f t="shared" si="1190"/>
        <v>#N/A</v>
      </c>
      <c r="X1176" s="135" t="e">
        <f t="shared" si="1190"/>
        <v>#N/A</v>
      </c>
      <c r="Y1176" s="135" t="e">
        <f t="shared" si="1190"/>
        <v>#N/A</v>
      </c>
      <c r="Z1176" s="135" t="e">
        <f t="shared" si="1190"/>
        <v>#N/A</v>
      </c>
      <c r="AA1176" s="135" t="e">
        <f t="shared" si="1190"/>
        <v>#N/A</v>
      </c>
      <c r="AB1176" s="135" t="e">
        <f t="shared" si="1190"/>
        <v>#N/A</v>
      </c>
    </row>
    <row r="1177" spans="1:28" ht="15.5">
      <c r="A1177" s="29" t="s">
        <v>193</v>
      </c>
      <c r="B1177" s="30" t="str">
        <f t="shared" si="0"/>
        <v>PhilippinesPiagapo</v>
      </c>
      <c r="C1177" s="29" t="s">
        <v>30</v>
      </c>
      <c r="D1177" s="30" t="s">
        <v>1586</v>
      </c>
      <c r="E1177" s="120">
        <v>0.25094300000000003</v>
      </c>
      <c r="F1177" s="181">
        <v>6.8042453000000003E-2</v>
      </c>
      <c r="G1177" s="181">
        <v>0.121422956</v>
      </c>
      <c r="H1177" s="181">
        <v>0.18922955999999999</v>
      </c>
      <c r="I1177" s="120">
        <v>0.23757900000000001</v>
      </c>
      <c r="J1177" s="28" t="s">
        <v>1649</v>
      </c>
      <c r="K1177" s="135" t="e">
        <f t="shared" ref="K1177:AB1177" si="1191">NA()</f>
        <v>#N/A</v>
      </c>
      <c r="L1177" s="135" t="e">
        <f t="shared" si="1191"/>
        <v>#N/A</v>
      </c>
      <c r="M1177" s="164" t="e">
        <f t="shared" si="1191"/>
        <v>#N/A</v>
      </c>
      <c r="N1177" s="164" t="e">
        <f t="shared" si="1191"/>
        <v>#N/A</v>
      </c>
      <c r="O1177" s="165" t="e">
        <f t="shared" si="1191"/>
        <v>#N/A</v>
      </c>
      <c r="P1177" s="135" t="e">
        <f t="shared" si="1191"/>
        <v>#N/A</v>
      </c>
      <c r="Q1177" s="164" t="e">
        <f t="shared" si="1191"/>
        <v>#N/A</v>
      </c>
      <c r="R1177" s="164" t="e">
        <f t="shared" si="1191"/>
        <v>#N/A</v>
      </c>
      <c r="S1177" s="164" t="e">
        <f t="shared" si="1191"/>
        <v>#N/A</v>
      </c>
      <c r="T1177" s="164" t="e">
        <f t="shared" si="1191"/>
        <v>#N/A</v>
      </c>
      <c r="U1177" s="164" t="e">
        <f t="shared" si="1191"/>
        <v>#N/A</v>
      </c>
      <c r="V1177" s="135" t="e">
        <f t="shared" si="1191"/>
        <v>#N/A</v>
      </c>
      <c r="W1177" s="135" t="e">
        <f t="shared" si="1191"/>
        <v>#N/A</v>
      </c>
      <c r="X1177" s="135" t="e">
        <f t="shared" si="1191"/>
        <v>#N/A</v>
      </c>
      <c r="Y1177" s="135" t="e">
        <f t="shared" si="1191"/>
        <v>#N/A</v>
      </c>
      <c r="Z1177" s="135" t="e">
        <f t="shared" si="1191"/>
        <v>#N/A</v>
      </c>
      <c r="AA1177" s="135" t="e">
        <f t="shared" si="1191"/>
        <v>#N/A</v>
      </c>
      <c r="AB1177" s="135" t="e">
        <f t="shared" si="1191"/>
        <v>#N/A</v>
      </c>
    </row>
    <row r="1178" spans="1:28" ht="15.5">
      <c r="A1178" s="29" t="s">
        <v>193</v>
      </c>
      <c r="B1178" s="30" t="str">
        <f t="shared" si="0"/>
        <v>PhilippinesPiat</v>
      </c>
      <c r="C1178" s="29" t="s">
        <v>30</v>
      </c>
      <c r="D1178" s="30" t="s">
        <v>351</v>
      </c>
      <c r="E1178" s="120">
        <v>0.24685299999999999</v>
      </c>
      <c r="F1178" s="181">
        <v>4.4454804000000001E-2</v>
      </c>
      <c r="G1178" s="181">
        <v>8.8189176999999994E-2</v>
      </c>
      <c r="H1178" s="181">
        <v>0.17845488800000001</v>
      </c>
      <c r="I1178" s="120">
        <v>0.32262600000000002</v>
      </c>
      <c r="J1178" s="28" t="s">
        <v>1649</v>
      </c>
      <c r="K1178" s="135" t="e">
        <f t="shared" ref="K1178:AB1178" si="1192">NA()</f>
        <v>#N/A</v>
      </c>
      <c r="L1178" s="135" t="e">
        <f t="shared" si="1192"/>
        <v>#N/A</v>
      </c>
      <c r="M1178" s="164" t="e">
        <f t="shared" si="1192"/>
        <v>#N/A</v>
      </c>
      <c r="N1178" s="164" t="e">
        <f t="shared" si="1192"/>
        <v>#N/A</v>
      </c>
      <c r="O1178" s="165" t="e">
        <f t="shared" si="1192"/>
        <v>#N/A</v>
      </c>
      <c r="P1178" s="135" t="e">
        <f t="shared" si="1192"/>
        <v>#N/A</v>
      </c>
      <c r="Q1178" s="164" t="e">
        <f t="shared" si="1192"/>
        <v>#N/A</v>
      </c>
      <c r="R1178" s="164" t="e">
        <f t="shared" si="1192"/>
        <v>#N/A</v>
      </c>
      <c r="S1178" s="164" t="e">
        <f t="shared" si="1192"/>
        <v>#N/A</v>
      </c>
      <c r="T1178" s="164" t="e">
        <f t="shared" si="1192"/>
        <v>#N/A</v>
      </c>
      <c r="U1178" s="164" t="e">
        <f t="shared" si="1192"/>
        <v>#N/A</v>
      </c>
      <c r="V1178" s="135" t="e">
        <f t="shared" si="1192"/>
        <v>#N/A</v>
      </c>
      <c r="W1178" s="135" t="e">
        <f t="shared" si="1192"/>
        <v>#N/A</v>
      </c>
      <c r="X1178" s="135" t="e">
        <f t="shared" si="1192"/>
        <v>#N/A</v>
      </c>
      <c r="Y1178" s="135" t="e">
        <f t="shared" si="1192"/>
        <v>#N/A</v>
      </c>
      <c r="Z1178" s="135" t="e">
        <f t="shared" si="1192"/>
        <v>#N/A</v>
      </c>
      <c r="AA1178" s="135" t="e">
        <f t="shared" si="1192"/>
        <v>#N/A</v>
      </c>
      <c r="AB1178" s="135" t="e">
        <f t="shared" si="1192"/>
        <v>#N/A</v>
      </c>
    </row>
    <row r="1179" spans="1:28" ht="15.5">
      <c r="A1179" s="29" t="s">
        <v>193</v>
      </c>
      <c r="B1179" s="30" t="str">
        <f t="shared" si="0"/>
        <v>PhilippinesPicong (Sultan Gumander)</v>
      </c>
      <c r="C1179" s="29" t="s">
        <v>30</v>
      </c>
      <c r="D1179" s="30" t="s">
        <v>1602</v>
      </c>
      <c r="E1179" s="120">
        <v>0.25284400000000001</v>
      </c>
      <c r="F1179" s="181">
        <v>7.1742400999999997E-2</v>
      </c>
      <c r="G1179" s="181">
        <v>0.12958170299999999</v>
      </c>
      <c r="H1179" s="181">
        <v>0.191573879</v>
      </c>
      <c r="I1179" s="120">
        <v>0.229853</v>
      </c>
      <c r="J1179" s="28" t="s">
        <v>1649</v>
      </c>
      <c r="K1179" s="135" t="e">
        <f t="shared" ref="K1179:AB1179" si="1193">NA()</f>
        <v>#N/A</v>
      </c>
      <c r="L1179" s="135" t="e">
        <f t="shared" si="1193"/>
        <v>#N/A</v>
      </c>
      <c r="M1179" s="164" t="e">
        <f t="shared" si="1193"/>
        <v>#N/A</v>
      </c>
      <c r="N1179" s="164" t="e">
        <f t="shared" si="1193"/>
        <v>#N/A</v>
      </c>
      <c r="O1179" s="165" t="e">
        <f t="shared" si="1193"/>
        <v>#N/A</v>
      </c>
      <c r="P1179" s="135" t="e">
        <f t="shared" si="1193"/>
        <v>#N/A</v>
      </c>
      <c r="Q1179" s="164" t="e">
        <f t="shared" si="1193"/>
        <v>#N/A</v>
      </c>
      <c r="R1179" s="164" t="e">
        <f t="shared" si="1193"/>
        <v>#N/A</v>
      </c>
      <c r="S1179" s="164" t="e">
        <f t="shared" si="1193"/>
        <v>#N/A</v>
      </c>
      <c r="T1179" s="164" t="e">
        <f t="shared" si="1193"/>
        <v>#N/A</v>
      </c>
      <c r="U1179" s="164" t="e">
        <f t="shared" si="1193"/>
        <v>#N/A</v>
      </c>
      <c r="V1179" s="135" t="e">
        <f t="shared" si="1193"/>
        <v>#N/A</v>
      </c>
      <c r="W1179" s="135" t="e">
        <f t="shared" si="1193"/>
        <v>#N/A</v>
      </c>
      <c r="X1179" s="135" t="e">
        <f t="shared" si="1193"/>
        <v>#N/A</v>
      </c>
      <c r="Y1179" s="135" t="e">
        <f t="shared" si="1193"/>
        <v>#N/A</v>
      </c>
      <c r="Z1179" s="135" t="e">
        <f t="shared" si="1193"/>
        <v>#N/A</v>
      </c>
      <c r="AA1179" s="135" t="e">
        <f t="shared" si="1193"/>
        <v>#N/A</v>
      </c>
      <c r="AB1179" s="135" t="e">
        <f t="shared" si="1193"/>
        <v>#N/A</v>
      </c>
    </row>
    <row r="1180" spans="1:28" ht="15.5">
      <c r="A1180" s="29" t="s">
        <v>193</v>
      </c>
      <c r="B1180" s="30" t="str">
        <f t="shared" si="0"/>
        <v>PhilippinesPiddig</v>
      </c>
      <c r="C1180" s="29" t="s">
        <v>30</v>
      </c>
      <c r="D1180" s="30" t="s">
        <v>215</v>
      </c>
      <c r="E1180" s="120">
        <v>0.24180099999999999</v>
      </c>
      <c r="F1180" s="181">
        <v>4.4331767000000001E-2</v>
      </c>
      <c r="G1180" s="181">
        <v>8.4988602999999996E-2</v>
      </c>
      <c r="H1180" s="181">
        <v>0.170442387</v>
      </c>
      <c r="I1180" s="120">
        <v>0.331069</v>
      </c>
      <c r="J1180" s="28" t="s">
        <v>1649</v>
      </c>
      <c r="K1180" s="135" t="e">
        <f t="shared" ref="K1180:AB1180" si="1194">NA()</f>
        <v>#N/A</v>
      </c>
      <c r="L1180" s="135" t="e">
        <f t="shared" si="1194"/>
        <v>#N/A</v>
      </c>
      <c r="M1180" s="164" t="e">
        <f t="shared" si="1194"/>
        <v>#N/A</v>
      </c>
      <c r="N1180" s="164" t="e">
        <f t="shared" si="1194"/>
        <v>#N/A</v>
      </c>
      <c r="O1180" s="165" t="e">
        <f t="shared" si="1194"/>
        <v>#N/A</v>
      </c>
      <c r="P1180" s="135" t="e">
        <f t="shared" si="1194"/>
        <v>#N/A</v>
      </c>
      <c r="Q1180" s="164" t="e">
        <f t="shared" si="1194"/>
        <v>#N/A</v>
      </c>
      <c r="R1180" s="164" t="e">
        <f t="shared" si="1194"/>
        <v>#N/A</v>
      </c>
      <c r="S1180" s="164" t="e">
        <f t="shared" si="1194"/>
        <v>#N/A</v>
      </c>
      <c r="T1180" s="164" t="e">
        <f t="shared" si="1194"/>
        <v>#N/A</v>
      </c>
      <c r="U1180" s="164" t="e">
        <f t="shared" si="1194"/>
        <v>#N/A</v>
      </c>
      <c r="V1180" s="135" t="e">
        <f t="shared" si="1194"/>
        <v>#N/A</v>
      </c>
      <c r="W1180" s="135" t="e">
        <f t="shared" si="1194"/>
        <v>#N/A</v>
      </c>
      <c r="X1180" s="135" t="e">
        <f t="shared" si="1194"/>
        <v>#N/A</v>
      </c>
      <c r="Y1180" s="135" t="e">
        <f t="shared" si="1194"/>
        <v>#N/A</v>
      </c>
      <c r="Z1180" s="135" t="e">
        <f t="shared" si="1194"/>
        <v>#N/A</v>
      </c>
      <c r="AA1180" s="135" t="e">
        <f t="shared" si="1194"/>
        <v>#N/A</v>
      </c>
      <c r="AB1180" s="135" t="e">
        <f t="shared" si="1194"/>
        <v>#N/A</v>
      </c>
    </row>
    <row r="1181" spans="1:28" ht="15.5">
      <c r="A1181" s="29" t="s">
        <v>193</v>
      </c>
      <c r="B1181" s="30" t="str">
        <f t="shared" si="0"/>
        <v>PhilippinesPidigan</v>
      </c>
      <c r="C1181" s="29" t="s">
        <v>30</v>
      </c>
      <c r="D1181" s="30" t="s">
        <v>1480</v>
      </c>
      <c r="E1181" s="120">
        <v>0.24333199999999999</v>
      </c>
      <c r="F1181" s="181">
        <v>4.7271235000000002E-2</v>
      </c>
      <c r="G1181" s="181">
        <v>8.6007386000000005E-2</v>
      </c>
      <c r="H1181" s="181">
        <v>0.17808781300000001</v>
      </c>
      <c r="I1181" s="120">
        <v>0.32162499999999999</v>
      </c>
      <c r="J1181" s="28" t="s">
        <v>1649</v>
      </c>
      <c r="K1181" s="135" t="e">
        <f t="shared" ref="K1181:AB1181" si="1195">NA()</f>
        <v>#N/A</v>
      </c>
      <c r="L1181" s="135" t="e">
        <f t="shared" si="1195"/>
        <v>#N/A</v>
      </c>
      <c r="M1181" s="164" t="e">
        <f t="shared" si="1195"/>
        <v>#N/A</v>
      </c>
      <c r="N1181" s="164" t="e">
        <f t="shared" si="1195"/>
        <v>#N/A</v>
      </c>
      <c r="O1181" s="165" t="e">
        <f t="shared" si="1195"/>
        <v>#N/A</v>
      </c>
      <c r="P1181" s="135" t="e">
        <f t="shared" si="1195"/>
        <v>#N/A</v>
      </c>
      <c r="Q1181" s="164" t="e">
        <f t="shared" si="1195"/>
        <v>#N/A</v>
      </c>
      <c r="R1181" s="164" t="e">
        <f t="shared" si="1195"/>
        <v>#N/A</v>
      </c>
      <c r="S1181" s="164" t="e">
        <f t="shared" si="1195"/>
        <v>#N/A</v>
      </c>
      <c r="T1181" s="164" t="e">
        <f t="shared" si="1195"/>
        <v>#N/A</v>
      </c>
      <c r="U1181" s="164" t="e">
        <f t="shared" si="1195"/>
        <v>#N/A</v>
      </c>
      <c r="V1181" s="135" t="e">
        <f t="shared" si="1195"/>
        <v>#N/A</v>
      </c>
      <c r="W1181" s="135" t="e">
        <f t="shared" si="1195"/>
        <v>#N/A</v>
      </c>
      <c r="X1181" s="135" t="e">
        <f t="shared" si="1195"/>
        <v>#N/A</v>
      </c>
      <c r="Y1181" s="135" t="e">
        <f t="shared" si="1195"/>
        <v>#N/A</v>
      </c>
      <c r="Z1181" s="135" t="e">
        <f t="shared" si="1195"/>
        <v>#N/A</v>
      </c>
      <c r="AA1181" s="135" t="e">
        <f t="shared" si="1195"/>
        <v>#N/A</v>
      </c>
      <c r="AB1181" s="135" t="e">
        <f t="shared" si="1195"/>
        <v>#N/A</v>
      </c>
    </row>
    <row r="1182" spans="1:28" ht="15.5">
      <c r="A1182" s="29" t="s">
        <v>193</v>
      </c>
      <c r="B1182" s="30" t="str">
        <f t="shared" si="0"/>
        <v>PhilippinesPigkawayan</v>
      </c>
      <c r="C1182" s="29" t="s">
        <v>30</v>
      </c>
      <c r="D1182" s="30" t="s">
        <v>1390</v>
      </c>
      <c r="E1182" s="120">
        <v>0.25170700000000001</v>
      </c>
      <c r="F1182" s="181">
        <v>5.1530032000000003E-2</v>
      </c>
      <c r="G1182" s="181">
        <v>9.9272412000000004E-2</v>
      </c>
      <c r="H1182" s="181">
        <v>0.18906820799999999</v>
      </c>
      <c r="I1182" s="120">
        <v>0.30552699999999999</v>
      </c>
      <c r="J1182" s="28" t="s">
        <v>1649</v>
      </c>
      <c r="K1182" s="135" t="e">
        <f t="shared" ref="K1182:AB1182" si="1196">NA()</f>
        <v>#N/A</v>
      </c>
      <c r="L1182" s="135" t="e">
        <f t="shared" si="1196"/>
        <v>#N/A</v>
      </c>
      <c r="M1182" s="164" t="e">
        <f t="shared" si="1196"/>
        <v>#N/A</v>
      </c>
      <c r="N1182" s="164" t="e">
        <f t="shared" si="1196"/>
        <v>#N/A</v>
      </c>
      <c r="O1182" s="165" t="e">
        <f t="shared" si="1196"/>
        <v>#N/A</v>
      </c>
      <c r="P1182" s="135" t="e">
        <f t="shared" si="1196"/>
        <v>#N/A</v>
      </c>
      <c r="Q1182" s="164" t="e">
        <f t="shared" si="1196"/>
        <v>#N/A</v>
      </c>
      <c r="R1182" s="164" t="e">
        <f t="shared" si="1196"/>
        <v>#N/A</v>
      </c>
      <c r="S1182" s="164" t="e">
        <f t="shared" si="1196"/>
        <v>#N/A</v>
      </c>
      <c r="T1182" s="164" t="e">
        <f t="shared" si="1196"/>
        <v>#N/A</v>
      </c>
      <c r="U1182" s="164" t="e">
        <f t="shared" si="1196"/>
        <v>#N/A</v>
      </c>
      <c r="V1182" s="135" t="e">
        <f t="shared" si="1196"/>
        <v>#N/A</v>
      </c>
      <c r="W1182" s="135" t="e">
        <f t="shared" si="1196"/>
        <v>#N/A</v>
      </c>
      <c r="X1182" s="135" t="e">
        <f t="shared" si="1196"/>
        <v>#N/A</v>
      </c>
      <c r="Y1182" s="135" t="e">
        <f t="shared" si="1196"/>
        <v>#N/A</v>
      </c>
      <c r="Z1182" s="135" t="e">
        <f t="shared" si="1196"/>
        <v>#N/A</v>
      </c>
      <c r="AA1182" s="135" t="e">
        <f t="shared" si="1196"/>
        <v>#N/A</v>
      </c>
      <c r="AB1182" s="135" t="e">
        <f t="shared" si="1196"/>
        <v>#N/A</v>
      </c>
    </row>
    <row r="1183" spans="1:28" ht="15.5">
      <c r="A1183" s="29" t="s">
        <v>193</v>
      </c>
      <c r="B1183" s="30" t="str">
        <f t="shared" si="0"/>
        <v>PhilippinesPikit</v>
      </c>
      <c r="C1183" s="29" t="s">
        <v>30</v>
      </c>
      <c r="D1183" s="30" t="s">
        <v>1391</v>
      </c>
      <c r="E1183" s="120">
        <v>0.26824500000000001</v>
      </c>
      <c r="F1183" s="181">
        <v>5.5976069000000003E-2</v>
      </c>
      <c r="G1183" s="181">
        <v>0.111524789</v>
      </c>
      <c r="H1183" s="181">
        <v>0.213013384</v>
      </c>
      <c r="I1183" s="120">
        <v>0.276507</v>
      </c>
      <c r="J1183" s="28" t="s">
        <v>1649</v>
      </c>
      <c r="K1183" s="135" t="e">
        <f t="shared" ref="K1183:AB1183" si="1197">NA()</f>
        <v>#N/A</v>
      </c>
      <c r="L1183" s="135" t="e">
        <f t="shared" si="1197"/>
        <v>#N/A</v>
      </c>
      <c r="M1183" s="164" t="e">
        <f t="shared" si="1197"/>
        <v>#N/A</v>
      </c>
      <c r="N1183" s="164" t="e">
        <f t="shared" si="1197"/>
        <v>#N/A</v>
      </c>
      <c r="O1183" s="165" t="e">
        <f t="shared" si="1197"/>
        <v>#N/A</v>
      </c>
      <c r="P1183" s="135" t="e">
        <f t="shared" si="1197"/>
        <v>#N/A</v>
      </c>
      <c r="Q1183" s="164" t="e">
        <f t="shared" si="1197"/>
        <v>#N/A</v>
      </c>
      <c r="R1183" s="164" t="e">
        <f t="shared" si="1197"/>
        <v>#N/A</v>
      </c>
      <c r="S1183" s="164" t="e">
        <f t="shared" si="1197"/>
        <v>#N/A</v>
      </c>
      <c r="T1183" s="164" t="e">
        <f t="shared" si="1197"/>
        <v>#N/A</v>
      </c>
      <c r="U1183" s="164" t="e">
        <f t="shared" si="1197"/>
        <v>#N/A</v>
      </c>
      <c r="V1183" s="135" t="e">
        <f t="shared" si="1197"/>
        <v>#N/A</v>
      </c>
      <c r="W1183" s="135" t="e">
        <f t="shared" si="1197"/>
        <v>#N/A</v>
      </c>
      <c r="X1183" s="135" t="e">
        <f t="shared" si="1197"/>
        <v>#N/A</v>
      </c>
      <c r="Y1183" s="135" t="e">
        <f t="shared" si="1197"/>
        <v>#N/A</v>
      </c>
      <c r="Z1183" s="135" t="e">
        <f t="shared" si="1197"/>
        <v>#N/A</v>
      </c>
      <c r="AA1183" s="135" t="e">
        <f t="shared" si="1197"/>
        <v>#N/A</v>
      </c>
      <c r="AB1183" s="135" t="e">
        <f t="shared" si="1197"/>
        <v>#N/A</v>
      </c>
    </row>
    <row r="1184" spans="1:28" ht="15.5">
      <c r="A1184" s="29" t="s">
        <v>193</v>
      </c>
      <c r="B1184" s="30" t="str">
        <f t="shared" si="0"/>
        <v>PhilippinesPila</v>
      </c>
      <c r="C1184" s="29" t="s">
        <v>30</v>
      </c>
      <c r="D1184" s="30" t="s">
        <v>620</v>
      </c>
      <c r="E1184" s="120">
        <v>0.25890400000000002</v>
      </c>
      <c r="F1184" s="181">
        <v>4.8658752E-2</v>
      </c>
      <c r="G1184" s="181">
        <v>9.5169918000000006E-2</v>
      </c>
      <c r="H1184" s="181">
        <v>0.182823281</v>
      </c>
      <c r="I1184" s="120">
        <v>0.30750300000000003</v>
      </c>
      <c r="J1184" s="28" t="s">
        <v>1649</v>
      </c>
      <c r="K1184" s="135" t="e">
        <f t="shared" ref="K1184:AB1184" si="1198">NA()</f>
        <v>#N/A</v>
      </c>
      <c r="L1184" s="135" t="e">
        <f t="shared" si="1198"/>
        <v>#N/A</v>
      </c>
      <c r="M1184" s="164" t="e">
        <f t="shared" si="1198"/>
        <v>#N/A</v>
      </c>
      <c r="N1184" s="164" t="e">
        <f t="shared" si="1198"/>
        <v>#N/A</v>
      </c>
      <c r="O1184" s="165" t="e">
        <f t="shared" si="1198"/>
        <v>#N/A</v>
      </c>
      <c r="P1184" s="135" t="e">
        <f t="shared" si="1198"/>
        <v>#N/A</v>
      </c>
      <c r="Q1184" s="164" t="e">
        <f t="shared" si="1198"/>
        <v>#N/A</v>
      </c>
      <c r="R1184" s="164" t="e">
        <f t="shared" si="1198"/>
        <v>#N/A</v>
      </c>
      <c r="S1184" s="164" t="e">
        <f t="shared" si="1198"/>
        <v>#N/A</v>
      </c>
      <c r="T1184" s="164" t="e">
        <f t="shared" si="1198"/>
        <v>#N/A</v>
      </c>
      <c r="U1184" s="164" t="e">
        <f t="shared" si="1198"/>
        <v>#N/A</v>
      </c>
      <c r="V1184" s="135" t="e">
        <f t="shared" si="1198"/>
        <v>#N/A</v>
      </c>
      <c r="W1184" s="135" t="e">
        <f t="shared" si="1198"/>
        <v>#N/A</v>
      </c>
      <c r="X1184" s="135" t="e">
        <f t="shared" si="1198"/>
        <v>#N/A</v>
      </c>
      <c r="Y1184" s="135" t="e">
        <f t="shared" si="1198"/>
        <v>#N/A</v>
      </c>
      <c r="Z1184" s="135" t="e">
        <f t="shared" si="1198"/>
        <v>#N/A</v>
      </c>
      <c r="AA1184" s="135" t="e">
        <f t="shared" si="1198"/>
        <v>#N/A</v>
      </c>
      <c r="AB1184" s="135" t="e">
        <f t="shared" si="1198"/>
        <v>#N/A</v>
      </c>
    </row>
    <row r="1185" spans="1:28" ht="15.5">
      <c r="A1185" s="29" t="s">
        <v>193</v>
      </c>
      <c r="B1185" s="30" t="str">
        <f t="shared" si="0"/>
        <v>PhilippinesPilar</v>
      </c>
      <c r="C1185" s="29" t="s">
        <v>30</v>
      </c>
      <c r="D1185" s="30" t="s">
        <v>429</v>
      </c>
      <c r="E1185" s="120">
        <v>0.23697099999999999</v>
      </c>
      <c r="F1185" s="181">
        <v>5.5882258999999997E-2</v>
      </c>
      <c r="G1185" s="181">
        <v>0.105793028</v>
      </c>
      <c r="H1185" s="181">
        <v>0.18949380800000001</v>
      </c>
      <c r="I1185" s="120">
        <v>0.30127599999999999</v>
      </c>
      <c r="J1185" s="28" t="s">
        <v>1649</v>
      </c>
      <c r="K1185" s="135" t="e">
        <f t="shared" ref="K1185:AB1185" si="1199">NA()</f>
        <v>#N/A</v>
      </c>
      <c r="L1185" s="135" t="e">
        <f t="shared" si="1199"/>
        <v>#N/A</v>
      </c>
      <c r="M1185" s="164" t="e">
        <f t="shared" si="1199"/>
        <v>#N/A</v>
      </c>
      <c r="N1185" s="164" t="e">
        <f t="shared" si="1199"/>
        <v>#N/A</v>
      </c>
      <c r="O1185" s="165" t="e">
        <f t="shared" si="1199"/>
        <v>#N/A</v>
      </c>
      <c r="P1185" s="135" t="e">
        <f t="shared" si="1199"/>
        <v>#N/A</v>
      </c>
      <c r="Q1185" s="164" t="e">
        <f t="shared" si="1199"/>
        <v>#N/A</v>
      </c>
      <c r="R1185" s="164" t="e">
        <f t="shared" si="1199"/>
        <v>#N/A</v>
      </c>
      <c r="S1185" s="164" t="e">
        <f t="shared" si="1199"/>
        <v>#N/A</v>
      </c>
      <c r="T1185" s="164" t="e">
        <f t="shared" si="1199"/>
        <v>#N/A</v>
      </c>
      <c r="U1185" s="164" t="e">
        <f t="shared" si="1199"/>
        <v>#N/A</v>
      </c>
      <c r="V1185" s="135" t="e">
        <f t="shared" si="1199"/>
        <v>#N/A</v>
      </c>
      <c r="W1185" s="135" t="e">
        <f t="shared" si="1199"/>
        <v>#N/A</v>
      </c>
      <c r="X1185" s="135" t="e">
        <f t="shared" si="1199"/>
        <v>#N/A</v>
      </c>
      <c r="Y1185" s="135" t="e">
        <f t="shared" si="1199"/>
        <v>#N/A</v>
      </c>
      <c r="Z1185" s="135" t="e">
        <f t="shared" si="1199"/>
        <v>#N/A</v>
      </c>
      <c r="AA1185" s="135" t="e">
        <f t="shared" si="1199"/>
        <v>#N/A</v>
      </c>
      <c r="AB1185" s="135" t="e">
        <f t="shared" si="1199"/>
        <v>#N/A</v>
      </c>
    </row>
    <row r="1186" spans="1:28" ht="15.5">
      <c r="A1186" s="29" t="s">
        <v>193</v>
      </c>
      <c r="B1186" s="30" t="str">
        <f t="shared" si="0"/>
        <v>PhilippinesPili (Capital)</v>
      </c>
      <c r="C1186" s="29" t="s">
        <v>30</v>
      </c>
      <c r="D1186" s="30" t="s">
        <v>737</v>
      </c>
      <c r="E1186" s="120">
        <v>0.24199000000000001</v>
      </c>
      <c r="F1186" s="181">
        <v>5.7501814999999998E-2</v>
      </c>
      <c r="G1186" s="181">
        <v>0.10883913100000001</v>
      </c>
      <c r="H1186" s="181">
        <v>0.195477134</v>
      </c>
      <c r="I1186" s="120">
        <v>0.28852499999999998</v>
      </c>
      <c r="J1186" s="28" t="s">
        <v>1649</v>
      </c>
      <c r="K1186" s="135" t="e">
        <f t="shared" ref="K1186:AB1186" si="1200">NA()</f>
        <v>#N/A</v>
      </c>
      <c r="L1186" s="135" t="e">
        <f t="shared" si="1200"/>
        <v>#N/A</v>
      </c>
      <c r="M1186" s="164" t="e">
        <f t="shared" si="1200"/>
        <v>#N/A</v>
      </c>
      <c r="N1186" s="164" t="e">
        <f t="shared" si="1200"/>
        <v>#N/A</v>
      </c>
      <c r="O1186" s="165" t="e">
        <f t="shared" si="1200"/>
        <v>#N/A</v>
      </c>
      <c r="P1186" s="135" t="e">
        <f t="shared" si="1200"/>
        <v>#N/A</v>
      </c>
      <c r="Q1186" s="164" t="e">
        <f t="shared" si="1200"/>
        <v>#N/A</v>
      </c>
      <c r="R1186" s="164" t="e">
        <f t="shared" si="1200"/>
        <v>#N/A</v>
      </c>
      <c r="S1186" s="164" t="e">
        <f t="shared" si="1200"/>
        <v>#N/A</v>
      </c>
      <c r="T1186" s="164" t="e">
        <f t="shared" si="1200"/>
        <v>#N/A</v>
      </c>
      <c r="U1186" s="164" t="e">
        <f t="shared" si="1200"/>
        <v>#N/A</v>
      </c>
      <c r="V1186" s="135" t="e">
        <f t="shared" si="1200"/>
        <v>#N/A</v>
      </c>
      <c r="W1186" s="135" t="e">
        <f t="shared" si="1200"/>
        <v>#N/A</v>
      </c>
      <c r="X1186" s="135" t="e">
        <f t="shared" si="1200"/>
        <v>#N/A</v>
      </c>
      <c r="Y1186" s="135" t="e">
        <f t="shared" si="1200"/>
        <v>#N/A</v>
      </c>
      <c r="Z1186" s="135" t="e">
        <f t="shared" si="1200"/>
        <v>#N/A</v>
      </c>
      <c r="AA1186" s="135" t="e">
        <f t="shared" si="1200"/>
        <v>#N/A</v>
      </c>
      <c r="AB1186" s="135" t="e">
        <f t="shared" si="1200"/>
        <v>#N/A</v>
      </c>
    </row>
    <row r="1187" spans="1:28" ht="15.5">
      <c r="A1187" s="29" t="s">
        <v>193</v>
      </c>
      <c r="B1187" s="30" t="str">
        <f t="shared" si="0"/>
        <v>PhilippinesPililla</v>
      </c>
      <c r="C1187" s="29" t="s">
        <v>30</v>
      </c>
      <c r="D1187" s="30" t="s">
        <v>671</v>
      </c>
      <c r="E1187" s="120">
        <v>0.25922699999999999</v>
      </c>
      <c r="F1187" s="181">
        <v>5.3215454000000002E-2</v>
      </c>
      <c r="G1187" s="181">
        <v>0.10211072</v>
      </c>
      <c r="H1187" s="181">
        <v>0.19679997499999999</v>
      </c>
      <c r="I1187" s="120">
        <v>0.308168</v>
      </c>
      <c r="J1187" s="28" t="s">
        <v>1649</v>
      </c>
      <c r="K1187" s="135" t="e">
        <f t="shared" ref="K1187:AB1187" si="1201">NA()</f>
        <v>#N/A</v>
      </c>
      <c r="L1187" s="135" t="e">
        <f t="shared" si="1201"/>
        <v>#N/A</v>
      </c>
      <c r="M1187" s="164" t="e">
        <f t="shared" si="1201"/>
        <v>#N/A</v>
      </c>
      <c r="N1187" s="164" t="e">
        <f t="shared" si="1201"/>
        <v>#N/A</v>
      </c>
      <c r="O1187" s="165" t="e">
        <f t="shared" si="1201"/>
        <v>#N/A</v>
      </c>
      <c r="P1187" s="135" t="e">
        <f t="shared" si="1201"/>
        <v>#N/A</v>
      </c>
      <c r="Q1187" s="164" t="e">
        <f t="shared" si="1201"/>
        <v>#N/A</v>
      </c>
      <c r="R1187" s="164" t="e">
        <f t="shared" si="1201"/>
        <v>#N/A</v>
      </c>
      <c r="S1187" s="164" t="e">
        <f t="shared" si="1201"/>
        <v>#N/A</v>
      </c>
      <c r="T1187" s="164" t="e">
        <f t="shared" si="1201"/>
        <v>#N/A</v>
      </c>
      <c r="U1187" s="164" t="e">
        <f t="shared" si="1201"/>
        <v>#N/A</v>
      </c>
      <c r="V1187" s="135" t="e">
        <f t="shared" si="1201"/>
        <v>#N/A</v>
      </c>
      <c r="W1187" s="135" t="e">
        <f t="shared" si="1201"/>
        <v>#N/A</v>
      </c>
      <c r="X1187" s="135" t="e">
        <f t="shared" si="1201"/>
        <v>#N/A</v>
      </c>
      <c r="Y1187" s="135" t="e">
        <f t="shared" si="1201"/>
        <v>#N/A</v>
      </c>
      <c r="Z1187" s="135" t="e">
        <f t="shared" si="1201"/>
        <v>#N/A</v>
      </c>
      <c r="AA1187" s="135" t="e">
        <f t="shared" si="1201"/>
        <v>#N/A</v>
      </c>
      <c r="AB1187" s="135" t="e">
        <f t="shared" si="1201"/>
        <v>#N/A</v>
      </c>
    </row>
    <row r="1188" spans="1:28" ht="15.5">
      <c r="A1188" s="29" t="s">
        <v>193</v>
      </c>
      <c r="B1188" s="30" t="str">
        <f t="shared" si="0"/>
        <v>PhilippinesPinabacdao</v>
      </c>
      <c r="C1188" s="29" t="s">
        <v>30</v>
      </c>
      <c r="D1188" s="30" t="s">
        <v>1091</v>
      </c>
      <c r="E1188" s="120">
        <v>0.22709799999999999</v>
      </c>
      <c r="F1188" s="181">
        <v>5.8788078000000001E-2</v>
      </c>
      <c r="G1188" s="181">
        <v>0.113138286</v>
      </c>
      <c r="H1188" s="181">
        <v>0.206552707</v>
      </c>
      <c r="I1188" s="120">
        <v>0.29262500000000002</v>
      </c>
      <c r="J1188" s="28" t="s">
        <v>1649</v>
      </c>
      <c r="K1188" s="135" t="e">
        <f t="shared" ref="K1188:AB1188" si="1202">NA()</f>
        <v>#N/A</v>
      </c>
      <c r="L1188" s="135" t="e">
        <f t="shared" si="1202"/>
        <v>#N/A</v>
      </c>
      <c r="M1188" s="164" t="e">
        <f t="shared" si="1202"/>
        <v>#N/A</v>
      </c>
      <c r="N1188" s="164" t="e">
        <f t="shared" si="1202"/>
        <v>#N/A</v>
      </c>
      <c r="O1188" s="165" t="e">
        <f t="shared" si="1202"/>
        <v>#N/A</v>
      </c>
      <c r="P1188" s="135" t="e">
        <f t="shared" si="1202"/>
        <v>#N/A</v>
      </c>
      <c r="Q1188" s="164" t="e">
        <f t="shared" si="1202"/>
        <v>#N/A</v>
      </c>
      <c r="R1188" s="164" t="e">
        <f t="shared" si="1202"/>
        <v>#N/A</v>
      </c>
      <c r="S1188" s="164" t="e">
        <f t="shared" si="1202"/>
        <v>#N/A</v>
      </c>
      <c r="T1188" s="164" t="e">
        <f t="shared" si="1202"/>
        <v>#N/A</v>
      </c>
      <c r="U1188" s="164" t="e">
        <f t="shared" si="1202"/>
        <v>#N/A</v>
      </c>
      <c r="V1188" s="135" t="e">
        <f t="shared" si="1202"/>
        <v>#N/A</v>
      </c>
      <c r="W1188" s="135" t="e">
        <f t="shared" si="1202"/>
        <v>#N/A</v>
      </c>
      <c r="X1188" s="135" t="e">
        <f t="shared" si="1202"/>
        <v>#N/A</v>
      </c>
      <c r="Y1188" s="135" t="e">
        <f t="shared" si="1202"/>
        <v>#N/A</v>
      </c>
      <c r="Z1188" s="135" t="e">
        <f t="shared" si="1202"/>
        <v>#N/A</v>
      </c>
      <c r="AA1188" s="135" t="e">
        <f t="shared" si="1202"/>
        <v>#N/A</v>
      </c>
      <c r="AB1188" s="135" t="e">
        <f t="shared" si="1202"/>
        <v>#N/A</v>
      </c>
    </row>
    <row r="1189" spans="1:28" ht="15.5">
      <c r="A1189" s="29" t="s">
        <v>193</v>
      </c>
      <c r="B1189" s="30" t="str">
        <f t="shared" si="0"/>
        <v>PhilippinesPinamalayan</v>
      </c>
      <c r="C1189" s="29" t="s">
        <v>30</v>
      </c>
      <c r="D1189" s="30" t="s">
        <v>1789</v>
      </c>
      <c r="E1189" s="120">
        <v>0.24490600000000001</v>
      </c>
      <c r="F1189" s="181">
        <v>5.4333194000000001E-2</v>
      </c>
      <c r="G1189" s="181">
        <v>0.105660771</v>
      </c>
      <c r="H1189" s="181">
        <v>0.189458293</v>
      </c>
      <c r="I1189" s="120">
        <v>0.29572300000000001</v>
      </c>
      <c r="J1189" s="28" t="s">
        <v>1649</v>
      </c>
      <c r="K1189" s="135" t="e">
        <f t="shared" ref="K1189:AB1189" si="1203">NA()</f>
        <v>#N/A</v>
      </c>
      <c r="L1189" s="135" t="e">
        <f t="shared" si="1203"/>
        <v>#N/A</v>
      </c>
      <c r="M1189" s="164" t="e">
        <f t="shared" si="1203"/>
        <v>#N/A</v>
      </c>
      <c r="N1189" s="164" t="e">
        <f t="shared" si="1203"/>
        <v>#N/A</v>
      </c>
      <c r="O1189" s="165" t="e">
        <f t="shared" si="1203"/>
        <v>#N/A</v>
      </c>
      <c r="P1189" s="135" t="e">
        <f t="shared" si="1203"/>
        <v>#N/A</v>
      </c>
      <c r="Q1189" s="164" t="e">
        <f t="shared" si="1203"/>
        <v>#N/A</v>
      </c>
      <c r="R1189" s="164" t="e">
        <f t="shared" si="1203"/>
        <v>#N/A</v>
      </c>
      <c r="S1189" s="164" t="e">
        <f t="shared" si="1203"/>
        <v>#N/A</v>
      </c>
      <c r="T1189" s="164" t="e">
        <f t="shared" si="1203"/>
        <v>#N/A</v>
      </c>
      <c r="U1189" s="164" t="e">
        <f t="shared" si="1203"/>
        <v>#N/A</v>
      </c>
      <c r="V1189" s="135" t="e">
        <f t="shared" si="1203"/>
        <v>#N/A</v>
      </c>
      <c r="W1189" s="135" t="e">
        <f t="shared" si="1203"/>
        <v>#N/A</v>
      </c>
      <c r="X1189" s="135" t="e">
        <f t="shared" si="1203"/>
        <v>#N/A</v>
      </c>
      <c r="Y1189" s="135" t="e">
        <f t="shared" si="1203"/>
        <v>#N/A</v>
      </c>
      <c r="Z1189" s="135" t="e">
        <f t="shared" si="1203"/>
        <v>#N/A</v>
      </c>
      <c r="AA1189" s="135" t="e">
        <f t="shared" si="1203"/>
        <v>#N/A</v>
      </c>
      <c r="AB1189" s="135" t="e">
        <f t="shared" si="1203"/>
        <v>#N/A</v>
      </c>
    </row>
    <row r="1190" spans="1:28" ht="15.5">
      <c r="A1190" s="29" t="s">
        <v>193</v>
      </c>
      <c r="B1190" s="30" t="str">
        <f t="shared" si="0"/>
        <v>PhilippinesPinamungahan</v>
      </c>
      <c r="C1190" s="29" t="s">
        <v>30</v>
      </c>
      <c r="D1190" s="30" t="s">
        <v>973</v>
      </c>
      <c r="E1190" s="120">
        <v>0.235767</v>
      </c>
      <c r="F1190" s="181">
        <v>5.3763930000000001E-2</v>
      </c>
      <c r="G1190" s="181">
        <v>0.102433477</v>
      </c>
      <c r="H1190" s="181">
        <v>0.19194905600000001</v>
      </c>
      <c r="I1190" s="120">
        <v>0.29279100000000002</v>
      </c>
      <c r="J1190" s="28" t="s">
        <v>1649</v>
      </c>
      <c r="K1190" s="135" t="e">
        <f t="shared" ref="K1190:AB1190" si="1204">NA()</f>
        <v>#N/A</v>
      </c>
      <c r="L1190" s="135" t="e">
        <f t="shared" si="1204"/>
        <v>#N/A</v>
      </c>
      <c r="M1190" s="164" t="e">
        <f t="shared" si="1204"/>
        <v>#N/A</v>
      </c>
      <c r="N1190" s="164" t="e">
        <f t="shared" si="1204"/>
        <v>#N/A</v>
      </c>
      <c r="O1190" s="165" t="e">
        <f t="shared" si="1204"/>
        <v>#N/A</v>
      </c>
      <c r="P1190" s="135" t="e">
        <f t="shared" si="1204"/>
        <v>#N/A</v>
      </c>
      <c r="Q1190" s="164" t="e">
        <f t="shared" si="1204"/>
        <v>#N/A</v>
      </c>
      <c r="R1190" s="164" t="e">
        <f t="shared" si="1204"/>
        <v>#N/A</v>
      </c>
      <c r="S1190" s="164" t="e">
        <f t="shared" si="1204"/>
        <v>#N/A</v>
      </c>
      <c r="T1190" s="164" t="e">
        <f t="shared" si="1204"/>
        <v>#N/A</v>
      </c>
      <c r="U1190" s="164" t="e">
        <f t="shared" si="1204"/>
        <v>#N/A</v>
      </c>
      <c r="V1190" s="135" t="e">
        <f t="shared" si="1204"/>
        <v>#N/A</v>
      </c>
      <c r="W1190" s="135" t="e">
        <f t="shared" si="1204"/>
        <v>#N/A</v>
      </c>
      <c r="X1190" s="135" t="e">
        <f t="shared" si="1204"/>
        <v>#N/A</v>
      </c>
      <c r="Y1190" s="135" t="e">
        <f t="shared" si="1204"/>
        <v>#N/A</v>
      </c>
      <c r="Z1190" s="135" t="e">
        <f t="shared" si="1204"/>
        <v>#N/A</v>
      </c>
      <c r="AA1190" s="135" t="e">
        <f t="shared" si="1204"/>
        <v>#N/A</v>
      </c>
      <c r="AB1190" s="135" t="e">
        <f t="shared" si="1204"/>
        <v>#N/A</v>
      </c>
    </row>
    <row r="1191" spans="1:28" ht="15.5">
      <c r="A1191" s="29" t="s">
        <v>193</v>
      </c>
      <c r="B1191" s="30" t="str">
        <f t="shared" si="0"/>
        <v>PhilippinesPiñan (New Piñan)</v>
      </c>
      <c r="C1191" s="29" t="s">
        <v>30</v>
      </c>
      <c r="D1191" s="30" t="s">
        <v>1140</v>
      </c>
      <c r="E1191" s="120">
        <v>0.23456199999999999</v>
      </c>
      <c r="F1191" s="181">
        <v>4.8707900999999998E-2</v>
      </c>
      <c r="G1191" s="181">
        <v>9.6423788999999996E-2</v>
      </c>
      <c r="H1191" s="181">
        <v>0.18605227899999999</v>
      </c>
      <c r="I1191" s="120">
        <v>0.31739499999999998</v>
      </c>
      <c r="J1191" s="28" t="s">
        <v>1649</v>
      </c>
      <c r="K1191" s="135" t="e">
        <f t="shared" ref="K1191:AB1191" si="1205">NA()</f>
        <v>#N/A</v>
      </c>
      <c r="L1191" s="135" t="e">
        <f t="shared" si="1205"/>
        <v>#N/A</v>
      </c>
      <c r="M1191" s="164" t="e">
        <f t="shared" si="1205"/>
        <v>#N/A</v>
      </c>
      <c r="N1191" s="164" t="e">
        <f t="shared" si="1205"/>
        <v>#N/A</v>
      </c>
      <c r="O1191" s="165" t="e">
        <f t="shared" si="1205"/>
        <v>#N/A</v>
      </c>
      <c r="P1191" s="135" t="e">
        <f t="shared" si="1205"/>
        <v>#N/A</v>
      </c>
      <c r="Q1191" s="164" t="e">
        <f t="shared" si="1205"/>
        <v>#N/A</v>
      </c>
      <c r="R1191" s="164" t="e">
        <f t="shared" si="1205"/>
        <v>#N/A</v>
      </c>
      <c r="S1191" s="164" t="e">
        <f t="shared" si="1205"/>
        <v>#N/A</v>
      </c>
      <c r="T1191" s="164" t="e">
        <f t="shared" si="1205"/>
        <v>#N/A</v>
      </c>
      <c r="U1191" s="164" t="e">
        <f t="shared" si="1205"/>
        <v>#N/A</v>
      </c>
      <c r="V1191" s="135" t="e">
        <f t="shared" si="1205"/>
        <v>#N/A</v>
      </c>
      <c r="W1191" s="135" t="e">
        <f t="shared" si="1205"/>
        <v>#N/A</v>
      </c>
      <c r="X1191" s="135" t="e">
        <f t="shared" si="1205"/>
        <v>#N/A</v>
      </c>
      <c r="Y1191" s="135" t="e">
        <f t="shared" si="1205"/>
        <v>#N/A</v>
      </c>
      <c r="Z1191" s="135" t="e">
        <f t="shared" si="1205"/>
        <v>#N/A</v>
      </c>
      <c r="AA1191" s="135" t="e">
        <f t="shared" si="1205"/>
        <v>#N/A</v>
      </c>
      <c r="AB1191" s="135" t="e">
        <f t="shared" si="1205"/>
        <v>#N/A</v>
      </c>
    </row>
    <row r="1192" spans="1:28" ht="15.5">
      <c r="A1192" s="29" t="s">
        <v>193</v>
      </c>
      <c r="B1192" s="30" t="str">
        <f t="shared" si="0"/>
        <v>PhilippinesPinili</v>
      </c>
      <c r="C1192" s="29" t="s">
        <v>30</v>
      </c>
      <c r="D1192" s="30" t="s">
        <v>216</v>
      </c>
      <c r="E1192" s="120">
        <v>0.245896</v>
      </c>
      <c r="F1192" s="181">
        <v>4.6531792000000002E-2</v>
      </c>
      <c r="G1192" s="181">
        <v>8.9595376000000004E-2</v>
      </c>
      <c r="H1192" s="181">
        <v>0.17225433500000001</v>
      </c>
      <c r="I1192" s="120">
        <v>0.340694</v>
      </c>
      <c r="J1192" s="28" t="s">
        <v>1649</v>
      </c>
      <c r="K1192" s="135" t="e">
        <f t="shared" ref="K1192:AB1192" si="1206">NA()</f>
        <v>#N/A</v>
      </c>
      <c r="L1192" s="135" t="e">
        <f t="shared" si="1206"/>
        <v>#N/A</v>
      </c>
      <c r="M1192" s="164" t="e">
        <f t="shared" si="1206"/>
        <v>#N/A</v>
      </c>
      <c r="N1192" s="164" t="e">
        <f t="shared" si="1206"/>
        <v>#N/A</v>
      </c>
      <c r="O1192" s="165" t="e">
        <f t="shared" si="1206"/>
        <v>#N/A</v>
      </c>
      <c r="P1192" s="135" t="e">
        <f t="shared" si="1206"/>
        <v>#N/A</v>
      </c>
      <c r="Q1192" s="164" t="e">
        <f t="shared" si="1206"/>
        <v>#N/A</v>
      </c>
      <c r="R1192" s="164" t="e">
        <f t="shared" si="1206"/>
        <v>#N/A</v>
      </c>
      <c r="S1192" s="164" t="e">
        <f t="shared" si="1206"/>
        <v>#N/A</v>
      </c>
      <c r="T1192" s="164" t="e">
        <f t="shared" si="1206"/>
        <v>#N/A</v>
      </c>
      <c r="U1192" s="164" t="e">
        <f t="shared" si="1206"/>
        <v>#N/A</v>
      </c>
      <c r="V1192" s="135" t="e">
        <f t="shared" si="1206"/>
        <v>#N/A</v>
      </c>
      <c r="W1192" s="135" t="e">
        <f t="shared" si="1206"/>
        <v>#N/A</v>
      </c>
      <c r="X1192" s="135" t="e">
        <f t="shared" si="1206"/>
        <v>#N/A</v>
      </c>
      <c r="Y1192" s="135" t="e">
        <f t="shared" si="1206"/>
        <v>#N/A</v>
      </c>
      <c r="Z1192" s="135" t="e">
        <f t="shared" si="1206"/>
        <v>#N/A</v>
      </c>
      <c r="AA1192" s="135" t="e">
        <f t="shared" si="1206"/>
        <v>#N/A</v>
      </c>
      <c r="AB1192" s="135" t="e">
        <f t="shared" si="1206"/>
        <v>#N/A</v>
      </c>
    </row>
    <row r="1193" spans="1:28" ht="15.5">
      <c r="A1193" s="29" t="s">
        <v>193</v>
      </c>
      <c r="B1193" s="30" t="str">
        <f t="shared" si="0"/>
        <v>PhilippinesPintuyan</v>
      </c>
      <c r="C1193" s="29" t="s">
        <v>30</v>
      </c>
      <c r="D1193" s="30" t="s">
        <v>1114</v>
      </c>
      <c r="E1193" s="120">
        <v>0.23397100000000001</v>
      </c>
      <c r="F1193" s="181">
        <v>5.2615509999999997E-2</v>
      </c>
      <c r="G1193" s="181">
        <v>0.104111541</v>
      </c>
      <c r="H1193" s="181">
        <v>0.183492774</v>
      </c>
      <c r="I1193" s="120">
        <v>0.311419</v>
      </c>
      <c r="J1193" s="28" t="s">
        <v>1649</v>
      </c>
      <c r="K1193" s="135" t="e">
        <f t="shared" ref="K1193:AB1193" si="1207">NA()</f>
        <v>#N/A</v>
      </c>
      <c r="L1193" s="135" t="e">
        <f t="shared" si="1207"/>
        <v>#N/A</v>
      </c>
      <c r="M1193" s="164" t="e">
        <f t="shared" si="1207"/>
        <v>#N/A</v>
      </c>
      <c r="N1193" s="164" t="e">
        <f t="shared" si="1207"/>
        <v>#N/A</v>
      </c>
      <c r="O1193" s="165" t="e">
        <f t="shared" si="1207"/>
        <v>#N/A</v>
      </c>
      <c r="P1193" s="135" t="e">
        <f t="shared" si="1207"/>
        <v>#N/A</v>
      </c>
      <c r="Q1193" s="164" t="e">
        <f t="shared" si="1207"/>
        <v>#N/A</v>
      </c>
      <c r="R1193" s="164" t="e">
        <f t="shared" si="1207"/>
        <v>#N/A</v>
      </c>
      <c r="S1193" s="164" t="e">
        <f t="shared" si="1207"/>
        <v>#N/A</v>
      </c>
      <c r="T1193" s="164" t="e">
        <f t="shared" si="1207"/>
        <v>#N/A</v>
      </c>
      <c r="U1193" s="164" t="e">
        <f t="shared" si="1207"/>
        <v>#N/A</v>
      </c>
      <c r="V1193" s="135" t="e">
        <f t="shared" si="1207"/>
        <v>#N/A</v>
      </c>
      <c r="W1193" s="135" t="e">
        <f t="shared" si="1207"/>
        <v>#N/A</v>
      </c>
      <c r="X1193" s="135" t="e">
        <f t="shared" si="1207"/>
        <v>#N/A</v>
      </c>
      <c r="Y1193" s="135" t="e">
        <f t="shared" si="1207"/>
        <v>#N/A</v>
      </c>
      <c r="Z1193" s="135" t="e">
        <f t="shared" si="1207"/>
        <v>#N/A</v>
      </c>
      <c r="AA1193" s="135" t="e">
        <f t="shared" si="1207"/>
        <v>#N/A</v>
      </c>
      <c r="AB1193" s="135" t="e">
        <f t="shared" si="1207"/>
        <v>#N/A</v>
      </c>
    </row>
    <row r="1194" spans="1:28" ht="15.5">
      <c r="A1194" s="29" t="s">
        <v>193</v>
      </c>
      <c r="B1194" s="30" t="str">
        <f t="shared" si="0"/>
        <v>PhilippinesPinukpuk</v>
      </c>
      <c r="C1194" s="29" t="s">
        <v>30</v>
      </c>
      <c r="D1194" s="30" t="s">
        <v>1520</v>
      </c>
      <c r="E1194" s="120">
        <v>0.234872</v>
      </c>
      <c r="F1194" s="181">
        <v>5.7515768000000002E-2</v>
      </c>
      <c r="G1194" s="181">
        <v>0.105351902</v>
      </c>
      <c r="H1194" s="181">
        <v>0.19577843</v>
      </c>
      <c r="I1194" s="120">
        <v>0.31290200000000001</v>
      </c>
      <c r="J1194" s="28" t="s">
        <v>1649</v>
      </c>
      <c r="K1194" s="135" t="e">
        <f t="shared" ref="K1194:AB1194" si="1208">NA()</f>
        <v>#N/A</v>
      </c>
      <c r="L1194" s="135" t="e">
        <f t="shared" si="1208"/>
        <v>#N/A</v>
      </c>
      <c r="M1194" s="164" t="e">
        <f t="shared" si="1208"/>
        <v>#N/A</v>
      </c>
      <c r="N1194" s="164" t="e">
        <f t="shared" si="1208"/>
        <v>#N/A</v>
      </c>
      <c r="O1194" s="165" t="e">
        <f t="shared" si="1208"/>
        <v>#N/A</v>
      </c>
      <c r="P1194" s="135" t="e">
        <f t="shared" si="1208"/>
        <v>#N/A</v>
      </c>
      <c r="Q1194" s="164" t="e">
        <f t="shared" si="1208"/>
        <v>#N/A</v>
      </c>
      <c r="R1194" s="164" t="e">
        <f t="shared" si="1208"/>
        <v>#N/A</v>
      </c>
      <c r="S1194" s="164" t="e">
        <f t="shared" si="1208"/>
        <v>#N/A</v>
      </c>
      <c r="T1194" s="164" t="e">
        <f t="shared" si="1208"/>
        <v>#N/A</v>
      </c>
      <c r="U1194" s="164" t="e">
        <f t="shared" si="1208"/>
        <v>#N/A</v>
      </c>
      <c r="V1194" s="135" t="e">
        <f t="shared" si="1208"/>
        <v>#N/A</v>
      </c>
      <c r="W1194" s="135" t="e">
        <f t="shared" si="1208"/>
        <v>#N/A</v>
      </c>
      <c r="X1194" s="135" t="e">
        <f t="shared" si="1208"/>
        <v>#N/A</v>
      </c>
      <c r="Y1194" s="135" t="e">
        <f t="shared" si="1208"/>
        <v>#N/A</v>
      </c>
      <c r="Z1194" s="135" t="e">
        <f t="shared" si="1208"/>
        <v>#N/A</v>
      </c>
      <c r="AA1194" s="135" t="e">
        <f t="shared" si="1208"/>
        <v>#N/A</v>
      </c>
      <c r="AB1194" s="135" t="e">
        <f t="shared" si="1208"/>
        <v>#N/A</v>
      </c>
    </row>
    <row r="1195" spans="1:28" ht="15.5">
      <c r="A1195" s="29" t="s">
        <v>193</v>
      </c>
      <c r="B1195" s="30" t="str">
        <f t="shared" si="0"/>
        <v>PhilippinesPio Duran</v>
      </c>
      <c r="C1195" s="29" t="s">
        <v>30</v>
      </c>
      <c r="D1195" s="30" t="s">
        <v>689</v>
      </c>
      <c r="E1195" s="120">
        <v>0.23155500000000001</v>
      </c>
      <c r="F1195" s="181">
        <v>6.3992461E-2</v>
      </c>
      <c r="G1195" s="181">
        <v>0.11727667999999999</v>
      </c>
      <c r="H1195" s="181">
        <v>0.19253421300000001</v>
      </c>
      <c r="I1195" s="120">
        <v>0.27991300000000002</v>
      </c>
      <c r="J1195" s="28" t="s">
        <v>1649</v>
      </c>
      <c r="K1195" s="135" t="e">
        <f t="shared" ref="K1195:AB1195" si="1209">NA()</f>
        <v>#N/A</v>
      </c>
      <c r="L1195" s="135" t="e">
        <f t="shared" si="1209"/>
        <v>#N/A</v>
      </c>
      <c r="M1195" s="164" t="e">
        <f t="shared" si="1209"/>
        <v>#N/A</v>
      </c>
      <c r="N1195" s="164" t="e">
        <f t="shared" si="1209"/>
        <v>#N/A</v>
      </c>
      <c r="O1195" s="165" t="e">
        <f t="shared" si="1209"/>
        <v>#N/A</v>
      </c>
      <c r="P1195" s="135" t="e">
        <f t="shared" si="1209"/>
        <v>#N/A</v>
      </c>
      <c r="Q1195" s="164" t="e">
        <f t="shared" si="1209"/>
        <v>#N/A</v>
      </c>
      <c r="R1195" s="164" t="e">
        <f t="shared" si="1209"/>
        <v>#N/A</v>
      </c>
      <c r="S1195" s="164" t="e">
        <f t="shared" si="1209"/>
        <v>#N/A</v>
      </c>
      <c r="T1195" s="164" t="e">
        <f t="shared" si="1209"/>
        <v>#N/A</v>
      </c>
      <c r="U1195" s="164" t="e">
        <f t="shared" si="1209"/>
        <v>#N/A</v>
      </c>
      <c r="V1195" s="135" t="e">
        <f t="shared" si="1209"/>
        <v>#N/A</v>
      </c>
      <c r="W1195" s="135" t="e">
        <f t="shared" si="1209"/>
        <v>#N/A</v>
      </c>
      <c r="X1195" s="135" t="e">
        <f t="shared" si="1209"/>
        <v>#N/A</v>
      </c>
      <c r="Y1195" s="135" t="e">
        <f t="shared" si="1209"/>
        <v>#N/A</v>
      </c>
      <c r="Z1195" s="135" t="e">
        <f t="shared" si="1209"/>
        <v>#N/A</v>
      </c>
      <c r="AA1195" s="135" t="e">
        <f t="shared" si="1209"/>
        <v>#N/A</v>
      </c>
      <c r="AB1195" s="135" t="e">
        <f t="shared" si="1209"/>
        <v>#N/A</v>
      </c>
    </row>
    <row r="1196" spans="1:28" ht="15.5">
      <c r="A1196" s="29" t="s">
        <v>193</v>
      </c>
      <c r="B1196" s="30" t="str">
        <f t="shared" si="0"/>
        <v>PhilippinesPio V. Corpuz (Limbuhan)</v>
      </c>
      <c r="C1196" s="29" t="s">
        <v>30</v>
      </c>
      <c r="D1196" s="30" t="s">
        <v>773</v>
      </c>
      <c r="E1196" s="120">
        <v>0.20644699999999999</v>
      </c>
      <c r="F1196" s="181">
        <v>6.0251333999999997E-2</v>
      </c>
      <c r="G1196" s="181">
        <v>0.105396798</v>
      </c>
      <c r="H1196" s="181">
        <v>0.16289378600000001</v>
      </c>
      <c r="I1196" s="120">
        <v>0.27289600000000003</v>
      </c>
      <c r="J1196" s="28" t="s">
        <v>1649</v>
      </c>
      <c r="K1196" s="135" t="e">
        <f t="shared" ref="K1196:AB1196" si="1210">NA()</f>
        <v>#N/A</v>
      </c>
      <c r="L1196" s="135" t="e">
        <f t="shared" si="1210"/>
        <v>#N/A</v>
      </c>
      <c r="M1196" s="164" t="e">
        <f t="shared" si="1210"/>
        <v>#N/A</v>
      </c>
      <c r="N1196" s="164" t="e">
        <f t="shared" si="1210"/>
        <v>#N/A</v>
      </c>
      <c r="O1196" s="165" t="e">
        <f t="shared" si="1210"/>
        <v>#N/A</v>
      </c>
      <c r="P1196" s="135" t="e">
        <f t="shared" si="1210"/>
        <v>#N/A</v>
      </c>
      <c r="Q1196" s="164" t="e">
        <f t="shared" si="1210"/>
        <v>#N/A</v>
      </c>
      <c r="R1196" s="164" t="e">
        <f t="shared" si="1210"/>
        <v>#N/A</v>
      </c>
      <c r="S1196" s="164" t="e">
        <f t="shared" si="1210"/>
        <v>#N/A</v>
      </c>
      <c r="T1196" s="164" t="e">
        <f t="shared" si="1210"/>
        <v>#N/A</v>
      </c>
      <c r="U1196" s="164" t="e">
        <f t="shared" si="1210"/>
        <v>#N/A</v>
      </c>
      <c r="V1196" s="135" t="e">
        <f t="shared" si="1210"/>
        <v>#N/A</v>
      </c>
      <c r="W1196" s="135" t="e">
        <f t="shared" si="1210"/>
        <v>#N/A</v>
      </c>
      <c r="X1196" s="135" t="e">
        <f t="shared" si="1210"/>
        <v>#N/A</v>
      </c>
      <c r="Y1196" s="135" t="e">
        <f t="shared" si="1210"/>
        <v>#N/A</v>
      </c>
      <c r="Z1196" s="135" t="e">
        <f t="shared" si="1210"/>
        <v>#N/A</v>
      </c>
      <c r="AA1196" s="135" t="e">
        <f t="shared" si="1210"/>
        <v>#N/A</v>
      </c>
      <c r="AB1196" s="135" t="e">
        <f t="shared" si="1210"/>
        <v>#N/A</v>
      </c>
    </row>
    <row r="1197" spans="1:28" ht="15.5">
      <c r="A1197" s="29" t="s">
        <v>193</v>
      </c>
      <c r="B1197" s="30" t="str">
        <f t="shared" si="0"/>
        <v>PhilippinesPitogo</v>
      </c>
      <c r="C1197" s="29" t="s">
        <v>30</v>
      </c>
      <c r="D1197" s="30" t="s">
        <v>651</v>
      </c>
      <c r="E1197" s="120">
        <v>0.236041</v>
      </c>
      <c r="F1197" s="181">
        <v>5.4557072999999998E-2</v>
      </c>
      <c r="G1197" s="181">
        <v>0.104301462</v>
      </c>
      <c r="H1197" s="181">
        <v>0.18769470399999999</v>
      </c>
      <c r="I1197" s="120">
        <v>0.30202099999999998</v>
      </c>
      <c r="J1197" s="28" t="s">
        <v>1649</v>
      </c>
      <c r="K1197" s="135" t="e">
        <f t="shared" ref="K1197:AB1197" si="1211">NA()</f>
        <v>#N/A</v>
      </c>
      <c r="L1197" s="135" t="e">
        <f t="shared" si="1211"/>
        <v>#N/A</v>
      </c>
      <c r="M1197" s="164" t="e">
        <f t="shared" si="1211"/>
        <v>#N/A</v>
      </c>
      <c r="N1197" s="164" t="e">
        <f t="shared" si="1211"/>
        <v>#N/A</v>
      </c>
      <c r="O1197" s="165" t="e">
        <f t="shared" si="1211"/>
        <v>#N/A</v>
      </c>
      <c r="P1197" s="135" t="e">
        <f t="shared" si="1211"/>
        <v>#N/A</v>
      </c>
      <c r="Q1197" s="164" t="e">
        <f t="shared" si="1211"/>
        <v>#N/A</v>
      </c>
      <c r="R1197" s="164" t="e">
        <f t="shared" si="1211"/>
        <v>#N/A</v>
      </c>
      <c r="S1197" s="164" t="e">
        <f t="shared" si="1211"/>
        <v>#N/A</v>
      </c>
      <c r="T1197" s="164" t="e">
        <f t="shared" si="1211"/>
        <v>#N/A</v>
      </c>
      <c r="U1197" s="164" t="e">
        <f t="shared" si="1211"/>
        <v>#N/A</v>
      </c>
      <c r="V1197" s="135" t="e">
        <f t="shared" si="1211"/>
        <v>#N/A</v>
      </c>
      <c r="W1197" s="135" t="e">
        <f t="shared" si="1211"/>
        <v>#N/A</v>
      </c>
      <c r="X1197" s="135" t="e">
        <f t="shared" si="1211"/>
        <v>#N/A</v>
      </c>
      <c r="Y1197" s="135" t="e">
        <f t="shared" si="1211"/>
        <v>#N/A</v>
      </c>
      <c r="Z1197" s="135" t="e">
        <f t="shared" si="1211"/>
        <v>#N/A</v>
      </c>
      <c r="AA1197" s="135" t="e">
        <f t="shared" si="1211"/>
        <v>#N/A</v>
      </c>
      <c r="AB1197" s="135" t="e">
        <f t="shared" si="1211"/>
        <v>#N/A</v>
      </c>
    </row>
    <row r="1198" spans="1:28" ht="15.5">
      <c r="A1198" s="29" t="s">
        <v>193</v>
      </c>
      <c r="B1198" s="30" t="str">
        <f t="shared" si="0"/>
        <v>PhilippinesPlacer</v>
      </c>
      <c r="C1198" s="29" t="s">
        <v>30</v>
      </c>
      <c r="D1198" s="30" t="s">
        <v>774</v>
      </c>
      <c r="E1198" s="120">
        <v>0.22023599999999999</v>
      </c>
      <c r="F1198" s="181">
        <v>6.4266763000000005E-2</v>
      </c>
      <c r="G1198" s="181">
        <v>0.110721177</v>
      </c>
      <c r="H1198" s="181">
        <v>0.17490352100000001</v>
      </c>
      <c r="I1198" s="120">
        <v>0.27346799999999999</v>
      </c>
      <c r="J1198" s="28" t="s">
        <v>1649</v>
      </c>
      <c r="K1198" s="135" t="e">
        <f t="shared" ref="K1198:AB1198" si="1212">NA()</f>
        <v>#N/A</v>
      </c>
      <c r="L1198" s="135" t="e">
        <f t="shared" si="1212"/>
        <v>#N/A</v>
      </c>
      <c r="M1198" s="164" t="e">
        <f t="shared" si="1212"/>
        <v>#N/A</v>
      </c>
      <c r="N1198" s="164" t="e">
        <f t="shared" si="1212"/>
        <v>#N/A</v>
      </c>
      <c r="O1198" s="165" t="e">
        <f t="shared" si="1212"/>
        <v>#N/A</v>
      </c>
      <c r="P1198" s="135" t="e">
        <f t="shared" si="1212"/>
        <v>#N/A</v>
      </c>
      <c r="Q1198" s="164" t="e">
        <f t="shared" si="1212"/>
        <v>#N/A</v>
      </c>
      <c r="R1198" s="164" t="e">
        <f t="shared" si="1212"/>
        <v>#N/A</v>
      </c>
      <c r="S1198" s="164" t="e">
        <f t="shared" si="1212"/>
        <v>#N/A</v>
      </c>
      <c r="T1198" s="164" t="e">
        <f t="shared" si="1212"/>
        <v>#N/A</v>
      </c>
      <c r="U1198" s="164" t="e">
        <f t="shared" si="1212"/>
        <v>#N/A</v>
      </c>
      <c r="V1198" s="135" t="e">
        <f t="shared" si="1212"/>
        <v>#N/A</v>
      </c>
      <c r="W1198" s="135" t="e">
        <f t="shared" si="1212"/>
        <v>#N/A</v>
      </c>
      <c r="X1198" s="135" t="e">
        <f t="shared" si="1212"/>
        <v>#N/A</v>
      </c>
      <c r="Y1198" s="135" t="e">
        <f t="shared" si="1212"/>
        <v>#N/A</v>
      </c>
      <c r="Z1198" s="135" t="e">
        <f t="shared" si="1212"/>
        <v>#N/A</v>
      </c>
      <c r="AA1198" s="135" t="e">
        <f t="shared" si="1212"/>
        <v>#N/A</v>
      </c>
      <c r="AB1198" s="135" t="e">
        <f t="shared" si="1212"/>
        <v>#N/A</v>
      </c>
    </row>
    <row r="1199" spans="1:28" ht="15.5">
      <c r="A1199" s="29" t="s">
        <v>193</v>
      </c>
      <c r="B1199" s="30" t="str">
        <f t="shared" si="0"/>
        <v>PhilippinesPlaridel</v>
      </c>
      <c r="C1199" s="29" t="s">
        <v>30</v>
      </c>
      <c r="D1199" s="30" t="s">
        <v>447</v>
      </c>
      <c r="E1199" s="120">
        <v>0.26216699999999998</v>
      </c>
      <c r="F1199" s="181">
        <v>4.6384165999999998E-2</v>
      </c>
      <c r="G1199" s="181">
        <v>9.3110886000000004E-2</v>
      </c>
      <c r="H1199" s="181">
        <v>0.18829611800000001</v>
      </c>
      <c r="I1199" s="120">
        <v>0.32436599999999999</v>
      </c>
      <c r="J1199" s="28" t="s">
        <v>1649</v>
      </c>
      <c r="K1199" s="135" t="e">
        <f t="shared" ref="K1199:AB1199" si="1213">NA()</f>
        <v>#N/A</v>
      </c>
      <c r="L1199" s="135" t="e">
        <f t="shared" si="1213"/>
        <v>#N/A</v>
      </c>
      <c r="M1199" s="164" t="e">
        <f t="shared" si="1213"/>
        <v>#N/A</v>
      </c>
      <c r="N1199" s="164" t="e">
        <f t="shared" si="1213"/>
        <v>#N/A</v>
      </c>
      <c r="O1199" s="165" t="e">
        <f t="shared" si="1213"/>
        <v>#N/A</v>
      </c>
      <c r="P1199" s="135" t="e">
        <f t="shared" si="1213"/>
        <v>#N/A</v>
      </c>
      <c r="Q1199" s="164" t="e">
        <f t="shared" si="1213"/>
        <v>#N/A</v>
      </c>
      <c r="R1199" s="164" t="e">
        <f t="shared" si="1213"/>
        <v>#N/A</v>
      </c>
      <c r="S1199" s="164" t="e">
        <f t="shared" si="1213"/>
        <v>#N/A</v>
      </c>
      <c r="T1199" s="164" t="e">
        <f t="shared" si="1213"/>
        <v>#N/A</v>
      </c>
      <c r="U1199" s="164" t="e">
        <f t="shared" si="1213"/>
        <v>#N/A</v>
      </c>
      <c r="V1199" s="135" t="e">
        <f t="shared" si="1213"/>
        <v>#N/A</v>
      </c>
      <c r="W1199" s="135" t="e">
        <f t="shared" si="1213"/>
        <v>#N/A</v>
      </c>
      <c r="X1199" s="135" t="e">
        <f t="shared" si="1213"/>
        <v>#N/A</v>
      </c>
      <c r="Y1199" s="135" t="e">
        <f t="shared" si="1213"/>
        <v>#N/A</v>
      </c>
      <c r="Z1199" s="135" t="e">
        <f t="shared" si="1213"/>
        <v>#N/A</v>
      </c>
      <c r="AA1199" s="135" t="e">
        <f t="shared" si="1213"/>
        <v>#N/A</v>
      </c>
      <c r="AB1199" s="135" t="e">
        <f t="shared" si="1213"/>
        <v>#N/A</v>
      </c>
    </row>
    <row r="1200" spans="1:28" ht="15.5">
      <c r="A1200" s="29" t="s">
        <v>193</v>
      </c>
      <c r="B1200" s="30" t="str">
        <f t="shared" si="0"/>
        <v>PhilippinesPola</v>
      </c>
      <c r="C1200" s="29" t="s">
        <v>30</v>
      </c>
      <c r="D1200" s="30" t="s">
        <v>1790</v>
      </c>
      <c r="E1200" s="120">
        <v>0.23691000000000001</v>
      </c>
      <c r="F1200" s="181">
        <v>5.3514307999999997E-2</v>
      </c>
      <c r="G1200" s="181">
        <v>0.101351546</v>
      </c>
      <c r="H1200" s="181">
        <v>0.18085934100000001</v>
      </c>
      <c r="I1200" s="120">
        <v>0.30218099999999998</v>
      </c>
      <c r="J1200" s="28" t="s">
        <v>1649</v>
      </c>
      <c r="K1200" s="135" t="e">
        <f t="shared" ref="K1200:AB1200" si="1214">NA()</f>
        <v>#N/A</v>
      </c>
      <c r="L1200" s="135" t="e">
        <f t="shared" si="1214"/>
        <v>#N/A</v>
      </c>
      <c r="M1200" s="164" t="e">
        <f t="shared" si="1214"/>
        <v>#N/A</v>
      </c>
      <c r="N1200" s="164" t="e">
        <f t="shared" si="1214"/>
        <v>#N/A</v>
      </c>
      <c r="O1200" s="165" t="e">
        <f t="shared" si="1214"/>
        <v>#N/A</v>
      </c>
      <c r="P1200" s="135" t="e">
        <f t="shared" si="1214"/>
        <v>#N/A</v>
      </c>
      <c r="Q1200" s="164" t="e">
        <f t="shared" si="1214"/>
        <v>#N/A</v>
      </c>
      <c r="R1200" s="164" t="e">
        <f t="shared" si="1214"/>
        <v>#N/A</v>
      </c>
      <c r="S1200" s="164" t="e">
        <f t="shared" si="1214"/>
        <v>#N/A</v>
      </c>
      <c r="T1200" s="164" t="e">
        <f t="shared" si="1214"/>
        <v>#N/A</v>
      </c>
      <c r="U1200" s="164" t="e">
        <f t="shared" si="1214"/>
        <v>#N/A</v>
      </c>
      <c r="V1200" s="135" t="e">
        <f t="shared" si="1214"/>
        <v>#N/A</v>
      </c>
      <c r="W1200" s="135" t="e">
        <f t="shared" si="1214"/>
        <v>#N/A</v>
      </c>
      <c r="X1200" s="135" t="e">
        <f t="shared" si="1214"/>
        <v>#N/A</v>
      </c>
      <c r="Y1200" s="135" t="e">
        <f t="shared" si="1214"/>
        <v>#N/A</v>
      </c>
      <c r="Z1200" s="135" t="e">
        <f t="shared" si="1214"/>
        <v>#N/A</v>
      </c>
      <c r="AA1200" s="135" t="e">
        <f t="shared" si="1214"/>
        <v>#N/A</v>
      </c>
      <c r="AB1200" s="135" t="e">
        <f t="shared" si="1214"/>
        <v>#N/A</v>
      </c>
    </row>
    <row r="1201" spans="1:28" ht="15.5">
      <c r="A1201" s="29" t="s">
        <v>193</v>
      </c>
      <c r="B1201" s="30" t="str">
        <f t="shared" si="0"/>
        <v>PhilippinesPolanco</v>
      </c>
      <c r="C1201" s="29" t="s">
        <v>30</v>
      </c>
      <c r="D1201" s="30" t="s">
        <v>1141</v>
      </c>
      <c r="E1201" s="120">
        <v>0.23191100000000001</v>
      </c>
      <c r="F1201" s="181">
        <v>5.4108318000000002E-2</v>
      </c>
      <c r="G1201" s="181">
        <v>0.10168500799999999</v>
      </c>
      <c r="H1201" s="181">
        <v>0.18237730999999999</v>
      </c>
      <c r="I1201" s="120">
        <v>0.30940099999999998</v>
      </c>
      <c r="J1201" s="28" t="s">
        <v>1649</v>
      </c>
      <c r="K1201" s="135" t="e">
        <f t="shared" ref="K1201:AB1201" si="1215">NA()</f>
        <v>#N/A</v>
      </c>
      <c r="L1201" s="135" t="e">
        <f t="shared" si="1215"/>
        <v>#N/A</v>
      </c>
      <c r="M1201" s="164" t="e">
        <f t="shared" si="1215"/>
        <v>#N/A</v>
      </c>
      <c r="N1201" s="164" t="e">
        <f t="shared" si="1215"/>
        <v>#N/A</v>
      </c>
      <c r="O1201" s="165" t="e">
        <f t="shared" si="1215"/>
        <v>#N/A</v>
      </c>
      <c r="P1201" s="135" t="e">
        <f t="shared" si="1215"/>
        <v>#N/A</v>
      </c>
      <c r="Q1201" s="164" t="e">
        <f t="shared" si="1215"/>
        <v>#N/A</v>
      </c>
      <c r="R1201" s="164" t="e">
        <f t="shared" si="1215"/>
        <v>#N/A</v>
      </c>
      <c r="S1201" s="164" t="e">
        <f t="shared" si="1215"/>
        <v>#N/A</v>
      </c>
      <c r="T1201" s="164" t="e">
        <f t="shared" si="1215"/>
        <v>#N/A</v>
      </c>
      <c r="U1201" s="164" t="e">
        <f t="shared" si="1215"/>
        <v>#N/A</v>
      </c>
      <c r="V1201" s="135" t="e">
        <f t="shared" si="1215"/>
        <v>#N/A</v>
      </c>
      <c r="W1201" s="135" t="e">
        <f t="shared" si="1215"/>
        <v>#N/A</v>
      </c>
      <c r="X1201" s="135" t="e">
        <f t="shared" si="1215"/>
        <v>#N/A</v>
      </c>
      <c r="Y1201" s="135" t="e">
        <f t="shared" si="1215"/>
        <v>#N/A</v>
      </c>
      <c r="Z1201" s="135" t="e">
        <f t="shared" si="1215"/>
        <v>#N/A</v>
      </c>
      <c r="AA1201" s="135" t="e">
        <f t="shared" si="1215"/>
        <v>#N/A</v>
      </c>
      <c r="AB1201" s="135" t="e">
        <f t="shared" si="1215"/>
        <v>#N/A</v>
      </c>
    </row>
    <row r="1202" spans="1:28" ht="15.5">
      <c r="A1202" s="29" t="s">
        <v>193</v>
      </c>
      <c r="B1202" s="30" t="str">
        <f t="shared" si="0"/>
        <v>PhilippinesPolangui</v>
      </c>
      <c r="C1202" s="29" t="s">
        <v>30</v>
      </c>
      <c r="D1202" s="30" t="s">
        <v>690</v>
      </c>
      <c r="E1202" s="120">
        <v>0.240147</v>
      </c>
      <c r="F1202" s="181">
        <v>5.8648168000000001E-2</v>
      </c>
      <c r="G1202" s="181">
        <v>0.111186679</v>
      </c>
      <c r="H1202" s="181">
        <v>0.19756067099999999</v>
      </c>
      <c r="I1202" s="120">
        <v>0.29078100000000001</v>
      </c>
      <c r="J1202" s="28" t="s">
        <v>1649</v>
      </c>
      <c r="K1202" s="135" t="e">
        <f t="shared" ref="K1202:AB1202" si="1216">NA()</f>
        <v>#N/A</v>
      </c>
      <c r="L1202" s="135" t="e">
        <f t="shared" si="1216"/>
        <v>#N/A</v>
      </c>
      <c r="M1202" s="164" t="e">
        <f t="shared" si="1216"/>
        <v>#N/A</v>
      </c>
      <c r="N1202" s="164" t="e">
        <f t="shared" si="1216"/>
        <v>#N/A</v>
      </c>
      <c r="O1202" s="165" t="e">
        <f t="shared" si="1216"/>
        <v>#N/A</v>
      </c>
      <c r="P1202" s="135" t="e">
        <f t="shared" si="1216"/>
        <v>#N/A</v>
      </c>
      <c r="Q1202" s="164" t="e">
        <f t="shared" si="1216"/>
        <v>#N/A</v>
      </c>
      <c r="R1202" s="164" t="e">
        <f t="shared" si="1216"/>
        <v>#N/A</v>
      </c>
      <c r="S1202" s="164" t="e">
        <f t="shared" si="1216"/>
        <v>#N/A</v>
      </c>
      <c r="T1202" s="164" t="e">
        <f t="shared" si="1216"/>
        <v>#N/A</v>
      </c>
      <c r="U1202" s="164" t="e">
        <f t="shared" si="1216"/>
        <v>#N/A</v>
      </c>
      <c r="V1202" s="135" t="e">
        <f t="shared" si="1216"/>
        <v>#N/A</v>
      </c>
      <c r="W1202" s="135" t="e">
        <f t="shared" si="1216"/>
        <v>#N/A</v>
      </c>
      <c r="X1202" s="135" t="e">
        <f t="shared" si="1216"/>
        <v>#N/A</v>
      </c>
      <c r="Y1202" s="135" t="e">
        <f t="shared" si="1216"/>
        <v>#N/A</v>
      </c>
      <c r="Z1202" s="135" t="e">
        <f t="shared" si="1216"/>
        <v>#N/A</v>
      </c>
      <c r="AA1202" s="135" t="e">
        <f t="shared" si="1216"/>
        <v>#N/A</v>
      </c>
      <c r="AB1202" s="135" t="e">
        <f t="shared" si="1216"/>
        <v>#N/A</v>
      </c>
    </row>
    <row r="1203" spans="1:28" ht="15.5">
      <c r="A1203" s="29" t="s">
        <v>193</v>
      </c>
      <c r="B1203" s="30" t="str">
        <f t="shared" si="0"/>
        <v>PhilippinesPolillo</v>
      </c>
      <c r="C1203" s="29" t="s">
        <v>30</v>
      </c>
      <c r="D1203" s="30" t="s">
        <v>652</v>
      </c>
      <c r="E1203" s="120">
        <v>0.21591099999999999</v>
      </c>
      <c r="F1203" s="181">
        <v>5.6863513999999997E-2</v>
      </c>
      <c r="G1203" s="181">
        <v>9.4761624000000003E-2</v>
      </c>
      <c r="H1203" s="181">
        <v>0.156301092</v>
      </c>
      <c r="I1203" s="120">
        <v>0.29998000000000002</v>
      </c>
      <c r="J1203" s="28" t="s">
        <v>1649</v>
      </c>
      <c r="K1203" s="135" t="e">
        <f t="shared" ref="K1203:AB1203" si="1217">NA()</f>
        <v>#N/A</v>
      </c>
      <c r="L1203" s="135" t="e">
        <f t="shared" si="1217"/>
        <v>#N/A</v>
      </c>
      <c r="M1203" s="164" t="e">
        <f t="shared" si="1217"/>
        <v>#N/A</v>
      </c>
      <c r="N1203" s="164" t="e">
        <f t="shared" si="1217"/>
        <v>#N/A</v>
      </c>
      <c r="O1203" s="165" t="e">
        <f t="shared" si="1217"/>
        <v>#N/A</v>
      </c>
      <c r="P1203" s="135" t="e">
        <f t="shared" si="1217"/>
        <v>#N/A</v>
      </c>
      <c r="Q1203" s="164" t="e">
        <f t="shared" si="1217"/>
        <v>#N/A</v>
      </c>
      <c r="R1203" s="164" t="e">
        <f t="shared" si="1217"/>
        <v>#N/A</v>
      </c>
      <c r="S1203" s="164" t="e">
        <f t="shared" si="1217"/>
        <v>#N/A</v>
      </c>
      <c r="T1203" s="164" t="e">
        <f t="shared" si="1217"/>
        <v>#N/A</v>
      </c>
      <c r="U1203" s="164" t="e">
        <f t="shared" si="1217"/>
        <v>#N/A</v>
      </c>
      <c r="V1203" s="135" t="e">
        <f t="shared" si="1217"/>
        <v>#N/A</v>
      </c>
      <c r="W1203" s="135" t="e">
        <f t="shared" si="1217"/>
        <v>#N/A</v>
      </c>
      <c r="X1203" s="135" t="e">
        <f t="shared" si="1217"/>
        <v>#N/A</v>
      </c>
      <c r="Y1203" s="135" t="e">
        <f t="shared" si="1217"/>
        <v>#N/A</v>
      </c>
      <c r="Z1203" s="135" t="e">
        <f t="shared" si="1217"/>
        <v>#N/A</v>
      </c>
      <c r="AA1203" s="135" t="e">
        <f t="shared" si="1217"/>
        <v>#N/A</v>
      </c>
      <c r="AB1203" s="135" t="e">
        <f t="shared" si="1217"/>
        <v>#N/A</v>
      </c>
    </row>
    <row r="1204" spans="1:28" ht="15.5">
      <c r="A1204" s="29" t="s">
        <v>193</v>
      </c>
      <c r="B1204" s="30" t="str">
        <f t="shared" si="0"/>
        <v>PhilippinesPolomolok</v>
      </c>
      <c r="C1204" s="29" t="s">
        <v>30</v>
      </c>
      <c r="D1204" s="30" t="s">
        <v>1401</v>
      </c>
      <c r="E1204" s="120">
        <v>0.26008399999999998</v>
      </c>
      <c r="F1204" s="181">
        <v>4.8004771000000002E-2</v>
      </c>
      <c r="G1204" s="181">
        <v>9.5734292999999998E-2</v>
      </c>
      <c r="H1204" s="181">
        <v>0.19133096099999999</v>
      </c>
      <c r="I1204" s="120">
        <v>0.31255899999999998</v>
      </c>
      <c r="J1204" s="28" t="s">
        <v>1649</v>
      </c>
      <c r="K1204" s="135" t="e">
        <f t="shared" ref="K1204:AB1204" si="1218">NA()</f>
        <v>#N/A</v>
      </c>
      <c r="L1204" s="135" t="e">
        <f t="shared" si="1218"/>
        <v>#N/A</v>
      </c>
      <c r="M1204" s="164" t="e">
        <f t="shared" si="1218"/>
        <v>#N/A</v>
      </c>
      <c r="N1204" s="164" t="e">
        <f t="shared" si="1218"/>
        <v>#N/A</v>
      </c>
      <c r="O1204" s="165" t="e">
        <f t="shared" si="1218"/>
        <v>#N/A</v>
      </c>
      <c r="P1204" s="135" t="e">
        <f t="shared" si="1218"/>
        <v>#N/A</v>
      </c>
      <c r="Q1204" s="164" t="e">
        <f t="shared" si="1218"/>
        <v>#N/A</v>
      </c>
      <c r="R1204" s="164" t="e">
        <f t="shared" si="1218"/>
        <v>#N/A</v>
      </c>
      <c r="S1204" s="164" t="e">
        <f t="shared" si="1218"/>
        <v>#N/A</v>
      </c>
      <c r="T1204" s="164" t="e">
        <f t="shared" si="1218"/>
        <v>#N/A</v>
      </c>
      <c r="U1204" s="164" t="e">
        <f t="shared" si="1218"/>
        <v>#N/A</v>
      </c>
      <c r="V1204" s="135" t="e">
        <f t="shared" si="1218"/>
        <v>#N/A</v>
      </c>
      <c r="W1204" s="135" t="e">
        <f t="shared" si="1218"/>
        <v>#N/A</v>
      </c>
      <c r="X1204" s="135" t="e">
        <f t="shared" si="1218"/>
        <v>#N/A</v>
      </c>
      <c r="Y1204" s="135" t="e">
        <f t="shared" si="1218"/>
        <v>#N/A</v>
      </c>
      <c r="Z1204" s="135" t="e">
        <f t="shared" si="1218"/>
        <v>#N/A</v>
      </c>
      <c r="AA1204" s="135" t="e">
        <f t="shared" si="1218"/>
        <v>#N/A</v>
      </c>
      <c r="AB1204" s="135" t="e">
        <f t="shared" si="1218"/>
        <v>#N/A</v>
      </c>
    </row>
    <row r="1205" spans="1:28" ht="15.5">
      <c r="A1205" s="29" t="s">
        <v>193</v>
      </c>
      <c r="B1205" s="30" t="str">
        <f t="shared" si="0"/>
        <v>PhilippinesPontevedra</v>
      </c>
      <c r="C1205" s="29" t="s">
        <v>30</v>
      </c>
      <c r="D1205" s="30" t="s">
        <v>840</v>
      </c>
      <c r="E1205" s="120">
        <v>0.24254800000000001</v>
      </c>
      <c r="F1205" s="181">
        <v>4.9921663999999998E-2</v>
      </c>
      <c r="G1205" s="181">
        <v>9.6730218000000007E-2</v>
      </c>
      <c r="H1205" s="181">
        <v>0.18611512399999999</v>
      </c>
      <c r="I1205" s="120">
        <v>0.321189</v>
      </c>
      <c r="J1205" s="28" t="s">
        <v>1649</v>
      </c>
      <c r="K1205" s="135" t="e">
        <f t="shared" ref="K1205:AB1205" si="1219">NA()</f>
        <v>#N/A</v>
      </c>
      <c r="L1205" s="135" t="e">
        <f t="shared" si="1219"/>
        <v>#N/A</v>
      </c>
      <c r="M1205" s="164" t="e">
        <f t="shared" si="1219"/>
        <v>#N/A</v>
      </c>
      <c r="N1205" s="164" t="e">
        <f t="shared" si="1219"/>
        <v>#N/A</v>
      </c>
      <c r="O1205" s="165" t="e">
        <f t="shared" si="1219"/>
        <v>#N/A</v>
      </c>
      <c r="P1205" s="135" t="e">
        <f t="shared" si="1219"/>
        <v>#N/A</v>
      </c>
      <c r="Q1205" s="164" t="e">
        <f t="shared" si="1219"/>
        <v>#N/A</v>
      </c>
      <c r="R1205" s="164" t="e">
        <f t="shared" si="1219"/>
        <v>#N/A</v>
      </c>
      <c r="S1205" s="164" t="e">
        <f t="shared" si="1219"/>
        <v>#N/A</v>
      </c>
      <c r="T1205" s="164" t="e">
        <f t="shared" si="1219"/>
        <v>#N/A</v>
      </c>
      <c r="U1205" s="164" t="e">
        <f t="shared" si="1219"/>
        <v>#N/A</v>
      </c>
      <c r="V1205" s="135" t="e">
        <f t="shared" si="1219"/>
        <v>#N/A</v>
      </c>
      <c r="W1205" s="135" t="e">
        <f t="shared" si="1219"/>
        <v>#N/A</v>
      </c>
      <c r="X1205" s="135" t="e">
        <f t="shared" si="1219"/>
        <v>#N/A</v>
      </c>
      <c r="Y1205" s="135" t="e">
        <f t="shared" si="1219"/>
        <v>#N/A</v>
      </c>
      <c r="Z1205" s="135" t="e">
        <f t="shared" si="1219"/>
        <v>#N/A</v>
      </c>
      <c r="AA1205" s="135" t="e">
        <f t="shared" si="1219"/>
        <v>#N/A</v>
      </c>
      <c r="AB1205" s="135" t="e">
        <f t="shared" si="1219"/>
        <v>#N/A</v>
      </c>
    </row>
    <row r="1206" spans="1:28" ht="15.5">
      <c r="A1206" s="29" t="s">
        <v>193</v>
      </c>
      <c r="B1206" s="30" t="str">
        <f t="shared" si="0"/>
        <v>PhilippinesPoona Bayabao (Gata)</v>
      </c>
      <c r="C1206" s="29" t="s">
        <v>30</v>
      </c>
      <c r="D1206" s="30" t="s">
        <v>1587</v>
      </c>
      <c r="E1206" s="120">
        <v>0.25667000000000001</v>
      </c>
      <c r="F1206" s="181">
        <v>6.3436360999999997E-2</v>
      </c>
      <c r="G1206" s="181">
        <v>0.109146533</v>
      </c>
      <c r="H1206" s="181">
        <v>0.172447924</v>
      </c>
      <c r="I1206" s="120">
        <v>0.23044000000000001</v>
      </c>
      <c r="J1206" s="28" t="s">
        <v>1649</v>
      </c>
      <c r="K1206" s="135" t="e">
        <f t="shared" ref="K1206:AB1206" si="1220">NA()</f>
        <v>#N/A</v>
      </c>
      <c r="L1206" s="135" t="e">
        <f t="shared" si="1220"/>
        <v>#N/A</v>
      </c>
      <c r="M1206" s="164" t="e">
        <f t="shared" si="1220"/>
        <v>#N/A</v>
      </c>
      <c r="N1206" s="164" t="e">
        <f t="shared" si="1220"/>
        <v>#N/A</v>
      </c>
      <c r="O1206" s="165" t="e">
        <f t="shared" si="1220"/>
        <v>#N/A</v>
      </c>
      <c r="P1206" s="135" t="e">
        <f t="shared" si="1220"/>
        <v>#N/A</v>
      </c>
      <c r="Q1206" s="164" t="e">
        <f t="shared" si="1220"/>
        <v>#N/A</v>
      </c>
      <c r="R1206" s="164" t="e">
        <f t="shared" si="1220"/>
        <v>#N/A</v>
      </c>
      <c r="S1206" s="164" t="e">
        <f t="shared" si="1220"/>
        <v>#N/A</v>
      </c>
      <c r="T1206" s="164" t="e">
        <f t="shared" si="1220"/>
        <v>#N/A</v>
      </c>
      <c r="U1206" s="164" t="e">
        <f t="shared" si="1220"/>
        <v>#N/A</v>
      </c>
      <c r="V1206" s="135" t="e">
        <f t="shared" si="1220"/>
        <v>#N/A</v>
      </c>
      <c r="W1206" s="135" t="e">
        <f t="shared" si="1220"/>
        <v>#N/A</v>
      </c>
      <c r="X1206" s="135" t="e">
        <f t="shared" si="1220"/>
        <v>#N/A</v>
      </c>
      <c r="Y1206" s="135" t="e">
        <f t="shared" si="1220"/>
        <v>#N/A</v>
      </c>
      <c r="Z1206" s="135" t="e">
        <f t="shared" si="1220"/>
        <v>#N/A</v>
      </c>
      <c r="AA1206" s="135" t="e">
        <f t="shared" si="1220"/>
        <v>#N/A</v>
      </c>
      <c r="AB1206" s="135" t="e">
        <f t="shared" si="1220"/>
        <v>#N/A</v>
      </c>
    </row>
    <row r="1207" spans="1:28" ht="15.5">
      <c r="A1207" s="29" t="s">
        <v>193</v>
      </c>
      <c r="B1207" s="30" t="str">
        <f t="shared" si="0"/>
        <v>PhilippinesPoona Piagapo</v>
      </c>
      <c r="C1207" s="29" t="s">
        <v>30</v>
      </c>
      <c r="D1207" s="30" t="s">
        <v>1249</v>
      </c>
      <c r="E1207" s="120">
        <v>0.23954400000000001</v>
      </c>
      <c r="F1207" s="181">
        <v>6.6733289000000001E-2</v>
      </c>
      <c r="G1207" s="181">
        <v>0.125545932</v>
      </c>
      <c r="H1207" s="181">
        <v>0.203197868</v>
      </c>
      <c r="I1207" s="120">
        <v>0.21430199999999999</v>
      </c>
      <c r="J1207" s="28" t="s">
        <v>1649</v>
      </c>
      <c r="K1207" s="135" t="e">
        <f t="shared" ref="K1207:AB1207" si="1221">NA()</f>
        <v>#N/A</v>
      </c>
      <c r="L1207" s="135" t="e">
        <f t="shared" si="1221"/>
        <v>#N/A</v>
      </c>
      <c r="M1207" s="164" t="e">
        <f t="shared" si="1221"/>
        <v>#N/A</v>
      </c>
      <c r="N1207" s="164" t="e">
        <f t="shared" si="1221"/>
        <v>#N/A</v>
      </c>
      <c r="O1207" s="165" t="e">
        <f t="shared" si="1221"/>
        <v>#N/A</v>
      </c>
      <c r="P1207" s="135" t="e">
        <f t="shared" si="1221"/>
        <v>#N/A</v>
      </c>
      <c r="Q1207" s="164" t="e">
        <f t="shared" si="1221"/>
        <v>#N/A</v>
      </c>
      <c r="R1207" s="164" t="e">
        <f t="shared" si="1221"/>
        <v>#N/A</v>
      </c>
      <c r="S1207" s="164" t="e">
        <f t="shared" si="1221"/>
        <v>#N/A</v>
      </c>
      <c r="T1207" s="164" t="e">
        <f t="shared" si="1221"/>
        <v>#N/A</v>
      </c>
      <c r="U1207" s="164" t="e">
        <f t="shared" si="1221"/>
        <v>#N/A</v>
      </c>
      <c r="V1207" s="135" t="e">
        <f t="shared" si="1221"/>
        <v>#N/A</v>
      </c>
      <c r="W1207" s="135" t="e">
        <f t="shared" si="1221"/>
        <v>#N/A</v>
      </c>
      <c r="X1207" s="135" t="e">
        <f t="shared" si="1221"/>
        <v>#N/A</v>
      </c>
      <c r="Y1207" s="135" t="e">
        <f t="shared" si="1221"/>
        <v>#N/A</v>
      </c>
      <c r="Z1207" s="135" t="e">
        <f t="shared" si="1221"/>
        <v>#N/A</v>
      </c>
      <c r="AA1207" s="135" t="e">
        <f t="shared" si="1221"/>
        <v>#N/A</v>
      </c>
      <c r="AB1207" s="135" t="e">
        <f t="shared" si="1221"/>
        <v>#N/A</v>
      </c>
    </row>
    <row r="1208" spans="1:28" ht="15.5">
      <c r="A1208" s="29" t="s">
        <v>193</v>
      </c>
      <c r="B1208" s="30" t="str">
        <f t="shared" si="0"/>
        <v>PhilippinesPorac</v>
      </c>
      <c r="C1208" s="29" t="s">
        <v>30</v>
      </c>
      <c r="D1208" s="30" t="s">
        <v>497</v>
      </c>
      <c r="E1208" s="120">
        <v>0.26901199999999997</v>
      </c>
      <c r="F1208" s="181">
        <v>5.0361389999999999E-2</v>
      </c>
      <c r="G1208" s="181">
        <v>9.8632427999999994E-2</v>
      </c>
      <c r="H1208" s="181">
        <v>0.194209727</v>
      </c>
      <c r="I1208" s="120">
        <v>0.32045899999999999</v>
      </c>
      <c r="J1208" s="28" t="s">
        <v>1649</v>
      </c>
      <c r="K1208" s="135" t="e">
        <f t="shared" ref="K1208:AB1208" si="1222">NA()</f>
        <v>#N/A</v>
      </c>
      <c r="L1208" s="135" t="e">
        <f t="shared" si="1222"/>
        <v>#N/A</v>
      </c>
      <c r="M1208" s="164" t="e">
        <f t="shared" si="1222"/>
        <v>#N/A</v>
      </c>
      <c r="N1208" s="164" t="e">
        <f t="shared" si="1222"/>
        <v>#N/A</v>
      </c>
      <c r="O1208" s="165" t="e">
        <f t="shared" si="1222"/>
        <v>#N/A</v>
      </c>
      <c r="P1208" s="135" t="e">
        <f t="shared" si="1222"/>
        <v>#N/A</v>
      </c>
      <c r="Q1208" s="164" t="e">
        <f t="shared" si="1222"/>
        <v>#N/A</v>
      </c>
      <c r="R1208" s="164" t="e">
        <f t="shared" si="1222"/>
        <v>#N/A</v>
      </c>
      <c r="S1208" s="164" t="e">
        <f t="shared" si="1222"/>
        <v>#N/A</v>
      </c>
      <c r="T1208" s="164" t="e">
        <f t="shared" si="1222"/>
        <v>#N/A</v>
      </c>
      <c r="U1208" s="164" t="e">
        <f t="shared" si="1222"/>
        <v>#N/A</v>
      </c>
      <c r="V1208" s="135" t="e">
        <f t="shared" si="1222"/>
        <v>#N/A</v>
      </c>
      <c r="W1208" s="135" t="e">
        <f t="shared" si="1222"/>
        <v>#N/A</v>
      </c>
      <c r="X1208" s="135" t="e">
        <f t="shared" si="1222"/>
        <v>#N/A</v>
      </c>
      <c r="Y1208" s="135" t="e">
        <f t="shared" si="1222"/>
        <v>#N/A</v>
      </c>
      <c r="Z1208" s="135" t="e">
        <f t="shared" si="1222"/>
        <v>#N/A</v>
      </c>
      <c r="AA1208" s="135" t="e">
        <f t="shared" si="1222"/>
        <v>#N/A</v>
      </c>
      <c r="AB1208" s="135" t="e">
        <f t="shared" si="1222"/>
        <v>#N/A</v>
      </c>
    </row>
    <row r="1209" spans="1:28" ht="15.5">
      <c r="A1209" s="29" t="s">
        <v>193</v>
      </c>
      <c r="B1209" s="30" t="str">
        <f t="shared" si="0"/>
        <v>PhilippinesPoro</v>
      </c>
      <c r="C1209" s="29" t="s">
        <v>30</v>
      </c>
      <c r="D1209" s="30" t="s">
        <v>974</v>
      </c>
      <c r="E1209" s="120">
        <v>0.224139</v>
      </c>
      <c r="F1209" s="181">
        <v>4.8905283000000001E-2</v>
      </c>
      <c r="G1209" s="181">
        <v>9.2733619000000003E-2</v>
      </c>
      <c r="H1209" s="181">
        <v>0.178010471</v>
      </c>
      <c r="I1209" s="120">
        <v>0.31869700000000001</v>
      </c>
      <c r="J1209" s="28" t="s">
        <v>1649</v>
      </c>
      <c r="K1209" s="135" t="e">
        <f t="shared" ref="K1209:AB1209" si="1223">NA()</f>
        <v>#N/A</v>
      </c>
      <c r="L1209" s="135" t="e">
        <f t="shared" si="1223"/>
        <v>#N/A</v>
      </c>
      <c r="M1209" s="164" t="e">
        <f t="shared" si="1223"/>
        <v>#N/A</v>
      </c>
      <c r="N1209" s="164" t="e">
        <f t="shared" si="1223"/>
        <v>#N/A</v>
      </c>
      <c r="O1209" s="165" t="e">
        <f t="shared" si="1223"/>
        <v>#N/A</v>
      </c>
      <c r="P1209" s="135" t="e">
        <f t="shared" si="1223"/>
        <v>#N/A</v>
      </c>
      <c r="Q1209" s="164" t="e">
        <f t="shared" si="1223"/>
        <v>#N/A</v>
      </c>
      <c r="R1209" s="164" t="e">
        <f t="shared" si="1223"/>
        <v>#N/A</v>
      </c>
      <c r="S1209" s="164" t="e">
        <f t="shared" si="1223"/>
        <v>#N/A</v>
      </c>
      <c r="T1209" s="164" t="e">
        <f t="shared" si="1223"/>
        <v>#N/A</v>
      </c>
      <c r="U1209" s="164" t="e">
        <f t="shared" si="1223"/>
        <v>#N/A</v>
      </c>
      <c r="V1209" s="135" t="e">
        <f t="shared" si="1223"/>
        <v>#N/A</v>
      </c>
      <c r="W1209" s="135" t="e">
        <f t="shared" si="1223"/>
        <v>#N/A</v>
      </c>
      <c r="X1209" s="135" t="e">
        <f t="shared" si="1223"/>
        <v>#N/A</v>
      </c>
      <c r="Y1209" s="135" t="e">
        <f t="shared" si="1223"/>
        <v>#N/A</v>
      </c>
      <c r="Z1209" s="135" t="e">
        <f t="shared" si="1223"/>
        <v>#N/A</v>
      </c>
      <c r="AA1209" s="135" t="e">
        <f t="shared" si="1223"/>
        <v>#N/A</v>
      </c>
      <c r="AB1209" s="135" t="e">
        <f t="shared" si="1223"/>
        <v>#N/A</v>
      </c>
    </row>
    <row r="1210" spans="1:28" ht="15.5">
      <c r="A1210" s="29" t="s">
        <v>193</v>
      </c>
      <c r="B1210" s="30" t="str">
        <f t="shared" si="0"/>
        <v>PhilippinesPort Area</v>
      </c>
      <c r="C1210" s="29" t="s">
        <v>30</v>
      </c>
      <c r="D1210" s="30" t="s">
        <v>1441</v>
      </c>
      <c r="E1210" s="120">
        <v>0.26554499999999998</v>
      </c>
      <c r="F1210" s="181">
        <v>4.9534027000000001E-2</v>
      </c>
      <c r="G1210" s="181">
        <v>9.4093674000000002E-2</v>
      </c>
      <c r="H1210" s="181">
        <v>0.180306254</v>
      </c>
      <c r="I1210" s="120">
        <v>0.29239500000000002</v>
      </c>
      <c r="J1210" s="28" t="s">
        <v>1649</v>
      </c>
      <c r="K1210" s="135" t="e">
        <f t="shared" ref="K1210:AB1210" si="1224">NA()</f>
        <v>#N/A</v>
      </c>
      <c r="L1210" s="135" t="e">
        <f t="shared" si="1224"/>
        <v>#N/A</v>
      </c>
      <c r="M1210" s="164" t="e">
        <f t="shared" si="1224"/>
        <v>#N/A</v>
      </c>
      <c r="N1210" s="164" t="e">
        <f t="shared" si="1224"/>
        <v>#N/A</v>
      </c>
      <c r="O1210" s="165" t="e">
        <f t="shared" si="1224"/>
        <v>#N/A</v>
      </c>
      <c r="P1210" s="135" t="e">
        <f t="shared" si="1224"/>
        <v>#N/A</v>
      </c>
      <c r="Q1210" s="164" t="e">
        <f t="shared" si="1224"/>
        <v>#N/A</v>
      </c>
      <c r="R1210" s="164" t="e">
        <f t="shared" si="1224"/>
        <v>#N/A</v>
      </c>
      <c r="S1210" s="164" t="e">
        <f t="shared" si="1224"/>
        <v>#N/A</v>
      </c>
      <c r="T1210" s="164" t="e">
        <f t="shared" si="1224"/>
        <v>#N/A</v>
      </c>
      <c r="U1210" s="164" t="e">
        <f t="shared" si="1224"/>
        <v>#N/A</v>
      </c>
      <c r="V1210" s="135" t="e">
        <f t="shared" si="1224"/>
        <v>#N/A</v>
      </c>
      <c r="W1210" s="135" t="e">
        <f t="shared" si="1224"/>
        <v>#N/A</v>
      </c>
      <c r="X1210" s="135" t="e">
        <f t="shared" si="1224"/>
        <v>#N/A</v>
      </c>
      <c r="Y1210" s="135" t="e">
        <f t="shared" si="1224"/>
        <v>#N/A</v>
      </c>
      <c r="Z1210" s="135" t="e">
        <f t="shared" si="1224"/>
        <v>#N/A</v>
      </c>
      <c r="AA1210" s="135" t="e">
        <f t="shared" si="1224"/>
        <v>#N/A</v>
      </c>
      <c r="AB1210" s="135" t="e">
        <f t="shared" si="1224"/>
        <v>#N/A</v>
      </c>
    </row>
    <row r="1211" spans="1:28" ht="15.5">
      <c r="A1211" s="29" t="s">
        <v>193</v>
      </c>
      <c r="B1211" s="30" t="str">
        <f t="shared" si="0"/>
        <v>PhilippinesPototan</v>
      </c>
      <c r="C1211" s="29" t="s">
        <v>30</v>
      </c>
      <c r="D1211" s="30" t="s">
        <v>879</v>
      </c>
      <c r="E1211" s="120">
        <v>0.24197399999999999</v>
      </c>
      <c r="F1211" s="181">
        <v>4.6316771E-2</v>
      </c>
      <c r="G1211" s="181">
        <v>9.1634473999999994E-2</v>
      </c>
      <c r="H1211" s="181">
        <v>0.18284268000000001</v>
      </c>
      <c r="I1211" s="120">
        <v>0.32734799999999997</v>
      </c>
      <c r="J1211" s="28" t="s">
        <v>1649</v>
      </c>
      <c r="K1211" s="135" t="e">
        <f t="shared" ref="K1211:AB1211" si="1225">NA()</f>
        <v>#N/A</v>
      </c>
      <c r="L1211" s="135" t="e">
        <f t="shared" si="1225"/>
        <v>#N/A</v>
      </c>
      <c r="M1211" s="164" t="e">
        <f t="shared" si="1225"/>
        <v>#N/A</v>
      </c>
      <c r="N1211" s="164" t="e">
        <f t="shared" si="1225"/>
        <v>#N/A</v>
      </c>
      <c r="O1211" s="165" t="e">
        <f t="shared" si="1225"/>
        <v>#N/A</v>
      </c>
      <c r="P1211" s="135" t="e">
        <f t="shared" si="1225"/>
        <v>#N/A</v>
      </c>
      <c r="Q1211" s="164" t="e">
        <f t="shared" si="1225"/>
        <v>#N/A</v>
      </c>
      <c r="R1211" s="164" t="e">
        <f t="shared" si="1225"/>
        <v>#N/A</v>
      </c>
      <c r="S1211" s="164" t="e">
        <f t="shared" si="1225"/>
        <v>#N/A</v>
      </c>
      <c r="T1211" s="164" t="e">
        <f t="shared" si="1225"/>
        <v>#N/A</v>
      </c>
      <c r="U1211" s="164" t="e">
        <f t="shared" si="1225"/>
        <v>#N/A</v>
      </c>
      <c r="V1211" s="135" t="e">
        <f t="shared" si="1225"/>
        <v>#N/A</v>
      </c>
      <c r="W1211" s="135" t="e">
        <f t="shared" si="1225"/>
        <v>#N/A</v>
      </c>
      <c r="X1211" s="135" t="e">
        <f t="shared" si="1225"/>
        <v>#N/A</v>
      </c>
      <c r="Y1211" s="135" t="e">
        <f t="shared" si="1225"/>
        <v>#N/A</v>
      </c>
      <c r="Z1211" s="135" t="e">
        <f t="shared" si="1225"/>
        <v>#N/A</v>
      </c>
      <c r="AA1211" s="135" t="e">
        <f t="shared" si="1225"/>
        <v>#N/A</v>
      </c>
      <c r="AB1211" s="135" t="e">
        <f t="shared" si="1225"/>
        <v>#N/A</v>
      </c>
    </row>
    <row r="1212" spans="1:28" ht="15.5">
      <c r="A1212" s="29" t="s">
        <v>193</v>
      </c>
      <c r="B1212" s="30" t="str">
        <f t="shared" si="0"/>
        <v>PhilippinesPozorrubio</v>
      </c>
      <c r="C1212" s="29" t="s">
        <v>30</v>
      </c>
      <c r="D1212" s="30" t="s">
        <v>307</v>
      </c>
      <c r="E1212" s="120">
        <v>0.25194499999999997</v>
      </c>
      <c r="F1212" s="181">
        <v>4.6323054000000002E-2</v>
      </c>
      <c r="G1212" s="181">
        <v>9.0489541000000007E-2</v>
      </c>
      <c r="H1212" s="181">
        <v>0.180590899</v>
      </c>
      <c r="I1212" s="120">
        <v>0.318324</v>
      </c>
      <c r="J1212" s="28" t="s">
        <v>1649</v>
      </c>
      <c r="K1212" s="135" t="e">
        <f t="shared" ref="K1212:AB1212" si="1226">NA()</f>
        <v>#N/A</v>
      </c>
      <c r="L1212" s="135" t="e">
        <f t="shared" si="1226"/>
        <v>#N/A</v>
      </c>
      <c r="M1212" s="164" t="e">
        <f t="shared" si="1226"/>
        <v>#N/A</v>
      </c>
      <c r="N1212" s="164" t="e">
        <f t="shared" si="1226"/>
        <v>#N/A</v>
      </c>
      <c r="O1212" s="165" t="e">
        <f t="shared" si="1226"/>
        <v>#N/A</v>
      </c>
      <c r="P1212" s="135" t="e">
        <f t="shared" si="1226"/>
        <v>#N/A</v>
      </c>
      <c r="Q1212" s="164" t="e">
        <f t="shared" si="1226"/>
        <v>#N/A</v>
      </c>
      <c r="R1212" s="164" t="e">
        <f t="shared" si="1226"/>
        <v>#N/A</v>
      </c>
      <c r="S1212" s="164" t="e">
        <f t="shared" si="1226"/>
        <v>#N/A</v>
      </c>
      <c r="T1212" s="164" t="e">
        <f t="shared" si="1226"/>
        <v>#N/A</v>
      </c>
      <c r="U1212" s="164" t="e">
        <f t="shared" si="1226"/>
        <v>#N/A</v>
      </c>
      <c r="V1212" s="135" t="e">
        <f t="shared" si="1226"/>
        <v>#N/A</v>
      </c>
      <c r="W1212" s="135" t="e">
        <f t="shared" si="1226"/>
        <v>#N/A</v>
      </c>
      <c r="X1212" s="135" t="e">
        <f t="shared" si="1226"/>
        <v>#N/A</v>
      </c>
      <c r="Y1212" s="135" t="e">
        <f t="shared" si="1226"/>
        <v>#N/A</v>
      </c>
      <c r="Z1212" s="135" t="e">
        <f t="shared" si="1226"/>
        <v>#N/A</v>
      </c>
      <c r="AA1212" s="135" t="e">
        <f t="shared" si="1226"/>
        <v>#N/A</v>
      </c>
      <c r="AB1212" s="135" t="e">
        <f t="shared" si="1226"/>
        <v>#N/A</v>
      </c>
    </row>
    <row r="1213" spans="1:28" ht="15.5">
      <c r="A1213" s="29" t="s">
        <v>193</v>
      </c>
      <c r="B1213" s="30" t="str">
        <f t="shared" si="0"/>
        <v>PhilippinesPres. Carlos P. Garcia (Pitogo)</v>
      </c>
      <c r="C1213" s="29" t="s">
        <v>30</v>
      </c>
      <c r="D1213" s="30" t="s">
        <v>925</v>
      </c>
      <c r="E1213" s="120">
        <v>0.201319</v>
      </c>
      <c r="F1213" s="181">
        <v>6.3795169999999998E-2</v>
      </c>
      <c r="G1213" s="181">
        <v>0.105840041</v>
      </c>
      <c r="H1213" s="181">
        <v>0.15709025500000001</v>
      </c>
      <c r="I1213" s="120">
        <v>0.277445</v>
      </c>
      <c r="J1213" s="28" t="s">
        <v>1649</v>
      </c>
      <c r="K1213" s="135" t="e">
        <f t="shared" ref="K1213:AB1213" si="1227">NA()</f>
        <v>#N/A</v>
      </c>
      <c r="L1213" s="135" t="e">
        <f t="shared" si="1227"/>
        <v>#N/A</v>
      </c>
      <c r="M1213" s="164" t="e">
        <f t="shared" si="1227"/>
        <v>#N/A</v>
      </c>
      <c r="N1213" s="164" t="e">
        <f t="shared" si="1227"/>
        <v>#N/A</v>
      </c>
      <c r="O1213" s="165" t="e">
        <f t="shared" si="1227"/>
        <v>#N/A</v>
      </c>
      <c r="P1213" s="135" t="e">
        <f t="shared" si="1227"/>
        <v>#N/A</v>
      </c>
      <c r="Q1213" s="164" t="e">
        <f t="shared" si="1227"/>
        <v>#N/A</v>
      </c>
      <c r="R1213" s="164" t="e">
        <f t="shared" si="1227"/>
        <v>#N/A</v>
      </c>
      <c r="S1213" s="164" t="e">
        <f t="shared" si="1227"/>
        <v>#N/A</v>
      </c>
      <c r="T1213" s="164" t="e">
        <f t="shared" si="1227"/>
        <v>#N/A</v>
      </c>
      <c r="U1213" s="164" t="e">
        <f t="shared" si="1227"/>
        <v>#N/A</v>
      </c>
      <c r="V1213" s="135" t="e">
        <f t="shared" si="1227"/>
        <v>#N/A</v>
      </c>
      <c r="W1213" s="135" t="e">
        <f t="shared" si="1227"/>
        <v>#N/A</v>
      </c>
      <c r="X1213" s="135" t="e">
        <f t="shared" si="1227"/>
        <v>#N/A</v>
      </c>
      <c r="Y1213" s="135" t="e">
        <f t="shared" si="1227"/>
        <v>#N/A</v>
      </c>
      <c r="Z1213" s="135" t="e">
        <f t="shared" si="1227"/>
        <v>#N/A</v>
      </c>
      <c r="AA1213" s="135" t="e">
        <f t="shared" si="1227"/>
        <v>#N/A</v>
      </c>
      <c r="AB1213" s="135" t="e">
        <f t="shared" si="1227"/>
        <v>#N/A</v>
      </c>
    </row>
    <row r="1214" spans="1:28" ht="15.5">
      <c r="A1214" s="29" t="s">
        <v>193</v>
      </c>
      <c r="B1214" s="30" t="str">
        <f t="shared" si="0"/>
        <v>PhilippinesPres. Manuel A. Roxas</v>
      </c>
      <c r="C1214" s="29" t="s">
        <v>30</v>
      </c>
      <c r="D1214" s="30" t="s">
        <v>1142</v>
      </c>
      <c r="E1214" s="120">
        <v>0.21709899999999999</v>
      </c>
      <c r="F1214" s="181">
        <v>6.0041196999999998E-2</v>
      </c>
      <c r="G1214" s="181">
        <v>0.108206393</v>
      </c>
      <c r="H1214" s="181">
        <v>0.181573125</v>
      </c>
      <c r="I1214" s="120">
        <v>0.28082800000000002</v>
      </c>
      <c r="J1214" s="28" t="s">
        <v>1649</v>
      </c>
      <c r="K1214" s="135" t="e">
        <f t="shared" ref="K1214:AB1214" si="1228">NA()</f>
        <v>#N/A</v>
      </c>
      <c r="L1214" s="135" t="e">
        <f t="shared" si="1228"/>
        <v>#N/A</v>
      </c>
      <c r="M1214" s="164" t="e">
        <f t="shared" si="1228"/>
        <v>#N/A</v>
      </c>
      <c r="N1214" s="164" t="e">
        <f t="shared" si="1228"/>
        <v>#N/A</v>
      </c>
      <c r="O1214" s="165" t="e">
        <f t="shared" si="1228"/>
        <v>#N/A</v>
      </c>
      <c r="P1214" s="135" t="e">
        <f t="shared" si="1228"/>
        <v>#N/A</v>
      </c>
      <c r="Q1214" s="164" t="e">
        <f t="shared" si="1228"/>
        <v>#N/A</v>
      </c>
      <c r="R1214" s="164" t="e">
        <f t="shared" si="1228"/>
        <v>#N/A</v>
      </c>
      <c r="S1214" s="164" t="e">
        <f t="shared" si="1228"/>
        <v>#N/A</v>
      </c>
      <c r="T1214" s="164" t="e">
        <f t="shared" si="1228"/>
        <v>#N/A</v>
      </c>
      <c r="U1214" s="164" t="e">
        <f t="shared" si="1228"/>
        <v>#N/A</v>
      </c>
      <c r="V1214" s="135" t="e">
        <f t="shared" si="1228"/>
        <v>#N/A</v>
      </c>
      <c r="W1214" s="135" t="e">
        <f t="shared" si="1228"/>
        <v>#N/A</v>
      </c>
      <c r="X1214" s="135" t="e">
        <f t="shared" si="1228"/>
        <v>#N/A</v>
      </c>
      <c r="Y1214" s="135" t="e">
        <f t="shared" si="1228"/>
        <v>#N/A</v>
      </c>
      <c r="Z1214" s="135" t="e">
        <f t="shared" si="1228"/>
        <v>#N/A</v>
      </c>
      <c r="AA1214" s="135" t="e">
        <f t="shared" si="1228"/>
        <v>#N/A</v>
      </c>
      <c r="AB1214" s="135" t="e">
        <f t="shared" si="1228"/>
        <v>#N/A</v>
      </c>
    </row>
    <row r="1215" spans="1:28" ht="15.5">
      <c r="A1215" s="29" t="s">
        <v>193</v>
      </c>
      <c r="B1215" s="30" t="str">
        <f t="shared" si="0"/>
        <v>PhilippinesPresentacion (Parubcan)</v>
      </c>
      <c r="C1215" s="29" t="s">
        <v>30</v>
      </c>
      <c r="D1215" s="30" t="s">
        <v>738</v>
      </c>
      <c r="E1215" s="120">
        <v>0.212088</v>
      </c>
      <c r="F1215" s="181">
        <v>6.9346541999999997E-2</v>
      </c>
      <c r="G1215" s="181">
        <v>0.11916555500000001</v>
      </c>
      <c r="H1215" s="181">
        <v>0.184701848</v>
      </c>
      <c r="I1215" s="120">
        <v>0.26624100000000001</v>
      </c>
      <c r="J1215" s="28" t="s">
        <v>1649</v>
      </c>
      <c r="K1215" s="135" t="e">
        <f t="shared" ref="K1215:AB1215" si="1229">NA()</f>
        <v>#N/A</v>
      </c>
      <c r="L1215" s="135" t="e">
        <f t="shared" si="1229"/>
        <v>#N/A</v>
      </c>
      <c r="M1215" s="164" t="e">
        <f t="shared" si="1229"/>
        <v>#N/A</v>
      </c>
      <c r="N1215" s="164" t="e">
        <f t="shared" si="1229"/>
        <v>#N/A</v>
      </c>
      <c r="O1215" s="165" t="e">
        <f t="shared" si="1229"/>
        <v>#N/A</v>
      </c>
      <c r="P1215" s="135" t="e">
        <f t="shared" si="1229"/>
        <v>#N/A</v>
      </c>
      <c r="Q1215" s="164" t="e">
        <f t="shared" si="1229"/>
        <v>#N/A</v>
      </c>
      <c r="R1215" s="164" t="e">
        <f t="shared" si="1229"/>
        <v>#N/A</v>
      </c>
      <c r="S1215" s="164" t="e">
        <f t="shared" si="1229"/>
        <v>#N/A</v>
      </c>
      <c r="T1215" s="164" t="e">
        <f t="shared" si="1229"/>
        <v>#N/A</v>
      </c>
      <c r="U1215" s="164" t="e">
        <f t="shared" si="1229"/>
        <v>#N/A</v>
      </c>
      <c r="V1215" s="135" t="e">
        <f t="shared" si="1229"/>
        <v>#N/A</v>
      </c>
      <c r="W1215" s="135" t="e">
        <f t="shared" si="1229"/>
        <v>#N/A</v>
      </c>
      <c r="X1215" s="135" t="e">
        <f t="shared" si="1229"/>
        <v>#N/A</v>
      </c>
      <c r="Y1215" s="135" t="e">
        <f t="shared" si="1229"/>
        <v>#N/A</v>
      </c>
      <c r="Z1215" s="135" t="e">
        <f t="shared" si="1229"/>
        <v>#N/A</v>
      </c>
      <c r="AA1215" s="135" t="e">
        <f t="shared" si="1229"/>
        <v>#N/A</v>
      </c>
      <c r="AB1215" s="135" t="e">
        <f t="shared" si="1229"/>
        <v>#N/A</v>
      </c>
    </row>
    <row r="1216" spans="1:28" ht="15.5">
      <c r="A1216" s="29" t="s">
        <v>193</v>
      </c>
      <c r="B1216" s="30" t="str">
        <f t="shared" si="0"/>
        <v>PhilippinesPresident Quirino</v>
      </c>
      <c r="C1216" s="29" t="s">
        <v>30</v>
      </c>
      <c r="D1216" s="30" t="s">
        <v>1419</v>
      </c>
      <c r="E1216" s="120">
        <v>0.258718</v>
      </c>
      <c r="F1216" s="181">
        <v>5.1366886E-2</v>
      </c>
      <c r="G1216" s="181">
        <v>9.9763330999999997E-2</v>
      </c>
      <c r="H1216" s="181">
        <v>0.19452762800000001</v>
      </c>
      <c r="I1216" s="120">
        <v>0.31551899999999999</v>
      </c>
      <c r="J1216" s="28" t="s">
        <v>1649</v>
      </c>
      <c r="K1216" s="135" t="e">
        <f t="shared" ref="K1216:AB1216" si="1230">NA()</f>
        <v>#N/A</v>
      </c>
      <c r="L1216" s="135" t="e">
        <f t="shared" si="1230"/>
        <v>#N/A</v>
      </c>
      <c r="M1216" s="164" t="e">
        <f t="shared" si="1230"/>
        <v>#N/A</v>
      </c>
      <c r="N1216" s="164" t="e">
        <f t="shared" si="1230"/>
        <v>#N/A</v>
      </c>
      <c r="O1216" s="165" t="e">
        <f t="shared" si="1230"/>
        <v>#N/A</v>
      </c>
      <c r="P1216" s="135" t="e">
        <f t="shared" si="1230"/>
        <v>#N/A</v>
      </c>
      <c r="Q1216" s="164" t="e">
        <f t="shared" si="1230"/>
        <v>#N/A</v>
      </c>
      <c r="R1216" s="164" t="e">
        <f t="shared" si="1230"/>
        <v>#N/A</v>
      </c>
      <c r="S1216" s="164" t="e">
        <f t="shared" si="1230"/>
        <v>#N/A</v>
      </c>
      <c r="T1216" s="164" t="e">
        <f t="shared" si="1230"/>
        <v>#N/A</v>
      </c>
      <c r="U1216" s="164" t="e">
        <f t="shared" si="1230"/>
        <v>#N/A</v>
      </c>
      <c r="V1216" s="135" t="e">
        <f t="shared" si="1230"/>
        <v>#N/A</v>
      </c>
      <c r="W1216" s="135" t="e">
        <f t="shared" si="1230"/>
        <v>#N/A</v>
      </c>
      <c r="X1216" s="135" t="e">
        <f t="shared" si="1230"/>
        <v>#N/A</v>
      </c>
      <c r="Y1216" s="135" t="e">
        <f t="shared" si="1230"/>
        <v>#N/A</v>
      </c>
      <c r="Z1216" s="135" t="e">
        <f t="shared" si="1230"/>
        <v>#N/A</v>
      </c>
      <c r="AA1216" s="135" t="e">
        <f t="shared" si="1230"/>
        <v>#N/A</v>
      </c>
      <c r="AB1216" s="135" t="e">
        <f t="shared" si="1230"/>
        <v>#N/A</v>
      </c>
    </row>
    <row r="1217" spans="1:28" ht="15.5">
      <c r="A1217" s="29" t="s">
        <v>193</v>
      </c>
      <c r="B1217" s="30" t="str">
        <f t="shared" si="0"/>
        <v>PhilippinesPresident Roxas</v>
      </c>
      <c r="C1217" s="29" t="s">
        <v>30</v>
      </c>
      <c r="D1217" s="30" t="s">
        <v>841</v>
      </c>
      <c r="E1217" s="120">
        <v>0.23858599999999999</v>
      </c>
      <c r="F1217" s="181">
        <v>5.3643319000000002E-2</v>
      </c>
      <c r="G1217" s="181">
        <v>0.103221965</v>
      </c>
      <c r="H1217" s="181">
        <v>0.19201045899999999</v>
      </c>
      <c r="I1217" s="120">
        <v>0.30617100000000003</v>
      </c>
      <c r="J1217" s="28" t="s">
        <v>1649</v>
      </c>
      <c r="K1217" s="135" t="e">
        <f t="shared" ref="K1217:AB1217" si="1231">NA()</f>
        <v>#N/A</v>
      </c>
      <c r="L1217" s="135" t="e">
        <f t="shared" si="1231"/>
        <v>#N/A</v>
      </c>
      <c r="M1217" s="164" t="e">
        <f t="shared" si="1231"/>
        <v>#N/A</v>
      </c>
      <c r="N1217" s="164" t="e">
        <f t="shared" si="1231"/>
        <v>#N/A</v>
      </c>
      <c r="O1217" s="165" t="e">
        <f t="shared" si="1231"/>
        <v>#N/A</v>
      </c>
      <c r="P1217" s="135" t="e">
        <f t="shared" si="1231"/>
        <v>#N/A</v>
      </c>
      <c r="Q1217" s="164" t="e">
        <f t="shared" si="1231"/>
        <v>#N/A</v>
      </c>
      <c r="R1217" s="164" t="e">
        <f t="shared" si="1231"/>
        <v>#N/A</v>
      </c>
      <c r="S1217" s="164" t="e">
        <f t="shared" si="1231"/>
        <v>#N/A</v>
      </c>
      <c r="T1217" s="164" t="e">
        <f t="shared" si="1231"/>
        <v>#N/A</v>
      </c>
      <c r="U1217" s="164" t="e">
        <f t="shared" si="1231"/>
        <v>#N/A</v>
      </c>
      <c r="V1217" s="135" t="e">
        <f t="shared" si="1231"/>
        <v>#N/A</v>
      </c>
      <c r="W1217" s="135" t="e">
        <f t="shared" si="1231"/>
        <v>#N/A</v>
      </c>
      <c r="X1217" s="135" t="e">
        <f t="shared" si="1231"/>
        <v>#N/A</v>
      </c>
      <c r="Y1217" s="135" t="e">
        <f t="shared" si="1231"/>
        <v>#N/A</v>
      </c>
      <c r="Z1217" s="135" t="e">
        <f t="shared" si="1231"/>
        <v>#N/A</v>
      </c>
      <c r="AA1217" s="135" t="e">
        <f t="shared" si="1231"/>
        <v>#N/A</v>
      </c>
      <c r="AB1217" s="135" t="e">
        <f t="shared" si="1231"/>
        <v>#N/A</v>
      </c>
    </row>
    <row r="1218" spans="1:28" ht="15.5">
      <c r="A1218" s="29" t="s">
        <v>193</v>
      </c>
      <c r="B1218" s="30" t="str">
        <f t="shared" si="0"/>
        <v>PhilippinesPrieto Diaz</v>
      </c>
      <c r="C1218" s="29" t="s">
        <v>30</v>
      </c>
      <c r="D1218" s="30" t="s">
        <v>787</v>
      </c>
      <c r="E1218" s="120">
        <v>0.22386600000000001</v>
      </c>
      <c r="F1218" s="181">
        <v>5.7927101000000002E-2</v>
      </c>
      <c r="G1218" s="181">
        <v>0.103377596</v>
      </c>
      <c r="H1218" s="181">
        <v>0.18474289299999999</v>
      </c>
      <c r="I1218" s="120">
        <v>0.289636</v>
      </c>
      <c r="J1218" s="28" t="s">
        <v>1649</v>
      </c>
      <c r="K1218" s="135" t="e">
        <f t="shared" ref="K1218:AB1218" si="1232">NA()</f>
        <v>#N/A</v>
      </c>
      <c r="L1218" s="135" t="e">
        <f t="shared" si="1232"/>
        <v>#N/A</v>
      </c>
      <c r="M1218" s="164" t="e">
        <f t="shared" si="1232"/>
        <v>#N/A</v>
      </c>
      <c r="N1218" s="164" t="e">
        <f t="shared" si="1232"/>
        <v>#N/A</v>
      </c>
      <c r="O1218" s="165" t="e">
        <f t="shared" si="1232"/>
        <v>#N/A</v>
      </c>
      <c r="P1218" s="135" t="e">
        <f t="shared" si="1232"/>
        <v>#N/A</v>
      </c>
      <c r="Q1218" s="164" t="e">
        <f t="shared" si="1232"/>
        <v>#N/A</v>
      </c>
      <c r="R1218" s="164" t="e">
        <f t="shared" si="1232"/>
        <v>#N/A</v>
      </c>
      <c r="S1218" s="164" t="e">
        <f t="shared" si="1232"/>
        <v>#N/A</v>
      </c>
      <c r="T1218" s="164" t="e">
        <f t="shared" si="1232"/>
        <v>#N/A</v>
      </c>
      <c r="U1218" s="164" t="e">
        <f t="shared" si="1232"/>
        <v>#N/A</v>
      </c>
      <c r="V1218" s="135" t="e">
        <f t="shared" si="1232"/>
        <v>#N/A</v>
      </c>
      <c r="W1218" s="135" t="e">
        <f t="shared" si="1232"/>
        <v>#N/A</v>
      </c>
      <c r="X1218" s="135" t="e">
        <f t="shared" si="1232"/>
        <v>#N/A</v>
      </c>
      <c r="Y1218" s="135" t="e">
        <f t="shared" si="1232"/>
        <v>#N/A</v>
      </c>
      <c r="Z1218" s="135" t="e">
        <f t="shared" si="1232"/>
        <v>#N/A</v>
      </c>
      <c r="AA1218" s="135" t="e">
        <f t="shared" si="1232"/>
        <v>#N/A</v>
      </c>
      <c r="AB1218" s="135" t="e">
        <f t="shared" si="1232"/>
        <v>#N/A</v>
      </c>
    </row>
    <row r="1219" spans="1:28" ht="15.5">
      <c r="A1219" s="29" t="s">
        <v>193</v>
      </c>
      <c r="B1219" s="30" t="str">
        <f t="shared" si="0"/>
        <v>PhilippinesProsperidad (Capital)</v>
      </c>
      <c r="C1219" s="29" t="s">
        <v>30</v>
      </c>
      <c r="D1219" s="30" t="s">
        <v>1707</v>
      </c>
      <c r="E1219" s="120">
        <v>0.23106299999999999</v>
      </c>
      <c r="F1219" s="181">
        <v>5.6613136000000001E-2</v>
      </c>
      <c r="G1219" s="181">
        <v>0.10454914</v>
      </c>
      <c r="H1219" s="181">
        <v>0.18875482599999999</v>
      </c>
      <c r="I1219" s="120">
        <v>0.294321</v>
      </c>
      <c r="J1219" s="28" t="s">
        <v>1649</v>
      </c>
      <c r="K1219" s="135" t="e">
        <f t="shared" ref="K1219:AB1219" si="1233">NA()</f>
        <v>#N/A</v>
      </c>
      <c r="L1219" s="135" t="e">
        <f t="shared" si="1233"/>
        <v>#N/A</v>
      </c>
      <c r="M1219" s="164" t="e">
        <f t="shared" si="1233"/>
        <v>#N/A</v>
      </c>
      <c r="N1219" s="164" t="e">
        <f t="shared" si="1233"/>
        <v>#N/A</v>
      </c>
      <c r="O1219" s="165" t="e">
        <f t="shared" si="1233"/>
        <v>#N/A</v>
      </c>
      <c r="P1219" s="135" t="e">
        <f t="shared" si="1233"/>
        <v>#N/A</v>
      </c>
      <c r="Q1219" s="164" t="e">
        <f t="shared" si="1233"/>
        <v>#N/A</v>
      </c>
      <c r="R1219" s="164" t="e">
        <f t="shared" si="1233"/>
        <v>#N/A</v>
      </c>
      <c r="S1219" s="164" t="e">
        <f t="shared" si="1233"/>
        <v>#N/A</v>
      </c>
      <c r="T1219" s="164" t="e">
        <f t="shared" si="1233"/>
        <v>#N/A</v>
      </c>
      <c r="U1219" s="164" t="e">
        <f t="shared" si="1233"/>
        <v>#N/A</v>
      </c>
      <c r="V1219" s="135" t="e">
        <f t="shared" si="1233"/>
        <v>#N/A</v>
      </c>
      <c r="W1219" s="135" t="e">
        <f t="shared" si="1233"/>
        <v>#N/A</v>
      </c>
      <c r="X1219" s="135" t="e">
        <f t="shared" si="1233"/>
        <v>#N/A</v>
      </c>
      <c r="Y1219" s="135" t="e">
        <f t="shared" si="1233"/>
        <v>#N/A</v>
      </c>
      <c r="Z1219" s="135" t="e">
        <f t="shared" si="1233"/>
        <v>#N/A</v>
      </c>
      <c r="AA1219" s="135" t="e">
        <f t="shared" si="1233"/>
        <v>#N/A</v>
      </c>
      <c r="AB1219" s="135" t="e">
        <f t="shared" si="1233"/>
        <v>#N/A</v>
      </c>
    </row>
    <row r="1220" spans="1:28" ht="15.5">
      <c r="A1220" s="29" t="s">
        <v>193</v>
      </c>
      <c r="B1220" s="30" t="str">
        <f t="shared" si="0"/>
        <v>PhilippinesPualas</v>
      </c>
      <c r="C1220" s="29" t="s">
        <v>30</v>
      </c>
      <c r="D1220" s="30" t="s">
        <v>1588</v>
      </c>
      <c r="E1220" s="120">
        <v>0.252915</v>
      </c>
      <c r="F1220" s="181">
        <v>6.9174569000000005E-2</v>
      </c>
      <c r="G1220" s="181">
        <v>0.120006218</v>
      </c>
      <c r="H1220" s="181">
        <v>0.18451733300000001</v>
      </c>
      <c r="I1220" s="120">
        <v>0.23294000000000001</v>
      </c>
      <c r="J1220" s="28" t="s">
        <v>1649</v>
      </c>
      <c r="K1220" s="135" t="e">
        <f t="shared" ref="K1220:AB1220" si="1234">NA()</f>
        <v>#N/A</v>
      </c>
      <c r="L1220" s="135" t="e">
        <f t="shared" si="1234"/>
        <v>#N/A</v>
      </c>
      <c r="M1220" s="164" t="e">
        <f t="shared" si="1234"/>
        <v>#N/A</v>
      </c>
      <c r="N1220" s="164" t="e">
        <f t="shared" si="1234"/>
        <v>#N/A</v>
      </c>
      <c r="O1220" s="165" t="e">
        <f t="shared" si="1234"/>
        <v>#N/A</v>
      </c>
      <c r="P1220" s="135" t="e">
        <f t="shared" si="1234"/>
        <v>#N/A</v>
      </c>
      <c r="Q1220" s="164" t="e">
        <f t="shared" si="1234"/>
        <v>#N/A</v>
      </c>
      <c r="R1220" s="164" t="e">
        <f t="shared" si="1234"/>
        <v>#N/A</v>
      </c>
      <c r="S1220" s="164" t="e">
        <f t="shared" si="1234"/>
        <v>#N/A</v>
      </c>
      <c r="T1220" s="164" t="e">
        <f t="shared" si="1234"/>
        <v>#N/A</v>
      </c>
      <c r="U1220" s="164" t="e">
        <f t="shared" si="1234"/>
        <v>#N/A</v>
      </c>
      <c r="V1220" s="135" t="e">
        <f t="shared" si="1234"/>
        <v>#N/A</v>
      </c>
      <c r="W1220" s="135" t="e">
        <f t="shared" si="1234"/>
        <v>#N/A</v>
      </c>
      <c r="X1220" s="135" t="e">
        <f t="shared" si="1234"/>
        <v>#N/A</v>
      </c>
      <c r="Y1220" s="135" t="e">
        <f t="shared" si="1234"/>
        <v>#N/A</v>
      </c>
      <c r="Z1220" s="135" t="e">
        <f t="shared" si="1234"/>
        <v>#N/A</v>
      </c>
      <c r="AA1220" s="135" t="e">
        <f t="shared" si="1234"/>
        <v>#N/A</v>
      </c>
      <c r="AB1220" s="135" t="e">
        <f t="shared" si="1234"/>
        <v>#N/A</v>
      </c>
    </row>
    <row r="1221" spans="1:28" ht="15.5">
      <c r="A1221" s="29" t="s">
        <v>193</v>
      </c>
      <c r="B1221" s="30" t="str">
        <f t="shared" si="0"/>
        <v>PhilippinesPudtol</v>
      </c>
      <c r="C1221" s="29" t="s">
        <v>30</v>
      </c>
      <c r="D1221" s="30" t="s">
        <v>1543</v>
      </c>
      <c r="E1221" s="120">
        <v>0.25085400000000002</v>
      </c>
      <c r="F1221" s="181">
        <v>5.1256281000000001E-2</v>
      </c>
      <c r="G1221" s="181">
        <v>0.10666666700000001</v>
      </c>
      <c r="H1221" s="181">
        <v>0.208509213</v>
      </c>
      <c r="I1221" s="120">
        <v>0.31618099999999999</v>
      </c>
      <c r="J1221" s="28" t="s">
        <v>1649</v>
      </c>
      <c r="K1221" s="135" t="e">
        <f t="shared" ref="K1221:AB1221" si="1235">NA()</f>
        <v>#N/A</v>
      </c>
      <c r="L1221" s="135" t="e">
        <f t="shared" si="1235"/>
        <v>#N/A</v>
      </c>
      <c r="M1221" s="164" t="e">
        <f t="shared" si="1235"/>
        <v>#N/A</v>
      </c>
      <c r="N1221" s="164" t="e">
        <f t="shared" si="1235"/>
        <v>#N/A</v>
      </c>
      <c r="O1221" s="165" t="e">
        <f t="shared" si="1235"/>
        <v>#N/A</v>
      </c>
      <c r="P1221" s="135" t="e">
        <f t="shared" si="1235"/>
        <v>#N/A</v>
      </c>
      <c r="Q1221" s="164" t="e">
        <f t="shared" si="1235"/>
        <v>#N/A</v>
      </c>
      <c r="R1221" s="164" t="e">
        <f t="shared" si="1235"/>
        <v>#N/A</v>
      </c>
      <c r="S1221" s="164" t="e">
        <f t="shared" si="1235"/>
        <v>#N/A</v>
      </c>
      <c r="T1221" s="164" t="e">
        <f t="shared" si="1235"/>
        <v>#N/A</v>
      </c>
      <c r="U1221" s="164" t="e">
        <f t="shared" si="1235"/>
        <v>#N/A</v>
      </c>
      <c r="V1221" s="135" t="e">
        <f t="shared" si="1235"/>
        <v>#N/A</v>
      </c>
      <c r="W1221" s="135" t="e">
        <f t="shared" si="1235"/>
        <v>#N/A</v>
      </c>
      <c r="X1221" s="135" t="e">
        <f t="shared" si="1235"/>
        <v>#N/A</v>
      </c>
      <c r="Y1221" s="135" t="e">
        <f t="shared" si="1235"/>
        <v>#N/A</v>
      </c>
      <c r="Z1221" s="135" t="e">
        <f t="shared" si="1235"/>
        <v>#N/A</v>
      </c>
      <c r="AA1221" s="135" t="e">
        <f t="shared" si="1235"/>
        <v>#N/A</v>
      </c>
      <c r="AB1221" s="135" t="e">
        <f t="shared" si="1235"/>
        <v>#N/A</v>
      </c>
    </row>
    <row r="1222" spans="1:28" ht="15.5">
      <c r="A1222" s="29" t="s">
        <v>193</v>
      </c>
      <c r="B1222" s="30" t="str">
        <f t="shared" si="0"/>
        <v>PhilippinesPuerto Galera</v>
      </c>
      <c r="C1222" s="29" t="s">
        <v>30</v>
      </c>
      <c r="D1222" s="30" t="s">
        <v>1791</v>
      </c>
      <c r="E1222" s="120">
        <v>0.26375500000000002</v>
      </c>
      <c r="F1222" s="181">
        <v>4.8707861999999998E-2</v>
      </c>
      <c r="G1222" s="181">
        <v>9.6077146000000002E-2</v>
      </c>
      <c r="H1222" s="181">
        <v>0.197016882</v>
      </c>
      <c r="I1222" s="120">
        <v>0.301371</v>
      </c>
      <c r="J1222" s="28" t="s">
        <v>1649</v>
      </c>
      <c r="K1222" s="135" t="e">
        <f t="shared" ref="K1222:AB1222" si="1236">NA()</f>
        <v>#N/A</v>
      </c>
      <c r="L1222" s="135" t="e">
        <f t="shared" si="1236"/>
        <v>#N/A</v>
      </c>
      <c r="M1222" s="164" t="e">
        <f t="shared" si="1236"/>
        <v>#N/A</v>
      </c>
      <c r="N1222" s="164" t="e">
        <f t="shared" si="1236"/>
        <v>#N/A</v>
      </c>
      <c r="O1222" s="165" t="e">
        <f t="shared" si="1236"/>
        <v>#N/A</v>
      </c>
      <c r="P1222" s="135" t="e">
        <f t="shared" si="1236"/>
        <v>#N/A</v>
      </c>
      <c r="Q1222" s="164" t="e">
        <f t="shared" si="1236"/>
        <v>#N/A</v>
      </c>
      <c r="R1222" s="164" t="e">
        <f t="shared" si="1236"/>
        <v>#N/A</v>
      </c>
      <c r="S1222" s="164" t="e">
        <f t="shared" si="1236"/>
        <v>#N/A</v>
      </c>
      <c r="T1222" s="164" t="e">
        <f t="shared" si="1236"/>
        <v>#N/A</v>
      </c>
      <c r="U1222" s="164" t="e">
        <f t="shared" si="1236"/>
        <v>#N/A</v>
      </c>
      <c r="V1222" s="135" t="e">
        <f t="shared" si="1236"/>
        <v>#N/A</v>
      </c>
      <c r="W1222" s="135" t="e">
        <f t="shared" si="1236"/>
        <v>#N/A</v>
      </c>
      <c r="X1222" s="135" t="e">
        <f t="shared" si="1236"/>
        <v>#N/A</v>
      </c>
      <c r="Y1222" s="135" t="e">
        <f t="shared" si="1236"/>
        <v>#N/A</v>
      </c>
      <c r="Z1222" s="135" t="e">
        <f t="shared" si="1236"/>
        <v>#N/A</v>
      </c>
      <c r="AA1222" s="135" t="e">
        <f t="shared" si="1236"/>
        <v>#N/A</v>
      </c>
      <c r="AB1222" s="135" t="e">
        <f t="shared" si="1236"/>
        <v>#N/A</v>
      </c>
    </row>
    <row r="1223" spans="1:28" ht="15.5">
      <c r="A1223" s="29" t="s">
        <v>193</v>
      </c>
      <c r="B1223" s="30" t="str">
        <f t="shared" si="0"/>
        <v>PhilippinesPuerto Princesa City (Capital)</v>
      </c>
      <c r="C1223" s="29" t="s">
        <v>30</v>
      </c>
      <c r="D1223" s="30" t="s">
        <v>1810</v>
      </c>
      <c r="E1223" s="120">
        <v>0.27914</v>
      </c>
      <c r="F1223" s="181">
        <v>4.7386286999999999E-2</v>
      </c>
      <c r="G1223" s="181">
        <v>0.10885244400000001</v>
      </c>
      <c r="H1223" s="181">
        <v>0.22957007800000001</v>
      </c>
      <c r="I1223" s="120">
        <v>0.32053999999999999</v>
      </c>
      <c r="J1223" s="28" t="s">
        <v>1649</v>
      </c>
      <c r="K1223" s="135" t="e">
        <f t="shared" ref="K1223:AB1223" si="1237">NA()</f>
        <v>#N/A</v>
      </c>
      <c r="L1223" s="135" t="e">
        <f t="shared" si="1237"/>
        <v>#N/A</v>
      </c>
      <c r="M1223" s="164" t="e">
        <f t="shared" si="1237"/>
        <v>#N/A</v>
      </c>
      <c r="N1223" s="164" t="e">
        <f t="shared" si="1237"/>
        <v>#N/A</v>
      </c>
      <c r="O1223" s="165" t="e">
        <f t="shared" si="1237"/>
        <v>#N/A</v>
      </c>
      <c r="P1223" s="135" t="e">
        <f t="shared" si="1237"/>
        <v>#N/A</v>
      </c>
      <c r="Q1223" s="164" t="e">
        <f t="shared" si="1237"/>
        <v>#N/A</v>
      </c>
      <c r="R1223" s="164" t="e">
        <f t="shared" si="1237"/>
        <v>#N/A</v>
      </c>
      <c r="S1223" s="164" t="e">
        <f t="shared" si="1237"/>
        <v>#N/A</v>
      </c>
      <c r="T1223" s="164" t="e">
        <f t="shared" si="1237"/>
        <v>#N/A</v>
      </c>
      <c r="U1223" s="164" t="e">
        <f t="shared" si="1237"/>
        <v>#N/A</v>
      </c>
      <c r="V1223" s="135" t="e">
        <f t="shared" si="1237"/>
        <v>#N/A</v>
      </c>
      <c r="W1223" s="135" t="e">
        <f t="shared" si="1237"/>
        <v>#N/A</v>
      </c>
      <c r="X1223" s="135" t="e">
        <f t="shared" si="1237"/>
        <v>#N/A</v>
      </c>
      <c r="Y1223" s="135" t="e">
        <f t="shared" si="1237"/>
        <v>#N/A</v>
      </c>
      <c r="Z1223" s="135" t="e">
        <f t="shared" si="1237"/>
        <v>#N/A</v>
      </c>
      <c r="AA1223" s="135" t="e">
        <f t="shared" si="1237"/>
        <v>#N/A</v>
      </c>
      <c r="AB1223" s="135" t="e">
        <f t="shared" si="1237"/>
        <v>#N/A</v>
      </c>
    </row>
    <row r="1224" spans="1:28" ht="15.5">
      <c r="A1224" s="29" t="s">
        <v>193</v>
      </c>
      <c r="B1224" s="30" t="str">
        <f t="shared" si="0"/>
        <v>PhilippinesPugo</v>
      </c>
      <c r="C1224" s="29" t="s">
        <v>30</v>
      </c>
      <c r="D1224" s="30" t="s">
        <v>267</v>
      </c>
      <c r="E1224" s="120">
        <v>0.253834</v>
      </c>
      <c r="F1224" s="181">
        <v>4.3423057000000001E-2</v>
      </c>
      <c r="G1224" s="181">
        <v>8.6338242999999995E-2</v>
      </c>
      <c r="H1224" s="181">
        <v>0.17988826799999999</v>
      </c>
      <c r="I1224" s="120">
        <v>0.332148</v>
      </c>
      <c r="J1224" s="28" t="s">
        <v>1649</v>
      </c>
      <c r="K1224" s="135" t="e">
        <f t="shared" ref="K1224:AB1224" si="1238">NA()</f>
        <v>#N/A</v>
      </c>
      <c r="L1224" s="135" t="e">
        <f t="shared" si="1238"/>
        <v>#N/A</v>
      </c>
      <c r="M1224" s="164" t="e">
        <f t="shared" si="1238"/>
        <v>#N/A</v>
      </c>
      <c r="N1224" s="164" t="e">
        <f t="shared" si="1238"/>
        <v>#N/A</v>
      </c>
      <c r="O1224" s="165" t="e">
        <f t="shared" si="1238"/>
        <v>#N/A</v>
      </c>
      <c r="P1224" s="135" t="e">
        <f t="shared" si="1238"/>
        <v>#N/A</v>
      </c>
      <c r="Q1224" s="164" t="e">
        <f t="shared" si="1238"/>
        <v>#N/A</v>
      </c>
      <c r="R1224" s="164" t="e">
        <f t="shared" si="1238"/>
        <v>#N/A</v>
      </c>
      <c r="S1224" s="164" t="e">
        <f t="shared" si="1238"/>
        <v>#N/A</v>
      </c>
      <c r="T1224" s="164" t="e">
        <f t="shared" si="1238"/>
        <v>#N/A</v>
      </c>
      <c r="U1224" s="164" t="e">
        <f t="shared" si="1238"/>
        <v>#N/A</v>
      </c>
      <c r="V1224" s="135" t="e">
        <f t="shared" si="1238"/>
        <v>#N/A</v>
      </c>
      <c r="W1224" s="135" t="e">
        <f t="shared" si="1238"/>
        <v>#N/A</v>
      </c>
      <c r="X1224" s="135" t="e">
        <f t="shared" si="1238"/>
        <v>#N/A</v>
      </c>
      <c r="Y1224" s="135" t="e">
        <f t="shared" si="1238"/>
        <v>#N/A</v>
      </c>
      <c r="Z1224" s="135" t="e">
        <f t="shared" si="1238"/>
        <v>#N/A</v>
      </c>
      <c r="AA1224" s="135" t="e">
        <f t="shared" si="1238"/>
        <v>#N/A</v>
      </c>
      <c r="AB1224" s="135" t="e">
        <f t="shared" si="1238"/>
        <v>#N/A</v>
      </c>
    </row>
    <row r="1225" spans="1:28" ht="15.5">
      <c r="A1225" s="29" t="s">
        <v>193</v>
      </c>
      <c r="B1225" s="30" t="str">
        <f t="shared" si="0"/>
        <v>PhilippinesPulilan</v>
      </c>
      <c r="C1225" s="29" t="s">
        <v>30</v>
      </c>
      <c r="D1225" s="30" t="s">
        <v>448</v>
      </c>
      <c r="E1225" s="120">
        <v>0.271426</v>
      </c>
      <c r="F1225" s="181">
        <v>4.610421E-2</v>
      </c>
      <c r="G1225" s="181">
        <v>9.3492802E-2</v>
      </c>
      <c r="H1225" s="181">
        <v>0.19228753700000001</v>
      </c>
      <c r="I1225" s="120">
        <v>0.322349</v>
      </c>
      <c r="J1225" s="28" t="s">
        <v>1649</v>
      </c>
      <c r="K1225" s="135" t="e">
        <f t="shared" ref="K1225:AB1225" si="1239">NA()</f>
        <v>#N/A</v>
      </c>
      <c r="L1225" s="135" t="e">
        <f t="shared" si="1239"/>
        <v>#N/A</v>
      </c>
      <c r="M1225" s="164" t="e">
        <f t="shared" si="1239"/>
        <v>#N/A</v>
      </c>
      <c r="N1225" s="164" t="e">
        <f t="shared" si="1239"/>
        <v>#N/A</v>
      </c>
      <c r="O1225" s="165" t="e">
        <f t="shared" si="1239"/>
        <v>#N/A</v>
      </c>
      <c r="P1225" s="135" t="e">
        <f t="shared" si="1239"/>
        <v>#N/A</v>
      </c>
      <c r="Q1225" s="164" t="e">
        <f t="shared" si="1239"/>
        <v>#N/A</v>
      </c>
      <c r="R1225" s="164" t="e">
        <f t="shared" si="1239"/>
        <v>#N/A</v>
      </c>
      <c r="S1225" s="164" t="e">
        <f t="shared" si="1239"/>
        <v>#N/A</v>
      </c>
      <c r="T1225" s="164" t="e">
        <f t="shared" si="1239"/>
        <v>#N/A</v>
      </c>
      <c r="U1225" s="164" t="e">
        <f t="shared" si="1239"/>
        <v>#N/A</v>
      </c>
      <c r="V1225" s="135" t="e">
        <f t="shared" si="1239"/>
        <v>#N/A</v>
      </c>
      <c r="W1225" s="135" t="e">
        <f t="shared" si="1239"/>
        <v>#N/A</v>
      </c>
      <c r="X1225" s="135" t="e">
        <f t="shared" si="1239"/>
        <v>#N/A</v>
      </c>
      <c r="Y1225" s="135" t="e">
        <f t="shared" si="1239"/>
        <v>#N/A</v>
      </c>
      <c r="Z1225" s="135" t="e">
        <f t="shared" si="1239"/>
        <v>#N/A</v>
      </c>
      <c r="AA1225" s="135" t="e">
        <f t="shared" si="1239"/>
        <v>#N/A</v>
      </c>
      <c r="AB1225" s="135" t="e">
        <f t="shared" si="1239"/>
        <v>#N/A</v>
      </c>
    </row>
    <row r="1226" spans="1:28" ht="15.5">
      <c r="A1226" s="29" t="s">
        <v>193</v>
      </c>
      <c r="B1226" s="30" t="str">
        <f t="shared" si="0"/>
        <v>PhilippinesPulupandan</v>
      </c>
      <c r="C1226" s="29" t="s">
        <v>30</v>
      </c>
      <c r="D1226" s="30" t="s">
        <v>1845</v>
      </c>
      <c r="E1226" s="120">
        <v>0.25920300000000002</v>
      </c>
      <c r="F1226" s="181">
        <v>4.5826573000000002E-2</v>
      </c>
      <c r="G1226" s="181">
        <v>8.7542815999999996E-2</v>
      </c>
      <c r="H1226" s="181">
        <v>0.180746349</v>
      </c>
      <c r="I1226" s="120">
        <v>0.33867000000000003</v>
      </c>
      <c r="J1226" s="28" t="s">
        <v>1649</v>
      </c>
      <c r="K1226" s="135" t="e">
        <f t="shared" ref="K1226:AB1226" si="1240">NA()</f>
        <v>#N/A</v>
      </c>
      <c r="L1226" s="135" t="e">
        <f t="shared" si="1240"/>
        <v>#N/A</v>
      </c>
      <c r="M1226" s="164" t="e">
        <f t="shared" si="1240"/>
        <v>#N/A</v>
      </c>
      <c r="N1226" s="164" t="e">
        <f t="shared" si="1240"/>
        <v>#N/A</v>
      </c>
      <c r="O1226" s="165" t="e">
        <f t="shared" si="1240"/>
        <v>#N/A</v>
      </c>
      <c r="P1226" s="135" t="e">
        <f t="shared" si="1240"/>
        <v>#N/A</v>
      </c>
      <c r="Q1226" s="164" t="e">
        <f t="shared" si="1240"/>
        <v>#N/A</v>
      </c>
      <c r="R1226" s="164" t="e">
        <f t="shared" si="1240"/>
        <v>#N/A</v>
      </c>
      <c r="S1226" s="164" t="e">
        <f t="shared" si="1240"/>
        <v>#N/A</v>
      </c>
      <c r="T1226" s="164" t="e">
        <f t="shared" si="1240"/>
        <v>#N/A</v>
      </c>
      <c r="U1226" s="164" t="e">
        <f t="shared" si="1240"/>
        <v>#N/A</v>
      </c>
      <c r="V1226" s="135" t="e">
        <f t="shared" si="1240"/>
        <v>#N/A</v>
      </c>
      <c r="W1226" s="135" t="e">
        <f t="shared" si="1240"/>
        <v>#N/A</v>
      </c>
      <c r="X1226" s="135" t="e">
        <f t="shared" si="1240"/>
        <v>#N/A</v>
      </c>
      <c r="Y1226" s="135" t="e">
        <f t="shared" si="1240"/>
        <v>#N/A</v>
      </c>
      <c r="Z1226" s="135" t="e">
        <f t="shared" si="1240"/>
        <v>#N/A</v>
      </c>
      <c r="AA1226" s="135" t="e">
        <f t="shared" si="1240"/>
        <v>#N/A</v>
      </c>
      <c r="AB1226" s="135" t="e">
        <f t="shared" si="1240"/>
        <v>#N/A</v>
      </c>
    </row>
    <row r="1227" spans="1:28" ht="15.5">
      <c r="A1227" s="29" t="s">
        <v>193</v>
      </c>
      <c r="B1227" s="30" t="str">
        <f t="shared" si="0"/>
        <v>PhilippinesPura</v>
      </c>
      <c r="C1227" s="29" t="s">
        <v>30</v>
      </c>
      <c r="D1227" s="30" t="s">
        <v>514</v>
      </c>
      <c r="E1227" s="120">
        <v>0.24287300000000001</v>
      </c>
      <c r="F1227" s="181">
        <v>4.4239203999999997E-2</v>
      </c>
      <c r="G1227" s="181">
        <v>8.7803644E-2</v>
      </c>
      <c r="H1227" s="181">
        <v>0.16987179499999999</v>
      </c>
      <c r="I1227" s="120">
        <v>0.32637500000000003</v>
      </c>
      <c r="J1227" s="28" t="s">
        <v>1649</v>
      </c>
      <c r="K1227" s="135" t="e">
        <f t="shared" ref="K1227:AB1227" si="1241">NA()</f>
        <v>#N/A</v>
      </c>
      <c r="L1227" s="135" t="e">
        <f t="shared" si="1241"/>
        <v>#N/A</v>
      </c>
      <c r="M1227" s="164" t="e">
        <f t="shared" si="1241"/>
        <v>#N/A</v>
      </c>
      <c r="N1227" s="164" t="e">
        <f t="shared" si="1241"/>
        <v>#N/A</v>
      </c>
      <c r="O1227" s="165" t="e">
        <f t="shared" si="1241"/>
        <v>#N/A</v>
      </c>
      <c r="P1227" s="135" t="e">
        <f t="shared" si="1241"/>
        <v>#N/A</v>
      </c>
      <c r="Q1227" s="164" t="e">
        <f t="shared" si="1241"/>
        <v>#N/A</v>
      </c>
      <c r="R1227" s="164" t="e">
        <f t="shared" si="1241"/>
        <v>#N/A</v>
      </c>
      <c r="S1227" s="164" t="e">
        <f t="shared" si="1241"/>
        <v>#N/A</v>
      </c>
      <c r="T1227" s="164" t="e">
        <f t="shared" si="1241"/>
        <v>#N/A</v>
      </c>
      <c r="U1227" s="164" t="e">
        <f t="shared" si="1241"/>
        <v>#N/A</v>
      </c>
      <c r="V1227" s="135" t="e">
        <f t="shared" si="1241"/>
        <v>#N/A</v>
      </c>
      <c r="W1227" s="135" t="e">
        <f t="shared" si="1241"/>
        <v>#N/A</v>
      </c>
      <c r="X1227" s="135" t="e">
        <f t="shared" si="1241"/>
        <v>#N/A</v>
      </c>
      <c r="Y1227" s="135" t="e">
        <f t="shared" si="1241"/>
        <v>#N/A</v>
      </c>
      <c r="Z1227" s="135" t="e">
        <f t="shared" si="1241"/>
        <v>#N/A</v>
      </c>
      <c r="AA1227" s="135" t="e">
        <f t="shared" si="1241"/>
        <v>#N/A</v>
      </c>
      <c r="AB1227" s="135" t="e">
        <f t="shared" si="1241"/>
        <v>#N/A</v>
      </c>
    </row>
    <row r="1228" spans="1:28" ht="15.5">
      <c r="A1228" s="29" t="s">
        <v>193</v>
      </c>
      <c r="B1228" s="30" t="str">
        <f t="shared" si="0"/>
        <v>PhilippinesQuezon</v>
      </c>
      <c r="C1228" s="29" t="s">
        <v>30</v>
      </c>
      <c r="D1228" s="30" t="s">
        <v>381</v>
      </c>
      <c r="E1228" s="120">
        <v>0.238015</v>
      </c>
      <c r="F1228" s="181">
        <v>5.5747632999999998E-2</v>
      </c>
      <c r="G1228" s="181">
        <v>0.10379641000000001</v>
      </c>
      <c r="H1228" s="181">
        <v>0.18821499999999999</v>
      </c>
      <c r="I1228" s="120">
        <v>0.30379499999999998</v>
      </c>
      <c r="J1228" s="28" t="s">
        <v>1649</v>
      </c>
      <c r="K1228" s="135" t="e">
        <f t="shared" ref="K1228:AB1228" si="1242">NA()</f>
        <v>#N/A</v>
      </c>
      <c r="L1228" s="135" t="e">
        <f t="shared" si="1242"/>
        <v>#N/A</v>
      </c>
      <c r="M1228" s="164" t="e">
        <f t="shared" si="1242"/>
        <v>#N/A</v>
      </c>
      <c r="N1228" s="164" t="e">
        <f t="shared" si="1242"/>
        <v>#N/A</v>
      </c>
      <c r="O1228" s="165" t="e">
        <f t="shared" si="1242"/>
        <v>#N/A</v>
      </c>
      <c r="P1228" s="135" t="e">
        <f t="shared" si="1242"/>
        <v>#N/A</v>
      </c>
      <c r="Q1228" s="164" t="e">
        <f t="shared" si="1242"/>
        <v>#N/A</v>
      </c>
      <c r="R1228" s="164" t="e">
        <f t="shared" si="1242"/>
        <v>#N/A</v>
      </c>
      <c r="S1228" s="164" t="e">
        <f t="shared" si="1242"/>
        <v>#N/A</v>
      </c>
      <c r="T1228" s="164" t="e">
        <f t="shared" si="1242"/>
        <v>#N/A</v>
      </c>
      <c r="U1228" s="164" t="e">
        <f t="shared" si="1242"/>
        <v>#N/A</v>
      </c>
      <c r="V1228" s="135" t="e">
        <f t="shared" si="1242"/>
        <v>#N/A</v>
      </c>
      <c r="W1228" s="135" t="e">
        <f t="shared" si="1242"/>
        <v>#N/A</v>
      </c>
      <c r="X1228" s="135" t="e">
        <f t="shared" si="1242"/>
        <v>#N/A</v>
      </c>
      <c r="Y1228" s="135" t="e">
        <f t="shared" si="1242"/>
        <v>#N/A</v>
      </c>
      <c r="Z1228" s="135" t="e">
        <f t="shared" si="1242"/>
        <v>#N/A</v>
      </c>
      <c r="AA1228" s="135" t="e">
        <f t="shared" si="1242"/>
        <v>#N/A</v>
      </c>
      <c r="AB1228" s="135" t="e">
        <f t="shared" si="1242"/>
        <v>#N/A</v>
      </c>
    </row>
    <row r="1229" spans="1:28" ht="15.5">
      <c r="A1229" s="29" t="s">
        <v>193</v>
      </c>
      <c r="B1229" s="30" t="str">
        <f t="shared" si="0"/>
        <v>PhilippinesQuezon City</v>
      </c>
      <c r="C1229" s="29" t="s">
        <v>30</v>
      </c>
      <c r="D1229" s="30" t="s">
        <v>1446</v>
      </c>
      <c r="E1229" s="120">
        <v>0.29557699999999998</v>
      </c>
      <c r="F1229" s="181">
        <v>4.2776580000000002E-2</v>
      </c>
      <c r="G1229" s="181">
        <v>9.3891385999999993E-2</v>
      </c>
      <c r="H1229" s="181">
        <v>0.20830205600000001</v>
      </c>
      <c r="I1229" s="120">
        <v>0.32676300000000003</v>
      </c>
      <c r="J1229" s="28" t="s">
        <v>1649</v>
      </c>
      <c r="K1229" s="135" t="e">
        <f t="shared" ref="K1229:AB1229" si="1243">NA()</f>
        <v>#N/A</v>
      </c>
      <c r="L1229" s="135" t="e">
        <f t="shared" si="1243"/>
        <v>#N/A</v>
      </c>
      <c r="M1229" s="164" t="e">
        <f t="shared" si="1243"/>
        <v>#N/A</v>
      </c>
      <c r="N1229" s="164" t="e">
        <f t="shared" si="1243"/>
        <v>#N/A</v>
      </c>
      <c r="O1229" s="165" t="e">
        <f t="shared" si="1243"/>
        <v>#N/A</v>
      </c>
      <c r="P1229" s="135" t="e">
        <f t="shared" si="1243"/>
        <v>#N/A</v>
      </c>
      <c r="Q1229" s="164" t="e">
        <f t="shared" si="1243"/>
        <v>#N/A</v>
      </c>
      <c r="R1229" s="164" t="e">
        <f t="shared" si="1243"/>
        <v>#N/A</v>
      </c>
      <c r="S1229" s="164" t="e">
        <f t="shared" si="1243"/>
        <v>#N/A</v>
      </c>
      <c r="T1229" s="164" t="e">
        <f t="shared" si="1243"/>
        <v>#N/A</v>
      </c>
      <c r="U1229" s="164" t="e">
        <f t="shared" si="1243"/>
        <v>#N/A</v>
      </c>
      <c r="V1229" s="135" t="e">
        <f t="shared" si="1243"/>
        <v>#N/A</v>
      </c>
      <c r="W1229" s="135" t="e">
        <f t="shared" si="1243"/>
        <v>#N/A</v>
      </c>
      <c r="X1229" s="135" t="e">
        <f t="shared" si="1243"/>
        <v>#N/A</v>
      </c>
      <c r="Y1229" s="135" t="e">
        <f t="shared" si="1243"/>
        <v>#N/A</v>
      </c>
      <c r="Z1229" s="135" t="e">
        <f t="shared" si="1243"/>
        <v>#N/A</v>
      </c>
      <c r="AA1229" s="135" t="e">
        <f t="shared" si="1243"/>
        <v>#N/A</v>
      </c>
      <c r="AB1229" s="135" t="e">
        <f t="shared" si="1243"/>
        <v>#N/A</v>
      </c>
    </row>
    <row r="1230" spans="1:28" ht="15.5">
      <c r="A1230" s="29" t="s">
        <v>193</v>
      </c>
      <c r="B1230" s="30" t="str">
        <f t="shared" si="0"/>
        <v>PhilippinesQuiapo</v>
      </c>
      <c r="C1230" s="29" t="s">
        <v>30</v>
      </c>
      <c r="D1230" s="30" t="s">
        <v>1435</v>
      </c>
      <c r="E1230" s="120">
        <v>0.31550699999999998</v>
      </c>
      <c r="F1230" s="181">
        <v>3.9539293000000003E-2</v>
      </c>
      <c r="G1230" s="181">
        <v>9.6741344000000007E-2</v>
      </c>
      <c r="H1230" s="181">
        <v>0.243626659</v>
      </c>
      <c r="I1230" s="120">
        <v>0.31936900000000001</v>
      </c>
      <c r="J1230" s="28" t="s">
        <v>1649</v>
      </c>
      <c r="K1230" s="135" t="e">
        <f t="shared" ref="K1230:AB1230" si="1244">NA()</f>
        <v>#N/A</v>
      </c>
      <c r="L1230" s="135" t="e">
        <f t="shared" si="1244"/>
        <v>#N/A</v>
      </c>
      <c r="M1230" s="164" t="e">
        <f t="shared" si="1244"/>
        <v>#N/A</v>
      </c>
      <c r="N1230" s="164" t="e">
        <f t="shared" si="1244"/>
        <v>#N/A</v>
      </c>
      <c r="O1230" s="165" t="e">
        <f t="shared" si="1244"/>
        <v>#N/A</v>
      </c>
      <c r="P1230" s="135" t="e">
        <f t="shared" si="1244"/>
        <v>#N/A</v>
      </c>
      <c r="Q1230" s="164" t="e">
        <f t="shared" si="1244"/>
        <v>#N/A</v>
      </c>
      <c r="R1230" s="164" t="e">
        <f t="shared" si="1244"/>
        <v>#N/A</v>
      </c>
      <c r="S1230" s="164" t="e">
        <f t="shared" si="1244"/>
        <v>#N/A</v>
      </c>
      <c r="T1230" s="164" t="e">
        <f t="shared" si="1244"/>
        <v>#N/A</v>
      </c>
      <c r="U1230" s="164" t="e">
        <f t="shared" si="1244"/>
        <v>#N/A</v>
      </c>
      <c r="V1230" s="135" t="e">
        <f t="shared" si="1244"/>
        <v>#N/A</v>
      </c>
      <c r="W1230" s="135" t="e">
        <f t="shared" si="1244"/>
        <v>#N/A</v>
      </c>
      <c r="X1230" s="135" t="e">
        <f t="shared" si="1244"/>
        <v>#N/A</v>
      </c>
      <c r="Y1230" s="135" t="e">
        <f t="shared" si="1244"/>
        <v>#N/A</v>
      </c>
      <c r="Z1230" s="135" t="e">
        <f t="shared" si="1244"/>
        <v>#N/A</v>
      </c>
      <c r="AA1230" s="135" t="e">
        <f t="shared" si="1244"/>
        <v>#N/A</v>
      </c>
      <c r="AB1230" s="135" t="e">
        <f t="shared" si="1244"/>
        <v>#N/A</v>
      </c>
    </row>
    <row r="1231" spans="1:28" ht="15.5">
      <c r="A1231" s="29" t="s">
        <v>193</v>
      </c>
      <c r="B1231" s="30" t="str">
        <f t="shared" si="0"/>
        <v>PhilippinesQuinapondan</v>
      </c>
      <c r="C1231" s="29" t="s">
        <v>30</v>
      </c>
      <c r="D1231" s="30" t="s">
        <v>1012</v>
      </c>
      <c r="E1231" s="120">
        <v>0.222748</v>
      </c>
      <c r="F1231" s="181">
        <v>5.9882264999999997E-2</v>
      </c>
      <c r="G1231" s="181">
        <v>0.112727519</v>
      </c>
      <c r="H1231" s="181">
        <v>0.20163745899999999</v>
      </c>
      <c r="I1231" s="120">
        <v>0.30326799999999998</v>
      </c>
      <c r="J1231" s="28" t="s">
        <v>1649</v>
      </c>
      <c r="K1231" s="135" t="e">
        <f t="shared" ref="K1231:AB1231" si="1245">NA()</f>
        <v>#N/A</v>
      </c>
      <c r="L1231" s="135" t="e">
        <f t="shared" si="1245"/>
        <v>#N/A</v>
      </c>
      <c r="M1231" s="164" t="e">
        <f t="shared" si="1245"/>
        <v>#N/A</v>
      </c>
      <c r="N1231" s="164" t="e">
        <f t="shared" si="1245"/>
        <v>#N/A</v>
      </c>
      <c r="O1231" s="165" t="e">
        <f t="shared" si="1245"/>
        <v>#N/A</v>
      </c>
      <c r="P1231" s="135" t="e">
        <f t="shared" si="1245"/>
        <v>#N/A</v>
      </c>
      <c r="Q1231" s="164" t="e">
        <f t="shared" si="1245"/>
        <v>#N/A</v>
      </c>
      <c r="R1231" s="164" t="e">
        <f t="shared" si="1245"/>
        <v>#N/A</v>
      </c>
      <c r="S1231" s="164" t="e">
        <f t="shared" si="1245"/>
        <v>#N/A</v>
      </c>
      <c r="T1231" s="164" t="e">
        <f t="shared" si="1245"/>
        <v>#N/A</v>
      </c>
      <c r="U1231" s="164" t="e">
        <f t="shared" si="1245"/>
        <v>#N/A</v>
      </c>
      <c r="V1231" s="135" t="e">
        <f t="shared" si="1245"/>
        <v>#N/A</v>
      </c>
      <c r="W1231" s="135" t="e">
        <f t="shared" si="1245"/>
        <v>#N/A</v>
      </c>
      <c r="X1231" s="135" t="e">
        <f t="shared" si="1245"/>
        <v>#N/A</v>
      </c>
      <c r="Y1231" s="135" t="e">
        <f t="shared" si="1245"/>
        <v>#N/A</v>
      </c>
      <c r="Z1231" s="135" t="e">
        <f t="shared" si="1245"/>
        <v>#N/A</v>
      </c>
      <c r="AA1231" s="135" t="e">
        <f t="shared" si="1245"/>
        <v>#N/A</v>
      </c>
      <c r="AB1231" s="135" t="e">
        <f t="shared" si="1245"/>
        <v>#N/A</v>
      </c>
    </row>
    <row r="1232" spans="1:28" ht="15.5">
      <c r="A1232" s="29" t="s">
        <v>193</v>
      </c>
      <c r="B1232" s="30" t="str">
        <f t="shared" si="0"/>
        <v>PhilippinesQuirino</v>
      </c>
      <c r="C1232" s="29" t="s">
        <v>30</v>
      </c>
      <c r="D1232" s="30" t="s">
        <v>382</v>
      </c>
      <c r="E1232" s="120">
        <v>0.25950000000000001</v>
      </c>
      <c r="F1232" s="181">
        <v>3.8692298E-2</v>
      </c>
      <c r="G1232" s="181">
        <v>7.6649933000000003E-2</v>
      </c>
      <c r="H1232" s="181">
        <v>0.16852373400000001</v>
      </c>
      <c r="I1232" s="120">
        <v>0.348802</v>
      </c>
      <c r="J1232" s="28" t="s">
        <v>1649</v>
      </c>
      <c r="K1232" s="135" t="e">
        <f t="shared" ref="K1232:AB1232" si="1246">NA()</f>
        <v>#N/A</v>
      </c>
      <c r="L1232" s="135" t="e">
        <f t="shared" si="1246"/>
        <v>#N/A</v>
      </c>
      <c r="M1232" s="164" t="e">
        <f t="shared" si="1246"/>
        <v>#N/A</v>
      </c>
      <c r="N1232" s="164" t="e">
        <f t="shared" si="1246"/>
        <v>#N/A</v>
      </c>
      <c r="O1232" s="165" t="e">
        <f t="shared" si="1246"/>
        <v>#N/A</v>
      </c>
      <c r="P1232" s="135" t="e">
        <f t="shared" si="1246"/>
        <v>#N/A</v>
      </c>
      <c r="Q1232" s="164" t="e">
        <f t="shared" si="1246"/>
        <v>#N/A</v>
      </c>
      <c r="R1232" s="164" t="e">
        <f t="shared" si="1246"/>
        <v>#N/A</v>
      </c>
      <c r="S1232" s="164" t="e">
        <f t="shared" si="1246"/>
        <v>#N/A</v>
      </c>
      <c r="T1232" s="164" t="e">
        <f t="shared" si="1246"/>
        <v>#N/A</v>
      </c>
      <c r="U1232" s="164" t="e">
        <f t="shared" si="1246"/>
        <v>#N/A</v>
      </c>
      <c r="V1232" s="135" t="e">
        <f t="shared" si="1246"/>
        <v>#N/A</v>
      </c>
      <c r="W1232" s="135" t="e">
        <f t="shared" si="1246"/>
        <v>#N/A</v>
      </c>
      <c r="X1232" s="135" t="e">
        <f t="shared" si="1246"/>
        <v>#N/A</v>
      </c>
      <c r="Y1232" s="135" t="e">
        <f t="shared" si="1246"/>
        <v>#N/A</v>
      </c>
      <c r="Z1232" s="135" t="e">
        <f t="shared" si="1246"/>
        <v>#N/A</v>
      </c>
      <c r="AA1232" s="135" t="e">
        <f t="shared" si="1246"/>
        <v>#N/A</v>
      </c>
      <c r="AB1232" s="135" t="e">
        <f t="shared" si="1246"/>
        <v>#N/A</v>
      </c>
    </row>
    <row r="1233" spans="1:28" ht="15.5">
      <c r="A1233" s="29" t="s">
        <v>193</v>
      </c>
      <c r="B1233" s="30" t="str">
        <f t="shared" si="0"/>
        <v>PhilippinesQuirino (Angkaki)</v>
      </c>
      <c r="C1233" s="29" t="s">
        <v>30</v>
      </c>
      <c r="D1233" s="30" t="s">
        <v>235</v>
      </c>
      <c r="E1233" s="120">
        <v>0.21754299999999999</v>
      </c>
      <c r="F1233" s="181">
        <v>5.2723667000000002E-2</v>
      </c>
      <c r="G1233" s="181">
        <v>8.5734281999999995E-2</v>
      </c>
      <c r="H1233" s="181">
        <v>0.144173568</v>
      </c>
      <c r="I1233" s="120">
        <v>0.32602399999999998</v>
      </c>
      <c r="J1233" s="28" t="s">
        <v>1649</v>
      </c>
      <c r="K1233" s="135" t="e">
        <f t="shared" ref="K1233:AB1233" si="1247">NA()</f>
        <v>#N/A</v>
      </c>
      <c r="L1233" s="135" t="e">
        <f t="shared" si="1247"/>
        <v>#N/A</v>
      </c>
      <c r="M1233" s="164" t="e">
        <f t="shared" si="1247"/>
        <v>#N/A</v>
      </c>
      <c r="N1233" s="164" t="e">
        <f t="shared" si="1247"/>
        <v>#N/A</v>
      </c>
      <c r="O1233" s="165" t="e">
        <f t="shared" si="1247"/>
        <v>#N/A</v>
      </c>
      <c r="P1233" s="135" t="e">
        <f t="shared" si="1247"/>
        <v>#N/A</v>
      </c>
      <c r="Q1233" s="164" t="e">
        <f t="shared" si="1247"/>
        <v>#N/A</v>
      </c>
      <c r="R1233" s="164" t="e">
        <f t="shared" si="1247"/>
        <v>#N/A</v>
      </c>
      <c r="S1233" s="164" t="e">
        <f t="shared" si="1247"/>
        <v>#N/A</v>
      </c>
      <c r="T1233" s="164" t="e">
        <f t="shared" si="1247"/>
        <v>#N/A</v>
      </c>
      <c r="U1233" s="164" t="e">
        <f t="shared" si="1247"/>
        <v>#N/A</v>
      </c>
      <c r="V1233" s="135" t="e">
        <f t="shared" si="1247"/>
        <v>#N/A</v>
      </c>
      <c r="W1233" s="135" t="e">
        <f t="shared" si="1247"/>
        <v>#N/A</v>
      </c>
      <c r="X1233" s="135" t="e">
        <f t="shared" si="1247"/>
        <v>#N/A</v>
      </c>
      <c r="Y1233" s="135" t="e">
        <f t="shared" si="1247"/>
        <v>#N/A</v>
      </c>
      <c r="Z1233" s="135" t="e">
        <f t="shared" si="1247"/>
        <v>#N/A</v>
      </c>
      <c r="AA1233" s="135" t="e">
        <f t="shared" si="1247"/>
        <v>#N/A</v>
      </c>
      <c r="AB1233" s="135" t="e">
        <f t="shared" si="1247"/>
        <v>#N/A</v>
      </c>
    </row>
    <row r="1234" spans="1:28" ht="15.5">
      <c r="A1234" s="29" t="s">
        <v>193</v>
      </c>
      <c r="B1234" s="30" t="str">
        <f t="shared" si="0"/>
        <v>PhilippinesRagay</v>
      </c>
      <c r="C1234" s="29" t="s">
        <v>30</v>
      </c>
      <c r="D1234" s="30" t="s">
        <v>739</v>
      </c>
      <c r="E1234" s="120">
        <v>0.22857</v>
      </c>
      <c r="F1234" s="181">
        <v>6.1669014000000001E-2</v>
      </c>
      <c r="G1234" s="181">
        <v>0.112533068</v>
      </c>
      <c r="H1234" s="181">
        <v>0.18524753499999999</v>
      </c>
      <c r="I1234" s="120">
        <v>0.27957199999999999</v>
      </c>
      <c r="J1234" s="28" t="s">
        <v>1649</v>
      </c>
      <c r="K1234" s="135" t="e">
        <f t="shared" ref="K1234:AB1234" si="1248">NA()</f>
        <v>#N/A</v>
      </c>
      <c r="L1234" s="135" t="e">
        <f t="shared" si="1248"/>
        <v>#N/A</v>
      </c>
      <c r="M1234" s="164" t="e">
        <f t="shared" si="1248"/>
        <v>#N/A</v>
      </c>
      <c r="N1234" s="164" t="e">
        <f t="shared" si="1248"/>
        <v>#N/A</v>
      </c>
      <c r="O1234" s="165" t="e">
        <f t="shared" si="1248"/>
        <v>#N/A</v>
      </c>
      <c r="P1234" s="135" t="e">
        <f t="shared" si="1248"/>
        <v>#N/A</v>
      </c>
      <c r="Q1234" s="164" t="e">
        <f t="shared" si="1248"/>
        <v>#N/A</v>
      </c>
      <c r="R1234" s="164" t="e">
        <f t="shared" si="1248"/>
        <v>#N/A</v>
      </c>
      <c r="S1234" s="164" t="e">
        <f t="shared" si="1248"/>
        <v>#N/A</v>
      </c>
      <c r="T1234" s="164" t="e">
        <f t="shared" si="1248"/>
        <v>#N/A</v>
      </c>
      <c r="U1234" s="164" t="e">
        <f t="shared" si="1248"/>
        <v>#N/A</v>
      </c>
      <c r="V1234" s="135" t="e">
        <f t="shared" si="1248"/>
        <v>#N/A</v>
      </c>
      <c r="W1234" s="135" t="e">
        <f t="shared" si="1248"/>
        <v>#N/A</v>
      </c>
      <c r="X1234" s="135" t="e">
        <f t="shared" si="1248"/>
        <v>#N/A</v>
      </c>
      <c r="Y1234" s="135" t="e">
        <f t="shared" si="1248"/>
        <v>#N/A</v>
      </c>
      <c r="Z1234" s="135" t="e">
        <f t="shared" si="1248"/>
        <v>#N/A</v>
      </c>
      <c r="AA1234" s="135" t="e">
        <f t="shared" si="1248"/>
        <v>#N/A</v>
      </c>
      <c r="AB1234" s="135" t="e">
        <f t="shared" si="1248"/>
        <v>#N/A</v>
      </c>
    </row>
    <row r="1235" spans="1:28" ht="15.5">
      <c r="A1235" s="29" t="s">
        <v>193</v>
      </c>
      <c r="B1235" s="30" t="str">
        <f t="shared" si="0"/>
        <v>PhilippinesRajah Buayan</v>
      </c>
      <c r="C1235" s="29" t="s">
        <v>30</v>
      </c>
      <c r="D1235" s="30" t="s">
        <v>1642</v>
      </c>
      <c r="E1235" s="120">
        <v>0.225858</v>
      </c>
      <c r="F1235" s="181">
        <v>5.8684254999999998E-2</v>
      </c>
      <c r="G1235" s="181">
        <v>0.10751733500000001</v>
      </c>
      <c r="H1235" s="181">
        <v>0.177659395</v>
      </c>
      <c r="I1235" s="120">
        <v>0.22547800000000001</v>
      </c>
      <c r="J1235" s="28" t="s">
        <v>1649</v>
      </c>
      <c r="K1235" s="135" t="e">
        <f t="shared" ref="K1235:AB1235" si="1249">NA()</f>
        <v>#N/A</v>
      </c>
      <c r="L1235" s="135" t="e">
        <f t="shared" si="1249"/>
        <v>#N/A</v>
      </c>
      <c r="M1235" s="164" t="e">
        <f t="shared" si="1249"/>
        <v>#N/A</v>
      </c>
      <c r="N1235" s="164" t="e">
        <f t="shared" si="1249"/>
        <v>#N/A</v>
      </c>
      <c r="O1235" s="165" t="e">
        <f t="shared" si="1249"/>
        <v>#N/A</v>
      </c>
      <c r="P1235" s="135" t="e">
        <f t="shared" si="1249"/>
        <v>#N/A</v>
      </c>
      <c r="Q1235" s="164" t="e">
        <f t="shared" si="1249"/>
        <v>#N/A</v>
      </c>
      <c r="R1235" s="164" t="e">
        <f t="shared" si="1249"/>
        <v>#N/A</v>
      </c>
      <c r="S1235" s="164" t="e">
        <f t="shared" si="1249"/>
        <v>#N/A</v>
      </c>
      <c r="T1235" s="164" t="e">
        <f t="shared" si="1249"/>
        <v>#N/A</v>
      </c>
      <c r="U1235" s="164" t="e">
        <f t="shared" si="1249"/>
        <v>#N/A</v>
      </c>
      <c r="V1235" s="135" t="e">
        <f t="shared" si="1249"/>
        <v>#N/A</v>
      </c>
      <c r="W1235" s="135" t="e">
        <f t="shared" si="1249"/>
        <v>#N/A</v>
      </c>
      <c r="X1235" s="135" t="e">
        <f t="shared" si="1249"/>
        <v>#N/A</v>
      </c>
      <c r="Y1235" s="135" t="e">
        <f t="shared" si="1249"/>
        <v>#N/A</v>
      </c>
      <c r="Z1235" s="135" t="e">
        <f t="shared" si="1249"/>
        <v>#N/A</v>
      </c>
      <c r="AA1235" s="135" t="e">
        <f t="shared" si="1249"/>
        <v>#N/A</v>
      </c>
      <c r="AB1235" s="135" t="e">
        <f t="shared" si="1249"/>
        <v>#N/A</v>
      </c>
    </row>
    <row r="1236" spans="1:28" ht="15.5">
      <c r="A1236" s="29" t="s">
        <v>193</v>
      </c>
      <c r="B1236" s="30" t="str">
        <f t="shared" si="0"/>
        <v>PhilippinesRamon</v>
      </c>
      <c r="C1236" s="29" t="s">
        <v>30</v>
      </c>
      <c r="D1236" s="30" t="s">
        <v>384</v>
      </c>
      <c r="E1236" s="120">
        <v>0.25361</v>
      </c>
      <c r="F1236" s="181">
        <v>4.7223329000000001E-2</v>
      </c>
      <c r="G1236" s="181">
        <v>9.2378620999999994E-2</v>
      </c>
      <c r="H1236" s="181">
        <v>0.185383346</v>
      </c>
      <c r="I1236" s="120">
        <v>0.32103900000000002</v>
      </c>
      <c r="J1236" s="28" t="s">
        <v>1649</v>
      </c>
      <c r="K1236" s="135" t="e">
        <f t="shared" ref="K1236:AB1236" si="1250">NA()</f>
        <v>#N/A</v>
      </c>
      <c r="L1236" s="135" t="e">
        <f t="shared" si="1250"/>
        <v>#N/A</v>
      </c>
      <c r="M1236" s="164" t="e">
        <f t="shared" si="1250"/>
        <v>#N/A</v>
      </c>
      <c r="N1236" s="164" t="e">
        <f t="shared" si="1250"/>
        <v>#N/A</v>
      </c>
      <c r="O1236" s="165" t="e">
        <f t="shared" si="1250"/>
        <v>#N/A</v>
      </c>
      <c r="P1236" s="135" t="e">
        <f t="shared" si="1250"/>
        <v>#N/A</v>
      </c>
      <c r="Q1236" s="164" t="e">
        <f t="shared" si="1250"/>
        <v>#N/A</v>
      </c>
      <c r="R1236" s="164" t="e">
        <f t="shared" si="1250"/>
        <v>#N/A</v>
      </c>
      <c r="S1236" s="164" t="e">
        <f t="shared" si="1250"/>
        <v>#N/A</v>
      </c>
      <c r="T1236" s="164" t="e">
        <f t="shared" si="1250"/>
        <v>#N/A</v>
      </c>
      <c r="U1236" s="164" t="e">
        <f t="shared" si="1250"/>
        <v>#N/A</v>
      </c>
      <c r="V1236" s="135" t="e">
        <f t="shared" si="1250"/>
        <v>#N/A</v>
      </c>
      <c r="W1236" s="135" t="e">
        <f t="shared" si="1250"/>
        <v>#N/A</v>
      </c>
      <c r="X1236" s="135" t="e">
        <f t="shared" si="1250"/>
        <v>#N/A</v>
      </c>
      <c r="Y1236" s="135" t="e">
        <f t="shared" si="1250"/>
        <v>#N/A</v>
      </c>
      <c r="Z1236" s="135" t="e">
        <f t="shared" si="1250"/>
        <v>#N/A</v>
      </c>
      <c r="AA1236" s="135" t="e">
        <f t="shared" si="1250"/>
        <v>#N/A</v>
      </c>
      <c r="AB1236" s="135" t="e">
        <f t="shared" si="1250"/>
        <v>#N/A</v>
      </c>
    </row>
    <row r="1237" spans="1:28" ht="15.5">
      <c r="A1237" s="29" t="s">
        <v>193</v>
      </c>
      <c r="B1237" s="30" t="str">
        <f t="shared" si="0"/>
        <v>PhilippinesRamon Magsaysay (Liargo)</v>
      </c>
      <c r="C1237" s="29" t="s">
        <v>30</v>
      </c>
      <c r="D1237" s="30" t="s">
        <v>1174</v>
      </c>
      <c r="E1237" s="120">
        <v>0.23036200000000001</v>
      </c>
      <c r="F1237" s="181">
        <v>5.1529730000000003E-2</v>
      </c>
      <c r="G1237" s="181">
        <v>9.8098172999999997E-2</v>
      </c>
      <c r="H1237" s="181">
        <v>0.18845373200000001</v>
      </c>
      <c r="I1237" s="120">
        <v>0.30696099999999998</v>
      </c>
      <c r="J1237" s="28" t="s">
        <v>1649</v>
      </c>
      <c r="K1237" s="135" t="e">
        <f t="shared" ref="K1237:AB1237" si="1251">NA()</f>
        <v>#N/A</v>
      </c>
      <c r="L1237" s="135" t="e">
        <f t="shared" si="1251"/>
        <v>#N/A</v>
      </c>
      <c r="M1237" s="164" t="e">
        <f t="shared" si="1251"/>
        <v>#N/A</v>
      </c>
      <c r="N1237" s="164" t="e">
        <f t="shared" si="1251"/>
        <v>#N/A</v>
      </c>
      <c r="O1237" s="165" t="e">
        <f t="shared" si="1251"/>
        <v>#N/A</v>
      </c>
      <c r="P1237" s="135" t="e">
        <f t="shared" si="1251"/>
        <v>#N/A</v>
      </c>
      <c r="Q1237" s="164" t="e">
        <f t="shared" si="1251"/>
        <v>#N/A</v>
      </c>
      <c r="R1237" s="164" t="e">
        <f t="shared" si="1251"/>
        <v>#N/A</v>
      </c>
      <c r="S1237" s="164" t="e">
        <f t="shared" si="1251"/>
        <v>#N/A</v>
      </c>
      <c r="T1237" s="164" t="e">
        <f t="shared" si="1251"/>
        <v>#N/A</v>
      </c>
      <c r="U1237" s="164" t="e">
        <f t="shared" si="1251"/>
        <v>#N/A</v>
      </c>
      <c r="V1237" s="135" t="e">
        <f t="shared" si="1251"/>
        <v>#N/A</v>
      </c>
      <c r="W1237" s="135" t="e">
        <f t="shared" si="1251"/>
        <v>#N/A</v>
      </c>
      <c r="X1237" s="135" t="e">
        <f t="shared" si="1251"/>
        <v>#N/A</v>
      </c>
      <c r="Y1237" s="135" t="e">
        <f t="shared" si="1251"/>
        <v>#N/A</v>
      </c>
      <c r="Z1237" s="135" t="e">
        <f t="shared" si="1251"/>
        <v>#N/A</v>
      </c>
      <c r="AA1237" s="135" t="e">
        <f t="shared" si="1251"/>
        <v>#N/A</v>
      </c>
      <c r="AB1237" s="135" t="e">
        <f t="shared" si="1251"/>
        <v>#N/A</v>
      </c>
    </row>
    <row r="1238" spans="1:28" ht="15.5">
      <c r="A1238" s="29" t="s">
        <v>193</v>
      </c>
      <c r="B1238" s="30" t="str">
        <f t="shared" si="0"/>
        <v>PhilippinesRamos</v>
      </c>
      <c r="C1238" s="29" t="s">
        <v>30</v>
      </c>
      <c r="D1238" s="30" t="s">
        <v>515</v>
      </c>
      <c r="E1238" s="120">
        <v>0.25021100000000002</v>
      </c>
      <c r="F1238" s="181">
        <v>4.7822014000000003E-2</v>
      </c>
      <c r="G1238" s="181">
        <v>9.2974239E-2</v>
      </c>
      <c r="H1238" s="181">
        <v>0.173957845</v>
      </c>
      <c r="I1238" s="120">
        <v>0.31376999999999999</v>
      </c>
      <c r="J1238" s="28" t="s">
        <v>1649</v>
      </c>
      <c r="K1238" s="135" t="e">
        <f t="shared" ref="K1238:AB1238" si="1252">NA()</f>
        <v>#N/A</v>
      </c>
      <c r="L1238" s="135" t="e">
        <f t="shared" si="1252"/>
        <v>#N/A</v>
      </c>
      <c r="M1238" s="164" t="e">
        <f t="shared" si="1252"/>
        <v>#N/A</v>
      </c>
      <c r="N1238" s="164" t="e">
        <f t="shared" si="1252"/>
        <v>#N/A</v>
      </c>
      <c r="O1238" s="165" t="e">
        <f t="shared" si="1252"/>
        <v>#N/A</v>
      </c>
      <c r="P1238" s="135" t="e">
        <f t="shared" si="1252"/>
        <v>#N/A</v>
      </c>
      <c r="Q1238" s="164" t="e">
        <f t="shared" si="1252"/>
        <v>#N/A</v>
      </c>
      <c r="R1238" s="164" t="e">
        <f t="shared" si="1252"/>
        <v>#N/A</v>
      </c>
      <c r="S1238" s="164" t="e">
        <f t="shared" si="1252"/>
        <v>#N/A</v>
      </c>
      <c r="T1238" s="164" t="e">
        <f t="shared" si="1252"/>
        <v>#N/A</v>
      </c>
      <c r="U1238" s="164" t="e">
        <f t="shared" si="1252"/>
        <v>#N/A</v>
      </c>
      <c r="V1238" s="135" t="e">
        <f t="shared" si="1252"/>
        <v>#N/A</v>
      </c>
      <c r="W1238" s="135" t="e">
        <f t="shared" si="1252"/>
        <v>#N/A</v>
      </c>
      <c r="X1238" s="135" t="e">
        <f t="shared" si="1252"/>
        <v>#N/A</v>
      </c>
      <c r="Y1238" s="135" t="e">
        <f t="shared" si="1252"/>
        <v>#N/A</v>
      </c>
      <c r="Z1238" s="135" t="e">
        <f t="shared" si="1252"/>
        <v>#N/A</v>
      </c>
      <c r="AA1238" s="135" t="e">
        <f t="shared" si="1252"/>
        <v>#N/A</v>
      </c>
      <c r="AB1238" s="135" t="e">
        <f t="shared" si="1252"/>
        <v>#N/A</v>
      </c>
    </row>
    <row r="1239" spans="1:28" ht="15.5">
      <c r="A1239" s="29" t="s">
        <v>193</v>
      </c>
      <c r="B1239" s="30" t="str">
        <f t="shared" si="0"/>
        <v>PhilippinesRapu-Rapu</v>
      </c>
      <c r="C1239" s="29" t="s">
        <v>30</v>
      </c>
      <c r="D1239" s="30" t="s">
        <v>691</v>
      </c>
      <c r="E1239" s="120">
        <v>0.218635</v>
      </c>
      <c r="F1239" s="181">
        <v>6.3244854000000003E-2</v>
      </c>
      <c r="G1239" s="181">
        <v>0.112378115</v>
      </c>
      <c r="H1239" s="181">
        <v>0.19073672799999999</v>
      </c>
      <c r="I1239" s="120">
        <v>0.27876499999999999</v>
      </c>
      <c r="J1239" s="28" t="s">
        <v>1649</v>
      </c>
      <c r="K1239" s="135" t="e">
        <f t="shared" ref="K1239:AB1239" si="1253">NA()</f>
        <v>#N/A</v>
      </c>
      <c r="L1239" s="135" t="e">
        <f t="shared" si="1253"/>
        <v>#N/A</v>
      </c>
      <c r="M1239" s="164" t="e">
        <f t="shared" si="1253"/>
        <v>#N/A</v>
      </c>
      <c r="N1239" s="164" t="e">
        <f t="shared" si="1253"/>
        <v>#N/A</v>
      </c>
      <c r="O1239" s="165" t="e">
        <f t="shared" si="1253"/>
        <v>#N/A</v>
      </c>
      <c r="P1239" s="135" t="e">
        <f t="shared" si="1253"/>
        <v>#N/A</v>
      </c>
      <c r="Q1239" s="164" t="e">
        <f t="shared" si="1253"/>
        <v>#N/A</v>
      </c>
      <c r="R1239" s="164" t="e">
        <f t="shared" si="1253"/>
        <v>#N/A</v>
      </c>
      <c r="S1239" s="164" t="e">
        <f t="shared" si="1253"/>
        <v>#N/A</v>
      </c>
      <c r="T1239" s="164" t="e">
        <f t="shared" si="1253"/>
        <v>#N/A</v>
      </c>
      <c r="U1239" s="164" t="e">
        <f t="shared" si="1253"/>
        <v>#N/A</v>
      </c>
      <c r="V1239" s="135" t="e">
        <f t="shared" si="1253"/>
        <v>#N/A</v>
      </c>
      <c r="W1239" s="135" t="e">
        <f t="shared" si="1253"/>
        <v>#N/A</v>
      </c>
      <c r="X1239" s="135" t="e">
        <f t="shared" si="1253"/>
        <v>#N/A</v>
      </c>
      <c r="Y1239" s="135" t="e">
        <f t="shared" si="1253"/>
        <v>#N/A</v>
      </c>
      <c r="Z1239" s="135" t="e">
        <f t="shared" si="1253"/>
        <v>#N/A</v>
      </c>
      <c r="AA1239" s="135" t="e">
        <f t="shared" si="1253"/>
        <v>#N/A</v>
      </c>
      <c r="AB1239" s="135" t="e">
        <f t="shared" si="1253"/>
        <v>#N/A</v>
      </c>
    </row>
    <row r="1240" spans="1:28" ht="15.5">
      <c r="A1240" s="29" t="s">
        <v>193</v>
      </c>
      <c r="B1240" s="30" t="str">
        <f t="shared" si="0"/>
        <v>PhilippinesReal</v>
      </c>
      <c r="C1240" s="29" t="s">
        <v>30</v>
      </c>
      <c r="D1240" s="30" t="s">
        <v>653</v>
      </c>
      <c r="E1240" s="120">
        <v>0.25020199999999998</v>
      </c>
      <c r="F1240" s="181">
        <v>5.3642402999999998E-2</v>
      </c>
      <c r="G1240" s="181">
        <v>0.104144084</v>
      </c>
      <c r="H1240" s="181">
        <v>0.197337336</v>
      </c>
      <c r="I1240" s="120">
        <v>0.302732</v>
      </c>
      <c r="J1240" s="28" t="s">
        <v>1649</v>
      </c>
      <c r="K1240" s="135" t="e">
        <f t="shared" ref="K1240:AB1240" si="1254">NA()</f>
        <v>#N/A</v>
      </c>
      <c r="L1240" s="135" t="e">
        <f t="shared" si="1254"/>
        <v>#N/A</v>
      </c>
      <c r="M1240" s="164" t="e">
        <f t="shared" si="1254"/>
        <v>#N/A</v>
      </c>
      <c r="N1240" s="164" t="e">
        <f t="shared" si="1254"/>
        <v>#N/A</v>
      </c>
      <c r="O1240" s="165" t="e">
        <f t="shared" si="1254"/>
        <v>#N/A</v>
      </c>
      <c r="P1240" s="135" t="e">
        <f t="shared" si="1254"/>
        <v>#N/A</v>
      </c>
      <c r="Q1240" s="164" t="e">
        <f t="shared" si="1254"/>
        <v>#N/A</v>
      </c>
      <c r="R1240" s="164" t="e">
        <f t="shared" si="1254"/>
        <v>#N/A</v>
      </c>
      <c r="S1240" s="164" t="e">
        <f t="shared" si="1254"/>
        <v>#N/A</v>
      </c>
      <c r="T1240" s="164" t="e">
        <f t="shared" si="1254"/>
        <v>#N/A</v>
      </c>
      <c r="U1240" s="164" t="e">
        <f t="shared" si="1254"/>
        <v>#N/A</v>
      </c>
      <c r="V1240" s="135" t="e">
        <f t="shared" si="1254"/>
        <v>#N/A</v>
      </c>
      <c r="W1240" s="135" t="e">
        <f t="shared" si="1254"/>
        <v>#N/A</v>
      </c>
      <c r="X1240" s="135" t="e">
        <f t="shared" si="1254"/>
        <v>#N/A</v>
      </c>
      <c r="Y1240" s="135" t="e">
        <f t="shared" si="1254"/>
        <v>#N/A</v>
      </c>
      <c r="Z1240" s="135" t="e">
        <f t="shared" si="1254"/>
        <v>#N/A</v>
      </c>
      <c r="AA1240" s="135" t="e">
        <f t="shared" si="1254"/>
        <v>#N/A</v>
      </c>
      <c r="AB1240" s="135" t="e">
        <f t="shared" si="1254"/>
        <v>#N/A</v>
      </c>
    </row>
    <row r="1241" spans="1:28" ht="15.5">
      <c r="A1241" s="29" t="s">
        <v>193</v>
      </c>
      <c r="B1241" s="30" t="str">
        <f t="shared" si="0"/>
        <v>PhilippinesReina Mercedes</v>
      </c>
      <c r="C1241" s="29" t="s">
        <v>30</v>
      </c>
      <c r="D1241" s="30" t="s">
        <v>385</v>
      </c>
      <c r="E1241" s="120">
        <v>0.26579700000000001</v>
      </c>
      <c r="F1241" s="181">
        <v>4.4781095E-2</v>
      </c>
      <c r="G1241" s="181">
        <v>9.2043854999999994E-2</v>
      </c>
      <c r="H1241" s="181">
        <v>0.191273428</v>
      </c>
      <c r="I1241" s="120">
        <v>0.32398700000000002</v>
      </c>
      <c r="J1241" s="28" t="s">
        <v>1649</v>
      </c>
      <c r="K1241" s="135" t="e">
        <f t="shared" ref="K1241:AB1241" si="1255">NA()</f>
        <v>#N/A</v>
      </c>
      <c r="L1241" s="135" t="e">
        <f t="shared" si="1255"/>
        <v>#N/A</v>
      </c>
      <c r="M1241" s="164" t="e">
        <f t="shared" si="1255"/>
        <v>#N/A</v>
      </c>
      <c r="N1241" s="164" t="e">
        <f t="shared" si="1255"/>
        <v>#N/A</v>
      </c>
      <c r="O1241" s="165" t="e">
        <f t="shared" si="1255"/>
        <v>#N/A</v>
      </c>
      <c r="P1241" s="135" t="e">
        <f t="shared" si="1255"/>
        <v>#N/A</v>
      </c>
      <c r="Q1241" s="164" t="e">
        <f t="shared" si="1255"/>
        <v>#N/A</v>
      </c>
      <c r="R1241" s="164" t="e">
        <f t="shared" si="1255"/>
        <v>#N/A</v>
      </c>
      <c r="S1241" s="164" t="e">
        <f t="shared" si="1255"/>
        <v>#N/A</v>
      </c>
      <c r="T1241" s="164" t="e">
        <f t="shared" si="1255"/>
        <v>#N/A</v>
      </c>
      <c r="U1241" s="164" t="e">
        <f t="shared" si="1255"/>
        <v>#N/A</v>
      </c>
      <c r="V1241" s="135" t="e">
        <f t="shared" si="1255"/>
        <v>#N/A</v>
      </c>
      <c r="W1241" s="135" t="e">
        <f t="shared" si="1255"/>
        <v>#N/A</v>
      </c>
      <c r="X1241" s="135" t="e">
        <f t="shared" si="1255"/>
        <v>#N/A</v>
      </c>
      <c r="Y1241" s="135" t="e">
        <f t="shared" si="1255"/>
        <v>#N/A</v>
      </c>
      <c r="Z1241" s="135" t="e">
        <f t="shared" si="1255"/>
        <v>#N/A</v>
      </c>
      <c r="AA1241" s="135" t="e">
        <f t="shared" si="1255"/>
        <v>#N/A</v>
      </c>
      <c r="AB1241" s="135" t="e">
        <f t="shared" si="1255"/>
        <v>#N/A</v>
      </c>
    </row>
    <row r="1242" spans="1:28" ht="15.5">
      <c r="A1242" s="29" t="s">
        <v>193</v>
      </c>
      <c r="B1242" s="30" t="str">
        <f t="shared" si="0"/>
        <v>PhilippinesRemedios T. Romualdez</v>
      </c>
      <c r="C1242" s="29" t="s">
        <v>30</v>
      </c>
      <c r="D1242" s="30" t="s">
        <v>1701</v>
      </c>
      <c r="E1242" s="120">
        <v>0.22817299999999999</v>
      </c>
      <c r="F1242" s="181">
        <v>5.5922281999999997E-2</v>
      </c>
      <c r="G1242" s="181">
        <v>0.10138248800000001</v>
      </c>
      <c r="H1242" s="181">
        <v>0.18433179699999999</v>
      </c>
      <c r="I1242" s="120">
        <v>0.29231499999999999</v>
      </c>
      <c r="J1242" s="28" t="s">
        <v>1649</v>
      </c>
      <c r="K1242" s="135" t="e">
        <f t="shared" ref="K1242:AB1242" si="1256">NA()</f>
        <v>#N/A</v>
      </c>
      <c r="L1242" s="135" t="e">
        <f t="shared" si="1256"/>
        <v>#N/A</v>
      </c>
      <c r="M1242" s="164" t="e">
        <f t="shared" si="1256"/>
        <v>#N/A</v>
      </c>
      <c r="N1242" s="164" t="e">
        <f t="shared" si="1256"/>
        <v>#N/A</v>
      </c>
      <c r="O1242" s="165" t="e">
        <f t="shared" si="1256"/>
        <v>#N/A</v>
      </c>
      <c r="P1242" s="135" t="e">
        <f t="shared" si="1256"/>
        <v>#N/A</v>
      </c>
      <c r="Q1242" s="164" t="e">
        <f t="shared" si="1256"/>
        <v>#N/A</v>
      </c>
      <c r="R1242" s="164" t="e">
        <f t="shared" si="1256"/>
        <v>#N/A</v>
      </c>
      <c r="S1242" s="164" t="e">
        <f t="shared" si="1256"/>
        <v>#N/A</v>
      </c>
      <c r="T1242" s="164" t="e">
        <f t="shared" si="1256"/>
        <v>#N/A</v>
      </c>
      <c r="U1242" s="164" t="e">
        <f t="shared" si="1256"/>
        <v>#N/A</v>
      </c>
      <c r="V1242" s="135" t="e">
        <f t="shared" si="1256"/>
        <v>#N/A</v>
      </c>
      <c r="W1242" s="135" t="e">
        <f t="shared" si="1256"/>
        <v>#N/A</v>
      </c>
      <c r="X1242" s="135" t="e">
        <f t="shared" si="1256"/>
        <v>#N/A</v>
      </c>
      <c r="Y1242" s="135" t="e">
        <f t="shared" si="1256"/>
        <v>#N/A</v>
      </c>
      <c r="Z1242" s="135" t="e">
        <f t="shared" si="1256"/>
        <v>#N/A</v>
      </c>
      <c r="AA1242" s="135" t="e">
        <f t="shared" si="1256"/>
        <v>#N/A</v>
      </c>
      <c r="AB1242" s="135" t="e">
        <f t="shared" si="1256"/>
        <v>#N/A</v>
      </c>
    </row>
    <row r="1243" spans="1:28" ht="15.5">
      <c r="A1243" s="29" t="s">
        <v>193</v>
      </c>
      <c r="B1243" s="30" t="str">
        <f t="shared" si="0"/>
        <v>PhilippinesRizal</v>
      </c>
      <c r="C1243" s="29" t="s">
        <v>30</v>
      </c>
      <c r="D1243" s="30" t="s">
        <v>352</v>
      </c>
      <c r="E1243" s="120">
        <v>0.24709500000000001</v>
      </c>
      <c r="F1243" s="181">
        <v>4.9433444999999999E-2</v>
      </c>
      <c r="G1243" s="181">
        <v>9.5569128000000003E-2</v>
      </c>
      <c r="H1243" s="181">
        <v>0.18361276400000001</v>
      </c>
      <c r="I1243" s="120">
        <v>0.31771300000000002</v>
      </c>
      <c r="J1243" s="28" t="s">
        <v>1649</v>
      </c>
      <c r="K1243" s="135" t="e">
        <f t="shared" ref="K1243:AB1243" si="1257">NA()</f>
        <v>#N/A</v>
      </c>
      <c r="L1243" s="135" t="e">
        <f t="shared" si="1257"/>
        <v>#N/A</v>
      </c>
      <c r="M1243" s="164" t="e">
        <f t="shared" si="1257"/>
        <v>#N/A</v>
      </c>
      <c r="N1243" s="164" t="e">
        <f t="shared" si="1257"/>
        <v>#N/A</v>
      </c>
      <c r="O1243" s="165" t="e">
        <f t="shared" si="1257"/>
        <v>#N/A</v>
      </c>
      <c r="P1243" s="135" t="e">
        <f t="shared" si="1257"/>
        <v>#N/A</v>
      </c>
      <c r="Q1243" s="164" t="e">
        <f t="shared" si="1257"/>
        <v>#N/A</v>
      </c>
      <c r="R1243" s="164" t="e">
        <f t="shared" si="1257"/>
        <v>#N/A</v>
      </c>
      <c r="S1243" s="164" t="e">
        <f t="shared" si="1257"/>
        <v>#N/A</v>
      </c>
      <c r="T1243" s="164" t="e">
        <f t="shared" si="1257"/>
        <v>#N/A</v>
      </c>
      <c r="U1243" s="164" t="e">
        <f t="shared" si="1257"/>
        <v>#N/A</v>
      </c>
      <c r="V1243" s="135" t="e">
        <f t="shared" si="1257"/>
        <v>#N/A</v>
      </c>
      <c r="W1243" s="135" t="e">
        <f t="shared" si="1257"/>
        <v>#N/A</v>
      </c>
      <c r="X1243" s="135" t="e">
        <f t="shared" si="1257"/>
        <v>#N/A</v>
      </c>
      <c r="Y1243" s="135" t="e">
        <f t="shared" si="1257"/>
        <v>#N/A</v>
      </c>
      <c r="Z1243" s="135" t="e">
        <f t="shared" si="1257"/>
        <v>#N/A</v>
      </c>
      <c r="AA1243" s="135" t="e">
        <f t="shared" si="1257"/>
        <v>#N/A</v>
      </c>
      <c r="AB1243" s="135" t="e">
        <f t="shared" si="1257"/>
        <v>#N/A</v>
      </c>
    </row>
    <row r="1244" spans="1:28" ht="15.5">
      <c r="A1244" s="29" t="s">
        <v>193</v>
      </c>
      <c r="B1244" s="30" t="str">
        <f t="shared" si="0"/>
        <v>PhilippinesRizal (Liwan)</v>
      </c>
      <c r="C1244" s="29" t="s">
        <v>30</v>
      </c>
      <c r="D1244" s="30" t="s">
        <v>1521</v>
      </c>
      <c r="E1244" s="120">
        <v>0.24979499999999999</v>
      </c>
      <c r="F1244" s="181">
        <v>5.1707946999999997E-2</v>
      </c>
      <c r="G1244" s="181">
        <v>0.100716046</v>
      </c>
      <c r="H1244" s="181">
        <v>0.19075008800000001</v>
      </c>
      <c r="I1244" s="120">
        <v>0.31042399999999998</v>
      </c>
      <c r="J1244" s="28" t="s">
        <v>1649</v>
      </c>
      <c r="K1244" s="135" t="e">
        <f t="shared" ref="K1244:AB1244" si="1258">NA()</f>
        <v>#N/A</v>
      </c>
      <c r="L1244" s="135" t="e">
        <f t="shared" si="1258"/>
        <v>#N/A</v>
      </c>
      <c r="M1244" s="164" t="e">
        <f t="shared" si="1258"/>
        <v>#N/A</v>
      </c>
      <c r="N1244" s="164" t="e">
        <f t="shared" si="1258"/>
        <v>#N/A</v>
      </c>
      <c r="O1244" s="165" t="e">
        <f t="shared" si="1258"/>
        <v>#N/A</v>
      </c>
      <c r="P1244" s="135" t="e">
        <f t="shared" si="1258"/>
        <v>#N/A</v>
      </c>
      <c r="Q1244" s="164" t="e">
        <f t="shared" si="1258"/>
        <v>#N/A</v>
      </c>
      <c r="R1244" s="164" t="e">
        <f t="shared" si="1258"/>
        <v>#N/A</v>
      </c>
      <c r="S1244" s="164" t="e">
        <f t="shared" si="1258"/>
        <v>#N/A</v>
      </c>
      <c r="T1244" s="164" t="e">
        <f t="shared" si="1258"/>
        <v>#N/A</v>
      </c>
      <c r="U1244" s="164" t="e">
        <f t="shared" si="1258"/>
        <v>#N/A</v>
      </c>
      <c r="V1244" s="135" t="e">
        <f t="shared" si="1258"/>
        <v>#N/A</v>
      </c>
      <c r="W1244" s="135" t="e">
        <f t="shared" si="1258"/>
        <v>#N/A</v>
      </c>
      <c r="X1244" s="135" t="e">
        <f t="shared" si="1258"/>
        <v>#N/A</v>
      </c>
      <c r="Y1244" s="135" t="e">
        <f t="shared" si="1258"/>
        <v>#N/A</v>
      </c>
      <c r="Z1244" s="135" t="e">
        <f t="shared" si="1258"/>
        <v>#N/A</v>
      </c>
      <c r="AA1244" s="135" t="e">
        <f t="shared" si="1258"/>
        <v>#N/A</v>
      </c>
      <c r="AB1244" s="135" t="e">
        <f t="shared" si="1258"/>
        <v>#N/A</v>
      </c>
    </row>
    <row r="1245" spans="1:28" ht="15.5">
      <c r="A1245" s="29" t="s">
        <v>193</v>
      </c>
      <c r="B1245" s="30" t="str">
        <f t="shared" si="0"/>
        <v>PhilippinesRizal (Marcos)</v>
      </c>
      <c r="C1245" s="29" t="s">
        <v>30</v>
      </c>
      <c r="D1245" s="30" t="s">
        <v>1812</v>
      </c>
      <c r="E1245" s="120">
        <v>0.23323199999999999</v>
      </c>
      <c r="F1245" s="181">
        <v>5.8807089999999999E-2</v>
      </c>
      <c r="G1245" s="181">
        <v>0.10935004800000001</v>
      </c>
      <c r="H1245" s="181">
        <v>0.18877754699999999</v>
      </c>
      <c r="I1245" s="120">
        <v>0.288686</v>
      </c>
      <c r="J1245" s="28" t="s">
        <v>1649</v>
      </c>
      <c r="K1245" s="135" t="e">
        <f t="shared" ref="K1245:AB1245" si="1259">NA()</f>
        <v>#N/A</v>
      </c>
      <c r="L1245" s="135" t="e">
        <f t="shared" si="1259"/>
        <v>#N/A</v>
      </c>
      <c r="M1245" s="164" t="e">
        <f t="shared" si="1259"/>
        <v>#N/A</v>
      </c>
      <c r="N1245" s="164" t="e">
        <f t="shared" si="1259"/>
        <v>#N/A</v>
      </c>
      <c r="O1245" s="165" t="e">
        <f t="shared" si="1259"/>
        <v>#N/A</v>
      </c>
      <c r="P1245" s="135" t="e">
        <f t="shared" si="1259"/>
        <v>#N/A</v>
      </c>
      <c r="Q1245" s="164" t="e">
        <f t="shared" si="1259"/>
        <v>#N/A</v>
      </c>
      <c r="R1245" s="164" t="e">
        <f t="shared" si="1259"/>
        <v>#N/A</v>
      </c>
      <c r="S1245" s="164" t="e">
        <f t="shared" si="1259"/>
        <v>#N/A</v>
      </c>
      <c r="T1245" s="164" t="e">
        <f t="shared" si="1259"/>
        <v>#N/A</v>
      </c>
      <c r="U1245" s="164" t="e">
        <f t="shared" si="1259"/>
        <v>#N/A</v>
      </c>
      <c r="V1245" s="135" t="e">
        <f t="shared" si="1259"/>
        <v>#N/A</v>
      </c>
      <c r="W1245" s="135" t="e">
        <f t="shared" si="1259"/>
        <v>#N/A</v>
      </c>
      <c r="X1245" s="135" t="e">
        <f t="shared" si="1259"/>
        <v>#N/A</v>
      </c>
      <c r="Y1245" s="135" t="e">
        <f t="shared" si="1259"/>
        <v>#N/A</v>
      </c>
      <c r="Z1245" s="135" t="e">
        <f t="shared" si="1259"/>
        <v>#N/A</v>
      </c>
      <c r="AA1245" s="135" t="e">
        <f t="shared" si="1259"/>
        <v>#N/A</v>
      </c>
      <c r="AB1245" s="135" t="e">
        <f t="shared" si="1259"/>
        <v>#N/A</v>
      </c>
    </row>
    <row r="1246" spans="1:28" ht="15.5">
      <c r="A1246" s="29" t="s">
        <v>193</v>
      </c>
      <c r="B1246" s="30" t="str">
        <f t="shared" si="0"/>
        <v>PhilippinesRodriguez (Montalban)</v>
      </c>
      <c r="C1246" s="29" t="s">
        <v>30</v>
      </c>
      <c r="D1246" s="30" t="s">
        <v>670</v>
      </c>
      <c r="E1246" s="120">
        <v>0.26977299999999999</v>
      </c>
      <c r="F1246" s="181">
        <v>5.3285015999999998E-2</v>
      </c>
      <c r="G1246" s="181">
        <v>0.102913694</v>
      </c>
      <c r="H1246" s="181">
        <v>0.18835009799999999</v>
      </c>
      <c r="I1246" s="120">
        <v>0.298655</v>
      </c>
      <c r="J1246" s="28" t="s">
        <v>1649</v>
      </c>
      <c r="K1246" s="135" t="e">
        <f t="shared" ref="K1246:AB1246" si="1260">NA()</f>
        <v>#N/A</v>
      </c>
      <c r="L1246" s="135" t="e">
        <f t="shared" si="1260"/>
        <v>#N/A</v>
      </c>
      <c r="M1246" s="164" t="e">
        <f t="shared" si="1260"/>
        <v>#N/A</v>
      </c>
      <c r="N1246" s="164" t="e">
        <f t="shared" si="1260"/>
        <v>#N/A</v>
      </c>
      <c r="O1246" s="165" t="e">
        <f t="shared" si="1260"/>
        <v>#N/A</v>
      </c>
      <c r="P1246" s="135" t="e">
        <f t="shared" si="1260"/>
        <v>#N/A</v>
      </c>
      <c r="Q1246" s="164" t="e">
        <f t="shared" si="1260"/>
        <v>#N/A</v>
      </c>
      <c r="R1246" s="164" t="e">
        <f t="shared" si="1260"/>
        <v>#N/A</v>
      </c>
      <c r="S1246" s="164" t="e">
        <f t="shared" si="1260"/>
        <v>#N/A</v>
      </c>
      <c r="T1246" s="164" t="e">
        <f t="shared" si="1260"/>
        <v>#N/A</v>
      </c>
      <c r="U1246" s="164" t="e">
        <f t="shared" si="1260"/>
        <v>#N/A</v>
      </c>
      <c r="V1246" s="135" t="e">
        <f t="shared" si="1260"/>
        <v>#N/A</v>
      </c>
      <c r="W1246" s="135" t="e">
        <f t="shared" si="1260"/>
        <v>#N/A</v>
      </c>
      <c r="X1246" s="135" t="e">
        <f t="shared" si="1260"/>
        <v>#N/A</v>
      </c>
      <c r="Y1246" s="135" t="e">
        <f t="shared" si="1260"/>
        <v>#N/A</v>
      </c>
      <c r="Z1246" s="135" t="e">
        <f t="shared" si="1260"/>
        <v>#N/A</v>
      </c>
      <c r="AA1246" s="135" t="e">
        <f t="shared" si="1260"/>
        <v>#N/A</v>
      </c>
      <c r="AB1246" s="135" t="e">
        <f t="shared" si="1260"/>
        <v>#N/A</v>
      </c>
    </row>
    <row r="1247" spans="1:28" ht="15.5">
      <c r="A1247" s="29" t="s">
        <v>193</v>
      </c>
      <c r="B1247" s="30" t="str">
        <f t="shared" si="0"/>
        <v>PhilippinesRomblon (Capital)</v>
      </c>
      <c r="C1247" s="29" t="s">
        <v>30</v>
      </c>
      <c r="D1247" s="30" t="s">
        <v>1823</v>
      </c>
      <c r="E1247" s="120">
        <v>0.226766</v>
      </c>
      <c r="F1247" s="181">
        <v>5.4698385000000002E-2</v>
      </c>
      <c r="G1247" s="181">
        <v>0.10297228999999999</v>
      </c>
      <c r="H1247" s="181">
        <v>0.17988544300000001</v>
      </c>
      <c r="I1247" s="120">
        <v>0.28708899999999998</v>
      </c>
      <c r="J1247" s="28" t="s">
        <v>1649</v>
      </c>
      <c r="K1247" s="135" t="e">
        <f t="shared" ref="K1247:AB1247" si="1261">NA()</f>
        <v>#N/A</v>
      </c>
      <c r="L1247" s="135" t="e">
        <f t="shared" si="1261"/>
        <v>#N/A</v>
      </c>
      <c r="M1247" s="164" t="e">
        <f t="shared" si="1261"/>
        <v>#N/A</v>
      </c>
      <c r="N1247" s="164" t="e">
        <f t="shared" si="1261"/>
        <v>#N/A</v>
      </c>
      <c r="O1247" s="165" t="e">
        <f t="shared" si="1261"/>
        <v>#N/A</v>
      </c>
      <c r="P1247" s="135" t="e">
        <f t="shared" si="1261"/>
        <v>#N/A</v>
      </c>
      <c r="Q1247" s="164" t="e">
        <f t="shared" si="1261"/>
        <v>#N/A</v>
      </c>
      <c r="R1247" s="164" t="e">
        <f t="shared" si="1261"/>
        <v>#N/A</v>
      </c>
      <c r="S1247" s="164" t="e">
        <f t="shared" si="1261"/>
        <v>#N/A</v>
      </c>
      <c r="T1247" s="164" t="e">
        <f t="shared" si="1261"/>
        <v>#N/A</v>
      </c>
      <c r="U1247" s="164" t="e">
        <f t="shared" si="1261"/>
        <v>#N/A</v>
      </c>
      <c r="V1247" s="135" t="e">
        <f t="shared" si="1261"/>
        <v>#N/A</v>
      </c>
      <c r="W1247" s="135" t="e">
        <f t="shared" si="1261"/>
        <v>#N/A</v>
      </c>
      <c r="X1247" s="135" t="e">
        <f t="shared" si="1261"/>
        <v>#N/A</v>
      </c>
      <c r="Y1247" s="135" t="e">
        <f t="shared" si="1261"/>
        <v>#N/A</v>
      </c>
      <c r="Z1247" s="135" t="e">
        <f t="shared" si="1261"/>
        <v>#N/A</v>
      </c>
      <c r="AA1247" s="135" t="e">
        <f t="shared" si="1261"/>
        <v>#N/A</v>
      </c>
      <c r="AB1247" s="135" t="e">
        <f t="shared" si="1261"/>
        <v>#N/A</v>
      </c>
    </row>
    <row r="1248" spans="1:28" ht="15.5">
      <c r="A1248" s="29" t="s">
        <v>193</v>
      </c>
      <c r="B1248" s="30" t="str">
        <f t="shared" si="0"/>
        <v>PhilippinesRonda</v>
      </c>
      <c r="C1248" s="29" t="s">
        <v>30</v>
      </c>
      <c r="D1248" s="30" t="s">
        <v>975</v>
      </c>
      <c r="E1248" s="120">
        <v>0.23693500000000001</v>
      </c>
      <c r="F1248" s="181">
        <v>5.0245579999999998E-2</v>
      </c>
      <c r="G1248" s="181">
        <v>9.6365422000000006E-2</v>
      </c>
      <c r="H1248" s="181">
        <v>0.18727897800000001</v>
      </c>
      <c r="I1248" s="120">
        <v>0.31689600000000001</v>
      </c>
      <c r="J1248" s="28" t="s">
        <v>1649</v>
      </c>
      <c r="K1248" s="135" t="e">
        <f t="shared" ref="K1248:AB1248" si="1262">NA()</f>
        <v>#N/A</v>
      </c>
      <c r="L1248" s="135" t="e">
        <f t="shared" si="1262"/>
        <v>#N/A</v>
      </c>
      <c r="M1248" s="164" t="e">
        <f t="shared" si="1262"/>
        <v>#N/A</v>
      </c>
      <c r="N1248" s="164" t="e">
        <f t="shared" si="1262"/>
        <v>#N/A</v>
      </c>
      <c r="O1248" s="165" t="e">
        <f t="shared" si="1262"/>
        <v>#N/A</v>
      </c>
      <c r="P1248" s="135" t="e">
        <f t="shared" si="1262"/>
        <v>#N/A</v>
      </c>
      <c r="Q1248" s="164" t="e">
        <f t="shared" si="1262"/>
        <v>#N/A</v>
      </c>
      <c r="R1248" s="164" t="e">
        <f t="shared" si="1262"/>
        <v>#N/A</v>
      </c>
      <c r="S1248" s="164" t="e">
        <f t="shared" si="1262"/>
        <v>#N/A</v>
      </c>
      <c r="T1248" s="164" t="e">
        <f t="shared" si="1262"/>
        <v>#N/A</v>
      </c>
      <c r="U1248" s="164" t="e">
        <f t="shared" si="1262"/>
        <v>#N/A</v>
      </c>
      <c r="V1248" s="135" t="e">
        <f t="shared" si="1262"/>
        <v>#N/A</v>
      </c>
      <c r="W1248" s="135" t="e">
        <f t="shared" si="1262"/>
        <v>#N/A</v>
      </c>
      <c r="X1248" s="135" t="e">
        <f t="shared" si="1262"/>
        <v>#N/A</v>
      </c>
      <c r="Y1248" s="135" t="e">
        <f t="shared" si="1262"/>
        <v>#N/A</v>
      </c>
      <c r="Z1248" s="135" t="e">
        <f t="shared" si="1262"/>
        <v>#N/A</v>
      </c>
      <c r="AA1248" s="135" t="e">
        <f t="shared" si="1262"/>
        <v>#N/A</v>
      </c>
      <c r="AB1248" s="135" t="e">
        <f t="shared" si="1262"/>
        <v>#N/A</v>
      </c>
    </row>
    <row r="1249" spans="1:28" ht="15.5">
      <c r="A1249" s="29" t="s">
        <v>193</v>
      </c>
      <c r="B1249" s="30" t="str">
        <f t="shared" si="0"/>
        <v>PhilippinesRosales</v>
      </c>
      <c r="C1249" s="29" t="s">
        <v>30</v>
      </c>
      <c r="D1249" s="30" t="s">
        <v>308</v>
      </c>
      <c r="E1249" s="120">
        <v>0.24598500000000001</v>
      </c>
      <c r="F1249" s="181">
        <v>4.7003059999999999E-2</v>
      </c>
      <c r="G1249" s="181">
        <v>8.8552812999999994E-2</v>
      </c>
      <c r="H1249" s="181">
        <v>0.173110762</v>
      </c>
      <c r="I1249" s="120">
        <v>0.31844800000000001</v>
      </c>
      <c r="J1249" s="28" t="s">
        <v>1649</v>
      </c>
      <c r="K1249" s="135" t="e">
        <f t="shared" ref="K1249:AB1249" si="1263">NA()</f>
        <v>#N/A</v>
      </c>
      <c r="L1249" s="135" t="e">
        <f t="shared" si="1263"/>
        <v>#N/A</v>
      </c>
      <c r="M1249" s="164" t="e">
        <f t="shared" si="1263"/>
        <v>#N/A</v>
      </c>
      <c r="N1249" s="164" t="e">
        <f t="shared" si="1263"/>
        <v>#N/A</v>
      </c>
      <c r="O1249" s="165" t="e">
        <f t="shared" si="1263"/>
        <v>#N/A</v>
      </c>
      <c r="P1249" s="135" t="e">
        <f t="shared" si="1263"/>
        <v>#N/A</v>
      </c>
      <c r="Q1249" s="164" t="e">
        <f t="shared" si="1263"/>
        <v>#N/A</v>
      </c>
      <c r="R1249" s="164" t="e">
        <f t="shared" si="1263"/>
        <v>#N/A</v>
      </c>
      <c r="S1249" s="164" t="e">
        <f t="shared" si="1263"/>
        <v>#N/A</v>
      </c>
      <c r="T1249" s="164" t="e">
        <f t="shared" si="1263"/>
        <v>#N/A</v>
      </c>
      <c r="U1249" s="164" t="e">
        <f t="shared" si="1263"/>
        <v>#N/A</v>
      </c>
      <c r="V1249" s="135" t="e">
        <f t="shared" si="1263"/>
        <v>#N/A</v>
      </c>
      <c r="W1249" s="135" t="e">
        <f t="shared" si="1263"/>
        <v>#N/A</v>
      </c>
      <c r="X1249" s="135" t="e">
        <f t="shared" si="1263"/>
        <v>#N/A</v>
      </c>
      <c r="Y1249" s="135" t="e">
        <f t="shared" si="1263"/>
        <v>#N/A</v>
      </c>
      <c r="Z1249" s="135" t="e">
        <f t="shared" si="1263"/>
        <v>#N/A</v>
      </c>
      <c r="AA1249" s="135" t="e">
        <f t="shared" si="1263"/>
        <v>#N/A</v>
      </c>
      <c r="AB1249" s="135" t="e">
        <f t="shared" si="1263"/>
        <v>#N/A</v>
      </c>
    </row>
    <row r="1250" spans="1:28" ht="15.5">
      <c r="A1250" s="29" t="s">
        <v>193</v>
      </c>
      <c r="B1250" s="30" t="str">
        <f t="shared" si="0"/>
        <v>PhilippinesRosario</v>
      </c>
      <c r="C1250" s="29" t="s">
        <v>30</v>
      </c>
      <c r="D1250" s="30" t="s">
        <v>269</v>
      </c>
      <c r="E1250" s="120">
        <v>0.26646199999999998</v>
      </c>
      <c r="F1250" s="181">
        <v>4.7534626000000003E-2</v>
      </c>
      <c r="G1250" s="181">
        <v>9.5054553E-2</v>
      </c>
      <c r="H1250" s="181">
        <v>0.203724447</v>
      </c>
      <c r="I1250" s="120">
        <v>0.31602200000000003</v>
      </c>
      <c r="J1250" s="28" t="s">
        <v>1649</v>
      </c>
      <c r="K1250" s="135" t="e">
        <f t="shared" ref="K1250:AB1250" si="1264">NA()</f>
        <v>#N/A</v>
      </c>
      <c r="L1250" s="135" t="e">
        <f t="shared" si="1264"/>
        <v>#N/A</v>
      </c>
      <c r="M1250" s="164" t="e">
        <f t="shared" si="1264"/>
        <v>#N/A</v>
      </c>
      <c r="N1250" s="164" t="e">
        <f t="shared" si="1264"/>
        <v>#N/A</v>
      </c>
      <c r="O1250" s="165" t="e">
        <f t="shared" si="1264"/>
        <v>#N/A</v>
      </c>
      <c r="P1250" s="135" t="e">
        <f t="shared" si="1264"/>
        <v>#N/A</v>
      </c>
      <c r="Q1250" s="164" t="e">
        <f t="shared" si="1264"/>
        <v>#N/A</v>
      </c>
      <c r="R1250" s="164" t="e">
        <f t="shared" si="1264"/>
        <v>#N/A</v>
      </c>
      <c r="S1250" s="164" t="e">
        <f t="shared" si="1264"/>
        <v>#N/A</v>
      </c>
      <c r="T1250" s="164" t="e">
        <f t="shared" si="1264"/>
        <v>#N/A</v>
      </c>
      <c r="U1250" s="164" t="e">
        <f t="shared" si="1264"/>
        <v>#N/A</v>
      </c>
      <c r="V1250" s="135" t="e">
        <f t="shared" si="1264"/>
        <v>#N/A</v>
      </c>
      <c r="W1250" s="135" t="e">
        <f t="shared" si="1264"/>
        <v>#N/A</v>
      </c>
      <c r="X1250" s="135" t="e">
        <f t="shared" si="1264"/>
        <v>#N/A</v>
      </c>
      <c r="Y1250" s="135" t="e">
        <f t="shared" si="1264"/>
        <v>#N/A</v>
      </c>
      <c r="Z1250" s="135" t="e">
        <f t="shared" si="1264"/>
        <v>#N/A</v>
      </c>
      <c r="AA1250" s="135" t="e">
        <f t="shared" si="1264"/>
        <v>#N/A</v>
      </c>
      <c r="AB1250" s="135" t="e">
        <f t="shared" si="1264"/>
        <v>#N/A</v>
      </c>
    </row>
    <row r="1251" spans="1:28" ht="15.5">
      <c r="A1251" s="29" t="s">
        <v>193</v>
      </c>
      <c r="B1251" s="30" t="str">
        <f t="shared" si="0"/>
        <v>PhilippinesRoseller Lim</v>
      </c>
      <c r="C1251" s="29" t="s">
        <v>30</v>
      </c>
      <c r="D1251" s="30" t="s">
        <v>1196</v>
      </c>
      <c r="E1251" s="120">
        <v>0.23676900000000001</v>
      </c>
      <c r="F1251" s="181">
        <v>5.8287128000000001E-2</v>
      </c>
      <c r="G1251" s="181">
        <v>0.109563305</v>
      </c>
      <c r="H1251" s="181">
        <v>0.19997250599999999</v>
      </c>
      <c r="I1251" s="120">
        <v>0.29938599999999999</v>
      </c>
      <c r="J1251" s="28" t="s">
        <v>1649</v>
      </c>
      <c r="K1251" s="135" t="e">
        <f t="shared" ref="K1251:AB1251" si="1265">NA()</f>
        <v>#N/A</v>
      </c>
      <c r="L1251" s="135" t="e">
        <f t="shared" si="1265"/>
        <v>#N/A</v>
      </c>
      <c r="M1251" s="164" t="e">
        <f t="shared" si="1265"/>
        <v>#N/A</v>
      </c>
      <c r="N1251" s="164" t="e">
        <f t="shared" si="1265"/>
        <v>#N/A</v>
      </c>
      <c r="O1251" s="165" t="e">
        <f t="shared" si="1265"/>
        <v>#N/A</v>
      </c>
      <c r="P1251" s="135" t="e">
        <f t="shared" si="1265"/>
        <v>#N/A</v>
      </c>
      <c r="Q1251" s="164" t="e">
        <f t="shared" si="1265"/>
        <v>#N/A</v>
      </c>
      <c r="R1251" s="164" t="e">
        <f t="shared" si="1265"/>
        <v>#N/A</v>
      </c>
      <c r="S1251" s="164" t="e">
        <f t="shared" si="1265"/>
        <v>#N/A</v>
      </c>
      <c r="T1251" s="164" t="e">
        <f t="shared" si="1265"/>
        <v>#N/A</v>
      </c>
      <c r="U1251" s="164" t="e">
        <f t="shared" si="1265"/>
        <v>#N/A</v>
      </c>
      <c r="V1251" s="135" t="e">
        <f t="shared" si="1265"/>
        <v>#N/A</v>
      </c>
      <c r="W1251" s="135" t="e">
        <f t="shared" si="1265"/>
        <v>#N/A</v>
      </c>
      <c r="X1251" s="135" t="e">
        <f t="shared" si="1265"/>
        <v>#N/A</v>
      </c>
      <c r="Y1251" s="135" t="e">
        <f t="shared" si="1265"/>
        <v>#N/A</v>
      </c>
      <c r="Z1251" s="135" t="e">
        <f t="shared" si="1265"/>
        <v>#N/A</v>
      </c>
      <c r="AA1251" s="135" t="e">
        <f t="shared" si="1265"/>
        <v>#N/A</v>
      </c>
      <c r="AB1251" s="135" t="e">
        <f t="shared" si="1265"/>
        <v>#N/A</v>
      </c>
    </row>
    <row r="1252" spans="1:28" ht="15.5">
      <c r="A1252" s="29" t="s">
        <v>193</v>
      </c>
      <c r="B1252" s="30" t="str">
        <f t="shared" si="0"/>
        <v>PhilippinesRoxas</v>
      </c>
      <c r="C1252" s="29" t="s">
        <v>30</v>
      </c>
      <c r="D1252" s="30" t="s">
        <v>386</v>
      </c>
      <c r="E1252" s="120">
        <v>0.24402799999999999</v>
      </c>
      <c r="F1252" s="181">
        <v>5.4726837E-2</v>
      </c>
      <c r="G1252" s="181">
        <v>0.102705011</v>
      </c>
      <c r="H1252" s="181">
        <v>0.18532484499999999</v>
      </c>
      <c r="I1252" s="120">
        <v>0.30321900000000002</v>
      </c>
      <c r="J1252" s="28" t="s">
        <v>1649</v>
      </c>
      <c r="K1252" s="135" t="e">
        <f t="shared" ref="K1252:AB1252" si="1266">NA()</f>
        <v>#N/A</v>
      </c>
      <c r="L1252" s="135" t="e">
        <f t="shared" si="1266"/>
        <v>#N/A</v>
      </c>
      <c r="M1252" s="164" t="e">
        <f t="shared" si="1266"/>
        <v>#N/A</v>
      </c>
      <c r="N1252" s="164" t="e">
        <f t="shared" si="1266"/>
        <v>#N/A</v>
      </c>
      <c r="O1252" s="165" t="e">
        <f t="shared" si="1266"/>
        <v>#N/A</v>
      </c>
      <c r="P1252" s="135" t="e">
        <f t="shared" si="1266"/>
        <v>#N/A</v>
      </c>
      <c r="Q1252" s="164" t="e">
        <f t="shared" si="1266"/>
        <v>#N/A</v>
      </c>
      <c r="R1252" s="164" t="e">
        <f t="shared" si="1266"/>
        <v>#N/A</v>
      </c>
      <c r="S1252" s="164" t="e">
        <f t="shared" si="1266"/>
        <v>#N/A</v>
      </c>
      <c r="T1252" s="164" t="e">
        <f t="shared" si="1266"/>
        <v>#N/A</v>
      </c>
      <c r="U1252" s="164" t="e">
        <f t="shared" si="1266"/>
        <v>#N/A</v>
      </c>
      <c r="V1252" s="135" t="e">
        <f t="shared" si="1266"/>
        <v>#N/A</v>
      </c>
      <c r="W1252" s="135" t="e">
        <f t="shared" si="1266"/>
        <v>#N/A</v>
      </c>
      <c r="X1252" s="135" t="e">
        <f t="shared" si="1266"/>
        <v>#N/A</v>
      </c>
      <c r="Y1252" s="135" t="e">
        <f t="shared" si="1266"/>
        <v>#N/A</v>
      </c>
      <c r="Z1252" s="135" t="e">
        <f t="shared" si="1266"/>
        <v>#N/A</v>
      </c>
      <c r="AA1252" s="135" t="e">
        <f t="shared" si="1266"/>
        <v>#N/A</v>
      </c>
      <c r="AB1252" s="135" t="e">
        <f t="shared" si="1266"/>
        <v>#N/A</v>
      </c>
    </row>
    <row r="1253" spans="1:28" ht="15.5">
      <c r="A1253" s="29" t="s">
        <v>193</v>
      </c>
      <c r="B1253" s="30" t="str">
        <f t="shared" si="0"/>
        <v>PhilippinesRoxas City (Capital)</v>
      </c>
      <c r="C1253" s="29" t="s">
        <v>30</v>
      </c>
      <c r="D1253" s="30" t="s">
        <v>842</v>
      </c>
      <c r="E1253" s="120">
        <v>0.25842100000000001</v>
      </c>
      <c r="F1253" s="181">
        <v>4.8262606E-2</v>
      </c>
      <c r="G1253" s="181">
        <v>0.10016586500000001</v>
      </c>
      <c r="H1253" s="181">
        <v>0.200379634</v>
      </c>
      <c r="I1253" s="120">
        <v>0.31928200000000001</v>
      </c>
      <c r="J1253" s="28" t="s">
        <v>1649</v>
      </c>
      <c r="K1253" s="135" t="e">
        <f t="shared" ref="K1253:AB1253" si="1267">NA()</f>
        <v>#N/A</v>
      </c>
      <c r="L1253" s="135" t="e">
        <f t="shared" si="1267"/>
        <v>#N/A</v>
      </c>
      <c r="M1253" s="164" t="e">
        <f t="shared" si="1267"/>
        <v>#N/A</v>
      </c>
      <c r="N1253" s="164" t="e">
        <f t="shared" si="1267"/>
        <v>#N/A</v>
      </c>
      <c r="O1253" s="165" t="e">
        <f t="shared" si="1267"/>
        <v>#N/A</v>
      </c>
      <c r="P1253" s="135" t="e">
        <f t="shared" si="1267"/>
        <v>#N/A</v>
      </c>
      <c r="Q1253" s="164" t="e">
        <f t="shared" si="1267"/>
        <v>#N/A</v>
      </c>
      <c r="R1253" s="164" t="e">
        <f t="shared" si="1267"/>
        <v>#N/A</v>
      </c>
      <c r="S1253" s="164" t="e">
        <f t="shared" si="1267"/>
        <v>#N/A</v>
      </c>
      <c r="T1253" s="164" t="e">
        <f t="shared" si="1267"/>
        <v>#N/A</v>
      </c>
      <c r="U1253" s="164" t="e">
        <f t="shared" si="1267"/>
        <v>#N/A</v>
      </c>
      <c r="V1253" s="135" t="e">
        <f t="shared" si="1267"/>
        <v>#N/A</v>
      </c>
      <c r="W1253" s="135" t="e">
        <f t="shared" si="1267"/>
        <v>#N/A</v>
      </c>
      <c r="X1253" s="135" t="e">
        <f t="shared" si="1267"/>
        <v>#N/A</v>
      </c>
      <c r="Y1253" s="135" t="e">
        <f t="shared" si="1267"/>
        <v>#N/A</v>
      </c>
      <c r="Z1253" s="135" t="e">
        <f t="shared" si="1267"/>
        <v>#N/A</v>
      </c>
      <c r="AA1253" s="135" t="e">
        <f t="shared" si="1267"/>
        <v>#N/A</v>
      </c>
      <c r="AB1253" s="135" t="e">
        <f t="shared" si="1267"/>
        <v>#N/A</v>
      </c>
    </row>
    <row r="1254" spans="1:28" ht="15.5">
      <c r="A1254" s="29" t="s">
        <v>193</v>
      </c>
      <c r="B1254" s="30" t="str">
        <f t="shared" si="0"/>
        <v>PhilippinesSabangan</v>
      </c>
      <c r="C1254" s="29" t="s">
        <v>30</v>
      </c>
      <c r="D1254" s="30" t="s">
        <v>1534</v>
      </c>
      <c r="E1254" s="120">
        <v>0.23714399999999999</v>
      </c>
      <c r="F1254" s="181">
        <v>5.4857756000000001E-2</v>
      </c>
      <c r="G1254" s="181">
        <v>0.10144927500000001</v>
      </c>
      <c r="H1254" s="181">
        <v>0.18486312399999999</v>
      </c>
      <c r="I1254" s="120">
        <v>0.31562000000000001</v>
      </c>
      <c r="J1254" s="28" t="s">
        <v>1649</v>
      </c>
      <c r="K1254" s="135" t="e">
        <f t="shared" ref="K1254:AB1254" si="1268">NA()</f>
        <v>#N/A</v>
      </c>
      <c r="L1254" s="135" t="e">
        <f t="shared" si="1268"/>
        <v>#N/A</v>
      </c>
      <c r="M1254" s="164" t="e">
        <f t="shared" si="1268"/>
        <v>#N/A</v>
      </c>
      <c r="N1254" s="164" t="e">
        <f t="shared" si="1268"/>
        <v>#N/A</v>
      </c>
      <c r="O1254" s="165" t="e">
        <f t="shared" si="1268"/>
        <v>#N/A</v>
      </c>
      <c r="P1254" s="135" t="e">
        <f t="shared" si="1268"/>
        <v>#N/A</v>
      </c>
      <c r="Q1254" s="164" t="e">
        <f t="shared" si="1268"/>
        <v>#N/A</v>
      </c>
      <c r="R1254" s="164" t="e">
        <f t="shared" si="1268"/>
        <v>#N/A</v>
      </c>
      <c r="S1254" s="164" t="e">
        <f t="shared" si="1268"/>
        <v>#N/A</v>
      </c>
      <c r="T1254" s="164" t="e">
        <f t="shared" si="1268"/>
        <v>#N/A</v>
      </c>
      <c r="U1254" s="164" t="e">
        <f t="shared" si="1268"/>
        <v>#N/A</v>
      </c>
      <c r="V1254" s="135" t="e">
        <f t="shared" si="1268"/>
        <v>#N/A</v>
      </c>
      <c r="W1254" s="135" t="e">
        <f t="shared" si="1268"/>
        <v>#N/A</v>
      </c>
      <c r="X1254" s="135" t="e">
        <f t="shared" si="1268"/>
        <v>#N/A</v>
      </c>
      <c r="Y1254" s="135" t="e">
        <f t="shared" si="1268"/>
        <v>#N/A</v>
      </c>
      <c r="Z1254" s="135" t="e">
        <f t="shared" si="1268"/>
        <v>#N/A</v>
      </c>
      <c r="AA1254" s="135" t="e">
        <f t="shared" si="1268"/>
        <v>#N/A</v>
      </c>
      <c r="AB1254" s="135" t="e">
        <f t="shared" si="1268"/>
        <v>#N/A</v>
      </c>
    </row>
    <row r="1255" spans="1:28" ht="15.5">
      <c r="A1255" s="29" t="s">
        <v>193</v>
      </c>
      <c r="B1255" s="30" t="str">
        <f t="shared" si="0"/>
        <v>PhilippinesSablan</v>
      </c>
      <c r="C1255" s="29" t="s">
        <v>30</v>
      </c>
      <c r="D1255" s="30" t="s">
        <v>1500</v>
      </c>
      <c r="E1255" s="120">
        <v>0.248582</v>
      </c>
      <c r="F1255" s="181">
        <v>4.4776119000000003E-2</v>
      </c>
      <c r="G1255" s="181">
        <v>9.0948765000000001E-2</v>
      </c>
      <c r="H1255" s="181">
        <v>0.188705595</v>
      </c>
      <c r="I1255" s="120">
        <v>0.34651300000000002</v>
      </c>
      <c r="J1255" s="28" t="s">
        <v>1649</v>
      </c>
      <c r="K1255" s="135" t="e">
        <f t="shared" ref="K1255:AB1255" si="1269">NA()</f>
        <v>#N/A</v>
      </c>
      <c r="L1255" s="135" t="e">
        <f t="shared" si="1269"/>
        <v>#N/A</v>
      </c>
      <c r="M1255" s="164" t="e">
        <f t="shared" si="1269"/>
        <v>#N/A</v>
      </c>
      <c r="N1255" s="164" t="e">
        <f t="shared" si="1269"/>
        <v>#N/A</v>
      </c>
      <c r="O1255" s="165" t="e">
        <f t="shared" si="1269"/>
        <v>#N/A</v>
      </c>
      <c r="P1255" s="135" t="e">
        <f t="shared" si="1269"/>
        <v>#N/A</v>
      </c>
      <c r="Q1255" s="164" t="e">
        <f t="shared" si="1269"/>
        <v>#N/A</v>
      </c>
      <c r="R1255" s="164" t="e">
        <f t="shared" si="1269"/>
        <v>#N/A</v>
      </c>
      <c r="S1255" s="164" t="e">
        <f t="shared" si="1269"/>
        <v>#N/A</v>
      </c>
      <c r="T1255" s="164" t="e">
        <f t="shared" si="1269"/>
        <v>#N/A</v>
      </c>
      <c r="U1255" s="164" t="e">
        <f t="shared" si="1269"/>
        <v>#N/A</v>
      </c>
      <c r="V1255" s="135" t="e">
        <f t="shared" si="1269"/>
        <v>#N/A</v>
      </c>
      <c r="W1255" s="135" t="e">
        <f t="shared" si="1269"/>
        <v>#N/A</v>
      </c>
      <c r="X1255" s="135" t="e">
        <f t="shared" si="1269"/>
        <v>#N/A</v>
      </c>
      <c r="Y1255" s="135" t="e">
        <f t="shared" si="1269"/>
        <v>#N/A</v>
      </c>
      <c r="Z1255" s="135" t="e">
        <f t="shared" si="1269"/>
        <v>#N/A</v>
      </c>
      <c r="AA1255" s="135" t="e">
        <f t="shared" si="1269"/>
        <v>#N/A</v>
      </c>
      <c r="AB1255" s="135" t="e">
        <f t="shared" si="1269"/>
        <v>#N/A</v>
      </c>
    </row>
    <row r="1256" spans="1:28" ht="15.5">
      <c r="A1256" s="29" t="s">
        <v>193</v>
      </c>
      <c r="B1256" s="30" t="str">
        <f t="shared" si="0"/>
        <v>PhilippinesSablayan</v>
      </c>
      <c r="C1256" s="29" t="s">
        <v>30</v>
      </c>
      <c r="D1256" s="30" t="s">
        <v>1779</v>
      </c>
      <c r="E1256" s="120">
        <v>0.22906399999999999</v>
      </c>
      <c r="F1256" s="181">
        <v>5.4743954999999997E-2</v>
      </c>
      <c r="G1256" s="181">
        <v>0.10154023700000001</v>
      </c>
      <c r="H1256" s="181">
        <v>0.18137767699999999</v>
      </c>
      <c r="I1256" s="120">
        <v>0.30888900000000002</v>
      </c>
      <c r="J1256" s="28" t="s">
        <v>1649</v>
      </c>
      <c r="K1256" s="135" t="e">
        <f t="shared" ref="K1256:AB1256" si="1270">NA()</f>
        <v>#N/A</v>
      </c>
      <c r="L1256" s="135" t="e">
        <f t="shared" si="1270"/>
        <v>#N/A</v>
      </c>
      <c r="M1256" s="164" t="e">
        <f t="shared" si="1270"/>
        <v>#N/A</v>
      </c>
      <c r="N1256" s="164" t="e">
        <f t="shared" si="1270"/>
        <v>#N/A</v>
      </c>
      <c r="O1256" s="165" t="e">
        <f t="shared" si="1270"/>
        <v>#N/A</v>
      </c>
      <c r="P1256" s="135" t="e">
        <f t="shared" si="1270"/>
        <v>#N/A</v>
      </c>
      <c r="Q1256" s="164" t="e">
        <f t="shared" si="1270"/>
        <v>#N/A</v>
      </c>
      <c r="R1256" s="164" t="e">
        <f t="shared" si="1270"/>
        <v>#N/A</v>
      </c>
      <c r="S1256" s="164" t="e">
        <f t="shared" si="1270"/>
        <v>#N/A</v>
      </c>
      <c r="T1256" s="164" t="e">
        <f t="shared" si="1270"/>
        <v>#N/A</v>
      </c>
      <c r="U1256" s="164" t="e">
        <f t="shared" si="1270"/>
        <v>#N/A</v>
      </c>
      <c r="V1256" s="135" t="e">
        <f t="shared" si="1270"/>
        <v>#N/A</v>
      </c>
      <c r="W1256" s="135" t="e">
        <f t="shared" si="1270"/>
        <v>#N/A</v>
      </c>
      <c r="X1256" s="135" t="e">
        <f t="shared" si="1270"/>
        <v>#N/A</v>
      </c>
      <c r="Y1256" s="135" t="e">
        <f t="shared" si="1270"/>
        <v>#N/A</v>
      </c>
      <c r="Z1256" s="135" t="e">
        <f t="shared" si="1270"/>
        <v>#N/A</v>
      </c>
      <c r="AA1256" s="135" t="e">
        <f t="shared" si="1270"/>
        <v>#N/A</v>
      </c>
      <c r="AB1256" s="135" t="e">
        <f t="shared" si="1270"/>
        <v>#N/A</v>
      </c>
    </row>
    <row r="1257" spans="1:28" ht="15.5">
      <c r="A1257" s="29" t="s">
        <v>193</v>
      </c>
      <c r="B1257" s="30" t="str">
        <f t="shared" si="0"/>
        <v>PhilippinesSabtang</v>
      </c>
      <c r="C1257" s="29" t="s">
        <v>30</v>
      </c>
      <c r="D1257" s="30" t="s">
        <v>330</v>
      </c>
      <c r="E1257" s="120">
        <v>0.213448</v>
      </c>
      <c r="F1257" s="181">
        <v>4.8735348999999997E-2</v>
      </c>
      <c r="G1257" s="181">
        <v>8.6366440000000003E-2</v>
      </c>
      <c r="H1257" s="181">
        <v>0.13942011100000001</v>
      </c>
      <c r="I1257" s="120">
        <v>0.34053099999999997</v>
      </c>
      <c r="J1257" s="28" t="s">
        <v>1649</v>
      </c>
      <c r="K1257" s="135" t="e">
        <f t="shared" ref="K1257:AB1257" si="1271">NA()</f>
        <v>#N/A</v>
      </c>
      <c r="L1257" s="135" t="e">
        <f t="shared" si="1271"/>
        <v>#N/A</v>
      </c>
      <c r="M1257" s="164" t="e">
        <f t="shared" si="1271"/>
        <v>#N/A</v>
      </c>
      <c r="N1257" s="164" t="e">
        <f t="shared" si="1271"/>
        <v>#N/A</v>
      </c>
      <c r="O1257" s="165" t="e">
        <f t="shared" si="1271"/>
        <v>#N/A</v>
      </c>
      <c r="P1257" s="135" t="e">
        <f t="shared" si="1271"/>
        <v>#N/A</v>
      </c>
      <c r="Q1257" s="164" t="e">
        <f t="shared" si="1271"/>
        <v>#N/A</v>
      </c>
      <c r="R1257" s="164" t="e">
        <f t="shared" si="1271"/>
        <v>#N/A</v>
      </c>
      <c r="S1257" s="164" t="e">
        <f t="shared" si="1271"/>
        <v>#N/A</v>
      </c>
      <c r="T1257" s="164" t="e">
        <f t="shared" si="1271"/>
        <v>#N/A</v>
      </c>
      <c r="U1257" s="164" t="e">
        <f t="shared" si="1271"/>
        <v>#N/A</v>
      </c>
      <c r="V1257" s="135" t="e">
        <f t="shared" si="1271"/>
        <v>#N/A</v>
      </c>
      <c r="W1257" s="135" t="e">
        <f t="shared" si="1271"/>
        <v>#N/A</v>
      </c>
      <c r="X1257" s="135" t="e">
        <f t="shared" si="1271"/>
        <v>#N/A</v>
      </c>
      <c r="Y1257" s="135" t="e">
        <f t="shared" si="1271"/>
        <v>#N/A</v>
      </c>
      <c r="Z1257" s="135" t="e">
        <f t="shared" si="1271"/>
        <v>#N/A</v>
      </c>
      <c r="AA1257" s="135" t="e">
        <f t="shared" si="1271"/>
        <v>#N/A</v>
      </c>
      <c r="AB1257" s="135" t="e">
        <f t="shared" si="1271"/>
        <v>#N/A</v>
      </c>
    </row>
    <row r="1258" spans="1:28" ht="15.5">
      <c r="A1258" s="29" t="s">
        <v>193</v>
      </c>
      <c r="B1258" s="30" t="str">
        <f t="shared" si="0"/>
        <v>PhilippinesSadanga</v>
      </c>
      <c r="C1258" s="29" t="s">
        <v>30</v>
      </c>
      <c r="D1258" s="30" t="s">
        <v>1535</v>
      </c>
      <c r="E1258" s="120">
        <v>0.23900399999999999</v>
      </c>
      <c r="F1258" s="181">
        <v>5.8074780999999999E-2</v>
      </c>
      <c r="G1258" s="181">
        <v>0.109785203</v>
      </c>
      <c r="H1258" s="181">
        <v>0.21741106900000001</v>
      </c>
      <c r="I1258" s="120">
        <v>0.31753599999999998</v>
      </c>
      <c r="J1258" s="28" t="s">
        <v>1649</v>
      </c>
      <c r="K1258" s="135" t="e">
        <f t="shared" ref="K1258:AB1258" si="1272">NA()</f>
        <v>#N/A</v>
      </c>
      <c r="L1258" s="135" t="e">
        <f t="shared" si="1272"/>
        <v>#N/A</v>
      </c>
      <c r="M1258" s="164" t="e">
        <f t="shared" si="1272"/>
        <v>#N/A</v>
      </c>
      <c r="N1258" s="164" t="e">
        <f t="shared" si="1272"/>
        <v>#N/A</v>
      </c>
      <c r="O1258" s="165" t="e">
        <f t="shared" si="1272"/>
        <v>#N/A</v>
      </c>
      <c r="P1258" s="135" t="e">
        <f t="shared" si="1272"/>
        <v>#N/A</v>
      </c>
      <c r="Q1258" s="164" t="e">
        <f t="shared" si="1272"/>
        <v>#N/A</v>
      </c>
      <c r="R1258" s="164" t="e">
        <f t="shared" si="1272"/>
        <v>#N/A</v>
      </c>
      <c r="S1258" s="164" t="e">
        <f t="shared" si="1272"/>
        <v>#N/A</v>
      </c>
      <c r="T1258" s="164" t="e">
        <f t="shared" si="1272"/>
        <v>#N/A</v>
      </c>
      <c r="U1258" s="164" t="e">
        <f t="shared" si="1272"/>
        <v>#N/A</v>
      </c>
      <c r="V1258" s="135" t="e">
        <f t="shared" si="1272"/>
        <v>#N/A</v>
      </c>
      <c r="W1258" s="135" t="e">
        <f t="shared" si="1272"/>
        <v>#N/A</v>
      </c>
      <c r="X1258" s="135" t="e">
        <f t="shared" si="1272"/>
        <v>#N/A</v>
      </c>
      <c r="Y1258" s="135" t="e">
        <f t="shared" si="1272"/>
        <v>#N/A</v>
      </c>
      <c r="Z1258" s="135" t="e">
        <f t="shared" si="1272"/>
        <v>#N/A</v>
      </c>
      <c r="AA1258" s="135" t="e">
        <f t="shared" si="1272"/>
        <v>#N/A</v>
      </c>
      <c r="AB1258" s="135" t="e">
        <f t="shared" si="1272"/>
        <v>#N/A</v>
      </c>
    </row>
    <row r="1259" spans="1:28" ht="15.5">
      <c r="A1259" s="29" t="s">
        <v>193</v>
      </c>
      <c r="B1259" s="30" t="str">
        <f t="shared" si="0"/>
        <v>PhilippinesSagada</v>
      </c>
      <c r="C1259" s="29" t="s">
        <v>30</v>
      </c>
      <c r="D1259" s="30" t="s">
        <v>1536</v>
      </c>
      <c r="E1259" s="120">
        <v>0.233846</v>
      </c>
      <c r="F1259" s="181">
        <v>5.7967106999999997E-2</v>
      </c>
      <c r="G1259" s="181">
        <v>0.10236362</v>
      </c>
      <c r="H1259" s="181">
        <v>0.18055181100000001</v>
      </c>
      <c r="I1259" s="120">
        <v>0.306282</v>
      </c>
      <c r="J1259" s="28" t="s">
        <v>1649</v>
      </c>
      <c r="K1259" s="135" t="e">
        <f t="shared" ref="K1259:AB1259" si="1273">NA()</f>
        <v>#N/A</v>
      </c>
      <c r="L1259" s="135" t="e">
        <f t="shared" si="1273"/>
        <v>#N/A</v>
      </c>
      <c r="M1259" s="164" t="e">
        <f t="shared" si="1273"/>
        <v>#N/A</v>
      </c>
      <c r="N1259" s="164" t="e">
        <f t="shared" si="1273"/>
        <v>#N/A</v>
      </c>
      <c r="O1259" s="165" t="e">
        <f t="shared" si="1273"/>
        <v>#N/A</v>
      </c>
      <c r="P1259" s="135" t="e">
        <f t="shared" si="1273"/>
        <v>#N/A</v>
      </c>
      <c r="Q1259" s="164" t="e">
        <f t="shared" si="1273"/>
        <v>#N/A</v>
      </c>
      <c r="R1259" s="164" t="e">
        <f t="shared" si="1273"/>
        <v>#N/A</v>
      </c>
      <c r="S1259" s="164" t="e">
        <f t="shared" si="1273"/>
        <v>#N/A</v>
      </c>
      <c r="T1259" s="164" t="e">
        <f t="shared" si="1273"/>
        <v>#N/A</v>
      </c>
      <c r="U1259" s="164" t="e">
        <f t="shared" si="1273"/>
        <v>#N/A</v>
      </c>
      <c r="V1259" s="135" t="e">
        <f t="shared" si="1273"/>
        <v>#N/A</v>
      </c>
      <c r="W1259" s="135" t="e">
        <f t="shared" si="1273"/>
        <v>#N/A</v>
      </c>
      <c r="X1259" s="135" t="e">
        <f t="shared" si="1273"/>
        <v>#N/A</v>
      </c>
      <c r="Y1259" s="135" t="e">
        <f t="shared" si="1273"/>
        <v>#N/A</v>
      </c>
      <c r="Z1259" s="135" t="e">
        <f t="shared" si="1273"/>
        <v>#N/A</v>
      </c>
      <c r="AA1259" s="135" t="e">
        <f t="shared" si="1273"/>
        <v>#N/A</v>
      </c>
      <c r="AB1259" s="135" t="e">
        <f t="shared" si="1273"/>
        <v>#N/A</v>
      </c>
    </row>
    <row r="1260" spans="1:28" ht="15.5">
      <c r="A1260" s="29" t="s">
        <v>193</v>
      </c>
      <c r="B1260" s="30" t="str">
        <f t="shared" si="0"/>
        <v>PhilippinesSagay</v>
      </c>
      <c r="C1260" s="29" t="s">
        <v>30</v>
      </c>
      <c r="D1260" s="30" t="s">
        <v>1231</v>
      </c>
      <c r="E1260" s="120">
        <v>0.21923000000000001</v>
      </c>
      <c r="F1260" s="181">
        <v>5.6787580999999997E-2</v>
      </c>
      <c r="G1260" s="181">
        <v>0.105417393</v>
      </c>
      <c r="H1260" s="181">
        <v>0.176065262</v>
      </c>
      <c r="I1260" s="120">
        <v>0.29447200000000001</v>
      </c>
      <c r="J1260" s="28" t="s">
        <v>1649</v>
      </c>
      <c r="K1260" s="135" t="e">
        <f t="shared" ref="K1260:AB1260" si="1274">NA()</f>
        <v>#N/A</v>
      </c>
      <c r="L1260" s="135" t="e">
        <f t="shared" si="1274"/>
        <v>#N/A</v>
      </c>
      <c r="M1260" s="164" t="e">
        <f t="shared" si="1274"/>
        <v>#N/A</v>
      </c>
      <c r="N1260" s="164" t="e">
        <f t="shared" si="1274"/>
        <v>#N/A</v>
      </c>
      <c r="O1260" s="165" t="e">
        <f t="shared" si="1274"/>
        <v>#N/A</v>
      </c>
      <c r="P1260" s="135" t="e">
        <f t="shared" si="1274"/>
        <v>#N/A</v>
      </c>
      <c r="Q1260" s="164" t="e">
        <f t="shared" si="1274"/>
        <v>#N/A</v>
      </c>
      <c r="R1260" s="164" t="e">
        <f t="shared" si="1274"/>
        <v>#N/A</v>
      </c>
      <c r="S1260" s="164" t="e">
        <f t="shared" si="1274"/>
        <v>#N/A</v>
      </c>
      <c r="T1260" s="164" t="e">
        <f t="shared" si="1274"/>
        <v>#N/A</v>
      </c>
      <c r="U1260" s="164" t="e">
        <f t="shared" si="1274"/>
        <v>#N/A</v>
      </c>
      <c r="V1260" s="135" t="e">
        <f t="shared" si="1274"/>
        <v>#N/A</v>
      </c>
      <c r="W1260" s="135" t="e">
        <f t="shared" si="1274"/>
        <v>#N/A</v>
      </c>
      <c r="X1260" s="135" t="e">
        <f t="shared" si="1274"/>
        <v>#N/A</v>
      </c>
      <c r="Y1260" s="135" t="e">
        <f t="shared" si="1274"/>
        <v>#N/A</v>
      </c>
      <c r="Z1260" s="135" t="e">
        <f t="shared" si="1274"/>
        <v>#N/A</v>
      </c>
      <c r="AA1260" s="135" t="e">
        <f t="shared" si="1274"/>
        <v>#N/A</v>
      </c>
      <c r="AB1260" s="135" t="e">
        <f t="shared" si="1274"/>
        <v>#N/A</v>
      </c>
    </row>
    <row r="1261" spans="1:28" ht="15.5">
      <c r="A1261" s="29" t="s">
        <v>193</v>
      </c>
      <c r="B1261" s="30" t="str">
        <f t="shared" si="0"/>
        <v>PhilippinesSagay City</v>
      </c>
      <c r="C1261" s="29" t="s">
        <v>30</v>
      </c>
      <c r="D1261" s="30" t="s">
        <v>1846</v>
      </c>
      <c r="E1261" s="120">
        <v>0.23737900000000001</v>
      </c>
      <c r="F1261" s="181">
        <v>5.3909368999999999E-2</v>
      </c>
      <c r="G1261" s="181">
        <v>0.10209621000000001</v>
      </c>
      <c r="H1261" s="181">
        <v>0.189404091</v>
      </c>
      <c r="I1261" s="120">
        <v>0.30358099999999999</v>
      </c>
      <c r="J1261" s="28" t="s">
        <v>1649</v>
      </c>
      <c r="K1261" s="135" t="e">
        <f t="shared" ref="K1261:AB1261" si="1275">NA()</f>
        <v>#N/A</v>
      </c>
      <c r="L1261" s="135" t="e">
        <f t="shared" si="1275"/>
        <v>#N/A</v>
      </c>
      <c r="M1261" s="164" t="e">
        <f t="shared" si="1275"/>
        <v>#N/A</v>
      </c>
      <c r="N1261" s="164" t="e">
        <f t="shared" si="1275"/>
        <v>#N/A</v>
      </c>
      <c r="O1261" s="165" t="e">
        <f t="shared" si="1275"/>
        <v>#N/A</v>
      </c>
      <c r="P1261" s="135" t="e">
        <f t="shared" si="1275"/>
        <v>#N/A</v>
      </c>
      <c r="Q1261" s="164" t="e">
        <f t="shared" si="1275"/>
        <v>#N/A</v>
      </c>
      <c r="R1261" s="164" t="e">
        <f t="shared" si="1275"/>
        <v>#N/A</v>
      </c>
      <c r="S1261" s="164" t="e">
        <f t="shared" si="1275"/>
        <v>#N/A</v>
      </c>
      <c r="T1261" s="164" t="e">
        <f t="shared" si="1275"/>
        <v>#N/A</v>
      </c>
      <c r="U1261" s="164" t="e">
        <f t="shared" si="1275"/>
        <v>#N/A</v>
      </c>
      <c r="V1261" s="135" t="e">
        <f t="shared" si="1275"/>
        <v>#N/A</v>
      </c>
      <c r="W1261" s="135" t="e">
        <f t="shared" si="1275"/>
        <v>#N/A</v>
      </c>
      <c r="X1261" s="135" t="e">
        <f t="shared" si="1275"/>
        <v>#N/A</v>
      </c>
      <c r="Y1261" s="135" t="e">
        <f t="shared" si="1275"/>
        <v>#N/A</v>
      </c>
      <c r="Z1261" s="135" t="e">
        <f t="shared" si="1275"/>
        <v>#N/A</v>
      </c>
      <c r="AA1261" s="135" t="e">
        <f t="shared" si="1275"/>
        <v>#N/A</v>
      </c>
      <c r="AB1261" s="135" t="e">
        <f t="shared" si="1275"/>
        <v>#N/A</v>
      </c>
    </row>
    <row r="1262" spans="1:28" ht="15.5">
      <c r="A1262" s="29" t="s">
        <v>193</v>
      </c>
      <c r="B1262" s="30" t="str">
        <f t="shared" si="0"/>
        <v>PhilippinesSagbayan (Borja)</v>
      </c>
      <c r="C1262" s="29" t="s">
        <v>30</v>
      </c>
      <c r="D1262" s="30" t="s">
        <v>926</v>
      </c>
      <c r="E1262" s="120">
        <v>0.22172</v>
      </c>
      <c r="F1262" s="181">
        <v>5.5329244999999999E-2</v>
      </c>
      <c r="G1262" s="181">
        <v>9.6691884000000006E-2</v>
      </c>
      <c r="H1262" s="181">
        <v>0.16777832500000001</v>
      </c>
      <c r="I1262" s="120">
        <v>0.30037199999999997</v>
      </c>
      <c r="J1262" s="28" t="s">
        <v>1649</v>
      </c>
      <c r="K1262" s="135" t="e">
        <f t="shared" ref="K1262:AB1262" si="1276">NA()</f>
        <v>#N/A</v>
      </c>
      <c r="L1262" s="135" t="e">
        <f t="shared" si="1276"/>
        <v>#N/A</v>
      </c>
      <c r="M1262" s="164" t="e">
        <f t="shared" si="1276"/>
        <v>#N/A</v>
      </c>
      <c r="N1262" s="164" t="e">
        <f t="shared" si="1276"/>
        <v>#N/A</v>
      </c>
      <c r="O1262" s="165" t="e">
        <f t="shared" si="1276"/>
        <v>#N/A</v>
      </c>
      <c r="P1262" s="135" t="e">
        <f t="shared" si="1276"/>
        <v>#N/A</v>
      </c>
      <c r="Q1262" s="164" t="e">
        <f t="shared" si="1276"/>
        <v>#N/A</v>
      </c>
      <c r="R1262" s="164" t="e">
        <f t="shared" si="1276"/>
        <v>#N/A</v>
      </c>
      <c r="S1262" s="164" t="e">
        <f t="shared" si="1276"/>
        <v>#N/A</v>
      </c>
      <c r="T1262" s="164" t="e">
        <f t="shared" si="1276"/>
        <v>#N/A</v>
      </c>
      <c r="U1262" s="164" t="e">
        <f t="shared" si="1276"/>
        <v>#N/A</v>
      </c>
      <c r="V1262" s="135" t="e">
        <f t="shared" si="1276"/>
        <v>#N/A</v>
      </c>
      <c r="W1262" s="135" t="e">
        <f t="shared" si="1276"/>
        <v>#N/A</v>
      </c>
      <c r="X1262" s="135" t="e">
        <f t="shared" si="1276"/>
        <v>#N/A</v>
      </c>
      <c r="Y1262" s="135" t="e">
        <f t="shared" si="1276"/>
        <v>#N/A</v>
      </c>
      <c r="Z1262" s="135" t="e">
        <f t="shared" si="1276"/>
        <v>#N/A</v>
      </c>
      <c r="AA1262" s="135" t="e">
        <f t="shared" si="1276"/>
        <v>#N/A</v>
      </c>
      <c r="AB1262" s="135" t="e">
        <f t="shared" si="1276"/>
        <v>#N/A</v>
      </c>
    </row>
    <row r="1263" spans="1:28" ht="15.5">
      <c r="A1263" s="29" t="s">
        <v>193</v>
      </c>
      <c r="B1263" s="30" t="str">
        <f t="shared" si="0"/>
        <v>PhilippinesSagñay</v>
      </c>
      <c r="C1263" s="29" t="s">
        <v>30</v>
      </c>
      <c r="D1263" s="30" t="s">
        <v>740</v>
      </c>
      <c r="E1263" s="120">
        <v>0.22454099999999999</v>
      </c>
      <c r="F1263" s="181">
        <v>6.3335842000000003E-2</v>
      </c>
      <c r="G1263" s="181">
        <v>0.116685</v>
      </c>
      <c r="H1263" s="181">
        <v>0.19579690799999999</v>
      </c>
      <c r="I1263" s="120">
        <v>0.27774599999999999</v>
      </c>
      <c r="J1263" s="28" t="s">
        <v>1649</v>
      </c>
      <c r="K1263" s="135" t="e">
        <f t="shared" ref="K1263:AB1263" si="1277">NA()</f>
        <v>#N/A</v>
      </c>
      <c r="L1263" s="135" t="e">
        <f t="shared" si="1277"/>
        <v>#N/A</v>
      </c>
      <c r="M1263" s="164" t="e">
        <f t="shared" si="1277"/>
        <v>#N/A</v>
      </c>
      <c r="N1263" s="164" t="e">
        <f t="shared" si="1277"/>
        <v>#N/A</v>
      </c>
      <c r="O1263" s="165" t="e">
        <f t="shared" si="1277"/>
        <v>#N/A</v>
      </c>
      <c r="P1263" s="135" t="e">
        <f t="shared" si="1277"/>
        <v>#N/A</v>
      </c>
      <c r="Q1263" s="164" t="e">
        <f t="shared" si="1277"/>
        <v>#N/A</v>
      </c>
      <c r="R1263" s="164" t="e">
        <f t="shared" si="1277"/>
        <v>#N/A</v>
      </c>
      <c r="S1263" s="164" t="e">
        <f t="shared" si="1277"/>
        <v>#N/A</v>
      </c>
      <c r="T1263" s="164" t="e">
        <f t="shared" si="1277"/>
        <v>#N/A</v>
      </c>
      <c r="U1263" s="164" t="e">
        <f t="shared" si="1277"/>
        <v>#N/A</v>
      </c>
      <c r="V1263" s="135" t="e">
        <f t="shared" si="1277"/>
        <v>#N/A</v>
      </c>
      <c r="W1263" s="135" t="e">
        <f t="shared" si="1277"/>
        <v>#N/A</v>
      </c>
      <c r="X1263" s="135" t="e">
        <f t="shared" si="1277"/>
        <v>#N/A</v>
      </c>
      <c r="Y1263" s="135" t="e">
        <f t="shared" si="1277"/>
        <v>#N/A</v>
      </c>
      <c r="Z1263" s="135" t="e">
        <f t="shared" si="1277"/>
        <v>#N/A</v>
      </c>
      <c r="AA1263" s="135" t="e">
        <f t="shared" si="1277"/>
        <v>#N/A</v>
      </c>
      <c r="AB1263" s="135" t="e">
        <f t="shared" si="1277"/>
        <v>#N/A</v>
      </c>
    </row>
    <row r="1264" spans="1:28" ht="15.5">
      <c r="A1264" s="29" t="s">
        <v>193</v>
      </c>
      <c r="B1264" s="30" t="str">
        <f t="shared" si="0"/>
        <v>PhilippinesSaguday</v>
      </c>
      <c r="C1264" s="29" t="s">
        <v>30</v>
      </c>
      <c r="D1264" s="30" t="s">
        <v>414</v>
      </c>
      <c r="E1264" s="120">
        <v>0.25283099999999997</v>
      </c>
      <c r="F1264" s="181">
        <v>4.7666459000000001E-2</v>
      </c>
      <c r="G1264" s="181">
        <v>9.2097075E-2</v>
      </c>
      <c r="H1264" s="181">
        <v>0.17510889900000001</v>
      </c>
      <c r="I1264" s="120">
        <v>0.32563799999999998</v>
      </c>
      <c r="J1264" s="28" t="s">
        <v>1649</v>
      </c>
      <c r="K1264" s="135" t="e">
        <f t="shared" ref="K1264:AB1264" si="1278">NA()</f>
        <v>#N/A</v>
      </c>
      <c r="L1264" s="135" t="e">
        <f t="shared" si="1278"/>
        <v>#N/A</v>
      </c>
      <c r="M1264" s="164" t="e">
        <f t="shared" si="1278"/>
        <v>#N/A</v>
      </c>
      <c r="N1264" s="164" t="e">
        <f t="shared" si="1278"/>
        <v>#N/A</v>
      </c>
      <c r="O1264" s="165" t="e">
        <f t="shared" si="1278"/>
        <v>#N/A</v>
      </c>
      <c r="P1264" s="135" t="e">
        <f t="shared" si="1278"/>
        <v>#N/A</v>
      </c>
      <c r="Q1264" s="164" t="e">
        <f t="shared" si="1278"/>
        <v>#N/A</v>
      </c>
      <c r="R1264" s="164" t="e">
        <f t="shared" si="1278"/>
        <v>#N/A</v>
      </c>
      <c r="S1264" s="164" t="e">
        <f t="shared" si="1278"/>
        <v>#N/A</v>
      </c>
      <c r="T1264" s="164" t="e">
        <f t="shared" si="1278"/>
        <v>#N/A</v>
      </c>
      <c r="U1264" s="164" t="e">
        <f t="shared" si="1278"/>
        <v>#N/A</v>
      </c>
      <c r="V1264" s="135" t="e">
        <f t="shared" si="1278"/>
        <v>#N/A</v>
      </c>
      <c r="W1264" s="135" t="e">
        <f t="shared" si="1278"/>
        <v>#N/A</v>
      </c>
      <c r="X1264" s="135" t="e">
        <f t="shared" si="1278"/>
        <v>#N/A</v>
      </c>
      <c r="Y1264" s="135" t="e">
        <f t="shared" si="1278"/>
        <v>#N/A</v>
      </c>
      <c r="Z1264" s="135" t="e">
        <f t="shared" si="1278"/>
        <v>#N/A</v>
      </c>
      <c r="AA1264" s="135" t="e">
        <f t="shared" si="1278"/>
        <v>#N/A</v>
      </c>
      <c r="AB1264" s="135" t="e">
        <f t="shared" si="1278"/>
        <v>#N/A</v>
      </c>
    </row>
    <row r="1265" spans="1:28" ht="15.5">
      <c r="A1265" s="29" t="s">
        <v>193</v>
      </c>
      <c r="B1265" s="30" t="str">
        <f t="shared" si="0"/>
        <v>PhilippinesSaguiaran</v>
      </c>
      <c r="C1265" s="29" t="s">
        <v>30</v>
      </c>
      <c r="D1265" s="30" t="s">
        <v>1590</v>
      </c>
      <c r="E1265" s="120">
        <v>0.25533099999999997</v>
      </c>
      <c r="F1265" s="181">
        <v>6.1537836999999998E-2</v>
      </c>
      <c r="G1265" s="181">
        <v>0.112920915</v>
      </c>
      <c r="H1265" s="181">
        <v>0.18774117600000001</v>
      </c>
      <c r="I1265" s="120">
        <v>0.237012</v>
      </c>
      <c r="J1265" s="28" t="s">
        <v>1649</v>
      </c>
      <c r="K1265" s="135" t="e">
        <f t="shared" ref="K1265:AB1265" si="1279">NA()</f>
        <v>#N/A</v>
      </c>
      <c r="L1265" s="135" t="e">
        <f t="shared" si="1279"/>
        <v>#N/A</v>
      </c>
      <c r="M1265" s="164" t="e">
        <f t="shared" si="1279"/>
        <v>#N/A</v>
      </c>
      <c r="N1265" s="164" t="e">
        <f t="shared" si="1279"/>
        <v>#N/A</v>
      </c>
      <c r="O1265" s="165" t="e">
        <f t="shared" si="1279"/>
        <v>#N/A</v>
      </c>
      <c r="P1265" s="135" t="e">
        <f t="shared" si="1279"/>
        <v>#N/A</v>
      </c>
      <c r="Q1265" s="164" t="e">
        <f t="shared" si="1279"/>
        <v>#N/A</v>
      </c>
      <c r="R1265" s="164" t="e">
        <f t="shared" si="1279"/>
        <v>#N/A</v>
      </c>
      <c r="S1265" s="164" t="e">
        <f t="shared" si="1279"/>
        <v>#N/A</v>
      </c>
      <c r="T1265" s="164" t="e">
        <f t="shared" si="1279"/>
        <v>#N/A</v>
      </c>
      <c r="U1265" s="164" t="e">
        <f t="shared" si="1279"/>
        <v>#N/A</v>
      </c>
      <c r="V1265" s="135" t="e">
        <f t="shared" si="1279"/>
        <v>#N/A</v>
      </c>
      <c r="W1265" s="135" t="e">
        <f t="shared" si="1279"/>
        <v>#N/A</v>
      </c>
      <c r="X1265" s="135" t="e">
        <f t="shared" si="1279"/>
        <v>#N/A</v>
      </c>
      <c r="Y1265" s="135" t="e">
        <f t="shared" si="1279"/>
        <v>#N/A</v>
      </c>
      <c r="Z1265" s="135" t="e">
        <f t="shared" si="1279"/>
        <v>#N/A</v>
      </c>
      <c r="AA1265" s="135" t="e">
        <f t="shared" si="1279"/>
        <v>#N/A</v>
      </c>
      <c r="AB1265" s="135" t="e">
        <f t="shared" si="1279"/>
        <v>#N/A</v>
      </c>
    </row>
    <row r="1266" spans="1:28" ht="15.5">
      <c r="A1266" s="29" t="s">
        <v>193</v>
      </c>
      <c r="B1266" s="30" t="str">
        <f t="shared" si="0"/>
        <v>PhilippinesSaint Bernard</v>
      </c>
      <c r="C1266" s="29" t="s">
        <v>30</v>
      </c>
      <c r="D1266" s="30" t="s">
        <v>1115</v>
      </c>
      <c r="E1266" s="120">
        <v>0.24779000000000001</v>
      </c>
      <c r="F1266" s="181">
        <v>4.9938369000000003E-2</v>
      </c>
      <c r="G1266" s="181">
        <v>0.101708047</v>
      </c>
      <c r="H1266" s="181">
        <v>0.20644479700000001</v>
      </c>
      <c r="I1266" s="120">
        <v>0.32153500000000002</v>
      </c>
      <c r="J1266" s="28" t="s">
        <v>1649</v>
      </c>
      <c r="K1266" s="135" t="e">
        <f t="shared" ref="K1266:AB1266" si="1280">NA()</f>
        <v>#N/A</v>
      </c>
      <c r="L1266" s="135" t="e">
        <f t="shared" si="1280"/>
        <v>#N/A</v>
      </c>
      <c r="M1266" s="164" t="e">
        <f t="shared" si="1280"/>
        <v>#N/A</v>
      </c>
      <c r="N1266" s="164" t="e">
        <f t="shared" si="1280"/>
        <v>#N/A</v>
      </c>
      <c r="O1266" s="165" t="e">
        <f t="shared" si="1280"/>
        <v>#N/A</v>
      </c>
      <c r="P1266" s="135" t="e">
        <f t="shared" si="1280"/>
        <v>#N/A</v>
      </c>
      <c r="Q1266" s="164" t="e">
        <f t="shared" si="1280"/>
        <v>#N/A</v>
      </c>
      <c r="R1266" s="164" t="e">
        <f t="shared" si="1280"/>
        <v>#N/A</v>
      </c>
      <c r="S1266" s="164" t="e">
        <f t="shared" si="1280"/>
        <v>#N/A</v>
      </c>
      <c r="T1266" s="164" t="e">
        <f t="shared" si="1280"/>
        <v>#N/A</v>
      </c>
      <c r="U1266" s="164" t="e">
        <f t="shared" si="1280"/>
        <v>#N/A</v>
      </c>
      <c r="V1266" s="135" t="e">
        <f t="shared" si="1280"/>
        <v>#N/A</v>
      </c>
      <c r="W1266" s="135" t="e">
        <f t="shared" si="1280"/>
        <v>#N/A</v>
      </c>
      <c r="X1266" s="135" t="e">
        <f t="shared" si="1280"/>
        <v>#N/A</v>
      </c>
      <c r="Y1266" s="135" t="e">
        <f t="shared" si="1280"/>
        <v>#N/A</v>
      </c>
      <c r="Z1266" s="135" t="e">
        <f t="shared" si="1280"/>
        <v>#N/A</v>
      </c>
      <c r="AA1266" s="135" t="e">
        <f t="shared" si="1280"/>
        <v>#N/A</v>
      </c>
      <c r="AB1266" s="135" t="e">
        <f t="shared" si="1280"/>
        <v>#N/A</v>
      </c>
    </row>
    <row r="1267" spans="1:28" ht="15.5">
      <c r="A1267" s="29" t="s">
        <v>193</v>
      </c>
      <c r="B1267" s="30" t="str">
        <f t="shared" si="0"/>
        <v>PhilippinesSalay</v>
      </c>
      <c r="C1267" s="29" t="s">
        <v>30</v>
      </c>
      <c r="D1267" s="30" t="s">
        <v>1323</v>
      </c>
      <c r="E1267" s="120">
        <v>0.23971400000000001</v>
      </c>
      <c r="F1267" s="181">
        <v>5.2081519E-2</v>
      </c>
      <c r="G1267" s="181">
        <v>0.10012193</v>
      </c>
      <c r="H1267" s="181">
        <v>0.18711026</v>
      </c>
      <c r="I1267" s="120">
        <v>0.30402400000000002</v>
      </c>
      <c r="J1267" s="28" t="s">
        <v>1649</v>
      </c>
      <c r="K1267" s="135" t="e">
        <f t="shared" ref="K1267:AB1267" si="1281">NA()</f>
        <v>#N/A</v>
      </c>
      <c r="L1267" s="135" t="e">
        <f t="shared" si="1281"/>
        <v>#N/A</v>
      </c>
      <c r="M1267" s="164" t="e">
        <f t="shared" si="1281"/>
        <v>#N/A</v>
      </c>
      <c r="N1267" s="164" t="e">
        <f t="shared" si="1281"/>
        <v>#N/A</v>
      </c>
      <c r="O1267" s="165" t="e">
        <f t="shared" si="1281"/>
        <v>#N/A</v>
      </c>
      <c r="P1267" s="135" t="e">
        <f t="shared" si="1281"/>
        <v>#N/A</v>
      </c>
      <c r="Q1267" s="164" t="e">
        <f t="shared" si="1281"/>
        <v>#N/A</v>
      </c>
      <c r="R1267" s="164" t="e">
        <f t="shared" si="1281"/>
        <v>#N/A</v>
      </c>
      <c r="S1267" s="164" t="e">
        <f t="shared" si="1281"/>
        <v>#N/A</v>
      </c>
      <c r="T1267" s="164" t="e">
        <f t="shared" si="1281"/>
        <v>#N/A</v>
      </c>
      <c r="U1267" s="164" t="e">
        <f t="shared" si="1281"/>
        <v>#N/A</v>
      </c>
      <c r="V1267" s="135" t="e">
        <f t="shared" si="1281"/>
        <v>#N/A</v>
      </c>
      <c r="W1267" s="135" t="e">
        <f t="shared" si="1281"/>
        <v>#N/A</v>
      </c>
      <c r="X1267" s="135" t="e">
        <f t="shared" si="1281"/>
        <v>#N/A</v>
      </c>
      <c r="Y1267" s="135" t="e">
        <f t="shared" si="1281"/>
        <v>#N/A</v>
      </c>
      <c r="Z1267" s="135" t="e">
        <f t="shared" si="1281"/>
        <v>#N/A</v>
      </c>
      <c r="AA1267" s="135" t="e">
        <f t="shared" si="1281"/>
        <v>#N/A</v>
      </c>
      <c r="AB1267" s="135" t="e">
        <f t="shared" si="1281"/>
        <v>#N/A</v>
      </c>
    </row>
    <row r="1268" spans="1:28" ht="15.5">
      <c r="A1268" s="29" t="s">
        <v>193</v>
      </c>
      <c r="B1268" s="30" t="str">
        <f t="shared" si="0"/>
        <v>PhilippinesSalcedo</v>
      </c>
      <c r="C1268" s="29" t="s">
        <v>30</v>
      </c>
      <c r="D1268" s="30" t="s">
        <v>1013</v>
      </c>
      <c r="E1268" s="120">
        <v>0.227543</v>
      </c>
      <c r="F1268" s="181">
        <v>5.3790165000000001E-2</v>
      </c>
      <c r="G1268" s="181">
        <v>0.107624712</v>
      </c>
      <c r="H1268" s="181">
        <v>0.20859222399999999</v>
      </c>
      <c r="I1268" s="120">
        <v>0.313998</v>
      </c>
      <c r="J1268" s="28" t="s">
        <v>1649</v>
      </c>
      <c r="K1268" s="135" t="e">
        <f t="shared" ref="K1268:AB1268" si="1282">NA()</f>
        <v>#N/A</v>
      </c>
      <c r="L1268" s="135" t="e">
        <f t="shared" si="1282"/>
        <v>#N/A</v>
      </c>
      <c r="M1268" s="164" t="e">
        <f t="shared" si="1282"/>
        <v>#N/A</v>
      </c>
      <c r="N1268" s="164" t="e">
        <f t="shared" si="1282"/>
        <v>#N/A</v>
      </c>
      <c r="O1268" s="165" t="e">
        <f t="shared" si="1282"/>
        <v>#N/A</v>
      </c>
      <c r="P1268" s="135" t="e">
        <f t="shared" si="1282"/>
        <v>#N/A</v>
      </c>
      <c r="Q1268" s="164" t="e">
        <f t="shared" si="1282"/>
        <v>#N/A</v>
      </c>
      <c r="R1268" s="164" t="e">
        <f t="shared" si="1282"/>
        <v>#N/A</v>
      </c>
      <c r="S1268" s="164" t="e">
        <f t="shared" si="1282"/>
        <v>#N/A</v>
      </c>
      <c r="T1268" s="164" t="e">
        <f t="shared" si="1282"/>
        <v>#N/A</v>
      </c>
      <c r="U1268" s="164" t="e">
        <f t="shared" si="1282"/>
        <v>#N/A</v>
      </c>
      <c r="V1268" s="135" t="e">
        <f t="shared" si="1282"/>
        <v>#N/A</v>
      </c>
      <c r="W1268" s="135" t="e">
        <f t="shared" si="1282"/>
        <v>#N/A</v>
      </c>
      <c r="X1268" s="135" t="e">
        <f t="shared" si="1282"/>
        <v>#N/A</v>
      </c>
      <c r="Y1268" s="135" t="e">
        <f t="shared" si="1282"/>
        <v>#N/A</v>
      </c>
      <c r="Z1268" s="135" t="e">
        <f t="shared" si="1282"/>
        <v>#N/A</v>
      </c>
      <c r="AA1268" s="135" t="e">
        <f t="shared" si="1282"/>
        <v>#N/A</v>
      </c>
      <c r="AB1268" s="135" t="e">
        <f t="shared" si="1282"/>
        <v>#N/A</v>
      </c>
    </row>
    <row r="1269" spans="1:28" ht="15.5">
      <c r="A1269" s="29" t="s">
        <v>193</v>
      </c>
      <c r="B1269" s="30" t="str">
        <f t="shared" si="0"/>
        <v>PhilippinesSalcedo (Baugen)</v>
      </c>
      <c r="C1269" s="29" t="s">
        <v>30</v>
      </c>
      <c r="D1269" s="30" t="s">
        <v>237</v>
      </c>
      <c r="E1269" s="120">
        <v>0.23777499999999999</v>
      </c>
      <c r="F1269" s="181">
        <v>4.4383416000000002E-2</v>
      </c>
      <c r="G1269" s="181">
        <v>8.3274273999999995E-2</v>
      </c>
      <c r="H1269" s="181">
        <v>0.16265060200000001</v>
      </c>
      <c r="I1269" s="120">
        <v>0.34514499999999998</v>
      </c>
      <c r="J1269" s="28" t="s">
        <v>1649</v>
      </c>
      <c r="K1269" s="135" t="e">
        <f t="shared" ref="K1269:AB1269" si="1283">NA()</f>
        <v>#N/A</v>
      </c>
      <c r="L1269" s="135" t="e">
        <f t="shared" si="1283"/>
        <v>#N/A</v>
      </c>
      <c r="M1269" s="164" t="e">
        <f t="shared" si="1283"/>
        <v>#N/A</v>
      </c>
      <c r="N1269" s="164" t="e">
        <f t="shared" si="1283"/>
        <v>#N/A</v>
      </c>
      <c r="O1269" s="165" t="e">
        <f t="shared" si="1283"/>
        <v>#N/A</v>
      </c>
      <c r="P1269" s="135" t="e">
        <f t="shared" si="1283"/>
        <v>#N/A</v>
      </c>
      <c r="Q1269" s="164" t="e">
        <f t="shared" si="1283"/>
        <v>#N/A</v>
      </c>
      <c r="R1269" s="164" t="e">
        <f t="shared" si="1283"/>
        <v>#N/A</v>
      </c>
      <c r="S1269" s="164" t="e">
        <f t="shared" si="1283"/>
        <v>#N/A</v>
      </c>
      <c r="T1269" s="164" t="e">
        <f t="shared" si="1283"/>
        <v>#N/A</v>
      </c>
      <c r="U1269" s="164" t="e">
        <f t="shared" si="1283"/>
        <v>#N/A</v>
      </c>
      <c r="V1269" s="135" t="e">
        <f t="shared" si="1283"/>
        <v>#N/A</v>
      </c>
      <c r="W1269" s="135" t="e">
        <f t="shared" si="1283"/>
        <v>#N/A</v>
      </c>
      <c r="X1269" s="135" t="e">
        <f t="shared" si="1283"/>
        <v>#N/A</v>
      </c>
      <c r="Y1269" s="135" t="e">
        <f t="shared" si="1283"/>
        <v>#N/A</v>
      </c>
      <c r="Z1269" s="135" t="e">
        <f t="shared" si="1283"/>
        <v>#N/A</v>
      </c>
      <c r="AA1269" s="135" t="e">
        <f t="shared" si="1283"/>
        <v>#N/A</v>
      </c>
      <c r="AB1269" s="135" t="e">
        <f t="shared" si="1283"/>
        <v>#N/A</v>
      </c>
    </row>
    <row r="1270" spans="1:28" ht="15.5">
      <c r="A1270" s="29" t="s">
        <v>193</v>
      </c>
      <c r="B1270" s="30" t="str">
        <f t="shared" si="0"/>
        <v>PhilippinesSallapadan</v>
      </c>
      <c r="C1270" s="29" t="s">
        <v>30</v>
      </c>
      <c r="D1270" s="30" t="s">
        <v>1481</v>
      </c>
      <c r="E1270" s="120">
        <v>0.23603099999999999</v>
      </c>
      <c r="F1270" s="181">
        <v>4.6964662999999997E-2</v>
      </c>
      <c r="G1270" s="181">
        <v>8.8643914000000004E-2</v>
      </c>
      <c r="H1270" s="181">
        <v>0.177136817</v>
      </c>
      <c r="I1270" s="120">
        <v>0.334038</v>
      </c>
      <c r="J1270" s="28" t="s">
        <v>1649</v>
      </c>
      <c r="K1270" s="135" t="e">
        <f t="shared" ref="K1270:AB1270" si="1284">NA()</f>
        <v>#N/A</v>
      </c>
      <c r="L1270" s="135" t="e">
        <f t="shared" si="1284"/>
        <v>#N/A</v>
      </c>
      <c r="M1270" s="164" t="e">
        <f t="shared" si="1284"/>
        <v>#N/A</v>
      </c>
      <c r="N1270" s="164" t="e">
        <f t="shared" si="1284"/>
        <v>#N/A</v>
      </c>
      <c r="O1270" s="165" t="e">
        <f t="shared" si="1284"/>
        <v>#N/A</v>
      </c>
      <c r="P1270" s="135" t="e">
        <f t="shared" si="1284"/>
        <v>#N/A</v>
      </c>
      <c r="Q1270" s="164" t="e">
        <f t="shared" si="1284"/>
        <v>#N/A</v>
      </c>
      <c r="R1270" s="164" t="e">
        <f t="shared" si="1284"/>
        <v>#N/A</v>
      </c>
      <c r="S1270" s="164" t="e">
        <f t="shared" si="1284"/>
        <v>#N/A</v>
      </c>
      <c r="T1270" s="164" t="e">
        <f t="shared" si="1284"/>
        <v>#N/A</v>
      </c>
      <c r="U1270" s="164" t="e">
        <f t="shared" si="1284"/>
        <v>#N/A</v>
      </c>
      <c r="V1270" s="135" t="e">
        <f t="shared" si="1284"/>
        <v>#N/A</v>
      </c>
      <c r="W1270" s="135" t="e">
        <f t="shared" si="1284"/>
        <v>#N/A</v>
      </c>
      <c r="X1270" s="135" t="e">
        <f t="shared" si="1284"/>
        <v>#N/A</v>
      </c>
      <c r="Y1270" s="135" t="e">
        <f t="shared" si="1284"/>
        <v>#N/A</v>
      </c>
      <c r="Z1270" s="135" t="e">
        <f t="shared" si="1284"/>
        <v>#N/A</v>
      </c>
      <c r="AA1270" s="135" t="e">
        <f t="shared" si="1284"/>
        <v>#N/A</v>
      </c>
      <c r="AB1270" s="135" t="e">
        <f t="shared" si="1284"/>
        <v>#N/A</v>
      </c>
    </row>
    <row r="1271" spans="1:28" ht="15.5">
      <c r="A1271" s="29" t="s">
        <v>193</v>
      </c>
      <c r="B1271" s="30" t="str">
        <f t="shared" si="0"/>
        <v>PhilippinesSalug</v>
      </c>
      <c r="C1271" s="29" t="s">
        <v>30</v>
      </c>
      <c r="D1271" s="30" t="s">
        <v>1143</v>
      </c>
      <c r="E1271" s="120">
        <v>0.224693</v>
      </c>
      <c r="F1271" s="181">
        <v>5.7322072000000002E-2</v>
      </c>
      <c r="G1271" s="181">
        <v>0.105639051</v>
      </c>
      <c r="H1271" s="181">
        <v>0.179356602</v>
      </c>
      <c r="I1271" s="120">
        <v>0.296205</v>
      </c>
      <c r="J1271" s="28" t="s">
        <v>1649</v>
      </c>
      <c r="K1271" s="135" t="e">
        <f t="shared" ref="K1271:AB1271" si="1285">NA()</f>
        <v>#N/A</v>
      </c>
      <c r="L1271" s="135" t="e">
        <f t="shared" si="1285"/>
        <v>#N/A</v>
      </c>
      <c r="M1271" s="164" t="e">
        <f t="shared" si="1285"/>
        <v>#N/A</v>
      </c>
      <c r="N1271" s="164" t="e">
        <f t="shared" si="1285"/>
        <v>#N/A</v>
      </c>
      <c r="O1271" s="165" t="e">
        <f t="shared" si="1285"/>
        <v>#N/A</v>
      </c>
      <c r="P1271" s="135" t="e">
        <f t="shared" si="1285"/>
        <v>#N/A</v>
      </c>
      <c r="Q1271" s="164" t="e">
        <f t="shared" si="1285"/>
        <v>#N/A</v>
      </c>
      <c r="R1271" s="164" t="e">
        <f t="shared" si="1285"/>
        <v>#N/A</v>
      </c>
      <c r="S1271" s="164" t="e">
        <f t="shared" si="1285"/>
        <v>#N/A</v>
      </c>
      <c r="T1271" s="164" t="e">
        <f t="shared" si="1285"/>
        <v>#N/A</v>
      </c>
      <c r="U1271" s="164" t="e">
        <f t="shared" si="1285"/>
        <v>#N/A</v>
      </c>
      <c r="V1271" s="135" t="e">
        <f t="shared" si="1285"/>
        <v>#N/A</v>
      </c>
      <c r="W1271" s="135" t="e">
        <f t="shared" si="1285"/>
        <v>#N/A</v>
      </c>
      <c r="X1271" s="135" t="e">
        <f t="shared" si="1285"/>
        <v>#N/A</v>
      </c>
      <c r="Y1271" s="135" t="e">
        <f t="shared" si="1285"/>
        <v>#N/A</v>
      </c>
      <c r="Z1271" s="135" t="e">
        <f t="shared" si="1285"/>
        <v>#N/A</v>
      </c>
      <c r="AA1271" s="135" t="e">
        <f t="shared" si="1285"/>
        <v>#N/A</v>
      </c>
      <c r="AB1271" s="135" t="e">
        <f t="shared" si="1285"/>
        <v>#N/A</v>
      </c>
    </row>
    <row r="1272" spans="1:28" ht="15.5">
      <c r="A1272" s="29" t="s">
        <v>193</v>
      </c>
      <c r="B1272" s="30" t="str">
        <f t="shared" si="0"/>
        <v>PhilippinesSalvador</v>
      </c>
      <c r="C1272" s="29" t="s">
        <v>30</v>
      </c>
      <c r="D1272" s="30" t="s">
        <v>1250</v>
      </c>
      <c r="E1272" s="120">
        <v>0.24898700000000001</v>
      </c>
      <c r="F1272" s="181">
        <v>6.6635264999999999E-2</v>
      </c>
      <c r="G1272" s="181">
        <v>0.118166117</v>
      </c>
      <c r="H1272" s="181">
        <v>0.201130476</v>
      </c>
      <c r="I1272" s="120">
        <v>0.26880199999999999</v>
      </c>
      <c r="J1272" s="28" t="s">
        <v>1649</v>
      </c>
      <c r="K1272" s="135" t="e">
        <f t="shared" ref="K1272:AB1272" si="1286">NA()</f>
        <v>#N/A</v>
      </c>
      <c r="L1272" s="135" t="e">
        <f t="shared" si="1286"/>
        <v>#N/A</v>
      </c>
      <c r="M1272" s="164" t="e">
        <f t="shared" si="1286"/>
        <v>#N/A</v>
      </c>
      <c r="N1272" s="164" t="e">
        <f t="shared" si="1286"/>
        <v>#N/A</v>
      </c>
      <c r="O1272" s="165" t="e">
        <f t="shared" si="1286"/>
        <v>#N/A</v>
      </c>
      <c r="P1272" s="135" t="e">
        <f t="shared" si="1286"/>
        <v>#N/A</v>
      </c>
      <c r="Q1272" s="164" t="e">
        <f t="shared" si="1286"/>
        <v>#N/A</v>
      </c>
      <c r="R1272" s="164" t="e">
        <f t="shared" si="1286"/>
        <v>#N/A</v>
      </c>
      <c r="S1272" s="164" t="e">
        <f t="shared" si="1286"/>
        <v>#N/A</v>
      </c>
      <c r="T1272" s="164" t="e">
        <f t="shared" si="1286"/>
        <v>#N/A</v>
      </c>
      <c r="U1272" s="164" t="e">
        <f t="shared" si="1286"/>
        <v>#N/A</v>
      </c>
      <c r="V1272" s="135" t="e">
        <f t="shared" si="1286"/>
        <v>#N/A</v>
      </c>
      <c r="W1272" s="135" t="e">
        <f t="shared" si="1286"/>
        <v>#N/A</v>
      </c>
      <c r="X1272" s="135" t="e">
        <f t="shared" si="1286"/>
        <v>#N/A</v>
      </c>
      <c r="Y1272" s="135" t="e">
        <f t="shared" si="1286"/>
        <v>#N/A</v>
      </c>
      <c r="Z1272" s="135" t="e">
        <f t="shared" si="1286"/>
        <v>#N/A</v>
      </c>
      <c r="AA1272" s="135" t="e">
        <f t="shared" si="1286"/>
        <v>#N/A</v>
      </c>
      <c r="AB1272" s="135" t="e">
        <f t="shared" si="1286"/>
        <v>#N/A</v>
      </c>
    </row>
    <row r="1273" spans="1:28" ht="15.5">
      <c r="A1273" s="29" t="s">
        <v>193</v>
      </c>
      <c r="B1273" s="30" t="str">
        <f t="shared" si="0"/>
        <v>PhilippinesSalvador Benedicto</v>
      </c>
      <c r="C1273" s="29" t="s">
        <v>30</v>
      </c>
      <c r="D1273" s="30" t="s">
        <v>1852</v>
      </c>
      <c r="E1273" s="120">
        <v>0.23377000000000001</v>
      </c>
      <c r="F1273" s="181">
        <v>5.5880289999999999E-2</v>
      </c>
      <c r="G1273" s="181">
        <v>0.107474086</v>
      </c>
      <c r="H1273" s="181">
        <v>0.203842257</v>
      </c>
      <c r="I1273" s="120">
        <v>0.29358600000000001</v>
      </c>
      <c r="J1273" s="28" t="s">
        <v>1649</v>
      </c>
      <c r="K1273" s="135" t="e">
        <f t="shared" ref="K1273:AB1273" si="1287">NA()</f>
        <v>#N/A</v>
      </c>
      <c r="L1273" s="135" t="e">
        <f t="shared" si="1287"/>
        <v>#N/A</v>
      </c>
      <c r="M1273" s="164" t="e">
        <f t="shared" si="1287"/>
        <v>#N/A</v>
      </c>
      <c r="N1273" s="164" t="e">
        <f t="shared" si="1287"/>
        <v>#N/A</v>
      </c>
      <c r="O1273" s="165" t="e">
        <f t="shared" si="1287"/>
        <v>#N/A</v>
      </c>
      <c r="P1273" s="135" t="e">
        <f t="shared" si="1287"/>
        <v>#N/A</v>
      </c>
      <c r="Q1273" s="164" t="e">
        <f t="shared" si="1287"/>
        <v>#N/A</v>
      </c>
      <c r="R1273" s="164" t="e">
        <f t="shared" si="1287"/>
        <v>#N/A</v>
      </c>
      <c r="S1273" s="164" t="e">
        <f t="shared" si="1287"/>
        <v>#N/A</v>
      </c>
      <c r="T1273" s="164" t="e">
        <f t="shared" si="1287"/>
        <v>#N/A</v>
      </c>
      <c r="U1273" s="164" t="e">
        <f t="shared" si="1287"/>
        <v>#N/A</v>
      </c>
      <c r="V1273" s="135" t="e">
        <f t="shared" si="1287"/>
        <v>#N/A</v>
      </c>
      <c r="W1273" s="135" t="e">
        <f t="shared" si="1287"/>
        <v>#N/A</v>
      </c>
      <c r="X1273" s="135" t="e">
        <f t="shared" si="1287"/>
        <v>#N/A</v>
      </c>
      <c r="Y1273" s="135" t="e">
        <f t="shared" si="1287"/>
        <v>#N/A</v>
      </c>
      <c r="Z1273" s="135" t="e">
        <f t="shared" si="1287"/>
        <v>#N/A</v>
      </c>
      <c r="AA1273" s="135" t="e">
        <f t="shared" si="1287"/>
        <v>#N/A</v>
      </c>
      <c r="AB1273" s="135" t="e">
        <f t="shared" si="1287"/>
        <v>#N/A</v>
      </c>
    </row>
    <row r="1274" spans="1:28" ht="15.5">
      <c r="A1274" s="29" t="s">
        <v>193</v>
      </c>
      <c r="B1274" s="30" t="str">
        <f t="shared" si="0"/>
        <v>PhilippinesSamal</v>
      </c>
      <c r="C1274" s="29" t="s">
        <v>30</v>
      </c>
      <c r="D1274" s="30" t="s">
        <v>430</v>
      </c>
      <c r="E1274" s="120">
        <v>0.25706800000000002</v>
      </c>
      <c r="F1274" s="181">
        <v>4.7028159999999999E-2</v>
      </c>
      <c r="G1274" s="181">
        <v>9.2923112000000002E-2</v>
      </c>
      <c r="H1274" s="181">
        <v>0.183069862</v>
      </c>
      <c r="I1274" s="120">
        <v>0.32214300000000001</v>
      </c>
      <c r="J1274" s="28" t="s">
        <v>1649</v>
      </c>
      <c r="K1274" s="135" t="e">
        <f t="shared" ref="K1274:AB1274" si="1288">NA()</f>
        <v>#N/A</v>
      </c>
      <c r="L1274" s="135" t="e">
        <f t="shared" si="1288"/>
        <v>#N/A</v>
      </c>
      <c r="M1274" s="164" t="e">
        <f t="shared" si="1288"/>
        <v>#N/A</v>
      </c>
      <c r="N1274" s="164" t="e">
        <f t="shared" si="1288"/>
        <v>#N/A</v>
      </c>
      <c r="O1274" s="165" t="e">
        <f t="shared" si="1288"/>
        <v>#N/A</v>
      </c>
      <c r="P1274" s="135" t="e">
        <f t="shared" si="1288"/>
        <v>#N/A</v>
      </c>
      <c r="Q1274" s="164" t="e">
        <f t="shared" si="1288"/>
        <v>#N/A</v>
      </c>
      <c r="R1274" s="164" t="e">
        <f t="shared" si="1288"/>
        <v>#N/A</v>
      </c>
      <c r="S1274" s="164" t="e">
        <f t="shared" si="1288"/>
        <v>#N/A</v>
      </c>
      <c r="T1274" s="164" t="e">
        <f t="shared" si="1288"/>
        <v>#N/A</v>
      </c>
      <c r="U1274" s="164" t="e">
        <f t="shared" si="1288"/>
        <v>#N/A</v>
      </c>
      <c r="V1274" s="135" t="e">
        <f t="shared" si="1288"/>
        <v>#N/A</v>
      </c>
      <c r="W1274" s="135" t="e">
        <f t="shared" si="1288"/>
        <v>#N/A</v>
      </c>
      <c r="X1274" s="135" t="e">
        <f t="shared" si="1288"/>
        <v>#N/A</v>
      </c>
      <c r="Y1274" s="135" t="e">
        <f t="shared" si="1288"/>
        <v>#N/A</v>
      </c>
      <c r="Z1274" s="135" t="e">
        <f t="shared" si="1288"/>
        <v>#N/A</v>
      </c>
      <c r="AA1274" s="135" t="e">
        <f t="shared" si="1288"/>
        <v>#N/A</v>
      </c>
      <c r="AB1274" s="135" t="e">
        <f t="shared" si="1288"/>
        <v>#N/A</v>
      </c>
    </row>
    <row r="1275" spans="1:28" ht="15.5">
      <c r="A1275" s="29" t="s">
        <v>193</v>
      </c>
      <c r="B1275" s="30" t="str">
        <f t="shared" si="0"/>
        <v>PhilippinesSamboan</v>
      </c>
      <c r="C1275" s="29" t="s">
        <v>30</v>
      </c>
      <c r="D1275" s="30" t="s">
        <v>976</v>
      </c>
      <c r="E1275" s="120">
        <v>0.235156</v>
      </c>
      <c r="F1275" s="181">
        <v>4.8745451000000002E-2</v>
      </c>
      <c r="G1275" s="181">
        <v>9.6006512000000002E-2</v>
      </c>
      <c r="H1275" s="181">
        <v>0.18497414300000001</v>
      </c>
      <c r="I1275" s="120">
        <v>0.314834</v>
      </c>
      <c r="J1275" s="28" t="s">
        <v>1649</v>
      </c>
      <c r="K1275" s="135" t="e">
        <f t="shared" ref="K1275:AB1275" si="1289">NA()</f>
        <v>#N/A</v>
      </c>
      <c r="L1275" s="135" t="e">
        <f t="shared" si="1289"/>
        <v>#N/A</v>
      </c>
      <c r="M1275" s="164" t="e">
        <f t="shared" si="1289"/>
        <v>#N/A</v>
      </c>
      <c r="N1275" s="164" t="e">
        <f t="shared" si="1289"/>
        <v>#N/A</v>
      </c>
      <c r="O1275" s="165" t="e">
        <f t="shared" si="1289"/>
        <v>#N/A</v>
      </c>
      <c r="P1275" s="135" t="e">
        <f t="shared" si="1289"/>
        <v>#N/A</v>
      </c>
      <c r="Q1275" s="164" t="e">
        <f t="shared" si="1289"/>
        <v>#N/A</v>
      </c>
      <c r="R1275" s="164" t="e">
        <f t="shared" si="1289"/>
        <v>#N/A</v>
      </c>
      <c r="S1275" s="164" t="e">
        <f t="shared" si="1289"/>
        <v>#N/A</v>
      </c>
      <c r="T1275" s="164" t="e">
        <f t="shared" si="1289"/>
        <v>#N/A</v>
      </c>
      <c r="U1275" s="164" t="e">
        <f t="shared" si="1289"/>
        <v>#N/A</v>
      </c>
      <c r="V1275" s="135" t="e">
        <f t="shared" si="1289"/>
        <v>#N/A</v>
      </c>
      <c r="W1275" s="135" t="e">
        <f t="shared" si="1289"/>
        <v>#N/A</v>
      </c>
      <c r="X1275" s="135" t="e">
        <f t="shared" si="1289"/>
        <v>#N/A</v>
      </c>
      <c r="Y1275" s="135" t="e">
        <f t="shared" si="1289"/>
        <v>#N/A</v>
      </c>
      <c r="Z1275" s="135" t="e">
        <f t="shared" si="1289"/>
        <v>#N/A</v>
      </c>
      <c r="AA1275" s="135" t="e">
        <f t="shared" si="1289"/>
        <v>#N/A</v>
      </c>
      <c r="AB1275" s="135" t="e">
        <f t="shared" si="1289"/>
        <v>#N/A</v>
      </c>
    </row>
    <row r="1276" spans="1:28" ht="15.5">
      <c r="A1276" s="29" t="s">
        <v>193</v>
      </c>
      <c r="B1276" s="30" t="str">
        <f t="shared" si="0"/>
        <v>PhilippinesSampaloc</v>
      </c>
      <c r="C1276" s="29" t="s">
        <v>30</v>
      </c>
      <c r="D1276" s="30" t="s">
        <v>654</v>
      </c>
      <c r="E1276" s="120">
        <v>0.30709799999999998</v>
      </c>
      <c r="F1276" s="181">
        <v>3.8372757E-2</v>
      </c>
      <c r="G1276" s="181">
        <v>9.6422860999999999E-2</v>
      </c>
      <c r="H1276" s="181">
        <v>0.23235465</v>
      </c>
      <c r="I1276" s="120">
        <v>0.326575</v>
      </c>
      <c r="J1276" s="28" t="s">
        <v>1649</v>
      </c>
      <c r="K1276" s="135" t="e">
        <f t="shared" ref="K1276:AB1276" si="1290">NA()</f>
        <v>#N/A</v>
      </c>
      <c r="L1276" s="135" t="e">
        <f t="shared" si="1290"/>
        <v>#N/A</v>
      </c>
      <c r="M1276" s="164" t="e">
        <f t="shared" si="1290"/>
        <v>#N/A</v>
      </c>
      <c r="N1276" s="164" t="e">
        <f t="shared" si="1290"/>
        <v>#N/A</v>
      </c>
      <c r="O1276" s="165" t="e">
        <f t="shared" si="1290"/>
        <v>#N/A</v>
      </c>
      <c r="P1276" s="135" t="e">
        <f t="shared" si="1290"/>
        <v>#N/A</v>
      </c>
      <c r="Q1276" s="164" t="e">
        <f t="shared" si="1290"/>
        <v>#N/A</v>
      </c>
      <c r="R1276" s="164" t="e">
        <f t="shared" si="1290"/>
        <v>#N/A</v>
      </c>
      <c r="S1276" s="164" t="e">
        <f t="shared" si="1290"/>
        <v>#N/A</v>
      </c>
      <c r="T1276" s="164" t="e">
        <f t="shared" si="1290"/>
        <v>#N/A</v>
      </c>
      <c r="U1276" s="164" t="e">
        <f t="shared" si="1290"/>
        <v>#N/A</v>
      </c>
      <c r="V1276" s="135" t="e">
        <f t="shared" si="1290"/>
        <v>#N/A</v>
      </c>
      <c r="W1276" s="135" t="e">
        <f t="shared" si="1290"/>
        <v>#N/A</v>
      </c>
      <c r="X1276" s="135" t="e">
        <f t="shared" si="1290"/>
        <v>#N/A</v>
      </c>
      <c r="Y1276" s="135" t="e">
        <f t="shared" si="1290"/>
        <v>#N/A</v>
      </c>
      <c r="Z1276" s="135" t="e">
        <f t="shared" si="1290"/>
        <v>#N/A</v>
      </c>
      <c r="AA1276" s="135" t="e">
        <f t="shared" si="1290"/>
        <v>#N/A</v>
      </c>
      <c r="AB1276" s="135" t="e">
        <f t="shared" si="1290"/>
        <v>#N/A</v>
      </c>
    </row>
    <row r="1277" spans="1:28" ht="15.5">
      <c r="A1277" s="29" t="s">
        <v>193</v>
      </c>
      <c r="B1277" s="30" t="str">
        <f t="shared" si="0"/>
        <v>PhilippinesSan Agustin</v>
      </c>
      <c r="C1277" s="29" t="s">
        <v>30</v>
      </c>
      <c r="D1277" s="30" t="s">
        <v>387</v>
      </c>
      <c r="E1277" s="120">
        <v>0.24047399999999999</v>
      </c>
      <c r="F1277" s="181">
        <v>5.1745608999999998E-2</v>
      </c>
      <c r="G1277" s="181">
        <v>0.100458561</v>
      </c>
      <c r="H1277" s="181">
        <v>0.18995853900000001</v>
      </c>
      <c r="I1277" s="120">
        <v>0.30613699999999999</v>
      </c>
      <c r="J1277" s="28" t="s">
        <v>1649</v>
      </c>
      <c r="K1277" s="135" t="e">
        <f t="shared" ref="K1277:AB1277" si="1291">NA()</f>
        <v>#N/A</v>
      </c>
      <c r="L1277" s="135" t="e">
        <f t="shared" si="1291"/>
        <v>#N/A</v>
      </c>
      <c r="M1277" s="164" t="e">
        <f t="shared" si="1291"/>
        <v>#N/A</v>
      </c>
      <c r="N1277" s="164" t="e">
        <f t="shared" si="1291"/>
        <v>#N/A</v>
      </c>
      <c r="O1277" s="165" t="e">
        <f t="shared" si="1291"/>
        <v>#N/A</v>
      </c>
      <c r="P1277" s="135" t="e">
        <f t="shared" si="1291"/>
        <v>#N/A</v>
      </c>
      <c r="Q1277" s="164" t="e">
        <f t="shared" si="1291"/>
        <v>#N/A</v>
      </c>
      <c r="R1277" s="164" t="e">
        <f t="shared" si="1291"/>
        <v>#N/A</v>
      </c>
      <c r="S1277" s="164" t="e">
        <f t="shared" si="1291"/>
        <v>#N/A</v>
      </c>
      <c r="T1277" s="164" t="e">
        <f t="shared" si="1291"/>
        <v>#N/A</v>
      </c>
      <c r="U1277" s="164" t="e">
        <f t="shared" si="1291"/>
        <v>#N/A</v>
      </c>
      <c r="V1277" s="135" t="e">
        <f t="shared" si="1291"/>
        <v>#N/A</v>
      </c>
      <c r="W1277" s="135" t="e">
        <f t="shared" si="1291"/>
        <v>#N/A</v>
      </c>
      <c r="X1277" s="135" t="e">
        <f t="shared" si="1291"/>
        <v>#N/A</v>
      </c>
      <c r="Y1277" s="135" t="e">
        <f t="shared" si="1291"/>
        <v>#N/A</v>
      </c>
      <c r="Z1277" s="135" t="e">
        <f t="shared" si="1291"/>
        <v>#N/A</v>
      </c>
      <c r="AA1277" s="135" t="e">
        <f t="shared" si="1291"/>
        <v>#N/A</v>
      </c>
      <c r="AB1277" s="135" t="e">
        <f t="shared" si="1291"/>
        <v>#N/A</v>
      </c>
    </row>
    <row r="1278" spans="1:28" ht="15.5">
      <c r="A1278" s="29" t="s">
        <v>193</v>
      </c>
      <c r="B1278" s="30" t="str">
        <f t="shared" si="0"/>
        <v>PhilippinesSan Andres</v>
      </c>
      <c r="C1278" s="29" t="s">
        <v>30</v>
      </c>
      <c r="D1278" s="30" t="s">
        <v>655</v>
      </c>
      <c r="E1278" s="120">
        <v>0.23000300000000001</v>
      </c>
      <c r="F1278" s="181">
        <v>6.3092526999999995E-2</v>
      </c>
      <c r="G1278" s="181">
        <v>0.11738597200000001</v>
      </c>
      <c r="H1278" s="181">
        <v>0.19523447999999999</v>
      </c>
      <c r="I1278" s="120">
        <v>0.27596399999999999</v>
      </c>
      <c r="J1278" s="28" t="s">
        <v>1649</v>
      </c>
      <c r="K1278" s="135" t="e">
        <f t="shared" ref="K1278:AB1278" si="1292">NA()</f>
        <v>#N/A</v>
      </c>
      <c r="L1278" s="135" t="e">
        <f t="shared" si="1292"/>
        <v>#N/A</v>
      </c>
      <c r="M1278" s="164" t="e">
        <f t="shared" si="1292"/>
        <v>#N/A</v>
      </c>
      <c r="N1278" s="164" t="e">
        <f t="shared" si="1292"/>
        <v>#N/A</v>
      </c>
      <c r="O1278" s="165" t="e">
        <f t="shared" si="1292"/>
        <v>#N/A</v>
      </c>
      <c r="P1278" s="135" t="e">
        <f t="shared" si="1292"/>
        <v>#N/A</v>
      </c>
      <c r="Q1278" s="164" t="e">
        <f t="shared" si="1292"/>
        <v>#N/A</v>
      </c>
      <c r="R1278" s="164" t="e">
        <f t="shared" si="1292"/>
        <v>#N/A</v>
      </c>
      <c r="S1278" s="164" t="e">
        <f t="shared" si="1292"/>
        <v>#N/A</v>
      </c>
      <c r="T1278" s="164" t="e">
        <f t="shared" si="1292"/>
        <v>#N/A</v>
      </c>
      <c r="U1278" s="164" t="e">
        <f t="shared" si="1292"/>
        <v>#N/A</v>
      </c>
      <c r="V1278" s="135" t="e">
        <f t="shared" si="1292"/>
        <v>#N/A</v>
      </c>
      <c r="W1278" s="135" t="e">
        <f t="shared" si="1292"/>
        <v>#N/A</v>
      </c>
      <c r="X1278" s="135" t="e">
        <f t="shared" si="1292"/>
        <v>#N/A</v>
      </c>
      <c r="Y1278" s="135" t="e">
        <f t="shared" si="1292"/>
        <v>#N/A</v>
      </c>
      <c r="Z1278" s="135" t="e">
        <f t="shared" si="1292"/>
        <v>#N/A</v>
      </c>
      <c r="AA1278" s="135" t="e">
        <f t="shared" si="1292"/>
        <v>#N/A</v>
      </c>
      <c r="AB1278" s="135" t="e">
        <f t="shared" si="1292"/>
        <v>#N/A</v>
      </c>
    </row>
    <row r="1279" spans="1:28" ht="15.5">
      <c r="A1279" s="29" t="s">
        <v>193</v>
      </c>
      <c r="B1279" s="30" t="str">
        <f t="shared" si="0"/>
        <v>PhilippinesSan Andres (Calolbon)</v>
      </c>
      <c r="C1279" s="29" t="s">
        <v>30</v>
      </c>
      <c r="D1279" s="30" t="s">
        <v>754</v>
      </c>
      <c r="E1279" s="120">
        <v>0.22431300000000001</v>
      </c>
      <c r="F1279" s="181">
        <v>5.8865112999999997E-2</v>
      </c>
      <c r="G1279" s="181">
        <v>0.108893662</v>
      </c>
      <c r="H1279" s="181">
        <v>0.18616601899999999</v>
      </c>
      <c r="I1279" s="120">
        <v>0.28850700000000001</v>
      </c>
      <c r="J1279" s="28" t="s">
        <v>1649</v>
      </c>
      <c r="K1279" s="135" t="e">
        <f t="shared" ref="K1279:AB1279" si="1293">NA()</f>
        <v>#N/A</v>
      </c>
      <c r="L1279" s="135" t="e">
        <f t="shared" si="1293"/>
        <v>#N/A</v>
      </c>
      <c r="M1279" s="164" t="e">
        <f t="shared" si="1293"/>
        <v>#N/A</v>
      </c>
      <c r="N1279" s="164" t="e">
        <f t="shared" si="1293"/>
        <v>#N/A</v>
      </c>
      <c r="O1279" s="165" t="e">
        <f t="shared" si="1293"/>
        <v>#N/A</v>
      </c>
      <c r="P1279" s="135" t="e">
        <f t="shared" si="1293"/>
        <v>#N/A</v>
      </c>
      <c r="Q1279" s="164" t="e">
        <f t="shared" si="1293"/>
        <v>#N/A</v>
      </c>
      <c r="R1279" s="164" t="e">
        <f t="shared" si="1293"/>
        <v>#N/A</v>
      </c>
      <c r="S1279" s="164" t="e">
        <f t="shared" si="1293"/>
        <v>#N/A</v>
      </c>
      <c r="T1279" s="164" t="e">
        <f t="shared" si="1293"/>
        <v>#N/A</v>
      </c>
      <c r="U1279" s="164" t="e">
        <f t="shared" si="1293"/>
        <v>#N/A</v>
      </c>
      <c r="V1279" s="135" t="e">
        <f t="shared" si="1293"/>
        <v>#N/A</v>
      </c>
      <c r="W1279" s="135" t="e">
        <f t="shared" si="1293"/>
        <v>#N/A</v>
      </c>
      <c r="X1279" s="135" t="e">
        <f t="shared" si="1293"/>
        <v>#N/A</v>
      </c>
      <c r="Y1279" s="135" t="e">
        <f t="shared" si="1293"/>
        <v>#N/A</v>
      </c>
      <c r="Z1279" s="135" t="e">
        <f t="shared" si="1293"/>
        <v>#N/A</v>
      </c>
      <c r="AA1279" s="135" t="e">
        <f t="shared" si="1293"/>
        <v>#N/A</v>
      </c>
      <c r="AB1279" s="135" t="e">
        <f t="shared" si="1293"/>
        <v>#N/A</v>
      </c>
    </row>
    <row r="1280" spans="1:28" ht="15.5">
      <c r="A1280" s="29" t="s">
        <v>193</v>
      </c>
      <c r="B1280" s="30" t="str">
        <f t="shared" si="0"/>
        <v>PhilippinesSan Antonio</v>
      </c>
      <c r="C1280" s="29" t="s">
        <v>30</v>
      </c>
      <c r="D1280" s="30" t="s">
        <v>476</v>
      </c>
      <c r="E1280" s="120">
        <v>0.252971</v>
      </c>
      <c r="F1280" s="181">
        <v>4.8560849000000003E-2</v>
      </c>
      <c r="G1280" s="181">
        <v>9.4967166000000006E-2</v>
      </c>
      <c r="H1280" s="181">
        <v>0.184986647</v>
      </c>
      <c r="I1280" s="120">
        <v>0.31514199999999998</v>
      </c>
      <c r="J1280" s="28" t="s">
        <v>1649</v>
      </c>
      <c r="K1280" s="135" t="e">
        <f t="shared" ref="K1280:AB1280" si="1294">NA()</f>
        <v>#N/A</v>
      </c>
      <c r="L1280" s="135" t="e">
        <f t="shared" si="1294"/>
        <v>#N/A</v>
      </c>
      <c r="M1280" s="164" t="e">
        <f t="shared" si="1294"/>
        <v>#N/A</v>
      </c>
      <c r="N1280" s="164" t="e">
        <f t="shared" si="1294"/>
        <v>#N/A</v>
      </c>
      <c r="O1280" s="165" t="e">
        <f t="shared" si="1294"/>
        <v>#N/A</v>
      </c>
      <c r="P1280" s="135" t="e">
        <f t="shared" si="1294"/>
        <v>#N/A</v>
      </c>
      <c r="Q1280" s="164" t="e">
        <f t="shared" si="1294"/>
        <v>#N/A</v>
      </c>
      <c r="R1280" s="164" t="e">
        <f t="shared" si="1294"/>
        <v>#N/A</v>
      </c>
      <c r="S1280" s="164" t="e">
        <f t="shared" si="1294"/>
        <v>#N/A</v>
      </c>
      <c r="T1280" s="164" t="e">
        <f t="shared" si="1294"/>
        <v>#N/A</v>
      </c>
      <c r="U1280" s="164" t="e">
        <f t="shared" si="1294"/>
        <v>#N/A</v>
      </c>
      <c r="V1280" s="135" t="e">
        <f t="shared" si="1294"/>
        <v>#N/A</v>
      </c>
      <c r="W1280" s="135" t="e">
        <f t="shared" si="1294"/>
        <v>#N/A</v>
      </c>
      <c r="X1280" s="135" t="e">
        <f t="shared" si="1294"/>
        <v>#N/A</v>
      </c>
      <c r="Y1280" s="135" t="e">
        <f t="shared" si="1294"/>
        <v>#N/A</v>
      </c>
      <c r="Z1280" s="135" t="e">
        <f t="shared" si="1294"/>
        <v>#N/A</v>
      </c>
      <c r="AA1280" s="135" t="e">
        <f t="shared" si="1294"/>
        <v>#N/A</v>
      </c>
      <c r="AB1280" s="135" t="e">
        <f t="shared" si="1294"/>
        <v>#N/A</v>
      </c>
    </row>
    <row r="1281" spans="1:28" ht="15.5">
      <c r="A1281" s="29" t="s">
        <v>193</v>
      </c>
      <c r="B1281" s="30" t="str">
        <f t="shared" si="0"/>
        <v>PhilippinesSan Benito</v>
      </c>
      <c r="C1281" s="29" t="s">
        <v>30</v>
      </c>
      <c r="D1281" s="30" t="s">
        <v>1727</v>
      </c>
      <c r="E1281" s="120">
        <v>0.231125</v>
      </c>
      <c r="F1281" s="181">
        <v>5.8660252000000003E-2</v>
      </c>
      <c r="G1281" s="181">
        <v>0.109178386</v>
      </c>
      <c r="H1281" s="181">
        <v>0.201332346</v>
      </c>
      <c r="I1281" s="120">
        <v>0.297927</v>
      </c>
      <c r="J1281" s="28" t="s">
        <v>1649</v>
      </c>
      <c r="K1281" s="135" t="e">
        <f t="shared" ref="K1281:AB1281" si="1295">NA()</f>
        <v>#N/A</v>
      </c>
      <c r="L1281" s="135" t="e">
        <f t="shared" si="1295"/>
        <v>#N/A</v>
      </c>
      <c r="M1281" s="164" t="e">
        <f t="shared" si="1295"/>
        <v>#N/A</v>
      </c>
      <c r="N1281" s="164" t="e">
        <f t="shared" si="1295"/>
        <v>#N/A</v>
      </c>
      <c r="O1281" s="165" t="e">
        <f t="shared" si="1295"/>
        <v>#N/A</v>
      </c>
      <c r="P1281" s="135" t="e">
        <f t="shared" si="1295"/>
        <v>#N/A</v>
      </c>
      <c r="Q1281" s="164" t="e">
        <f t="shared" si="1295"/>
        <v>#N/A</v>
      </c>
      <c r="R1281" s="164" t="e">
        <f t="shared" si="1295"/>
        <v>#N/A</v>
      </c>
      <c r="S1281" s="164" t="e">
        <f t="shared" si="1295"/>
        <v>#N/A</v>
      </c>
      <c r="T1281" s="164" t="e">
        <f t="shared" si="1295"/>
        <v>#N/A</v>
      </c>
      <c r="U1281" s="164" t="e">
        <f t="shared" si="1295"/>
        <v>#N/A</v>
      </c>
      <c r="V1281" s="135" t="e">
        <f t="shared" si="1295"/>
        <v>#N/A</v>
      </c>
      <c r="W1281" s="135" t="e">
        <f t="shared" si="1295"/>
        <v>#N/A</v>
      </c>
      <c r="X1281" s="135" t="e">
        <f t="shared" si="1295"/>
        <v>#N/A</v>
      </c>
      <c r="Y1281" s="135" t="e">
        <f t="shared" si="1295"/>
        <v>#N/A</v>
      </c>
      <c r="Z1281" s="135" t="e">
        <f t="shared" si="1295"/>
        <v>#N/A</v>
      </c>
      <c r="AA1281" s="135" t="e">
        <f t="shared" si="1295"/>
        <v>#N/A</v>
      </c>
      <c r="AB1281" s="135" t="e">
        <f t="shared" si="1295"/>
        <v>#N/A</v>
      </c>
    </row>
    <row r="1282" spans="1:28" ht="15.5">
      <c r="A1282" s="29" t="s">
        <v>193</v>
      </c>
      <c r="B1282" s="30" t="str">
        <f t="shared" si="0"/>
        <v>PhilippinesSan Carlos City</v>
      </c>
      <c r="C1282" s="29" t="s">
        <v>30</v>
      </c>
      <c r="D1282" s="30" t="s">
        <v>309</v>
      </c>
      <c r="E1282" s="120">
        <v>0.24422099999999999</v>
      </c>
      <c r="F1282" s="181">
        <v>5.3480615000000002E-2</v>
      </c>
      <c r="G1282" s="181">
        <v>0.103351842</v>
      </c>
      <c r="H1282" s="181">
        <v>0.19343084999999999</v>
      </c>
      <c r="I1282" s="120">
        <v>0.30796000000000001</v>
      </c>
      <c r="J1282" s="28" t="s">
        <v>1649</v>
      </c>
      <c r="K1282" s="135" t="e">
        <f t="shared" ref="K1282:AB1282" si="1296">NA()</f>
        <v>#N/A</v>
      </c>
      <c r="L1282" s="135" t="e">
        <f t="shared" si="1296"/>
        <v>#N/A</v>
      </c>
      <c r="M1282" s="164" t="e">
        <f t="shared" si="1296"/>
        <v>#N/A</v>
      </c>
      <c r="N1282" s="164" t="e">
        <f t="shared" si="1296"/>
        <v>#N/A</v>
      </c>
      <c r="O1282" s="165" t="e">
        <f t="shared" si="1296"/>
        <v>#N/A</v>
      </c>
      <c r="P1282" s="135" t="e">
        <f t="shared" si="1296"/>
        <v>#N/A</v>
      </c>
      <c r="Q1282" s="164" t="e">
        <f t="shared" si="1296"/>
        <v>#N/A</v>
      </c>
      <c r="R1282" s="164" t="e">
        <f t="shared" si="1296"/>
        <v>#N/A</v>
      </c>
      <c r="S1282" s="164" t="e">
        <f t="shared" si="1296"/>
        <v>#N/A</v>
      </c>
      <c r="T1282" s="164" t="e">
        <f t="shared" si="1296"/>
        <v>#N/A</v>
      </c>
      <c r="U1282" s="164" t="e">
        <f t="shared" si="1296"/>
        <v>#N/A</v>
      </c>
      <c r="V1282" s="135" t="e">
        <f t="shared" si="1296"/>
        <v>#N/A</v>
      </c>
      <c r="W1282" s="135" t="e">
        <f t="shared" si="1296"/>
        <v>#N/A</v>
      </c>
      <c r="X1282" s="135" t="e">
        <f t="shared" si="1296"/>
        <v>#N/A</v>
      </c>
      <c r="Y1282" s="135" t="e">
        <f t="shared" si="1296"/>
        <v>#N/A</v>
      </c>
      <c r="Z1282" s="135" t="e">
        <f t="shared" si="1296"/>
        <v>#N/A</v>
      </c>
      <c r="AA1282" s="135" t="e">
        <f t="shared" si="1296"/>
        <v>#N/A</v>
      </c>
      <c r="AB1282" s="135" t="e">
        <f t="shared" si="1296"/>
        <v>#N/A</v>
      </c>
    </row>
    <row r="1283" spans="1:28" ht="15.5">
      <c r="A1283" s="29" t="s">
        <v>193</v>
      </c>
      <c r="B1283" s="30" t="str">
        <f t="shared" si="0"/>
        <v>PhilippinesSan Clemente</v>
      </c>
      <c r="C1283" s="29" t="s">
        <v>30</v>
      </c>
      <c r="D1283" s="30" t="s">
        <v>516</v>
      </c>
      <c r="E1283" s="120">
        <v>0.248005</v>
      </c>
      <c r="F1283" s="181">
        <v>4.4402307000000002E-2</v>
      </c>
      <c r="G1283" s="181">
        <v>8.8883621999999995E-2</v>
      </c>
      <c r="H1283" s="181">
        <v>0.17413289100000001</v>
      </c>
      <c r="I1283" s="120">
        <v>0.31855899999999998</v>
      </c>
      <c r="J1283" s="28" t="s">
        <v>1649</v>
      </c>
      <c r="K1283" s="135" t="e">
        <f t="shared" ref="K1283:AB1283" si="1297">NA()</f>
        <v>#N/A</v>
      </c>
      <c r="L1283" s="135" t="e">
        <f t="shared" si="1297"/>
        <v>#N/A</v>
      </c>
      <c r="M1283" s="164" t="e">
        <f t="shared" si="1297"/>
        <v>#N/A</v>
      </c>
      <c r="N1283" s="164" t="e">
        <f t="shared" si="1297"/>
        <v>#N/A</v>
      </c>
      <c r="O1283" s="165" t="e">
        <f t="shared" si="1297"/>
        <v>#N/A</v>
      </c>
      <c r="P1283" s="135" t="e">
        <f t="shared" si="1297"/>
        <v>#N/A</v>
      </c>
      <c r="Q1283" s="164" t="e">
        <f t="shared" si="1297"/>
        <v>#N/A</v>
      </c>
      <c r="R1283" s="164" t="e">
        <f t="shared" si="1297"/>
        <v>#N/A</v>
      </c>
      <c r="S1283" s="164" t="e">
        <f t="shared" si="1297"/>
        <v>#N/A</v>
      </c>
      <c r="T1283" s="164" t="e">
        <f t="shared" si="1297"/>
        <v>#N/A</v>
      </c>
      <c r="U1283" s="164" t="e">
        <f t="shared" si="1297"/>
        <v>#N/A</v>
      </c>
      <c r="V1283" s="135" t="e">
        <f t="shared" si="1297"/>
        <v>#N/A</v>
      </c>
      <c r="W1283" s="135" t="e">
        <f t="shared" si="1297"/>
        <v>#N/A</v>
      </c>
      <c r="X1283" s="135" t="e">
        <f t="shared" si="1297"/>
        <v>#N/A</v>
      </c>
      <c r="Y1283" s="135" t="e">
        <f t="shared" si="1297"/>
        <v>#N/A</v>
      </c>
      <c r="Z1283" s="135" t="e">
        <f t="shared" si="1297"/>
        <v>#N/A</v>
      </c>
      <c r="AA1283" s="135" t="e">
        <f t="shared" si="1297"/>
        <v>#N/A</v>
      </c>
      <c r="AB1283" s="135" t="e">
        <f t="shared" si="1297"/>
        <v>#N/A</v>
      </c>
    </row>
    <row r="1284" spans="1:28" ht="15.5">
      <c r="A1284" s="29" t="s">
        <v>193</v>
      </c>
      <c r="B1284" s="30" t="str">
        <f t="shared" si="0"/>
        <v>PhilippinesSan Dionisio</v>
      </c>
      <c r="C1284" s="29" t="s">
        <v>30</v>
      </c>
      <c r="D1284" s="30" t="s">
        <v>880</v>
      </c>
      <c r="E1284" s="120">
        <v>0.23930399999999999</v>
      </c>
      <c r="F1284" s="181">
        <v>5.6092843000000003E-2</v>
      </c>
      <c r="G1284" s="181">
        <v>0.10581560299999999</v>
      </c>
      <c r="H1284" s="181">
        <v>0.19752417799999999</v>
      </c>
      <c r="I1284" s="120">
        <v>0.30811100000000002</v>
      </c>
      <c r="J1284" s="28" t="s">
        <v>1649</v>
      </c>
      <c r="K1284" s="135" t="e">
        <f t="shared" ref="K1284:AB1284" si="1298">NA()</f>
        <v>#N/A</v>
      </c>
      <c r="L1284" s="135" t="e">
        <f t="shared" si="1298"/>
        <v>#N/A</v>
      </c>
      <c r="M1284" s="164" t="e">
        <f t="shared" si="1298"/>
        <v>#N/A</v>
      </c>
      <c r="N1284" s="164" t="e">
        <f t="shared" si="1298"/>
        <v>#N/A</v>
      </c>
      <c r="O1284" s="165" t="e">
        <f t="shared" si="1298"/>
        <v>#N/A</v>
      </c>
      <c r="P1284" s="135" t="e">
        <f t="shared" si="1298"/>
        <v>#N/A</v>
      </c>
      <c r="Q1284" s="164" t="e">
        <f t="shared" si="1298"/>
        <v>#N/A</v>
      </c>
      <c r="R1284" s="164" t="e">
        <f t="shared" si="1298"/>
        <v>#N/A</v>
      </c>
      <c r="S1284" s="164" t="e">
        <f t="shared" si="1298"/>
        <v>#N/A</v>
      </c>
      <c r="T1284" s="164" t="e">
        <f t="shared" si="1298"/>
        <v>#N/A</v>
      </c>
      <c r="U1284" s="164" t="e">
        <f t="shared" si="1298"/>
        <v>#N/A</v>
      </c>
      <c r="V1284" s="135" t="e">
        <f t="shared" si="1298"/>
        <v>#N/A</v>
      </c>
      <c r="W1284" s="135" t="e">
        <f t="shared" si="1298"/>
        <v>#N/A</v>
      </c>
      <c r="X1284" s="135" t="e">
        <f t="shared" si="1298"/>
        <v>#N/A</v>
      </c>
      <c r="Y1284" s="135" t="e">
        <f t="shared" si="1298"/>
        <v>#N/A</v>
      </c>
      <c r="Z1284" s="135" t="e">
        <f t="shared" si="1298"/>
        <v>#N/A</v>
      </c>
      <c r="AA1284" s="135" t="e">
        <f t="shared" si="1298"/>
        <v>#N/A</v>
      </c>
      <c r="AB1284" s="135" t="e">
        <f t="shared" si="1298"/>
        <v>#N/A</v>
      </c>
    </row>
    <row r="1285" spans="1:28" ht="15.5">
      <c r="A1285" s="29" t="s">
        <v>193</v>
      </c>
      <c r="B1285" s="30" t="str">
        <f t="shared" si="0"/>
        <v>PhilippinesSan Emilio</v>
      </c>
      <c r="C1285" s="29" t="s">
        <v>30</v>
      </c>
      <c r="D1285" s="30" t="s">
        <v>238</v>
      </c>
      <c r="E1285" s="120">
        <v>0.23194300000000001</v>
      </c>
      <c r="F1285" s="181">
        <v>4.4012421000000003E-2</v>
      </c>
      <c r="G1285" s="181">
        <v>8.2219522000000003E-2</v>
      </c>
      <c r="H1285" s="181">
        <v>0.161603888</v>
      </c>
      <c r="I1285" s="120">
        <v>0.34845399999999999</v>
      </c>
      <c r="J1285" s="28" t="s">
        <v>1649</v>
      </c>
      <c r="K1285" s="135" t="e">
        <f t="shared" ref="K1285:AB1285" si="1299">NA()</f>
        <v>#N/A</v>
      </c>
      <c r="L1285" s="135" t="e">
        <f t="shared" si="1299"/>
        <v>#N/A</v>
      </c>
      <c r="M1285" s="164" t="e">
        <f t="shared" si="1299"/>
        <v>#N/A</v>
      </c>
      <c r="N1285" s="164" t="e">
        <f t="shared" si="1299"/>
        <v>#N/A</v>
      </c>
      <c r="O1285" s="165" t="e">
        <f t="shared" si="1299"/>
        <v>#N/A</v>
      </c>
      <c r="P1285" s="135" t="e">
        <f t="shared" si="1299"/>
        <v>#N/A</v>
      </c>
      <c r="Q1285" s="164" t="e">
        <f t="shared" si="1299"/>
        <v>#N/A</v>
      </c>
      <c r="R1285" s="164" t="e">
        <f t="shared" si="1299"/>
        <v>#N/A</v>
      </c>
      <c r="S1285" s="164" t="e">
        <f t="shared" si="1299"/>
        <v>#N/A</v>
      </c>
      <c r="T1285" s="164" t="e">
        <f t="shared" si="1299"/>
        <v>#N/A</v>
      </c>
      <c r="U1285" s="164" t="e">
        <f t="shared" si="1299"/>
        <v>#N/A</v>
      </c>
      <c r="V1285" s="135" t="e">
        <f t="shared" si="1299"/>
        <v>#N/A</v>
      </c>
      <c r="W1285" s="135" t="e">
        <f t="shared" si="1299"/>
        <v>#N/A</v>
      </c>
      <c r="X1285" s="135" t="e">
        <f t="shared" si="1299"/>
        <v>#N/A</v>
      </c>
      <c r="Y1285" s="135" t="e">
        <f t="shared" si="1299"/>
        <v>#N/A</v>
      </c>
      <c r="Z1285" s="135" t="e">
        <f t="shared" si="1299"/>
        <v>#N/A</v>
      </c>
      <c r="AA1285" s="135" t="e">
        <f t="shared" si="1299"/>
        <v>#N/A</v>
      </c>
      <c r="AB1285" s="135" t="e">
        <f t="shared" si="1299"/>
        <v>#N/A</v>
      </c>
    </row>
    <row r="1286" spans="1:28" ht="15.5">
      <c r="A1286" s="29" t="s">
        <v>193</v>
      </c>
      <c r="B1286" s="30" t="str">
        <f t="shared" si="0"/>
        <v>PhilippinesSan Enrique</v>
      </c>
      <c r="C1286" s="29" t="s">
        <v>30</v>
      </c>
      <c r="D1286" s="30" t="s">
        <v>881</v>
      </c>
      <c r="E1286" s="120">
        <v>0.23921600000000001</v>
      </c>
      <c r="F1286" s="181">
        <v>4.6836625E-2</v>
      </c>
      <c r="G1286" s="181">
        <v>9.2030163999999998E-2</v>
      </c>
      <c r="H1286" s="181">
        <v>0.184682971</v>
      </c>
      <c r="I1286" s="120">
        <v>0.32330799999999998</v>
      </c>
      <c r="J1286" s="28" t="s">
        <v>1649</v>
      </c>
      <c r="K1286" s="135" t="e">
        <f t="shared" ref="K1286:AB1286" si="1300">NA()</f>
        <v>#N/A</v>
      </c>
      <c r="L1286" s="135" t="e">
        <f t="shared" si="1300"/>
        <v>#N/A</v>
      </c>
      <c r="M1286" s="164" t="e">
        <f t="shared" si="1300"/>
        <v>#N/A</v>
      </c>
      <c r="N1286" s="164" t="e">
        <f t="shared" si="1300"/>
        <v>#N/A</v>
      </c>
      <c r="O1286" s="165" t="e">
        <f t="shared" si="1300"/>
        <v>#N/A</v>
      </c>
      <c r="P1286" s="135" t="e">
        <f t="shared" si="1300"/>
        <v>#N/A</v>
      </c>
      <c r="Q1286" s="164" t="e">
        <f t="shared" si="1300"/>
        <v>#N/A</v>
      </c>
      <c r="R1286" s="164" t="e">
        <f t="shared" si="1300"/>
        <v>#N/A</v>
      </c>
      <c r="S1286" s="164" t="e">
        <f t="shared" si="1300"/>
        <v>#N/A</v>
      </c>
      <c r="T1286" s="164" t="e">
        <f t="shared" si="1300"/>
        <v>#N/A</v>
      </c>
      <c r="U1286" s="164" t="e">
        <f t="shared" si="1300"/>
        <v>#N/A</v>
      </c>
      <c r="V1286" s="135" t="e">
        <f t="shared" si="1300"/>
        <v>#N/A</v>
      </c>
      <c r="W1286" s="135" t="e">
        <f t="shared" si="1300"/>
        <v>#N/A</v>
      </c>
      <c r="X1286" s="135" t="e">
        <f t="shared" si="1300"/>
        <v>#N/A</v>
      </c>
      <c r="Y1286" s="135" t="e">
        <f t="shared" si="1300"/>
        <v>#N/A</v>
      </c>
      <c r="Z1286" s="135" t="e">
        <f t="shared" si="1300"/>
        <v>#N/A</v>
      </c>
      <c r="AA1286" s="135" t="e">
        <f t="shared" si="1300"/>
        <v>#N/A</v>
      </c>
      <c r="AB1286" s="135" t="e">
        <f t="shared" si="1300"/>
        <v>#N/A</v>
      </c>
    </row>
    <row r="1287" spans="1:28" ht="15.5">
      <c r="A1287" s="29" t="s">
        <v>193</v>
      </c>
      <c r="B1287" s="30" t="str">
        <f t="shared" si="0"/>
        <v>PhilippinesSan Esteban</v>
      </c>
      <c r="C1287" s="29" t="s">
        <v>30</v>
      </c>
      <c r="D1287" s="30" t="s">
        <v>239</v>
      </c>
      <c r="E1287" s="120">
        <v>0.245419</v>
      </c>
      <c r="F1287" s="181">
        <v>4.4077135000000003E-2</v>
      </c>
      <c r="G1287" s="181">
        <v>8.5519224000000005E-2</v>
      </c>
      <c r="H1287" s="181">
        <v>0.181219308</v>
      </c>
      <c r="I1287" s="120">
        <v>0.33692699999999998</v>
      </c>
      <c r="J1287" s="28" t="s">
        <v>1649</v>
      </c>
      <c r="K1287" s="135" t="e">
        <f t="shared" ref="K1287:AB1287" si="1301">NA()</f>
        <v>#N/A</v>
      </c>
      <c r="L1287" s="135" t="e">
        <f t="shared" si="1301"/>
        <v>#N/A</v>
      </c>
      <c r="M1287" s="164" t="e">
        <f t="shared" si="1301"/>
        <v>#N/A</v>
      </c>
      <c r="N1287" s="164" t="e">
        <f t="shared" si="1301"/>
        <v>#N/A</v>
      </c>
      <c r="O1287" s="165" t="e">
        <f t="shared" si="1301"/>
        <v>#N/A</v>
      </c>
      <c r="P1287" s="135" t="e">
        <f t="shared" si="1301"/>
        <v>#N/A</v>
      </c>
      <c r="Q1287" s="164" t="e">
        <f t="shared" si="1301"/>
        <v>#N/A</v>
      </c>
      <c r="R1287" s="164" t="e">
        <f t="shared" si="1301"/>
        <v>#N/A</v>
      </c>
      <c r="S1287" s="164" t="e">
        <f t="shared" si="1301"/>
        <v>#N/A</v>
      </c>
      <c r="T1287" s="164" t="e">
        <f t="shared" si="1301"/>
        <v>#N/A</v>
      </c>
      <c r="U1287" s="164" t="e">
        <f t="shared" si="1301"/>
        <v>#N/A</v>
      </c>
      <c r="V1287" s="135" t="e">
        <f t="shared" si="1301"/>
        <v>#N/A</v>
      </c>
      <c r="W1287" s="135" t="e">
        <f t="shared" si="1301"/>
        <v>#N/A</v>
      </c>
      <c r="X1287" s="135" t="e">
        <f t="shared" si="1301"/>
        <v>#N/A</v>
      </c>
      <c r="Y1287" s="135" t="e">
        <f t="shared" si="1301"/>
        <v>#N/A</v>
      </c>
      <c r="Z1287" s="135" t="e">
        <f t="shared" si="1301"/>
        <v>#N/A</v>
      </c>
      <c r="AA1287" s="135" t="e">
        <f t="shared" si="1301"/>
        <v>#N/A</v>
      </c>
      <c r="AB1287" s="135" t="e">
        <f t="shared" si="1301"/>
        <v>#N/A</v>
      </c>
    </row>
    <row r="1288" spans="1:28" ht="15.5">
      <c r="A1288" s="29" t="s">
        <v>193</v>
      </c>
      <c r="B1288" s="30" t="str">
        <f t="shared" si="0"/>
        <v>PhilippinesSan Fabian</v>
      </c>
      <c r="C1288" s="29" t="s">
        <v>30</v>
      </c>
      <c r="D1288" s="30" t="s">
        <v>310</v>
      </c>
      <c r="E1288" s="120">
        <v>0.24582999999999999</v>
      </c>
      <c r="F1288" s="181">
        <v>4.9274314999999999E-2</v>
      </c>
      <c r="G1288" s="181">
        <v>9.4308943000000006E-2</v>
      </c>
      <c r="H1288" s="181">
        <v>0.18494429400000001</v>
      </c>
      <c r="I1288" s="120">
        <v>0.307919</v>
      </c>
      <c r="J1288" s="28" t="s">
        <v>1649</v>
      </c>
      <c r="K1288" s="135" t="e">
        <f t="shared" ref="K1288:AB1288" si="1302">NA()</f>
        <v>#N/A</v>
      </c>
      <c r="L1288" s="135" t="e">
        <f t="shared" si="1302"/>
        <v>#N/A</v>
      </c>
      <c r="M1288" s="164" t="e">
        <f t="shared" si="1302"/>
        <v>#N/A</v>
      </c>
      <c r="N1288" s="164" t="e">
        <f t="shared" si="1302"/>
        <v>#N/A</v>
      </c>
      <c r="O1288" s="165" t="e">
        <f t="shared" si="1302"/>
        <v>#N/A</v>
      </c>
      <c r="P1288" s="135" t="e">
        <f t="shared" si="1302"/>
        <v>#N/A</v>
      </c>
      <c r="Q1288" s="164" t="e">
        <f t="shared" si="1302"/>
        <v>#N/A</v>
      </c>
      <c r="R1288" s="164" t="e">
        <f t="shared" si="1302"/>
        <v>#N/A</v>
      </c>
      <c r="S1288" s="164" t="e">
        <f t="shared" si="1302"/>
        <v>#N/A</v>
      </c>
      <c r="T1288" s="164" t="e">
        <f t="shared" si="1302"/>
        <v>#N/A</v>
      </c>
      <c r="U1288" s="164" t="e">
        <f t="shared" si="1302"/>
        <v>#N/A</v>
      </c>
      <c r="V1288" s="135" t="e">
        <f t="shared" si="1302"/>
        <v>#N/A</v>
      </c>
      <c r="W1288" s="135" t="e">
        <f t="shared" si="1302"/>
        <v>#N/A</v>
      </c>
      <c r="X1288" s="135" t="e">
        <f t="shared" si="1302"/>
        <v>#N/A</v>
      </c>
      <c r="Y1288" s="135" t="e">
        <f t="shared" si="1302"/>
        <v>#N/A</v>
      </c>
      <c r="Z1288" s="135" t="e">
        <f t="shared" si="1302"/>
        <v>#N/A</v>
      </c>
      <c r="AA1288" s="135" t="e">
        <f t="shared" si="1302"/>
        <v>#N/A</v>
      </c>
      <c r="AB1288" s="135" t="e">
        <f t="shared" si="1302"/>
        <v>#N/A</v>
      </c>
    </row>
    <row r="1289" spans="1:28" ht="15.5">
      <c r="A1289" s="29" t="s">
        <v>193</v>
      </c>
      <c r="B1289" s="30" t="str">
        <f t="shared" si="0"/>
        <v>PhilippinesSan Felipe</v>
      </c>
      <c r="C1289" s="29" t="s">
        <v>30</v>
      </c>
      <c r="D1289" s="30" t="s">
        <v>530</v>
      </c>
      <c r="E1289" s="120">
        <v>0.237458</v>
      </c>
      <c r="F1289" s="181">
        <v>4.9389638999999999E-2</v>
      </c>
      <c r="G1289" s="181">
        <v>9.0885563000000003E-2</v>
      </c>
      <c r="H1289" s="181">
        <v>0.164344563</v>
      </c>
      <c r="I1289" s="120">
        <v>0.312384</v>
      </c>
      <c r="J1289" s="28" t="s">
        <v>1649</v>
      </c>
      <c r="K1289" s="135" t="e">
        <f t="shared" ref="K1289:AB1289" si="1303">NA()</f>
        <v>#N/A</v>
      </c>
      <c r="L1289" s="135" t="e">
        <f t="shared" si="1303"/>
        <v>#N/A</v>
      </c>
      <c r="M1289" s="164" t="e">
        <f t="shared" si="1303"/>
        <v>#N/A</v>
      </c>
      <c r="N1289" s="164" t="e">
        <f t="shared" si="1303"/>
        <v>#N/A</v>
      </c>
      <c r="O1289" s="165" t="e">
        <f t="shared" si="1303"/>
        <v>#N/A</v>
      </c>
      <c r="P1289" s="135" t="e">
        <f t="shared" si="1303"/>
        <v>#N/A</v>
      </c>
      <c r="Q1289" s="164" t="e">
        <f t="shared" si="1303"/>
        <v>#N/A</v>
      </c>
      <c r="R1289" s="164" t="e">
        <f t="shared" si="1303"/>
        <v>#N/A</v>
      </c>
      <c r="S1289" s="164" t="e">
        <f t="shared" si="1303"/>
        <v>#N/A</v>
      </c>
      <c r="T1289" s="164" t="e">
        <f t="shared" si="1303"/>
        <v>#N/A</v>
      </c>
      <c r="U1289" s="164" t="e">
        <f t="shared" si="1303"/>
        <v>#N/A</v>
      </c>
      <c r="V1289" s="135" t="e">
        <f t="shared" si="1303"/>
        <v>#N/A</v>
      </c>
      <c r="W1289" s="135" t="e">
        <f t="shared" si="1303"/>
        <v>#N/A</v>
      </c>
      <c r="X1289" s="135" t="e">
        <f t="shared" si="1303"/>
        <v>#N/A</v>
      </c>
      <c r="Y1289" s="135" t="e">
        <f t="shared" si="1303"/>
        <v>#N/A</v>
      </c>
      <c r="Z1289" s="135" t="e">
        <f t="shared" si="1303"/>
        <v>#N/A</v>
      </c>
      <c r="AA1289" s="135" t="e">
        <f t="shared" si="1303"/>
        <v>#N/A</v>
      </c>
      <c r="AB1289" s="135" t="e">
        <f t="shared" si="1303"/>
        <v>#N/A</v>
      </c>
    </row>
    <row r="1290" spans="1:28" ht="15.5">
      <c r="A1290" s="29" t="s">
        <v>193</v>
      </c>
      <c r="B1290" s="30" t="str">
        <f t="shared" si="0"/>
        <v>PhilippinesSan Fernando</v>
      </c>
      <c r="C1290" s="29" t="s">
        <v>30</v>
      </c>
      <c r="D1290" s="30" t="s">
        <v>741</v>
      </c>
      <c r="E1290" s="120">
        <v>0.23427000000000001</v>
      </c>
      <c r="F1290" s="181">
        <v>5.6307718999999999E-2</v>
      </c>
      <c r="G1290" s="181">
        <v>0.10687535500000001</v>
      </c>
      <c r="H1290" s="181">
        <v>0.192868767</v>
      </c>
      <c r="I1290" s="120">
        <v>0.292269</v>
      </c>
      <c r="J1290" s="28" t="s">
        <v>1649</v>
      </c>
      <c r="K1290" s="135" t="e">
        <f t="shared" ref="K1290:AB1290" si="1304">NA()</f>
        <v>#N/A</v>
      </c>
      <c r="L1290" s="135" t="e">
        <f t="shared" si="1304"/>
        <v>#N/A</v>
      </c>
      <c r="M1290" s="164" t="e">
        <f t="shared" si="1304"/>
        <v>#N/A</v>
      </c>
      <c r="N1290" s="164" t="e">
        <f t="shared" si="1304"/>
        <v>#N/A</v>
      </c>
      <c r="O1290" s="165" t="e">
        <f t="shared" si="1304"/>
        <v>#N/A</v>
      </c>
      <c r="P1290" s="135" t="e">
        <f t="shared" si="1304"/>
        <v>#N/A</v>
      </c>
      <c r="Q1290" s="164" t="e">
        <f t="shared" si="1304"/>
        <v>#N/A</v>
      </c>
      <c r="R1290" s="164" t="e">
        <f t="shared" si="1304"/>
        <v>#N/A</v>
      </c>
      <c r="S1290" s="164" t="e">
        <f t="shared" si="1304"/>
        <v>#N/A</v>
      </c>
      <c r="T1290" s="164" t="e">
        <f t="shared" si="1304"/>
        <v>#N/A</v>
      </c>
      <c r="U1290" s="164" t="e">
        <f t="shared" si="1304"/>
        <v>#N/A</v>
      </c>
      <c r="V1290" s="135" t="e">
        <f t="shared" si="1304"/>
        <v>#N/A</v>
      </c>
      <c r="W1290" s="135" t="e">
        <f t="shared" si="1304"/>
        <v>#N/A</v>
      </c>
      <c r="X1290" s="135" t="e">
        <f t="shared" si="1304"/>
        <v>#N/A</v>
      </c>
      <c r="Y1290" s="135" t="e">
        <f t="shared" si="1304"/>
        <v>#N/A</v>
      </c>
      <c r="Z1290" s="135" t="e">
        <f t="shared" si="1304"/>
        <v>#N/A</v>
      </c>
      <c r="AA1290" s="135" t="e">
        <f t="shared" si="1304"/>
        <v>#N/A</v>
      </c>
      <c r="AB1290" s="135" t="e">
        <f t="shared" si="1304"/>
        <v>#N/A</v>
      </c>
    </row>
    <row r="1291" spans="1:28" ht="15.5">
      <c r="A1291" s="29" t="s">
        <v>193</v>
      </c>
      <c r="B1291" s="30" t="str">
        <f t="shared" si="0"/>
        <v>PhilippinesSan Francisco</v>
      </c>
      <c r="C1291" s="29" t="s">
        <v>30</v>
      </c>
      <c r="D1291" s="30" t="s">
        <v>977</v>
      </c>
      <c r="E1291" s="120">
        <v>0.237542</v>
      </c>
      <c r="F1291" s="181">
        <v>5.3883345999999999E-2</v>
      </c>
      <c r="G1291" s="181">
        <v>0.10266622</v>
      </c>
      <c r="H1291" s="181">
        <v>0.196773427</v>
      </c>
      <c r="I1291" s="120">
        <v>0.30022900000000002</v>
      </c>
      <c r="J1291" s="28" t="s">
        <v>1649</v>
      </c>
      <c r="K1291" s="135" t="e">
        <f t="shared" ref="K1291:AB1291" si="1305">NA()</f>
        <v>#N/A</v>
      </c>
      <c r="L1291" s="135" t="e">
        <f t="shared" si="1305"/>
        <v>#N/A</v>
      </c>
      <c r="M1291" s="164" t="e">
        <f t="shared" si="1305"/>
        <v>#N/A</v>
      </c>
      <c r="N1291" s="164" t="e">
        <f t="shared" si="1305"/>
        <v>#N/A</v>
      </c>
      <c r="O1291" s="165" t="e">
        <f t="shared" si="1305"/>
        <v>#N/A</v>
      </c>
      <c r="P1291" s="135" t="e">
        <f t="shared" si="1305"/>
        <v>#N/A</v>
      </c>
      <c r="Q1291" s="164" t="e">
        <f t="shared" si="1305"/>
        <v>#N/A</v>
      </c>
      <c r="R1291" s="164" t="e">
        <f t="shared" si="1305"/>
        <v>#N/A</v>
      </c>
      <c r="S1291" s="164" t="e">
        <f t="shared" si="1305"/>
        <v>#N/A</v>
      </c>
      <c r="T1291" s="164" t="e">
        <f t="shared" si="1305"/>
        <v>#N/A</v>
      </c>
      <c r="U1291" s="164" t="e">
        <f t="shared" si="1305"/>
        <v>#N/A</v>
      </c>
      <c r="V1291" s="135" t="e">
        <f t="shared" si="1305"/>
        <v>#N/A</v>
      </c>
      <c r="W1291" s="135" t="e">
        <f t="shared" si="1305"/>
        <v>#N/A</v>
      </c>
      <c r="X1291" s="135" t="e">
        <f t="shared" si="1305"/>
        <v>#N/A</v>
      </c>
      <c r="Y1291" s="135" t="e">
        <f t="shared" si="1305"/>
        <v>#N/A</v>
      </c>
      <c r="Z1291" s="135" t="e">
        <f t="shared" si="1305"/>
        <v>#N/A</v>
      </c>
      <c r="AA1291" s="135" t="e">
        <f t="shared" si="1305"/>
        <v>#N/A</v>
      </c>
      <c r="AB1291" s="135" t="e">
        <f t="shared" si="1305"/>
        <v>#N/A</v>
      </c>
    </row>
    <row r="1292" spans="1:28" ht="15.5">
      <c r="A1292" s="29" t="s">
        <v>193</v>
      </c>
      <c r="B1292" s="30" t="str">
        <f t="shared" si="0"/>
        <v>PhilippinesSan Francisco (Anao-Aon)</v>
      </c>
      <c r="C1292" s="29" t="s">
        <v>30</v>
      </c>
      <c r="D1292" s="30" t="s">
        <v>1728</v>
      </c>
      <c r="E1292" s="120">
        <v>0.23371400000000001</v>
      </c>
      <c r="F1292" s="181">
        <v>5.3738318E-2</v>
      </c>
      <c r="G1292" s="181">
        <v>0.10039857100000001</v>
      </c>
      <c r="H1292" s="181">
        <v>0.18464815800000001</v>
      </c>
      <c r="I1292" s="120">
        <v>0.31019799999999997</v>
      </c>
      <c r="J1292" s="28" t="s">
        <v>1649</v>
      </c>
      <c r="K1292" s="135" t="e">
        <f t="shared" ref="K1292:AB1292" si="1306">NA()</f>
        <v>#N/A</v>
      </c>
      <c r="L1292" s="135" t="e">
        <f t="shared" si="1306"/>
        <v>#N/A</v>
      </c>
      <c r="M1292" s="164" t="e">
        <f t="shared" si="1306"/>
        <v>#N/A</v>
      </c>
      <c r="N1292" s="164" t="e">
        <f t="shared" si="1306"/>
        <v>#N/A</v>
      </c>
      <c r="O1292" s="165" t="e">
        <f t="shared" si="1306"/>
        <v>#N/A</v>
      </c>
      <c r="P1292" s="135" t="e">
        <f t="shared" si="1306"/>
        <v>#N/A</v>
      </c>
      <c r="Q1292" s="164" t="e">
        <f t="shared" si="1306"/>
        <v>#N/A</v>
      </c>
      <c r="R1292" s="164" t="e">
        <f t="shared" si="1306"/>
        <v>#N/A</v>
      </c>
      <c r="S1292" s="164" t="e">
        <f t="shared" si="1306"/>
        <v>#N/A</v>
      </c>
      <c r="T1292" s="164" t="e">
        <f t="shared" si="1306"/>
        <v>#N/A</v>
      </c>
      <c r="U1292" s="164" t="e">
        <f t="shared" si="1306"/>
        <v>#N/A</v>
      </c>
      <c r="V1292" s="135" t="e">
        <f t="shared" si="1306"/>
        <v>#N/A</v>
      </c>
      <c r="W1292" s="135" t="e">
        <f t="shared" si="1306"/>
        <v>#N/A</v>
      </c>
      <c r="X1292" s="135" t="e">
        <f t="shared" si="1306"/>
        <v>#N/A</v>
      </c>
      <c r="Y1292" s="135" t="e">
        <f t="shared" si="1306"/>
        <v>#N/A</v>
      </c>
      <c r="Z1292" s="135" t="e">
        <f t="shared" si="1306"/>
        <v>#N/A</v>
      </c>
      <c r="AA1292" s="135" t="e">
        <f t="shared" si="1306"/>
        <v>#N/A</v>
      </c>
      <c r="AB1292" s="135" t="e">
        <f t="shared" si="1306"/>
        <v>#N/A</v>
      </c>
    </row>
    <row r="1293" spans="1:28" ht="15.5">
      <c r="A1293" s="29" t="s">
        <v>193</v>
      </c>
      <c r="B1293" s="30" t="str">
        <f t="shared" si="0"/>
        <v>PhilippinesSan Francisco (Aurora)</v>
      </c>
      <c r="C1293" s="29" t="s">
        <v>30</v>
      </c>
      <c r="D1293" s="30" t="s">
        <v>657</v>
      </c>
      <c r="E1293" s="120">
        <v>0.22958000000000001</v>
      </c>
      <c r="F1293" s="181">
        <v>6.5378296000000002E-2</v>
      </c>
      <c r="G1293" s="181">
        <v>0.11761261000000001</v>
      </c>
      <c r="H1293" s="181">
        <v>0.19709465900000001</v>
      </c>
      <c r="I1293" s="120">
        <v>0.27415299999999998</v>
      </c>
      <c r="J1293" s="28" t="s">
        <v>1649</v>
      </c>
      <c r="K1293" s="135" t="e">
        <f t="shared" ref="K1293:AB1293" si="1307">NA()</f>
        <v>#N/A</v>
      </c>
      <c r="L1293" s="135" t="e">
        <f t="shared" si="1307"/>
        <v>#N/A</v>
      </c>
      <c r="M1293" s="164" t="e">
        <f t="shared" si="1307"/>
        <v>#N/A</v>
      </c>
      <c r="N1293" s="164" t="e">
        <f t="shared" si="1307"/>
        <v>#N/A</v>
      </c>
      <c r="O1293" s="165" t="e">
        <f t="shared" si="1307"/>
        <v>#N/A</v>
      </c>
      <c r="P1293" s="135" t="e">
        <f t="shared" si="1307"/>
        <v>#N/A</v>
      </c>
      <c r="Q1293" s="164" t="e">
        <f t="shared" si="1307"/>
        <v>#N/A</v>
      </c>
      <c r="R1293" s="164" t="e">
        <f t="shared" si="1307"/>
        <v>#N/A</v>
      </c>
      <c r="S1293" s="164" t="e">
        <f t="shared" si="1307"/>
        <v>#N/A</v>
      </c>
      <c r="T1293" s="164" t="e">
        <f t="shared" si="1307"/>
        <v>#N/A</v>
      </c>
      <c r="U1293" s="164" t="e">
        <f t="shared" si="1307"/>
        <v>#N/A</v>
      </c>
      <c r="V1293" s="135" t="e">
        <f t="shared" si="1307"/>
        <v>#N/A</v>
      </c>
      <c r="W1293" s="135" t="e">
        <f t="shared" si="1307"/>
        <v>#N/A</v>
      </c>
      <c r="X1293" s="135" t="e">
        <f t="shared" si="1307"/>
        <v>#N/A</v>
      </c>
      <c r="Y1293" s="135" t="e">
        <f t="shared" si="1307"/>
        <v>#N/A</v>
      </c>
      <c r="Z1293" s="135" t="e">
        <f t="shared" si="1307"/>
        <v>#N/A</v>
      </c>
      <c r="AA1293" s="135" t="e">
        <f t="shared" si="1307"/>
        <v>#N/A</v>
      </c>
      <c r="AB1293" s="135" t="e">
        <f t="shared" si="1307"/>
        <v>#N/A</v>
      </c>
    </row>
    <row r="1294" spans="1:28" ht="15.5">
      <c r="A1294" s="29" t="s">
        <v>193</v>
      </c>
      <c r="B1294" s="30" t="str">
        <f t="shared" si="0"/>
        <v>PhilippinesSan Gabriel</v>
      </c>
      <c r="C1294" s="29" t="s">
        <v>30</v>
      </c>
      <c r="D1294" s="30" t="s">
        <v>271</v>
      </c>
      <c r="E1294" s="120">
        <v>0.24433199999999999</v>
      </c>
      <c r="F1294" s="181">
        <v>4.7105437E-2</v>
      </c>
      <c r="G1294" s="181">
        <v>9.4210874E-2</v>
      </c>
      <c r="H1294" s="181">
        <v>0.18803654</v>
      </c>
      <c r="I1294" s="120">
        <v>0.33298499999999998</v>
      </c>
      <c r="J1294" s="28" t="s">
        <v>1649</v>
      </c>
      <c r="K1294" s="135" t="e">
        <f t="shared" ref="K1294:AB1294" si="1308">NA()</f>
        <v>#N/A</v>
      </c>
      <c r="L1294" s="135" t="e">
        <f t="shared" si="1308"/>
        <v>#N/A</v>
      </c>
      <c r="M1294" s="164" t="e">
        <f t="shared" si="1308"/>
        <v>#N/A</v>
      </c>
      <c r="N1294" s="164" t="e">
        <f t="shared" si="1308"/>
        <v>#N/A</v>
      </c>
      <c r="O1294" s="165" t="e">
        <f t="shared" si="1308"/>
        <v>#N/A</v>
      </c>
      <c r="P1294" s="135" t="e">
        <f t="shared" si="1308"/>
        <v>#N/A</v>
      </c>
      <c r="Q1294" s="164" t="e">
        <f t="shared" si="1308"/>
        <v>#N/A</v>
      </c>
      <c r="R1294" s="164" t="e">
        <f t="shared" si="1308"/>
        <v>#N/A</v>
      </c>
      <c r="S1294" s="164" t="e">
        <f t="shared" si="1308"/>
        <v>#N/A</v>
      </c>
      <c r="T1294" s="164" t="e">
        <f t="shared" si="1308"/>
        <v>#N/A</v>
      </c>
      <c r="U1294" s="164" t="e">
        <f t="shared" si="1308"/>
        <v>#N/A</v>
      </c>
      <c r="V1294" s="135" t="e">
        <f t="shared" si="1308"/>
        <v>#N/A</v>
      </c>
      <c r="W1294" s="135" t="e">
        <f t="shared" si="1308"/>
        <v>#N/A</v>
      </c>
      <c r="X1294" s="135" t="e">
        <f t="shared" si="1308"/>
        <v>#N/A</v>
      </c>
      <c r="Y1294" s="135" t="e">
        <f t="shared" si="1308"/>
        <v>#N/A</v>
      </c>
      <c r="Z1294" s="135" t="e">
        <f t="shared" si="1308"/>
        <v>#N/A</v>
      </c>
      <c r="AA1294" s="135" t="e">
        <f t="shared" si="1308"/>
        <v>#N/A</v>
      </c>
      <c r="AB1294" s="135" t="e">
        <f t="shared" si="1308"/>
        <v>#N/A</v>
      </c>
    </row>
    <row r="1295" spans="1:28" ht="15.5">
      <c r="A1295" s="29" t="s">
        <v>193</v>
      </c>
      <c r="B1295" s="30" t="str">
        <f t="shared" si="0"/>
        <v>PhilippinesSan Guillermo</v>
      </c>
      <c r="C1295" s="29" t="s">
        <v>30</v>
      </c>
      <c r="D1295" s="30" t="s">
        <v>388</v>
      </c>
      <c r="E1295" s="120">
        <v>0.24306900000000001</v>
      </c>
      <c r="F1295" s="181">
        <v>5.1980197999999998E-2</v>
      </c>
      <c r="G1295" s="181">
        <v>9.7722771999999999E-2</v>
      </c>
      <c r="H1295" s="181">
        <v>0.19613861399999999</v>
      </c>
      <c r="I1295" s="120">
        <v>0.32005</v>
      </c>
      <c r="J1295" s="28" t="s">
        <v>1649</v>
      </c>
      <c r="K1295" s="135" t="e">
        <f t="shared" ref="K1295:AB1295" si="1309">NA()</f>
        <v>#N/A</v>
      </c>
      <c r="L1295" s="135" t="e">
        <f t="shared" si="1309"/>
        <v>#N/A</v>
      </c>
      <c r="M1295" s="164" t="e">
        <f t="shared" si="1309"/>
        <v>#N/A</v>
      </c>
      <c r="N1295" s="164" t="e">
        <f t="shared" si="1309"/>
        <v>#N/A</v>
      </c>
      <c r="O1295" s="165" t="e">
        <f t="shared" si="1309"/>
        <v>#N/A</v>
      </c>
      <c r="P1295" s="135" t="e">
        <f t="shared" si="1309"/>
        <v>#N/A</v>
      </c>
      <c r="Q1295" s="164" t="e">
        <f t="shared" si="1309"/>
        <v>#N/A</v>
      </c>
      <c r="R1295" s="164" t="e">
        <f t="shared" si="1309"/>
        <v>#N/A</v>
      </c>
      <c r="S1295" s="164" t="e">
        <f t="shared" si="1309"/>
        <v>#N/A</v>
      </c>
      <c r="T1295" s="164" t="e">
        <f t="shared" si="1309"/>
        <v>#N/A</v>
      </c>
      <c r="U1295" s="164" t="e">
        <f t="shared" si="1309"/>
        <v>#N/A</v>
      </c>
      <c r="V1295" s="135" t="e">
        <f t="shared" si="1309"/>
        <v>#N/A</v>
      </c>
      <c r="W1295" s="135" t="e">
        <f t="shared" si="1309"/>
        <v>#N/A</v>
      </c>
      <c r="X1295" s="135" t="e">
        <f t="shared" si="1309"/>
        <v>#N/A</v>
      </c>
      <c r="Y1295" s="135" t="e">
        <f t="shared" si="1309"/>
        <v>#N/A</v>
      </c>
      <c r="Z1295" s="135" t="e">
        <f t="shared" si="1309"/>
        <v>#N/A</v>
      </c>
      <c r="AA1295" s="135" t="e">
        <f t="shared" si="1309"/>
        <v>#N/A</v>
      </c>
      <c r="AB1295" s="135" t="e">
        <f t="shared" si="1309"/>
        <v>#N/A</v>
      </c>
    </row>
    <row r="1296" spans="1:28" ht="15.5">
      <c r="A1296" s="29" t="s">
        <v>193</v>
      </c>
      <c r="B1296" s="30" t="str">
        <f t="shared" si="0"/>
        <v>PhilippinesSan Ildefonso</v>
      </c>
      <c r="C1296" s="29" t="s">
        <v>30</v>
      </c>
      <c r="D1296" s="30" t="s">
        <v>240</v>
      </c>
      <c r="E1296" s="120">
        <v>0.262681</v>
      </c>
      <c r="F1296" s="181">
        <v>4.7880775E-2</v>
      </c>
      <c r="G1296" s="181">
        <v>9.5066721000000007E-2</v>
      </c>
      <c r="H1296" s="181">
        <v>0.193465054</v>
      </c>
      <c r="I1296" s="120">
        <v>0.32084099999999999</v>
      </c>
      <c r="J1296" s="28" t="s">
        <v>1649</v>
      </c>
      <c r="K1296" s="135" t="e">
        <f t="shared" ref="K1296:AB1296" si="1310">NA()</f>
        <v>#N/A</v>
      </c>
      <c r="L1296" s="135" t="e">
        <f t="shared" si="1310"/>
        <v>#N/A</v>
      </c>
      <c r="M1296" s="164" t="e">
        <f t="shared" si="1310"/>
        <v>#N/A</v>
      </c>
      <c r="N1296" s="164" t="e">
        <f t="shared" si="1310"/>
        <v>#N/A</v>
      </c>
      <c r="O1296" s="165" t="e">
        <f t="shared" si="1310"/>
        <v>#N/A</v>
      </c>
      <c r="P1296" s="135" t="e">
        <f t="shared" si="1310"/>
        <v>#N/A</v>
      </c>
      <c r="Q1296" s="164" t="e">
        <f t="shared" si="1310"/>
        <v>#N/A</v>
      </c>
      <c r="R1296" s="164" t="e">
        <f t="shared" si="1310"/>
        <v>#N/A</v>
      </c>
      <c r="S1296" s="164" t="e">
        <f t="shared" si="1310"/>
        <v>#N/A</v>
      </c>
      <c r="T1296" s="164" t="e">
        <f t="shared" si="1310"/>
        <v>#N/A</v>
      </c>
      <c r="U1296" s="164" t="e">
        <f t="shared" si="1310"/>
        <v>#N/A</v>
      </c>
      <c r="V1296" s="135" t="e">
        <f t="shared" si="1310"/>
        <v>#N/A</v>
      </c>
      <c r="W1296" s="135" t="e">
        <f t="shared" si="1310"/>
        <v>#N/A</v>
      </c>
      <c r="X1296" s="135" t="e">
        <f t="shared" si="1310"/>
        <v>#N/A</v>
      </c>
      <c r="Y1296" s="135" t="e">
        <f t="shared" si="1310"/>
        <v>#N/A</v>
      </c>
      <c r="Z1296" s="135" t="e">
        <f t="shared" si="1310"/>
        <v>#N/A</v>
      </c>
      <c r="AA1296" s="135" t="e">
        <f t="shared" si="1310"/>
        <v>#N/A</v>
      </c>
      <c r="AB1296" s="135" t="e">
        <f t="shared" si="1310"/>
        <v>#N/A</v>
      </c>
    </row>
    <row r="1297" spans="1:28" ht="15.5">
      <c r="A1297" s="29" t="s">
        <v>193</v>
      </c>
      <c r="B1297" s="30" t="str">
        <f t="shared" si="0"/>
        <v>PhilippinesSan Isidro</v>
      </c>
      <c r="C1297" s="29" t="s">
        <v>30</v>
      </c>
      <c r="D1297" s="30" t="s">
        <v>389</v>
      </c>
      <c r="E1297" s="120">
        <v>0.23674600000000001</v>
      </c>
      <c r="F1297" s="181">
        <v>5.0387454999999998E-2</v>
      </c>
      <c r="G1297" s="181">
        <v>9.6716951999999995E-2</v>
      </c>
      <c r="H1297" s="181">
        <v>0.181709386</v>
      </c>
      <c r="I1297" s="120">
        <v>0.31343500000000002</v>
      </c>
      <c r="J1297" s="28" t="s">
        <v>1649</v>
      </c>
      <c r="K1297" s="135" t="e">
        <f t="shared" ref="K1297:AB1297" si="1311">NA()</f>
        <v>#N/A</v>
      </c>
      <c r="L1297" s="135" t="e">
        <f t="shared" si="1311"/>
        <v>#N/A</v>
      </c>
      <c r="M1297" s="164" t="e">
        <f t="shared" si="1311"/>
        <v>#N/A</v>
      </c>
      <c r="N1297" s="164" t="e">
        <f t="shared" si="1311"/>
        <v>#N/A</v>
      </c>
      <c r="O1297" s="165" t="e">
        <f t="shared" si="1311"/>
        <v>#N/A</v>
      </c>
      <c r="P1297" s="135" t="e">
        <f t="shared" si="1311"/>
        <v>#N/A</v>
      </c>
      <c r="Q1297" s="164" t="e">
        <f t="shared" si="1311"/>
        <v>#N/A</v>
      </c>
      <c r="R1297" s="164" t="e">
        <f t="shared" si="1311"/>
        <v>#N/A</v>
      </c>
      <c r="S1297" s="164" t="e">
        <f t="shared" si="1311"/>
        <v>#N/A</v>
      </c>
      <c r="T1297" s="164" t="e">
        <f t="shared" si="1311"/>
        <v>#N/A</v>
      </c>
      <c r="U1297" s="164" t="e">
        <f t="shared" si="1311"/>
        <v>#N/A</v>
      </c>
      <c r="V1297" s="135" t="e">
        <f t="shared" si="1311"/>
        <v>#N/A</v>
      </c>
      <c r="W1297" s="135" t="e">
        <f t="shared" si="1311"/>
        <v>#N/A</v>
      </c>
      <c r="X1297" s="135" t="e">
        <f t="shared" si="1311"/>
        <v>#N/A</v>
      </c>
      <c r="Y1297" s="135" t="e">
        <f t="shared" si="1311"/>
        <v>#N/A</v>
      </c>
      <c r="Z1297" s="135" t="e">
        <f t="shared" si="1311"/>
        <v>#N/A</v>
      </c>
      <c r="AA1297" s="135" t="e">
        <f t="shared" si="1311"/>
        <v>#N/A</v>
      </c>
      <c r="AB1297" s="135" t="e">
        <f t="shared" si="1311"/>
        <v>#N/A</v>
      </c>
    </row>
    <row r="1298" spans="1:28" ht="15.5">
      <c r="A1298" s="29" t="s">
        <v>193</v>
      </c>
      <c r="B1298" s="30" t="str">
        <f t="shared" si="0"/>
        <v>PhilippinesSan Jacinto</v>
      </c>
      <c r="C1298" s="29" t="s">
        <v>30</v>
      </c>
      <c r="D1298" s="30" t="s">
        <v>311</v>
      </c>
      <c r="E1298" s="120">
        <v>0.236984</v>
      </c>
      <c r="F1298" s="181">
        <v>5.4001685000000001E-2</v>
      </c>
      <c r="G1298" s="181">
        <v>0.101628756</v>
      </c>
      <c r="H1298" s="181">
        <v>0.18013198499999999</v>
      </c>
      <c r="I1298" s="120">
        <v>0.30059000000000002</v>
      </c>
      <c r="J1298" s="28" t="s">
        <v>1649</v>
      </c>
      <c r="K1298" s="135" t="e">
        <f t="shared" ref="K1298:AB1298" si="1312">NA()</f>
        <v>#N/A</v>
      </c>
      <c r="L1298" s="135" t="e">
        <f t="shared" si="1312"/>
        <v>#N/A</v>
      </c>
      <c r="M1298" s="164" t="e">
        <f t="shared" si="1312"/>
        <v>#N/A</v>
      </c>
      <c r="N1298" s="164" t="e">
        <f t="shared" si="1312"/>
        <v>#N/A</v>
      </c>
      <c r="O1298" s="165" t="e">
        <f t="shared" si="1312"/>
        <v>#N/A</v>
      </c>
      <c r="P1298" s="135" t="e">
        <f t="shared" si="1312"/>
        <v>#N/A</v>
      </c>
      <c r="Q1298" s="164" t="e">
        <f t="shared" si="1312"/>
        <v>#N/A</v>
      </c>
      <c r="R1298" s="164" t="e">
        <f t="shared" si="1312"/>
        <v>#N/A</v>
      </c>
      <c r="S1298" s="164" t="e">
        <f t="shared" si="1312"/>
        <v>#N/A</v>
      </c>
      <c r="T1298" s="164" t="e">
        <f t="shared" si="1312"/>
        <v>#N/A</v>
      </c>
      <c r="U1298" s="164" t="e">
        <f t="shared" si="1312"/>
        <v>#N/A</v>
      </c>
      <c r="V1298" s="135" t="e">
        <f t="shared" si="1312"/>
        <v>#N/A</v>
      </c>
      <c r="W1298" s="135" t="e">
        <f t="shared" si="1312"/>
        <v>#N/A</v>
      </c>
      <c r="X1298" s="135" t="e">
        <f t="shared" si="1312"/>
        <v>#N/A</v>
      </c>
      <c r="Y1298" s="135" t="e">
        <f t="shared" si="1312"/>
        <v>#N/A</v>
      </c>
      <c r="Z1298" s="135" t="e">
        <f t="shared" si="1312"/>
        <v>#N/A</v>
      </c>
      <c r="AA1298" s="135" t="e">
        <f t="shared" si="1312"/>
        <v>#N/A</v>
      </c>
      <c r="AB1298" s="135" t="e">
        <f t="shared" si="1312"/>
        <v>#N/A</v>
      </c>
    </row>
    <row r="1299" spans="1:28" ht="15.5">
      <c r="A1299" s="29" t="s">
        <v>193</v>
      </c>
      <c r="B1299" s="30" t="str">
        <f t="shared" si="0"/>
        <v>PhilippinesSan Joaquin</v>
      </c>
      <c r="C1299" s="29" t="s">
        <v>30</v>
      </c>
      <c r="D1299" s="30" t="s">
        <v>882</v>
      </c>
      <c r="E1299" s="120">
        <v>0.23138400000000001</v>
      </c>
      <c r="F1299" s="181">
        <v>5.0894164999999998E-2</v>
      </c>
      <c r="G1299" s="181">
        <v>9.6546673999999999E-2</v>
      </c>
      <c r="H1299" s="181">
        <v>0.17970014600000001</v>
      </c>
      <c r="I1299" s="120">
        <v>0.32887499999999997</v>
      </c>
      <c r="J1299" s="28" t="s">
        <v>1649</v>
      </c>
      <c r="K1299" s="135" t="e">
        <f t="shared" ref="K1299:AB1299" si="1313">NA()</f>
        <v>#N/A</v>
      </c>
      <c r="L1299" s="135" t="e">
        <f t="shared" si="1313"/>
        <v>#N/A</v>
      </c>
      <c r="M1299" s="164" t="e">
        <f t="shared" si="1313"/>
        <v>#N/A</v>
      </c>
      <c r="N1299" s="164" t="e">
        <f t="shared" si="1313"/>
        <v>#N/A</v>
      </c>
      <c r="O1299" s="165" t="e">
        <f t="shared" si="1313"/>
        <v>#N/A</v>
      </c>
      <c r="P1299" s="135" t="e">
        <f t="shared" si="1313"/>
        <v>#N/A</v>
      </c>
      <c r="Q1299" s="164" t="e">
        <f t="shared" si="1313"/>
        <v>#N/A</v>
      </c>
      <c r="R1299" s="164" t="e">
        <f t="shared" si="1313"/>
        <v>#N/A</v>
      </c>
      <c r="S1299" s="164" t="e">
        <f t="shared" si="1313"/>
        <v>#N/A</v>
      </c>
      <c r="T1299" s="164" t="e">
        <f t="shared" si="1313"/>
        <v>#N/A</v>
      </c>
      <c r="U1299" s="164" t="e">
        <f t="shared" si="1313"/>
        <v>#N/A</v>
      </c>
      <c r="V1299" s="135" t="e">
        <f t="shared" si="1313"/>
        <v>#N/A</v>
      </c>
      <c r="W1299" s="135" t="e">
        <f t="shared" si="1313"/>
        <v>#N/A</v>
      </c>
      <c r="X1299" s="135" t="e">
        <f t="shared" si="1313"/>
        <v>#N/A</v>
      </c>
      <c r="Y1299" s="135" t="e">
        <f t="shared" si="1313"/>
        <v>#N/A</v>
      </c>
      <c r="Z1299" s="135" t="e">
        <f t="shared" si="1313"/>
        <v>#N/A</v>
      </c>
      <c r="AA1299" s="135" t="e">
        <f t="shared" si="1313"/>
        <v>#N/A</v>
      </c>
      <c r="AB1299" s="135" t="e">
        <f t="shared" si="1313"/>
        <v>#N/A</v>
      </c>
    </row>
    <row r="1300" spans="1:28" ht="15.5">
      <c r="A1300" s="29" t="s">
        <v>193</v>
      </c>
      <c r="B1300" s="30" t="str">
        <f t="shared" si="0"/>
        <v>PhilippinesSan Jorge</v>
      </c>
      <c r="C1300" s="29" t="s">
        <v>30</v>
      </c>
      <c r="D1300" s="30" t="s">
        <v>1102</v>
      </c>
      <c r="E1300" s="120">
        <v>0.230098</v>
      </c>
      <c r="F1300" s="181">
        <v>6.3896648E-2</v>
      </c>
      <c r="G1300" s="181">
        <v>0.118598696</v>
      </c>
      <c r="H1300" s="181">
        <v>0.205074488</v>
      </c>
      <c r="I1300" s="120">
        <v>0.28765099999999999</v>
      </c>
      <c r="J1300" s="28" t="s">
        <v>1649</v>
      </c>
      <c r="K1300" s="135" t="e">
        <f t="shared" ref="K1300:AB1300" si="1314">NA()</f>
        <v>#N/A</v>
      </c>
      <c r="L1300" s="135" t="e">
        <f t="shared" si="1314"/>
        <v>#N/A</v>
      </c>
      <c r="M1300" s="164" t="e">
        <f t="shared" si="1314"/>
        <v>#N/A</v>
      </c>
      <c r="N1300" s="164" t="e">
        <f t="shared" si="1314"/>
        <v>#N/A</v>
      </c>
      <c r="O1300" s="165" t="e">
        <f t="shared" si="1314"/>
        <v>#N/A</v>
      </c>
      <c r="P1300" s="135" t="e">
        <f t="shared" si="1314"/>
        <v>#N/A</v>
      </c>
      <c r="Q1300" s="164" t="e">
        <f t="shared" si="1314"/>
        <v>#N/A</v>
      </c>
      <c r="R1300" s="164" t="e">
        <f t="shared" si="1314"/>
        <v>#N/A</v>
      </c>
      <c r="S1300" s="164" t="e">
        <f t="shared" si="1314"/>
        <v>#N/A</v>
      </c>
      <c r="T1300" s="164" t="e">
        <f t="shared" si="1314"/>
        <v>#N/A</v>
      </c>
      <c r="U1300" s="164" t="e">
        <f t="shared" si="1314"/>
        <v>#N/A</v>
      </c>
      <c r="V1300" s="135" t="e">
        <f t="shared" si="1314"/>
        <v>#N/A</v>
      </c>
      <c r="W1300" s="135" t="e">
        <f t="shared" si="1314"/>
        <v>#N/A</v>
      </c>
      <c r="X1300" s="135" t="e">
        <f t="shared" si="1314"/>
        <v>#N/A</v>
      </c>
      <c r="Y1300" s="135" t="e">
        <f t="shared" si="1314"/>
        <v>#N/A</v>
      </c>
      <c r="Z1300" s="135" t="e">
        <f t="shared" si="1314"/>
        <v>#N/A</v>
      </c>
      <c r="AA1300" s="135" t="e">
        <f t="shared" si="1314"/>
        <v>#N/A</v>
      </c>
      <c r="AB1300" s="135" t="e">
        <f t="shared" si="1314"/>
        <v>#N/A</v>
      </c>
    </row>
    <row r="1301" spans="1:28" ht="15.5">
      <c r="A1301" s="29" t="s">
        <v>193</v>
      </c>
      <c r="B1301" s="30" t="str">
        <f t="shared" si="0"/>
        <v>PhilippinesSan Jose</v>
      </c>
      <c r="C1301" s="29" t="s">
        <v>30</v>
      </c>
      <c r="D1301" s="30" t="s">
        <v>520</v>
      </c>
      <c r="E1301" s="120">
        <v>0.24372199999999999</v>
      </c>
      <c r="F1301" s="181">
        <v>5.4207643E-2</v>
      </c>
      <c r="G1301" s="181">
        <v>0.103885223</v>
      </c>
      <c r="H1301" s="181">
        <v>0.19189500000000001</v>
      </c>
      <c r="I1301" s="120">
        <v>0.30112499999999998</v>
      </c>
      <c r="J1301" s="28" t="s">
        <v>1649</v>
      </c>
      <c r="K1301" s="135" t="e">
        <f t="shared" ref="K1301:AB1301" si="1315">NA()</f>
        <v>#N/A</v>
      </c>
      <c r="L1301" s="135" t="e">
        <f t="shared" si="1315"/>
        <v>#N/A</v>
      </c>
      <c r="M1301" s="164" t="e">
        <f t="shared" si="1315"/>
        <v>#N/A</v>
      </c>
      <c r="N1301" s="164" t="e">
        <f t="shared" si="1315"/>
        <v>#N/A</v>
      </c>
      <c r="O1301" s="165" t="e">
        <f t="shared" si="1315"/>
        <v>#N/A</v>
      </c>
      <c r="P1301" s="135" t="e">
        <f t="shared" si="1315"/>
        <v>#N/A</v>
      </c>
      <c r="Q1301" s="164" t="e">
        <f t="shared" si="1315"/>
        <v>#N/A</v>
      </c>
      <c r="R1301" s="164" t="e">
        <f t="shared" si="1315"/>
        <v>#N/A</v>
      </c>
      <c r="S1301" s="164" t="e">
        <f t="shared" si="1315"/>
        <v>#N/A</v>
      </c>
      <c r="T1301" s="164" t="e">
        <f t="shared" si="1315"/>
        <v>#N/A</v>
      </c>
      <c r="U1301" s="164" t="e">
        <f t="shared" si="1315"/>
        <v>#N/A</v>
      </c>
      <c r="V1301" s="135" t="e">
        <f t="shared" si="1315"/>
        <v>#N/A</v>
      </c>
      <c r="W1301" s="135" t="e">
        <f t="shared" si="1315"/>
        <v>#N/A</v>
      </c>
      <c r="X1301" s="135" t="e">
        <f t="shared" si="1315"/>
        <v>#N/A</v>
      </c>
      <c r="Y1301" s="135" t="e">
        <f t="shared" si="1315"/>
        <v>#N/A</v>
      </c>
      <c r="Z1301" s="135" t="e">
        <f t="shared" si="1315"/>
        <v>#N/A</v>
      </c>
      <c r="AA1301" s="135" t="e">
        <f t="shared" si="1315"/>
        <v>#N/A</v>
      </c>
      <c r="AB1301" s="135" t="e">
        <f t="shared" si="1315"/>
        <v>#N/A</v>
      </c>
    </row>
    <row r="1302" spans="1:28" ht="15.5">
      <c r="A1302" s="29" t="s">
        <v>193</v>
      </c>
      <c r="B1302" s="30" t="str">
        <f t="shared" si="0"/>
        <v>PhilippinesSan Jose (Capital)</v>
      </c>
      <c r="C1302" s="29" t="s">
        <v>30</v>
      </c>
      <c r="D1302" s="30" t="s">
        <v>821</v>
      </c>
      <c r="E1302" s="120">
        <v>0.25031900000000001</v>
      </c>
      <c r="F1302" s="181">
        <v>4.9255173999999999E-2</v>
      </c>
      <c r="G1302" s="181">
        <v>9.6921829000000001E-2</v>
      </c>
      <c r="H1302" s="181">
        <v>0.18912253800000001</v>
      </c>
      <c r="I1302" s="120">
        <v>0.31275999999999998</v>
      </c>
      <c r="J1302" s="28" t="s">
        <v>1649</v>
      </c>
      <c r="K1302" s="135" t="e">
        <f t="shared" ref="K1302:AB1302" si="1316">NA()</f>
        <v>#N/A</v>
      </c>
      <c r="L1302" s="135" t="e">
        <f t="shared" si="1316"/>
        <v>#N/A</v>
      </c>
      <c r="M1302" s="164" t="e">
        <f t="shared" si="1316"/>
        <v>#N/A</v>
      </c>
      <c r="N1302" s="164" t="e">
        <f t="shared" si="1316"/>
        <v>#N/A</v>
      </c>
      <c r="O1302" s="165" t="e">
        <f t="shared" si="1316"/>
        <v>#N/A</v>
      </c>
      <c r="P1302" s="135" t="e">
        <f t="shared" si="1316"/>
        <v>#N/A</v>
      </c>
      <c r="Q1302" s="164" t="e">
        <f t="shared" si="1316"/>
        <v>#N/A</v>
      </c>
      <c r="R1302" s="164" t="e">
        <f t="shared" si="1316"/>
        <v>#N/A</v>
      </c>
      <c r="S1302" s="164" t="e">
        <f t="shared" si="1316"/>
        <v>#N/A</v>
      </c>
      <c r="T1302" s="164" t="e">
        <f t="shared" si="1316"/>
        <v>#N/A</v>
      </c>
      <c r="U1302" s="164" t="e">
        <f t="shared" si="1316"/>
        <v>#N/A</v>
      </c>
      <c r="V1302" s="135" t="e">
        <f t="shared" si="1316"/>
        <v>#N/A</v>
      </c>
      <c r="W1302" s="135" t="e">
        <f t="shared" si="1316"/>
        <v>#N/A</v>
      </c>
      <c r="X1302" s="135" t="e">
        <f t="shared" si="1316"/>
        <v>#N/A</v>
      </c>
      <c r="Y1302" s="135" t="e">
        <f t="shared" si="1316"/>
        <v>#N/A</v>
      </c>
      <c r="Z1302" s="135" t="e">
        <f t="shared" si="1316"/>
        <v>#N/A</v>
      </c>
      <c r="AA1302" s="135" t="e">
        <f t="shared" si="1316"/>
        <v>#N/A</v>
      </c>
      <c r="AB1302" s="135" t="e">
        <f t="shared" si="1316"/>
        <v>#N/A</v>
      </c>
    </row>
    <row r="1303" spans="1:28" ht="15.5">
      <c r="A1303" s="29" t="s">
        <v>193</v>
      </c>
      <c r="B1303" s="30" t="str">
        <f t="shared" si="0"/>
        <v>PhilippinesSan Jose City</v>
      </c>
      <c r="C1303" s="29" t="s">
        <v>30</v>
      </c>
      <c r="D1303" s="30" t="s">
        <v>477</v>
      </c>
      <c r="E1303" s="120">
        <v>0.258469</v>
      </c>
      <c r="F1303" s="181">
        <v>4.7646309999999997E-2</v>
      </c>
      <c r="G1303" s="181">
        <v>9.5679056999999998E-2</v>
      </c>
      <c r="H1303" s="181">
        <v>0.190442113</v>
      </c>
      <c r="I1303" s="120">
        <v>0.31856800000000002</v>
      </c>
      <c r="J1303" s="28" t="s">
        <v>1649</v>
      </c>
      <c r="K1303" s="135" t="e">
        <f t="shared" ref="K1303:AB1303" si="1317">NA()</f>
        <v>#N/A</v>
      </c>
      <c r="L1303" s="135" t="e">
        <f t="shared" si="1317"/>
        <v>#N/A</v>
      </c>
      <c r="M1303" s="164" t="e">
        <f t="shared" si="1317"/>
        <v>#N/A</v>
      </c>
      <c r="N1303" s="164" t="e">
        <f t="shared" si="1317"/>
        <v>#N/A</v>
      </c>
      <c r="O1303" s="165" t="e">
        <f t="shared" si="1317"/>
        <v>#N/A</v>
      </c>
      <c r="P1303" s="135" t="e">
        <f t="shared" si="1317"/>
        <v>#N/A</v>
      </c>
      <c r="Q1303" s="164" t="e">
        <f t="shared" si="1317"/>
        <v>#N/A</v>
      </c>
      <c r="R1303" s="164" t="e">
        <f t="shared" si="1317"/>
        <v>#N/A</v>
      </c>
      <c r="S1303" s="164" t="e">
        <f t="shared" si="1317"/>
        <v>#N/A</v>
      </c>
      <c r="T1303" s="164" t="e">
        <f t="shared" si="1317"/>
        <v>#N/A</v>
      </c>
      <c r="U1303" s="164" t="e">
        <f t="shared" si="1317"/>
        <v>#N/A</v>
      </c>
      <c r="V1303" s="135" t="e">
        <f t="shared" si="1317"/>
        <v>#N/A</v>
      </c>
      <c r="W1303" s="135" t="e">
        <f t="shared" si="1317"/>
        <v>#N/A</v>
      </c>
      <c r="X1303" s="135" t="e">
        <f t="shared" si="1317"/>
        <v>#N/A</v>
      </c>
      <c r="Y1303" s="135" t="e">
        <f t="shared" si="1317"/>
        <v>#N/A</v>
      </c>
      <c r="Z1303" s="135" t="e">
        <f t="shared" si="1317"/>
        <v>#N/A</v>
      </c>
      <c r="AA1303" s="135" t="e">
        <f t="shared" si="1317"/>
        <v>#N/A</v>
      </c>
      <c r="AB1303" s="135" t="e">
        <f t="shared" si="1317"/>
        <v>#N/A</v>
      </c>
    </row>
    <row r="1304" spans="1:28" ht="15.5">
      <c r="A1304" s="29" t="s">
        <v>193</v>
      </c>
      <c r="B1304" s="30" t="str">
        <f t="shared" si="0"/>
        <v>PhilippinesSan Jose De Buan</v>
      </c>
      <c r="C1304" s="29" t="s">
        <v>30</v>
      </c>
      <c r="D1304" s="30" t="s">
        <v>1092</v>
      </c>
      <c r="E1304" s="120">
        <v>0.227829</v>
      </c>
      <c r="F1304" s="181">
        <v>6.2041447E-2</v>
      </c>
      <c r="G1304" s="181">
        <v>0.120864976</v>
      </c>
      <c r="H1304" s="181">
        <v>0.21881838100000001</v>
      </c>
      <c r="I1304" s="120">
        <v>0.26760200000000001</v>
      </c>
      <c r="J1304" s="28" t="s">
        <v>1649</v>
      </c>
      <c r="K1304" s="135" t="e">
        <f t="shared" ref="K1304:AB1304" si="1318">NA()</f>
        <v>#N/A</v>
      </c>
      <c r="L1304" s="135" t="e">
        <f t="shared" si="1318"/>
        <v>#N/A</v>
      </c>
      <c r="M1304" s="164" t="e">
        <f t="shared" si="1318"/>
        <v>#N/A</v>
      </c>
      <c r="N1304" s="164" t="e">
        <f t="shared" si="1318"/>
        <v>#N/A</v>
      </c>
      <c r="O1304" s="165" t="e">
        <f t="shared" si="1318"/>
        <v>#N/A</v>
      </c>
      <c r="P1304" s="135" t="e">
        <f t="shared" si="1318"/>
        <v>#N/A</v>
      </c>
      <c r="Q1304" s="164" t="e">
        <f t="shared" si="1318"/>
        <v>#N/A</v>
      </c>
      <c r="R1304" s="164" t="e">
        <f t="shared" si="1318"/>
        <v>#N/A</v>
      </c>
      <c r="S1304" s="164" t="e">
        <f t="shared" si="1318"/>
        <v>#N/A</v>
      </c>
      <c r="T1304" s="164" t="e">
        <f t="shared" si="1318"/>
        <v>#N/A</v>
      </c>
      <c r="U1304" s="164" t="e">
        <f t="shared" si="1318"/>
        <v>#N/A</v>
      </c>
      <c r="V1304" s="135" t="e">
        <f t="shared" si="1318"/>
        <v>#N/A</v>
      </c>
      <c r="W1304" s="135" t="e">
        <f t="shared" si="1318"/>
        <v>#N/A</v>
      </c>
      <c r="X1304" s="135" t="e">
        <f t="shared" si="1318"/>
        <v>#N/A</v>
      </c>
      <c r="Y1304" s="135" t="e">
        <f t="shared" si="1318"/>
        <v>#N/A</v>
      </c>
      <c r="Z1304" s="135" t="e">
        <f t="shared" si="1318"/>
        <v>#N/A</v>
      </c>
      <c r="AA1304" s="135" t="e">
        <f t="shared" si="1318"/>
        <v>#N/A</v>
      </c>
      <c r="AB1304" s="135" t="e">
        <f t="shared" si="1318"/>
        <v>#N/A</v>
      </c>
    </row>
    <row r="1305" spans="1:28" ht="15.5">
      <c r="A1305" s="29" t="s">
        <v>193</v>
      </c>
      <c r="B1305" s="30" t="str">
        <f t="shared" si="0"/>
        <v>PhilippinesSan Juan</v>
      </c>
      <c r="C1305" s="29" t="s">
        <v>30</v>
      </c>
      <c r="D1305" s="30" t="s">
        <v>272</v>
      </c>
      <c r="E1305" s="120">
        <v>0.25063600000000003</v>
      </c>
      <c r="F1305" s="181">
        <v>4.8858024E-2</v>
      </c>
      <c r="G1305" s="181">
        <v>9.6408085000000004E-2</v>
      </c>
      <c r="H1305" s="181">
        <v>0.186534423</v>
      </c>
      <c r="I1305" s="120">
        <v>0.31515500000000002</v>
      </c>
      <c r="J1305" s="28" t="s">
        <v>1649</v>
      </c>
      <c r="K1305" s="135" t="e">
        <f t="shared" ref="K1305:AB1305" si="1319">NA()</f>
        <v>#N/A</v>
      </c>
      <c r="L1305" s="135" t="e">
        <f t="shared" si="1319"/>
        <v>#N/A</v>
      </c>
      <c r="M1305" s="164" t="e">
        <f t="shared" si="1319"/>
        <v>#N/A</v>
      </c>
      <c r="N1305" s="164" t="e">
        <f t="shared" si="1319"/>
        <v>#N/A</v>
      </c>
      <c r="O1305" s="165" t="e">
        <f t="shared" si="1319"/>
        <v>#N/A</v>
      </c>
      <c r="P1305" s="135" t="e">
        <f t="shared" si="1319"/>
        <v>#N/A</v>
      </c>
      <c r="Q1305" s="164" t="e">
        <f t="shared" si="1319"/>
        <v>#N/A</v>
      </c>
      <c r="R1305" s="164" t="e">
        <f t="shared" si="1319"/>
        <v>#N/A</v>
      </c>
      <c r="S1305" s="164" t="e">
        <f t="shared" si="1319"/>
        <v>#N/A</v>
      </c>
      <c r="T1305" s="164" t="e">
        <f t="shared" si="1319"/>
        <v>#N/A</v>
      </c>
      <c r="U1305" s="164" t="e">
        <f t="shared" si="1319"/>
        <v>#N/A</v>
      </c>
      <c r="V1305" s="135" t="e">
        <f t="shared" si="1319"/>
        <v>#N/A</v>
      </c>
      <c r="W1305" s="135" t="e">
        <f t="shared" si="1319"/>
        <v>#N/A</v>
      </c>
      <c r="X1305" s="135" t="e">
        <f t="shared" si="1319"/>
        <v>#N/A</v>
      </c>
      <c r="Y1305" s="135" t="e">
        <f t="shared" si="1319"/>
        <v>#N/A</v>
      </c>
      <c r="Z1305" s="135" t="e">
        <f t="shared" si="1319"/>
        <v>#N/A</v>
      </c>
      <c r="AA1305" s="135" t="e">
        <f t="shared" si="1319"/>
        <v>#N/A</v>
      </c>
      <c r="AB1305" s="135" t="e">
        <f t="shared" si="1319"/>
        <v>#N/A</v>
      </c>
    </row>
    <row r="1306" spans="1:28" ht="15.5">
      <c r="A1306" s="29" t="s">
        <v>193</v>
      </c>
      <c r="B1306" s="30" t="str">
        <f t="shared" si="0"/>
        <v>PhilippinesSan Juan (Cabalian)</v>
      </c>
      <c r="C1306" s="29" t="s">
        <v>30</v>
      </c>
      <c r="D1306" s="30" t="s">
        <v>1116</v>
      </c>
      <c r="E1306" s="120">
        <v>0.23677500000000001</v>
      </c>
      <c r="F1306" s="181">
        <v>5.5525643E-2</v>
      </c>
      <c r="G1306" s="181">
        <v>0.10459011999999999</v>
      </c>
      <c r="H1306" s="181">
        <v>0.17896082899999999</v>
      </c>
      <c r="I1306" s="120">
        <v>0.30535699999999999</v>
      </c>
      <c r="J1306" s="28" t="s">
        <v>1649</v>
      </c>
      <c r="K1306" s="135" t="e">
        <f t="shared" ref="K1306:AB1306" si="1320">NA()</f>
        <v>#N/A</v>
      </c>
      <c r="L1306" s="135" t="e">
        <f t="shared" si="1320"/>
        <v>#N/A</v>
      </c>
      <c r="M1306" s="164" t="e">
        <f t="shared" si="1320"/>
        <v>#N/A</v>
      </c>
      <c r="N1306" s="164" t="e">
        <f t="shared" si="1320"/>
        <v>#N/A</v>
      </c>
      <c r="O1306" s="165" t="e">
        <f t="shared" si="1320"/>
        <v>#N/A</v>
      </c>
      <c r="P1306" s="135" t="e">
        <f t="shared" si="1320"/>
        <v>#N/A</v>
      </c>
      <c r="Q1306" s="164" t="e">
        <f t="shared" si="1320"/>
        <v>#N/A</v>
      </c>
      <c r="R1306" s="164" t="e">
        <f t="shared" si="1320"/>
        <v>#N/A</v>
      </c>
      <c r="S1306" s="164" t="e">
        <f t="shared" si="1320"/>
        <v>#N/A</v>
      </c>
      <c r="T1306" s="164" t="e">
        <f t="shared" si="1320"/>
        <v>#N/A</v>
      </c>
      <c r="U1306" s="164" t="e">
        <f t="shared" si="1320"/>
        <v>#N/A</v>
      </c>
      <c r="V1306" s="135" t="e">
        <f t="shared" si="1320"/>
        <v>#N/A</v>
      </c>
      <c r="W1306" s="135" t="e">
        <f t="shared" si="1320"/>
        <v>#N/A</v>
      </c>
      <c r="X1306" s="135" t="e">
        <f t="shared" si="1320"/>
        <v>#N/A</v>
      </c>
      <c r="Y1306" s="135" t="e">
        <f t="shared" si="1320"/>
        <v>#N/A</v>
      </c>
      <c r="Z1306" s="135" t="e">
        <f t="shared" si="1320"/>
        <v>#N/A</v>
      </c>
      <c r="AA1306" s="135" t="e">
        <f t="shared" si="1320"/>
        <v>#N/A</v>
      </c>
      <c r="AB1306" s="135" t="e">
        <f t="shared" si="1320"/>
        <v>#N/A</v>
      </c>
    </row>
    <row r="1307" spans="1:28" ht="15.5">
      <c r="A1307" s="29" t="s">
        <v>193</v>
      </c>
      <c r="B1307" s="30" t="str">
        <f t="shared" si="0"/>
        <v>PhilippinesSan Juan (Lapog)</v>
      </c>
      <c r="C1307" s="29" t="s">
        <v>30</v>
      </c>
      <c r="D1307" s="30" t="s">
        <v>241</v>
      </c>
      <c r="E1307" s="120">
        <v>0.2477</v>
      </c>
      <c r="F1307" s="181">
        <v>4.5246298999999997E-2</v>
      </c>
      <c r="G1307" s="181">
        <v>8.6365529999999996E-2</v>
      </c>
      <c r="H1307" s="181">
        <v>0.17182234699999999</v>
      </c>
      <c r="I1307" s="120">
        <v>0.33065800000000001</v>
      </c>
      <c r="J1307" s="28" t="s">
        <v>1649</v>
      </c>
      <c r="K1307" s="135" t="e">
        <f t="shared" ref="K1307:AB1307" si="1321">NA()</f>
        <v>#N/A</v>
      </c>
      <c r="L1307" s="135" t="e">
        <f t="shared" si="1321"/>
        <v>#N/A</v>
      </c>
      <c r="M1307" s="164" t="e">
        <f t="shared" si="1321"/>
        <v>#N/A</v>
      </c>
      <c r="N1307" s="164" t="e">
        <f t="shared" si="1321"/>
        <v>#N/A</v>
      </c>
      <c r="O1307" s="165" t="e">
        <f t="shared" si="1321"/>
        <v>#N/A</v>
      </c>
      <c r="P1307" s="135" t="e">
        <f t="shared" si="1321"/>
        <v>#N/A</v>
      </c>
      <c r="Q1307" s="164" t="e">
        <f t="shared" si="1321"/>
        <v>#N/A</v>
      </c>
      <c r="R1307" s="164" t="e">
        <f t="shared" si="1321"/>
        <v>#N/A</v>
      </c>
      <c r="S1307" s="164" t="e">
        <f t="shared" si="1321"/>
        <v>#N/A</v>
      </c>
      <c r="T1307" s="164" t="e">
        <f t="shared" si="1321"/>
        <v>#N/A</v>
      </c>
      <c r="U1307" s="164" t="e">
        <f t="shared" si="1321"/>
        <v>#N/A</v>
      </c>
      <c r="V1307" s="135" t="e">
        <f t="shared" si="1321"/>
        <v>#N/A</v>
      </c>
      <c r="W1307" s="135" t="e">
        <f t="shared" si="1321"/>
        <v>#N/A</v>
      </c>
      <c r="X1307" s="135" t="e">
        <f t="shared" si="1321"/>
        <v>#N/A</v>
      </c>
      <c r="Y1307" s="135" t="e">
        <f t="shared" si="1321"/>
        <v>#N/A</v>
      </c>
      <c r="Z1307" s="135" t="e">
        <f t="shared" si="1321"/>
        <v>#N/A</v>
      </c>
      <c r="AA1307" s="135" t="e">
        <f t="shared" si="1321"/>
        <v>#N/A</v>
      </c>
      <c r="AB1307" s="135" t="e">
        <f t="shared" si="1321"/>
        <v>#N/A</v>
      </c>
    </row>
    <row r="1308" spans="1:28" ht="15.5">
      <c r="A1308" s="29" t="s">
        <v>193</v>
      </c>
      <c r="B1308" s="30" t="str">
        <f t="shared" si="0"/>
        <v>PhilippinesSan Julian</v>
      </c>
      <c r="C1308" s="29" t="s">
        <v>30</v>
      </c>
      <c r="D1308" s="30" t="s">
        <v>1014</v>
      </c>
      <c r="E1308" s="120">
        <v>0.21934100000000001</v>
      </c>
      <c r="F1308" s="181">
        <v>5.4421298999999999E-2</v>
      </c>
      <c r="G1308" s="181">
        <v>0.10318664600000001</v>
      </c>
      <c r="H1308" s="181">
        <v>0.18450820800000001</v>
      </c>
      <c r="I1308" s="120">
        <v>0.307836</v>
      </c>
      <c r="J1308" s="28" t="s">
        <v>1649</v>
      </c>
      <c r="K1308" s="135" t="e">
        <f t="shared" ref="K1308:AB1308" si="1322">NA()</f>
        <v>#N/A</v>
      </c>
      <c r="L1308" s="135" t="e">
        <f t="shared" si="1322"/>
        <v>#N/A</v>
      </c>
      <c r="M1308" s="164" t="e">
        <f t="shared" si="1322"/>
        <v>#N/A</v>
      </c>
      <c r="N1308" s="164" t="e">
        <f t="shared" si="1322"/>
        <v>#N/A</v>
      </c>
      <c r="O1308" s="165" t="e">
        <f t="shared" si="1322"/>
        <v>#N/A</v>
      </c>
      <c r="P1308" s="135" t="e">
        <f t="shared" si="1322"/>
        <v>#N/A</v>
      </c>
      <c r="Q1308" s="164" t="e">
        <f t="shared" si="1322"/>
        <v>#N/A</v>
      </c>
      <c r="R1308" s="164" t="e">
        <f t="shared" si="1322"/>
        <v>#N/A</v>
      </c>
      <c r="S1308" s="164" t="e">
        <f t="shared" si="1322"/>
        <v>#N/A</v>
      </c>
      <c r="T1308" s="164" t="e">
        <f t="shared" si="1322"/>
        <v>#N/A</v>
      </c>
      <c r="U1308" s="164" t="e">
        <f t="shared" si="1322"/>
        <v>#N/A</v>
      </c>
      <c r="V1308" s="135" t="e">
        <f t="shared" si="1322"/>
        <v>#N/A</v>
      </c>
      <c r="W1308" s="135" t="e">
        <f t="shared" si="1322"/>
        <v>#N/A</v>
      </c>
      <c r="X1308" s="135" t="e">
        <f t="shared" si="1322"/>
        <v>#N/A</v>
      </c>
      <c r="Y1308" s="135" t="e">
        <f t="shared" si="1322"/>
        <v>#N/A</v>
      </c>
      <c r="Z1308" s="135" t="e">
        <f t="shared" si="1322"/>
        <v>#N/A</v>
      </c>
      <c r="AA1308" s="135" t="e">
        <f t="shared" si="1322"/>
        <v>#N/A</v>
      </c>
      <c r="AB1308" s="135" t="e">
        <f t="shared" si="1322"/>
        <v>#N/A</v>
      </c>
    </row>
    <row r="1309" spans="1:28" ht="15.5">
      <c r="A1309" s="29" t="s">
        <v>193</v>
      </c>
      <c r="B1309" s="30" t="str">
        <f t="shared" si="0"/>
        <v>PhilippinesSan Leonardo</v>
      </c>
      <c r="C1309" s="29" t="s">
        <v>30</v>
      </c>
      <c r="D1309" s="30" t="s">
        <v>478</v>
      </c>
      <c r="E1309" s="120">
        <v>0.25798300000000002</v>
      </c>
      <c r="F1309" s="181">
        <v>4.9280999999999998E-2</v>
      </c>
      <c r="G1309" s="181">
        <v>9.6509900999999995E-2</v>
      </c>
      <c r="H1309" s="181">
        <v>0.18681756199999999</v>
      </c>
      <c r="I1309" s="120">
        <v>0.31819799999999998</v>
      </c>
      <c r="J1309" s="28" t="s">
        <v>1649</v>
      </c>
      <c r="K1309" s="135" t="e">
        <f t="shared" ref="K1309:AB1309" si="1323">NA()</f>
        <v>#N/A</v>
      </c>
      <c r="L1309" s="135" t="e">
        <f t="shared" si="1323"/>
        <v>#N/A</v>
      </c>
      <c r="M1309" s="164" t="e">
        <f t="shared" si="1323"/>
        <v>#N/A</v>
      </c>
      <c r="N1309" s="164" t="e">
        <f t="shared" si="1323"/>
        <v>#N/A</v>
      </c>
      <c r="O1309" s="165" t="e">
        <f t="shared" si="1323"/>
        <v>#N/A</v>
      </c>
      <c r="P1309" s="135" t="e">
        <f t="shared" si="1323"/>
        <v>#N/A</v>
      </c>
      <c r="Q1309" s="164" t="e">
        <f t="shared" si="1323"/>
        <v>#N/A</v>
      </c>
      <c r="R1309" s="164" t="e">
        <f t="shared" si="1323"/>
        <v>#N/A</v>
      </c>
      <c r="S1309" s="164" t="e">
        <f t="shared" si="1323"/>
        <v>#N/A</v>
      </c>
      <c r="T1309" s="164" t="e">
        <f t="shared" si="1323"/>
        <v>#N/A</v>
      </c>
      <c r="U1309" s="164" t="e">
        <f t="shared" si="1323"/>
        <v>#N/A</v>
      </c>
      <c r="V1309" s="135" t="e">
        <f t="shared" si="1323"/>
        <v>#N/A</v>
      </c>
      <c r="W1309" s="135" t="e">
        <f t="shared" si="1323"/>
        <v>#N/A</v>
      </c>
      <c r="X1309" s="135" t="e">
        <f t="shared" si="1323"/>
        <v>#N/A</v>
      </c>
      <c r="Y1309" s="135" t="e">
        <f t="shared" si="1323"/>
        <v>#N/A</v>
      </c>
      <c r="Z1309" s="135" t="e">
        <f t="shared" si="1323"/>
        <v>#N/A</v>
      </c>
      <c r="AA1309" s="135" t="e">
        <f t="shared" si="1323"/>
        <v>#N/A</v>
      </c>
      <c r="AB1309" s="135" t="e">
        <f t="shared" si="1323"/>
        <v>#N/A</v>
      </c>
    </row>
    <row r="1310" spans="1:28" ht="15.5">
      <c r="A1310" s="29" t="s">
        <v>193</v>
      </c>
      <c r="B1310" s="30" t="str">
        <f t="shared" si="0"/>
        <v>PhilippinesSan Lorenzo</v>
      </c>
      <c r="C1310" s="29" t="s">
        <v>30</v>
      </c>
      <c r="D1310" s="30" t="s">
        <v>892</v>
      </c>
      <c r="E1310" s="120">
        <v>0.242034</v>
      </c>
      <c r="F1310" s="181">
        <v>4.6606924000000001E-2</v>
      </c>
      <c r="G1310" s="181">
        <v>9.3098957999999996E-2</v>
      </c>
      <c r="H1310" s="181">
        <v>0.18803615200000001</v>
      </c>
      <c r="I1310" s="120">
        <v>0.32892900000000003</v>
      </c>
      <c r="J1310" s="28" t="s">
        <v>1649</v>
      </c>
      <c r="K1310" s="135" t="e">
        <f t="shared" ref="K1310:AB1310" si="1324">NA()</f>
        <v>#N/A</v>
      </c>
      <c r="L1310" s="135" t="e">
        <f t="shared" si="1324"/>
        <v>#N/A</v>
      </c>
      <c r="M1310" s="164" t="e">
        <f t="shared" si="1324"/>
        <v>#N/A</v>
      </c>
      <c r="N1310" s="164" t="e">
        <f t="shared" si="1324"/>
        <v>#N/A</v>
      </c>
      <c r="O1310" s="165" t="e">
        <f t="shared" si="1324"/>
        <v>#N/A</v>
      </c>
      <c r="P1310" s="135" t="e">
        <f t="shared" si="1324"/>
        <v>#N/A</v>
      </c>
      <c r="Q1310" s="164" t="e">
        <f t="shared" si="1324"/>
        <v>#N/A</v>
      </c>
      <c r="R1310" s="164" t="e">
        <f t="shared" si="1324"/>
        <v>#N/A</v>
      </c>
      <c r="S1310" s="164" t="e">
        <f t="shared" si="1324"/>
        <v>#N/A</v>
      </c>
      <c r="T1310" s="164" t="e">
        <f t="shared" si="1324"/>
        <v>#N/A</v>
      </c>
      <c r="U1310" s="164" t="e">
        <f t="shared" si="1324"/>
        <v>#N/A</v>
      </c>
      <c r="V1310" s="135" t="e">
        <f t="shared" si="1324"/>
        <v>#N/A</v>
      </c>
      <c r="W1310" s="135" t="e">
        <f t="shared" si="1324"/>
        <v>#N/A</v>
      </c>
      <c r="X1310" s="135" t="e">
        <f t="shared" si="1324"/>
        <v>#N/A</v>
      </c>
      <c r="Y1310" s="135" t="e">
        <f t="shared" si="1324"/>
        <v>#N/A</v>
      </c>
      <c r="Z1310" s="135" t="e">
        <f t="shared" si="1324"/>
        <v>#N/A</v>
      </c>
      <c r="AA1310" s="135" t="e">
        <f t="shared" si="1324"/>
        <v>#N/A</v>
      </c>
      <c r="AB1310" s="135" t="e">
        <f t="shared" si="1324"/>
        <v>#N/A</v>
      </c>
    </row>
    <row r="1311" spans="1:28" ht="15.5">
      <c r="A1311" s="29" t="s">
        <v>193</v>
      </c>
      <c r="B1311" s="30" t="str">
        <f t="shared" si="0"/>
        <v>PhilippinesSan Lorenzo Ruiz (Imelda)</v>
      </c>
      <c r="C1311" s="29" t="s">
        <v>30</v>
      </c>
      <c r="D1311" s="30" t="s">
        <v>700</v>
      </c>
      <c r="E1311" s="120">
        <v>0.231956</v>
      </c>
      <c r="F1311" s="181">
        <v>5.5322477000000002E-2</v>
      </c>
      <c r="G1311" s="181">
        <v>0.10467183400000001</v>
      </c>
      <c r="H1311" s="181">
        <v>0.18203797199999999</v>
      </c>
      <c r="I1311" s="120">
        <v>0.29353600000000002</v>
      </c>
      <c r="J1311" s="28" t="s">
        <v>1649</v>
      </c>
      <c r="K1311" s="135" t="e">
        <f t="shared" ref="K1311:AB1311" si="1325">NA()</f>
        <v>#N/A</v>
      </c>
      <c r="L1311" s="135" t="e">
        <f t="shared" si="1325"/>
        <v>#N/A</v>
      </c>
      <c r="M1311" s="164" t="e">
        <f t="shared" si="1325"/>
        <v>#N/A</v>
      </c>
      <c r="N1311" s="164" t="e">
        <f t="shared" si="1325"/>
        <v>#N/A</v>
      </c>
      <c r="O1311" s="165" t="e">
        <f t="shared" si="1325"/>
        <v>#N/A</v>
      </c>
      <c r="P1311" s="135" t="e">
        <f t="shared" si="1325"/>
        <v>#N/A</v>
      </c>
      <c r="Q1311" s="164" t="e">
        <f t="shared" si="1325"/>
        <v>#N/A</v>
      </c>
      <c r="R1311" s="164" t="e">
        <f t="shared" si="1325"/>
        <v>#N/A</v>
      </c>
      <c r="S1311" s="164" t="e">
        <f t="shared" si="1325"/>
        <v>#N/A</v>
      </c>
      <c r="T1311" s="164" t="e">
        <f t="shared" si="1325"/>
        <v>#N/A</v>
      </c>
      <c r="U1311" s="164" t="e">
        <f t="shared" si="1325"/>
        <v>#N/A</v>
      </c>
      <c r="V1311" s="135" t="e">
        <f t="shared" si="1325"/>
        <v>#N/A</v>
      </c>
      <c r="W1311" s="135" t="e">
        <f t="shared" si="1325"/>
        <v>#N/A</v>
      </c>
      <c r="X1311" s="135" t="e">
        <f t="shared" si="1325"/>
        <v>#N/A</v>
      </c>
      <c r="Y1311" s="135" t="e">
        <f t="shared" si="1325"/>
        <v>#N/A</v>
      </c>
      <c r="Z1311" s="135" t="e">
        <f t="shared" si="1325"/>
        <v>#N/A</v>
      </c>
      <c r="AA1311" s="135" t="e">
        <f t="shared" si="1325"/>
        <v>#N/A</v>
      </c>
      <c r="AB1311" s="135" t="e">
        <f t="shared" si="1325"/>
        <v>#N/A</v>
      </c>
    </row>
    <row r="1312" spans="1:28" ht="15.5">
      <c r="A1312" s="29" t="s">
        <v>193</v>
      </c>
      <c r="B1312" s="30" t="str">
        <f t="shared" si="0"/>
        <v>PhilippinesSan Luis</v>
      </c>
      <c r="C1312" s="29" t="s">
        <v>30</v>
      </c>
      <c r="D1312" s="30" t="s">
        <v>498</v>
      </c>
      <c r="E1312" s="120">
        <v>0.24933900000000001</v>
      </c>
      <c r="F1312" s="181">
        <v>5.3211647000000001E-2</v>
      </c>
      <c r="G1312" s="181">
        <v>0.102197443</v>
      </c>
      <c r="H1312" s="181">
        <v>0.192160364</v>
      </c>
      <c r="I1312" s="120">
        <v>0.30657899999999999</v>
      </c>
      <c r="J1312" s="28" t="s">
        <v>1649</v>
      </c>
      <c r="K1312" s="135" t="e">
        <f t="shared" ref="K1312:AB1312" si="1326">NA()</f>
        <v>#N/A</v>
      </c>
      <c r="L1312" s="135" t="e">
        <f t="shared" si="1326"/>
        <v>#N/A</v>
      </c>
      <c r="M1312" s="164" t="e">
        <f t="shared" si="1326"/>
        <v>#N/A</v>
      </c>
      <c r="N1312" s="164" t="e">
        <f t="shared" si="1326"/>
        <v>#N/A</v>
      </c>
      <c r="O1312" s="165" t="e">
        <f t="shared" si="1326"/>
        <v>#N/A</v>
      </c>
      <c r="P1312" s="135" t="e">
        <f t="shared" si="1326"/>
        <v>#N/A</v>
      </c>
      <c r="Q1312" s="164" t="e">
        <f t="shared" si="1326"/>
        <v>#N/A</v>
      </c>
      <c r="R1312" s="164" t="e">
        <f t="shared" si="1326"/>
        <v>#N/A</v>
      </c>
      <c r="S1312" s="164" t="e">
        <f t="shared" si="1326"/>
        <v>#N/A</v>
      </c>
      <c r="T1312" s="164" t="e">
        <f t="shared" si="1326"/>
        <v>#N/A</v>
      </c>
      <c r="U1312" s="164" t="e">
        <f t="shared" si="1326"/>
        <v>#N/A</v>
      </c>
      <c r="V1312" s="135" t="e">
        <f t="shared" si="1326"/>
        <v>#N/A</v>
      </c>
      <c r="W1312" s="135" t="e">
        <f t="shared" si="1326"/>
        <v>#N/A</v>
      </c>
      <c r="X1312" s="135" t="e">
        <f t="shared" si="1326"/>
        <v>#N/A</v>
      </c>
      <c r="Y1312" s="135" t="e">
        <f t="shared" si="1326"/>
        <v>#N/A</v>
      </c>
      <c r="Z1312" s="135" t="e">
        <f t="shared" si="1326"/>
        <v>#N/A</v>
      </c>
      <c r="AA1312" s="135" t="e">
        <f t="shared" si="1326"/>
        <v>#N/A</v>
      </c>
      <c r="AB1312" s="135" t="e">
        <f t="shared" si="1326"/>
        <v>#N/A</v>
      </c>
    </row>
    <row r="1313" spans="1:28" ht="15.5">
      <c r="A1313" s="29" t="s">
        <v>193</v>
      </c>
      <c r="B1313" s="30" t="str">
        <f t="shared" si="0"/>
        <v>PhilippinesSan Manuel</v>
      </c>
      <c r="C1313" s="29" t="s">
        <v>30</v>
      </c>
      <c r="D1313" s="30" t="s">
        <v>312</v>
      </c>
      <c r="E1313" s="120">
        <v>0.253917</v>
      </c>
      <c r="F1313" s="181">
        <v>4.7689394000000003E-2</v>
      </c>
      <c r="G1313" s="181">
        <v>9.1418265999999998E-2</v>
      </c>
      <c r="H1313" s="181">
        <v>0.17968261399999999</v>
      </c>
      <c r="I1313" s="120">
        <v>0.322959</v>
      </c>
      <c r="J1313" s="28" t="s">
        <v>1649</v>
      </c>
      <c r="K1313" s="135" t="e">
        <f t="shared" ref="K1313:AB1313" si="1327">NA()</f>
        <v>#N/A</v>
      </c>
      <c r="L1313" s="135" t="e">
        <f t="shared" si="1327"/>
        <v>#N/A</v>
      </c>
      <c r="M1313" s="164" t="e">
        <f t="shared" si="1327"/>
        <v>#N/A</v>
      </c>
      <c r="N1313" s="164" t="e">
        <f t="shared" si="1327"/>
        <v>#N/A</v>
      </c>
      <c r="O1313" s="165" t="e">
        <f t="shared" si="1327"/>
        <v>#N/A</v>
      </c>
      <c r="P1313" s="135" t="e">
        <f t="shared" si="1327"/>
        <v>#N/A</v>
      </c>
      <c r="Q1313" s="164" t="e">
        <f t="shared" si="1327"/>
        <v>#N/A</v>
      </c>
      <c r="R1313" s="164" t="e">
        <f t="shared" si="1327"/>
        <v>#N/A</v>
      </c>
      <c r="S1313" s="164" t="e">
        <f t="shared" si="1327"/>
        <v>#N/A</v>
      </c>
      <c r="T1313" s="164" t="e">
        <f t="shared" si="1327"/>
        <v>#N/A</v>
      </c>
      <c r="U1313" s="164" t="e">
        <f t="shared" si="1327"/>
        <v>#N/A</v>
      </c>
      <c r="V1313" s="135" t="e">
        <f t="shared" si="1327"/>
        <v>#N/A</v>
      </c>
      <c r="W1313" s="135" t="e">
        <f t="shared" si="1327"/>
        <v>#N/A</v>
      </c>
      <c r="X1313" s="135" t="e">
        <f t="shared" si="1327"/>
        <v>#N/A</v>
      </c>
      <c r="Y1313" s="135" t="e">
        <f t="shared" si="1327"/>
        <v>#N/A</v>
      </c>
      <c r="Z1313" s="135" t="e">
        <f t="shared" si="1327"/>
        <v>#N/A</v>
      </c>
      <c r="AA1313" s="135" t="e">
        <f t="shared" si="1327"/>
        <v>#N/A</v>
      </c>
      <c r="AB1313" s="135" t="e">
        <f t="shared" si="1327"/>
        <v>#N/A</v>
      </c>
    </row>
    <row r="1314" spans="1:28" ht="15.5">
      <c r="A1314" s="29" t="s">
        <v>193</v>
      </c>
      <c r="B1314" s="30" t="str">
        <f t="shared" si="0"/>
        <v>PhilippinesSan Marcelino</v>
      </c>
      <c r="C1314" s="29" t="s">
        <v>30</v>
      </c>
      <c r="D1314" s="30" t="s">
        <v>531</v>
      </c>
      <c r="E1314" s="120">
        <v>0.24621999999999999</v>
      </c>
      <c r="F1314" s="181">
        <v>4.5121045999999998E-2</v>
      </c>
      <c r="G1314" s="181">
        <v>8.7865736E-2</v>
      </c>
      <c r="H1314" s="181">
        <v>0.171097579</v>
      </c>
      <c r="I1314" s="120">
        <v>0.31994699999999998</v>
      </c>
      <c r="J1314" s="28" t="s">
        <v>1649</v>
      </c>
      <c r="K1314" s="135" t="e">
        <f t="shared" ref="K1314:AB1314" si="1328">NA()</f>
        <v>#N/A</v>
      </c>
      <c r="L1314" s="135" t="e">
        <f t="shared" si="1328"/>
        <v>#N/A</v>
      </c>
      <c r="M1314" s="164" t="e">
        <f t="shared" si="1328"/>
        <v>#N/A</v>
      </c>
      <c r="N1314" s="164" t="e">
        <f t="shared" si="1328"/>
        <v>#N/A</v>
      </c>
      <c r="O1314" s="165" t="e">
        <f t="shared" si="1328"/>
        <v>#N/A</v>
      </c>
      <c r="P1314" s="135" t="e">
        <f t="shared" si="1328"/>
        <v>#N/A</v>
      </c>
      <c r="Q1314" s="164" t="e">
        <f t="shared" si="1328"/>
        <v>#N/A</v>
      </c>
      <c r="R1314" s="164" t="e">
        <f t="shared" si="1328"/>
        <v>#N/A</v>
      </c>
      <c r="S1314" s="164" t="e">
        <f t="shared" si="1328"/>
        <v>#N/A</v>
      </c>
      <c r="T1314" s="164" t="e">
        <f t="shared" si="1328"/>
        <v>#N/A</v>
      </c>
      <c r="U1314" s="164" t="e">
        <f t="shared" si="1328"/>
        <v>#N/A</v>
      </c>
      <c r="V1314" s="135" t="e">
        <f t="shared" si="1328"/>
        <v>#N/A</v>
      </c>
      <c r="W1314" s="135" t="e">
        <f t="shared" si="1328"/>
        <v>#N/A</v>
      </c>
      <c r="X1314" s="135" t="e">
        <f t="shared" si="1328"/>
        <v>#N/A</v>
      </c>
      <c r="Y1314" s="135" t="e">
        <f t="shared" si="1328"/>
        <v>#N/A</v>
      </c>
      <c r="Z1314" s="135" t="e">
        <f t="shared" si="1328"/>
        <v>#N/A</v>
      </c>
      <c r="AA1314" s="135" t="e">
        <f t="shared" si="1328"/>
        <v>#N/A</v>
      </c>
      <c r="AB1314" s="135" t="e">
        <f t="shared" si="1328"/>
        <v>#N/A</v>
      </c>
    </row>
    <row r="1315" spans="1:28" ht="15.5">
      <c r="A1315" s="29" t="s">
        <v>193</v>
      </c>
      <c r="B1315" s="30" t="str">
        <f t="shared" si="0"/>
        <v>PhilippinesSan Mariano</v>
      </c>
      <c r="C1315" s="29" t="s">
        <v>30</v>
      </c>
      <c r="D1315" s="30" t="s">
        <v>390</v>
      </c>
      <c r="E1315" s="120">
        <v>0.24834700000000001</v>
      </c>
      <c r="F1315" s="181">
        <v>4.9810367000000001E-2</v>
      </c>
      <c r="G1315" s="181">
        <v>0.101191981</v>
      </c>
      <c r="H1315" s="181">
        <v>0.207639516</v>
      </c>
      <c r="I1315" s="120">
        <v>0.30857899999999999</v>
      </c>
      <c r="J1315" s="28" t="s">
        <v>1649</v>
      </c>
      <c r="K1315" s="135" t="e">
        <f t="shared" ref="K1315:AB1315" si="1329">NA()</f>
        <v>#N/A</v>
      </c>
      <c r="L1315" s="135" t="e">
        <f t="shared" si="1329"/>
        <v>#N/A</v>
      </c>
      <c r="M1315" s="164" t="e">
        <f t="shared" si="1329"/>
        <v>#N/A</v>
      </c>
      <c r="N1315" s="164" t="e">
        <f t="shared" si="1329"/>
        <v>#N/A</v>
      </c>
      <c r="O1315" s="165" t="e">
        <f t="shared" si="1329"/>
        <v>#N/A</v>
      </c>
      <c r="P1315" s="135" t="e">
        <f t="shared" si="1329"/>
        <v>#N/A</v>
      </c>
      <c r="Q1315" s="164" t="e">
        <f t="shared" si="1329"/>
        <v>#N/A</v>
      </c>
      <c r="R1315" s="164" t="e">
        <f t="shared" si="1329"/>
        <v>#N/A</v>
      </c>
      <c r="S1315" s="164" t="e">
        <f t="shared" si="1329"/>
        <v>#N/A</v>
      </c>
      <c r="T1315" s="164" t="e">
        <f t="shared" si="1329"/>
        <v>#N/A</v>
      </c>
      <c r="U1315" s="164" t="e">
        <f t="shared" si="1329"/>
        <v>#N/A</v>
      </c>
      <c r="V1315" s="135" t="e">
        <f t="shared" si="1329"/>
        <v>#N/A</v>
      </c>
      <c r="W1315" s="135" t="e">
        <f t="shared" si="1329"/>
        <v>#N/A</v>
      </c>
      <c r="X1315" s="135" t="e">
        <f t="shared" si="1329"/>
        <v>#N/A</v>
      </c>
      <c r="Y1315" s="135" t="e">
        <f t="shared" si="1329"/>
        <v>#N/A</v>
      </c>
      <c r="Z1315" s="135" t="e">
        <f t="shared" si="1329"/>
        <v>#N/A</v>
      </c>
      <c r="AA1315" s="135" t="e">
        <f t="shared" si="1329"/>
        <v>#N/A</v>
      </c>
      <c r="AB1315" s="135" t="e">
        <f t="shared" si="1329"/>
        <v>#N/A</v>
      </c>
    </row>
    <row r="1316" spans="1:28" ht="15.5">
      <c r="A1316" s="29" t="s">
        <v>193</v>
      </c>
      <c r="B1316" s="30" t="str">
        <f t="shared" si="0"/>
        <v>PhilippinesSan Mateo</v>
      </c>
      <c r="C1316" s="29" t="s">
        <v>30</v>
      </c>
      <c r="D1316" s="30" t="s">
        <v>391</v>
      </c>
      <c r="E1316" s="120">
        <v>0.27293099999999998</v>
      </c>
      <c r="F1316" s="181">
        <v>4.7771202999999998E-2</v>
      </c>
      <c r="G1316" s="181">
        <v>9.5794746E-2</v>
      </c>
      <c r="H1316" s="181">
        <v>0.18964647100000001</v>
      </c>
      <c r="I1316" s="120">
        <v>0.31815399999999999</v>
      </c>
      <c r="J1316" s="28" t="s">
        <v>1649</v>
      </c>
      <c r="K1316" s="135" t="e">
        <f t="shared" ref="K1316:AB1316" si="1330">NA()</f>
        <v>#N/A</v>
      </c>
      <c r="L1316" s="135" t="e">
        <f t="shared" si="1330"/>
        <v>#N/A</v>
      </c>
      <c r="M1316" s="164" t="e">
        <f t="shared" si="1330"/>
        <v>#N/A</v>
      </c>
      <c r="N1316" s="164" t="e">
        <f t="shared" si="1330"/>
        <v>#N/A</v>
      </c>
      <c r="O1316" s="165" t="e">
        <f t="shared" si="1330"/>
        <v>#N/A</v>
      </c>
      <c r="P1316" s="135" t="e">
        <f t="shared" si="1330"/>
        <v>#N/A</v>
      </c>
      <c r="Q1316" s="164" t="e">
        <f t="shared" si="1330"/>
        <v>#N/A</v>
      </c>
      <c r="R1316" s="164" t="e">
        <f t="shared" si="1330"/>
        <v>#N/A</v>
      </c>
      <c r="S1316" s="164" t="e">
        <f t="shared" si="1330"/>
        <v>#N/A</v>
      </c>
      <c r="T1316" s="164" t="e">
        <f t="shared" si="1330"/>
        <v>#N/A</v>
      </c>
      <c r="U1316" s="164" t="e">
        <f t="shared" si="1330"/>
        <v>#N/A</v>
      </c>
      <c r="V1316" s="135" t="e">
        <f t="shared" si="1330"/>
        <v>#N/A</v>
      </c>
      <c r="W1316" s="135" t="e">
        <f t="shared" si="1330"/>
        <v>#N/A</v>
      </c>
      <c r="X1316" s="135" t="e">
        <f t="shared" si="1330"/>
        <v>#N/A</v>
      </c>
      <c r="Y1316" s="135" t="e">
        <f t="shared" si="1330"/>
        <v>#N/A</v>
      </c>
      <c r="Z1316" s="135" t="e">
        <f t="shared" si="1330"/>
        <v>#N/A</v>
      </c>
      <c r="AA1316" s="135" t="e">
        <f t="shared" si="1330"/>
        <v>#N/A</v>
      </c>
      <c r="AB1316" s="135" t="e">
        <f t="shared" si="1330"/>
        <v>#N/A</v>
      </c>
    </row>
    <row r="1317" spans="1:28" ht="15.5">
      <c r="A1317" s="29" t="s">
        <v>193</v>
      </c>
      <c r="B1317" s="30" t="str">
        <f t="shared" si="0"/>
        <v>PhilippinesSan Miguel</v>
      </c>
      <c r="C1317" s="29" t="s">
        <v>30</v>
      </c>
      <c r="D1317" s="30" t="s">
        <v>450</v>
      </c>
      <c r="E1317" s="120">
        <v>0.25161499999999998</v>
      </c>
      <c r="F1317" s="181">
        <v>5.1173853999999998E-2</v>
      </c>
      <c r="G1317" s="181">
        <v>0.100674389</v>
      </c>
      <c r="H1317" s="181">
        <v>0.1938995</v>
      </c>
      <c r="I1317" s="120">
        <v>0.30880200000000002</v>
      </c>
      <c r="J1317" s="28" t="s">
        <v>1649</v>
      </c>
      <c r="K1317" s="135" t="e">
        <f t="shared" ref="K1317:AB1317" si="1331">NA()</f>
        <v>#N/A</v>
      </c>
      <c r="L1317" s="135" t="e">
        <f t="shared" si="1331"/>
        <v>#N/A</v>
      </c>
      <c r="M1317" s="164" t="e">
        <f t="shared" si="1331"/>
        <v>#N/A</v>
      </c>
      <c r="N1317" s="164" t="e">
        <f t="shared" si="1331"/>
        <v>#N/A</v>
      </c>
      <c r="O1317" s="165" t="e">
        <f t="shared" si="1331"/>
        <v>#N/A</v>
      </c>
      <c r="P1317" s="135" t="e">
        <f t="shared" si="1331"/>
        <v>#N/A</v>
      </c>
      <c r="Q1317" s="164" t="e">
        <f t="shared" si="1331"/>
        <v>#N/A</v>
      </c>
      <c r="R1317" s="164" t="e">
        <f t="shared" si="1331"/>
        <v>#N/A</v>
      </c>
      <c r="S1317" s="164" t="e">
        <f t="shared" si="1331"/>
        <v>#N/A</v>
      </c>
      <c r="T1317" s="164" t="e">
        <f t="shared" si="1331"/>
        <v>#N/A</v>
      </c>
      <c r="U1317" s="164" t="e">
        <f t="shared" si="1331"/>
        <v>#N/A</v>
      </c>
      <c r="V1317" s="135" t="e">
        <f t="shared" si="1331"/>
        <v>#N/A</v>
      </c>
      <c r="W1317" s="135" t="e">
        <f t="shared" si="1331"/>
        <v>#N/A</v>
      </c>
      <c r="X1317" s="135" t="e">
        <f t="shared" si="1331"/>
        <v>#N/A</v>
      </c>
      <c r="Y1317" s="135" t="e">
        <f t="shared" si="1331"/>
        <v>#N/A</v>
      </c>
      <c r="Z1317" s="135" t="e">
        <f t="shared" si="1331"/>
        <v>#N/A</v>
      </c>
      <c r="AA1317" s="135" t="e">
        <f t="shared" si="1331"/>
        <v>#N/A</v>
      </c>
      <c r="AB1317" s="135" t="e">
        <f t="shared" si="1331"/>
        <v>#N/A</v>
      </c>
    </row>
    <row r="1318" spans="1:28" ht="15.5">
      <c r="A1318" s="29" t="s">
        <v>193</v>
      </c>
      <c r="B1318" s="30" t="str">
        <f t="shared" si="0"/>
        <v>PhilippinesSan Narciso</v>
      </c>
      <c r="C1318" s="29" t="s">
        <v>30</v>
      </c>
      <c r="D1318" s="30" t="s">
        <v>532</v>
      </c>
      <c r="E1318" s="120">
        <v>0.233738</v>
      </c>
      <c r="F1318" s="181">
        <v>5.5010999999999997E-2</v>
      </c>
      <c r="G1318" s="181">
        <v>0.10312284400000001</v>
      </c>
      <c r="H1318" s="181">
        <v>0.189661681</v>
      </c>
      <c r="I1318" s="120">
        <v>0.305502</v>
      </c>
      <c r="J1318" s="28" t="s">
        <v>1649</v>
      </c>
      <c r="K1318" s="135" t="e">
        <f t="shared" ref="K1318:AB1318" si="1332">NA()</f>
        <v>#N/A</v>
      </c>
      <c r="L1318" s="135" t="e">
        <f t="shared" si="1332"/>
        <v>#N/A</v>
      </c>
      <c r="M1318" s="164" t="e">
        <f t="shared" si="1332"/>
        <v>#N/A</v>
      </c>
      <c r="N1318" s="164" t="e">
        <f t="shared" si="1332"/>
        <v>#N/A</v>
      </c>
      <c r="O1318" s="165" t="e">
        <f t="shared" si="1332"/>
        <v>#N/A</v>
      </c>
      <c r="P1318" s="135" t="e">
        <f t="shared" si="1332"/>
        <v>#N/A</v>
      </c>
      <c r="Q1318" s="164" t="e">
        <f t="shared" si="1332"/>
        <v>#N/A</v>
      </c>
      <c r="R1318" s="164" t="e">
        <f t="shared" si="1332"/>
        <v>#N/A</v>
      </c>
      <c r="S1318" s="164" t="e">
        <f t="shared" si="1332"/>
        <v>#N/A</v>
      </c>
      <c r="T1318" s="164" t="e">
        <f t="shared" si="1332"/>
        <v>#N/A</v>
      </c>
      <c r="U1318" s="164" t="e">
        <f t="shared" si="1332"/>
        <v>#N/A</v>
      </c>
      <c r="V1318" s="135" t="e">
        <f t="shared" si="1332"/>
        <v>#N/A</v>
      </c>
      <c r="W1318" s="135" t="e">
        <f t="shared" si="1332"/>
        <v>#N/A</v>
      </c>
      <c r="X1318" s="135" t="e">
        <f t="shared" si="1332"/>
        <v>#N/A</v>
      </c>
      <c r="Y1318" s="135" t="e">
        <f t="shared" si="1332"/>
        <v>#N/A</v>
      </c>
      <c r="Z1318" s="135" t="e">
        <f t="shared" si="1332"/>
        <v>#N/A</v>
      </c>
      <c r="AA1318" s="135" t="e">
        <f t="shared" si="1332"/>
        <v>#N/A</v>
      </c>
      <c r="AB1318" s="135" t="e">
        <f t="shared" si="1332"/>
        <v>#N/A</v>
      </c>
    </row>
    <row r="1319" spans="1:28" ht="15.5">
      <c r="A1319" s="29" t="s">
        <v>193</v>
      </c>
      <c r="B1319" s="30" t="str">
        <f t="shared" si="0"/>
        <v>PhilippinesSan Nicolas</v>
      </c>
      <c r="C1319" s="29" t="s">
        <v>30</v>
      </c>
      <c r="D1319" s="30" t="s">
        <v>217</v>
      </c>
      <c r="E1319" s="120">
        <v>0.25975700000000002</v>
      </c>
      <c r="F1319" s="181">
        <v>4.5854407999999999E-2</v>
      </c>
      <c r="G1319" s="181">
        <v>9.1426210999999993E-2</v>
      </c>
      <c r="H1319" s="181">
        <v>0.183990087</v>
      </c>
      <c r="I1319" s="120">
        <v>0.319249</v>
      </c>
      <c r="J1319" s="28" t="s">
        <v>1649</v>
      </c>
      <c r="K1319" s="135" t="e">
        <f t="shared" ref="K1319:AB1319" si="1333">NA()</f>
        <v>#N/A</v>
      </c>
      <c r="L1319" s="135" t="e">
        <f t="shared" si="1333"/>
        <v>#N/A</v>
      </c>
      <c r="M1319" s="164" t="e">
        <f t="shared" si="1333"/>
        <v>#N/A</v>
      </c>
      <c r="N1319" s="164" t="e">
        <f t="shared" si="1333"/>
        <v>#N/A</v>
      </c>
      <c r="O1319" s="165" t="e">
        <f t="shared" si="1333"/>
        <v>#N/A</v>
      </c>
      <c r="P1319" s="135" t="e">
        <f t="shared" si="1333"/>
        <v>#N/A</v>
      </c>
      <c r="Q1319" s="164" t="e">
        <f t="shared" si="1333"/>
        <v>#N/A</v>
      </c>
      <c r="R1319" s="164" t="e">
        <f t="shared" si="1333"/>
        <v>#N/A</v>
      </c>
      <c r="S1319" s="164" t="e">
        <f t="shared" si="1333"/>
        <v>#N/A</v>
      </c>
      <c r="T1319" s="164" t="e">
        <f t="shared" si="1333"/>
        <v>#N/A</v>
      </c>
      <c r="U1319" s="164" t="e">
        <f t="shared" si="1333"/>
        <v>#N/A</v>
      </c>
      <c r="V1319" s="135" t="e">
        <f t="shared" si="1333"/>
        <v>#N/A</v>
      </c>
      <c r="W1319" s="135" t="e">
        <f t="shared" si="1333"/>
        <v>#N/A</v>
      </c>
      <c r="X1319" s="135" t="e">
        <f t="shared" si="1333"/>
        <v>#N/A</v>
      </c>
      <c r="Y1319" s="135" t="e">
        <f t="shared" si="1333"/>
        <v>#N/A</v>
      </c>
      <c r="Z1319" s="135" t="e">
        <f t="shared" si="1333"/>
        <v>#N/A</v>
      </c>
      <c r="AA1319" s="135" t="e">
        <f t="shared" si="1333"/>
        <v>#N/A</v>
      </c>
      <c r="AB1319" s="135" t="e">
        <f t="shared" si="1333"/>
        <v>#N/A</v>
      </c>
    </row>
    <row r="1320" spans="1:28" ht="15.5">
      <c r="A1320" s="29" t="s">
        <v>193</v>
      </c>
      <c r="B1320" s="30" t="str">
        <f t="shared" si="0"/>
        <v>PhilippinesSan Pablo</v>
      </c>
      <c r="C1320" s="29" t="s">
        <v>30</v>
      </c>
      <c r="D1320" s="30" t="s">
        <v>392</v>
      </c>
      <c r="E1320" s="120">
        <v>0.242979</v>
      </c>
      <c r="F1320" s="181">
        <v>5.1310934000000002E-2</v>
      </c>
      <c r="G1320" s="181">
        <v>0.10170907</v>
      </c>
      <c r="H1320" s="181">
        <v>0.19910662300000001</v>
      </c>
      <c r="I1320" s="120">
        <v>0.303535</v>
      </c>
      <c r="J1320" s="28" t="s">
        <v>1649</v>
      </c>
      <c r="K1320" s="135" t="e">
        <f t="shared" ref="K1320:AB1320" si="1334">NA()</f>
        <v>#N/A</v>
      </c>
      <c r="L1320" s="135" t="e">
        <f t="shared" si="1334"/>
        <v>#N/A</v>
      </c>
      <c r="M1320" s="164" t="e">
        <f t="shared" si="1334"/>
        <v>#N/A</v>
      </c>
      <c r="N1320" s="164" t="e">
        <f t="shared" si="1334"/>
        <v>#N/A</v>
      </c>
      <c r="O1320" s="165" t="e">
        <f t="shared" si="1334"/>
        <v>#N/A</v>
      </c>
      <c r="P1320" s="135" t="e">
        <f t="shared" si="1334"/>
        <v>#N/A</v>
      </c>
      <c r="Q1320" s="164" t="e">
        <f t="shared" si="1334"/>
        <v>#N/A</v>
      </c>
      <c r="R1320" s="164" t="e">
        <f t="shared" si="1334"/>
        <v>#N/A</v>
      </c>
      <c r="S1320" s="164" t="e">
        <f t="shared" si="1334"/>
        <v>#N/A</v>
      </c>
      <c r="T1320" s="164" t="e">
        <f t="shared" si="1334"/>
        <v>#N/A</v>
      </c>
      <c r="U1320" s="164" t="e">
        <f t="shared" si="1334"/>
        <v>#N/A</v>
      </c>
      <c r="V1320" s="135" t="e">
        <f t="shared" si="1334"/>
        <v>#N/A</v>
      </c>
      <c r="W1320" s="135" t="e">
        <f t="shared" si="1334"/>
        <v>#N/A</v>
      </c>
      <c r="X1320" s="135" t="e">
        <f t="shared" si="1334"/>
        <v>#N/A</v>
      </c>
      <c r="Y1320" s="135" t="e">
        <f t="shared" si="1334"/>
        <v>#N/A</v>
      </c>
      <c r="Z1320" s="135" t="e">
        <f t="shared" si="1334"/>
        <v>#N/A</v>
      </c>
      <c r="AA1320" s="135" t="e">
        <f t="shared" si="1334"/>
        <v>#N/A</v>
      </c>
      <c r="AB1320" s="135" t="e">
        <f t="shared" si="1334"/>
        <v>#N/A</v>
      </c>
    </row>
    <row r="1321" spans="1:28" ht="15.5">
      <c r="A1321" s="29" t="s">
        <v>193</v>
      </c>
      <c r="B1321" s="30" t="str">
        <f t="shared" si="0"/>
        <v>PhilippinesSan Pablo City</v>
      </c>
      <c r="C1321" s="29" t="s">
        <v>30</v>
      </c>
      <c r="D1321" s="30" t="s">
        <v>621</v>
      </c>
      <c r="E1321" s="120">
        <v>0.26504499999999998</v>
      </c>
      <c r="F1321" s="181">
        <v>4.5281657000000003E-2</v>
      </c>
      <c r="G1321" s="181">
        <v>9.1431514000000005E-2</v>
      </c>
      <c r="H1321" s="181">
        <v>0.185219568</v>
      </c>
      <c r="I1321" s="120">
        <v>0.31730599999999998</v>
      </c>
      <c r="J1321" s="28" t="s">
        <v>1649</v>
      </c>
      <c r="K1321" s="135" t="e">
        <f t="shared" ref="K1321:AB1321" si="1335">NA()</f>
        <v>#N/A</v>
      </c>
      <c r="L1321" s="135" t="e">
        <f t="shared" si="1335"/>
        <v>#N/A</v>
      </c>
      <c r="M1321" s="164" t="e">
        <f t="shared" si="1335"/>
        <v>#N/A</v>
      </c>
      <c r="N1321" s="164" t="e">
        <f t="shared" si="1335"/>
        <v>#N/A</v>
      </c>
      <c r="O1321" s="165" t="e">
        <f t="shared" si="1335"/>
        <v>#N/A</v>
      </c>
      <c r="P1321" s="135" t="e">
        <f t="shared" si="1335"/>
        <v>#N/A</v>
      </c>
      <c r="Q1321" s="164" t="e">
        <f t="shared" si="1335"/>
        <v>#N/A</v>
      </c>
      <c r="R1321" s="164" t="e">
        <f t="shared" si="1335"/>
        <v>#N/A</v>
      </c>
      <c r="S1321" s="164" t="e">
        <f t="shared" si="1335"/>
        <v>#N/A</v>
      </c>
      <c r="T1321" s="164" t="e">
        <f t="shared" si="1335"/>
        <v>#N/A</v>
      </c>
      <c r="U1321" s="164" t="e">
        <f t="shared" si="1335"/>
        <v>#N/A</v>
      </c>
      <c r="V1321" s="135" t="e">
        <f t="shared" si="1335"/>
        <v>#N/A</v>
      </c>
      <c r="W1321" s="135" t="e">
        <f t="shared" si="1335"/>
        <v>#N/A</v>
      </c>
      <c r="X1321" s="135" t="e">
        <f t="shared" si="1335"/>
        <v>#N/A</v>
      </c>
      <c r="Y1321" s="135" t="e">
        <f t="shared" si="1335"/>
        <v>#N/A</v>
      </c>
      <c r="Z1321" s="135" t="e">
        <f t="shared" si="1335"/>
        <v>#N/A</v>
      </c>
      <c r="AA1321" s="135" t="e">
        <f t="shared" si="1335"/>
        <v>#N/A</v>
      </c>
      <c r="AB1321" s="135" t="e">
        <f t="shared" si="1335"/>
        <v>#N/A</v>
      </c>
    </row>
    <row r="1322" spans="1:28" ht="15.5">
      <c r="A1322" s="29" t="s">
        <v>193</v>
      </c>
      <c r="B1322" s="30" t="str">
        <f t="shared" si="0"/>
        <v>PhilippinesSan Pascual</v>
      </c>
      <c r="C1322" s="29" t="s">
        <v>30</v>
      </c>
      <c r="D1322" s="30" t="s">
        <v>562</v>
      </c>
      <c r="E1322" s="120">
        <v>0.24484800000000001</v>
      </c>
      <c r="F1322" s="181">
        <v>5.4059839999999998E-2</v>
      </c>
      <c r="G1322" s="181">
        <v>0.103507645</v>
      </c>
      <c r="H1322" s="181">
        <v>0.18575710500000001</v>
      </c>
      <c r="I1322" s="120">
        <v>0.29616100000000001</v>
      </c>
      <c r="J1322" s="28" t="s">
        <v>1649</v>
      </c>
      <c r="K1322" s="135" t="e">
        <f t="shared" ref="K1322:AB1322" si="1336">NA()</f>
        <v>#N/A</v>
      </c>
      <c r="L1322" s="135" t="e">
        <f t="shared" si="1336"/>
        <v>#N/A</v>
      </c>
      <c r="M1322" s="164" t="e">
        <f t="shared" si="1336"/>
        <v>#N/A</v>
      </c>
      <c r="N1322" s="164" t="e">
        <f t="shared" si="1336"/>
        <v>#N/A</v>
      </c>
      <c r="O1322" s="165" t="e">
        <f t="shared" si="1336"/>
        <v>#N/A</v>
      </c>
      <c r="P1322" s="135" t="e">
        <f t="shared" si="1336"/>
        <v>#N/A</v>
      </c>
      <c r="Q1322" s="164" t="e">
        <f t="shared" si="1336"/>
        <v>#N/A</v>
      </c>
      <c r="R1322" s="164" t="e">
        <f t="shared" si="1336"/>
        <v>#N/A</v>
      </c>
      <c r="S1322" s="164" t="e">
        <f t="shared" si="1336"/>
        <v>#N/A</v>
      </c>
      <c r="T1322" s="164" t="e">
        <f t="shared" si="1336"/>
        <v>#N/A</v>
      </c>
      <c r="U1322" s="164" t="e">
        <f t="shared" si="1336"/>
        <v>#N/A</v>
      </c>
      <c r="V1322" s="135" t="e">
        <f t="shared" si="1336"/>
        <v>#N/A</v>
      </c>
      <c r="W1322" s="135" t="e">
        <f t="shared" si="1336"/>
        <v>#N/A</v>
      </c>
      <c r="X1322" s="135" t="e">
        <f t="shared" si="1336"/>
        <v>#N/A</v>
      </c>
      <c r="Y1322" s="135" t="e">
        <f t="shared" si="1336"/>
        <v>#N/A</v>
      </c>
      <c r="Z1322" s="135" t="e">
        <f t="shared" si="1336"/>
        <v>#N/A</v>
      </c>
      <c r="AA1322" s="135" t="e">
        <f t="shared" si="1336"/>
        <v>#N/A</v>
      </c>
      <c r="AB1322" s="135" t="e">
        <f t="shared" si="1336"/>
        <v>#N/A</v>
      </c>
    </row>
    <row r="1323" spans="1:28" ht="15.5">
      <c r="A1323" s="29" t="s">
        <v>193</v>
      </c>
      <c r="B1323" s="30" t="str">
        <f t="shared" si="0"/>
        <v>PhilippinesSan Policarpo</v>
      </c>
      <c r="C1323" s="29" t="s">
        <v>30</v>
      </c>
      <c r="D1323" s="30" t="s">
        <v>1015</v>
      </c>
      <c r="E1323" s="120">
        <v>0.207735</v>
      </c>
      <c r="F1323" s="181">
        <v>6.1278682000000001E-2</v>
      </c>
      <c r="G1323" s="181">
        <v>0.10362906</v>
      </c>
      <c r="H1323" s="181">
        <v>0.17764009</v>
      </c>
      <c r="I1323" s="120">
        <v>0.29236699999999999</v>
      </c>
      <c r="J1323" s="28" t="s">
        <v>1649</v>
      </c>
      <c r="K1323" s="135" t="e">
        <f t="shared" ref="K1323:AB1323" si="1337">NA()</f>
        <v>#N/A</v>
      </c>
      <c r="L1323" s="135" t="e">
        <f t="shared" si="1337"/>
        <v>#N/A</v>
      </c>
      <c r="M1323" s="164" t="e">
        <f t="shared" si="1337"/>
        <v>#N/A</v>
      </c>
      <c r="N1323" s="164" t="e">
        <f t="shared" si="1337"/>
        <v>#N/A</v>
      </c>
      <c r="O1323" s="165" t="e">
        <f t="shared" si="1337"/>
        <v>#N/A</v>
      </c>
      <c r="P1323" s="135" t="e">
        <f t="shared" si="1337"/>
        <v>#N/A</v>
      </c>
      <c r="Q1323" s="164" t="e">
        <f t="shared" si="1337"/>
        <v>#N/A</v>
      </c>
      <c r="R1323" s="164" t="e">
        <f t="shared" si="1337"/>
        <v>#N/A</v>
      </c>
      <c r="S1323" s="164" t="e">
        <f t="shared" si="1337"/>
        <v>#N/A</v>
      </c>
      <c r="T1323" s="164" t="e">
        <f t="shared" si="1337"/>
        <v>#N/A</v>
      </c>
      <c r="U1323" s="164" t="e">
        <f t="shared" si="1337"/>
        <v>#N/A</v>
      </c>
      <c r="V1323" s="135" t="e">
        <f t="shared" si="1337"/>
        <v>#N/A</v>
      </c>
      <c r="W1323" s="135" t="e">
        <f t="shared" si="1337"/>
        <v>#N/A</v>
      </c>
      <c r="X1323" s="135" t="e">
        <f t="shared" si="1337"/>
        <v>#N/A</v>
      </c>
      <c r="Y1323" s="135" t="e">
        <f t="shared" si="1337"/>
        <v>#N/A</v>
      </c>
      <c r="Z1323" s="135" t="e">
        <f t="shared" si="1337"/>
        <v>#N/A</v>
      </c>
      <c r="AA1323" s="135" t="e">
        <f t="shared" si="1337"/>
        <v>#N/A</v>
      </c>
      <c r="AB1323" s="135" t="e">
        <f t="shared" si="1337"/>
        <v>#N/A</v>
      </c>
    </row>
    <row r="1324" spans="1:28" ht="15.5">
      <c r="A1324" s="29" t="s">
        <v>193</v>
      </c>
      <c r="B1324" s="30" t="str">
        <f t="shared" si="0"/>
        <v>PhilippinesSan Quintin</v>
      </c>
      <c r="C1324" s="29" t="s">
        <v>30</v>
      </c>
      <c r="D1324" s="30" t="s">
        <v>313</v>
      </c>
      <c r="E1324" s="120">
        <v>0.241539</v>
      </c>
      <c r="F1324" s="181">
        <v>5.2158507999999999E-2</v>
      </c>
      <c r="G1324" s="181">
        <v>9.4547065E-2</v>
      </c>
      <c r="H1324" s="181">
        <v>0.17627595600000001</v>
      </c>
      <c r="I1324" s="120">
        <v>0.31242999999999999</v>
      </c>
      <c r="J1324" s="28" t="s">
        <v>1649</v>
      </c>
      <c r="K1324" s="135" t="e">
        <f t="shared" ref="K1324:AB1324" si="1338">NA()</f>
        <v>#N/A</v>
      </c>
      <c r="L1324" s="135" t="e">
        <f t="shared" si="1338"/>
        <v>#N/A</v>
      </c>
      <c r="M1324" s="164" t="e">
        <f t="shared" si="1338"/>
        <v>#N/A</v>
      </c>
      <c r="N1324" s="164" t="e">
        <f t="shared" si="1338"/>
        <v>#N/A</v>
      </c>
      <c r="O1324" s="165" t="e">
        <f t="shared" si="1338"/>
        <v>#N/A</v>
      </c>
      <c r="P1324" s="135" t="e">
        <f t="shared" si="1338"/>
        <v>#N/A</v>
      </c>
      <c r="Q1324" s="164" t="e">
        <f t="shared" si="1338"/>
        <v>#N/A</v>
      </c>
      <c r="R1324" s="164" t="e">
        <f t="shared" si="1338"/>
        <v>#N/A</v>
      </c>
      <c r="S1324" s="164" t="e">
        <f t="shared" si="1338"/>
        <v>#N/A</v>
      </c>
      <c r="T1324" s="164" t="e">
        <f t="shared" si="1338"/>
        <v>#N/A</v>
      </c>
      <c r="U1324" s="164" t="e">
        <f t="shared" si="1338"/>
        <v>#N/A</v>
      </c>
      <c r="V1324" s="135" t="e">
        <f t="shared" si="1338"/>
        <v>#N/A</v>
      </c>
      <c r="W1324" s="135" t="e">
        <f t="shared" si="1338"/>
        <v>#N/A</v>
      </c>
      <c r="X1324" s="135" t="e">
        <f t="shared" si="1338"/>
        <v>#N/A</v>
      </c>
      <c r="Y1324" s="135" t="e">
        <f t="shared" si="1338"/>
        <v>#N/A</v>
      </c>
      <c r="Z1324" s="135" t="e">
        <f t="shared" si="1338"/>
        <v>#N/A</v>
      </c>
      <c r="AA1324" s="135" t="e">
        <f t="shared" si="1338"/>
        <v>#N/A</v>
      </c>
      <c r="AB1324" s="135" t="e">
        <f t="shared" si="1338"/>
        <v>#N/A</v>
      </c>
    </row>
    <row r="1325" spans="1:28" ht="15.5">
      <c r="A1325" s="29" t="s">
        <v>193</v>
      </c>
      <c r="B1325" s="30" t="str">
        <f t="shared" si="0"/>
        <v>PhilippinesSan Rafael</v>
      </c>
      <c r="C1325" s="29" t="s">
        <v>30</v>
      </c>
      <c r="D1325" s="30" t="s">
        <v>451</v>
      </c>
      <c r="E1325" s="120">
        <v>0.26453599999999999</v>
      </c>
      <c r="F1325" s="181">
        <v>4.5535898999999998E-2</v>
      </c>
      <c r="G1325" s="181">
        <v>9.0703049999999993E-2</v>
      </c>
      <c r="H1325" s="181">
        <v>0.190471908</v>
      </c>
      <c r="I1325" s="120">
        <v>0.326378</v>
      </c>
      <c r="J1325" s="28" t="s">
        <v>1649</v>
      </c>
      <c r="K1325" s="135" t="e">
        <f t="shared" ref="K1325:AB1325" si="1339">NA()</f>
        <v>#N/A</v>
      </c>
      <c r="L1325" s="135" t="e">
        <f t="shared" si="1339"/>
        <v>#N/A</v>
      </c>
      <c r="M1325" s="164" t="e">
        <f t="shared" si="1339"/>
        <v>#N/A</v>
      </c>
      <c r="N1325" s="164" t="e">
        <f t="shared" si="1339"/>
        <v>#N/A</v>
      </c>
      <c r="O1325" s="165" t="e">
        <f t="shared" si="1339"/>
        <v>#N/A</v>
      </c>
      <c r="P1325" s="135" t="e">
        <f t="shared" si="1339"/>
        <v>#N/A</v>
      </c>
      <c r="Q1325" s="164" t="e">
        <f t="shared" si="1339"/>
        <v>#N/A</v>
      </c>
      <c r="R1325" s="164" t="e">
        <f t="shared" si="1339"/>
        <v>#N/A</v>
      </c>
      <c r="S1325" s="164" t="e">
        <f t="shared" si="1339"/>
        <v>#N/A</v>
      </c>
      <c r="T1325" s="164" t="e">
        <f t="shared" si="1339"/>
        <v>#N/A</v>
      </c>
      <c r="U1325" s="164" t="e">
        <f t="shared" si="1339"/>
        <v>#N/A</v>
      </c>
      <c r="V1325" s="135" t="e">
        <f t="shared" si="1339"/>
        <v>#N/A</v>
      </c>
      <c r="W1325" s="135" t="e">
        <f t="shared" si="1339"/>
        <v>#N/A</v>
      </c>
      <c r="X1325" s="135" t="e">
        <f t="shared" si="1339"/>
        <v>#N/A</v>
      </c>
      <c r="Y1325" s="135" t="e">
        <f t="shared" si="1339"/>
        <v>#N/A</v>
      </c>
      <c r="Z1325" s="135" t="e">
        <f t="shared" si="1339"/>
        <v>#N/A</v>
      </c>
      <c r="AA1325" s="135" t="e">
        <f t="shared" si="1339"/>
        <v>#N/A</v>
      </c>
      <c r="AB1325" s="135" t="e">
        <f t="shared" si="1339"/>
        <v>#N/A</v>
      </c>
    </row>
    <row r="1326" spans="1:28" ht="15.5">
      <c r="A1326" s="29" t="s">
        <v>193</v>
      </c>
      <c r="B1326" s="30" t="str">
        <f t="shared" si="0"/>
        <v>PhilippinesSan Remigio</v>
      </c>
      <c r="C1326" s="29" t="s">
        <v>30</v>
      </c>
      <c r="D1326" s="30" t="s">
        <v>822</v>
      </c>
      <c r="E1326" s="120">
        <v>0.22933899999999999</v>
      </c>
      <c r="F1326" s="181">
        <v>5.3289679999999999E-2</v>
      </c>
      <c r="G1326" s="181">
        <v>9.9975416999999997E-2</v>
      </c>
      <c r="H1326" s="181">
        <v>0.18371474500000001</v>
      </c>
      <c r="I1326" s="120">
        <v>0.30268600000000001</v>
      </c>
      <c r="J1326" s="28" t="s">
        <v>1649</v>
      </c>
      <c r="K1326" s="135" t="e">
        <f t="shared" ref="K1326:AB1326" si="1340">NA()</f>
        <v>#N/A</v>
      </c>
      <c r="L1326" s="135" t="e">
        <f t="shared" si="1340"/>
        <v>#N/A</v>
      </c>
      <c r="M1326" s="164" t="e">
        <f t="shared" si="1340"/>
        <v>#N/A</v>
      </c>
      <c r="N1326" s="164" t="e">
        <f t="shared" si="1340"/>
        <v>#N/A</v>
      </c>
      <c r="O1326" s="165" t="e">
        <f t="shared" si="1340"/>
        <v>#N/A</v>
      </c>
      <c r="P1326" s="135" t="e">
        <f t="shared" si="1340"/>
        <v>#N/A</v>
      </c>
      <c r="Q1326" s="164" t="e">
        <f t="shared" si="1340"/>
        <v>#N/A</v>
      </c>
      <c r="R1326" s="164" t="e">
        <f t="shared" si="1340"/>
        <v>#N/A</v>
      </c>
      <c r="S1326" s="164" t="e">
        <f t="shared" si="1340"/>
        <v>#N/A</v>
      </c>
      <c r="T1326" s="164" t="e">
        <f t="shared" si="1340"/>
        <v>#N/A</v>
      </c>
      <c r="U1326" s="164" t="e">
        <f t="shared" si="1340"/>
        <v>#N/A</v>
      </c>
      <c r="V1326" s="135" t="e">
        <f t="shared" si="1340"/>
        <v>#N/A</v>
      </c>
      <c r="W1326" s="135" t="e">
        <f t="shared" si="1340"/>
        <v>#N/A</v>
      </c>
      <c r="X1326" s="135" t="e">
        <f t="shared" si="1340"/>
        <v>#N/A</v>
      </c>
      <c r="Y1326" s="135" t="e">
        <f t="shared" si="1340"/>
        <v>#N/A</v>
      </c>
      <c r="Z1326" s="135" t="e">
        <f t="shared" si="1340"/>
        <v>#N/A</v>
      </c>
      <c r="AA1326" s="135" t="e">
        <f t="shared" si="1340"/>
        <v>#N/A</v>
      </c>
      <c r="AB1326" s="135" t="e">
        <f t="shared" si="1340"/>
        <v>#N/A</v>
      </c>
    </row>
    <row r="1327" spans="1:28" ht="15.5">
      <c r="A1327" s="29" t="s">
        <v>193</v>
      </c>
      <c r="B1327" s="30" t="str">
        <f t="shared" si="0"/>
        <v>PhilippinesSan Ricardo</v>
      </c>
      <c r="C1327" s="29" t="s">
        <v>30</v>
      </c>
      <c r="D1327" s="30" t="s">
        <v>1117</v>
      </c>
      <c r="E1327" s="120">
        <v>0.227463</v>
      </c>
      <c r="F1327" s="181">
        <v>5.2792072000000002E-2</v>
      </c>
      <c r="G1327" s="181">
        <v>9.7103106999999994E-2</v>
      </c>
      <c r="H1327" s="181">
        <v>0.17267009699999999</v>
      </c>
      <c r="I1327" s="120">
        <v>0.31284499999999998</v>
      </c>
      <c r="J1327" s="28" t="s">
        <v>1649</v>
      </c>
      <c r="K1327" s="135" t="e">
        <f t="shared" ref="K1327:AB1327" si="1341">NA()</f>
        <v>#N/A</v>
      </c>
      <c r="L1327" s="135" t="e">
        <f t="shared" si="1341"/>
        <v>#N/A</v>
      </c>
      <c r="M1327" s="164" t="e">
        <f t="shared" si="1341"/>
        <v>#N/A</v>
      </c>
      <c r="N1327" s="164" t="e">
        <f t="shared" si="1341"/>
        <v>#N/A</v>
      </c>
      <c r="O1327" s="165" t="e">
        <f t="shared" si="1341"/>
        <v>#N/A</v>
      </c>
      <c r="P1327" s="135" t="e">
        <f t="shared" si="1341"/>
        <v>#N/A</v>
      </c>
      <c r="Q1327" s="164" t="e">
        <f t="shared" si="1341"/>
        <v>#N/A</v>
      </c>
      <c r="R1327" s="164" t="e">
        <f t="shared" si="1341"/>
        <v>#N/A</v>
      </c>
      <c r="S1327" s="164" t="e">
        <f t="shared" si="1341"/>
        <v>#N/A</v>
      </c>
      <c r="T1327" s="164" t="e">
        <f t="shared" si="1341"/>
        <v>#N/A</v>
      </c>
      <c r="U1327" s="164" t="e">
        <f t="shared" si="1341"/>
        <v>#N/A</v>
      </c>
      <c r="V1327" s="135" t="e">
        <f t="shared" si="1341"/>
        <v>#N/A</v>
      </c>
      <c r="W1327" s="135" t="e">
        <f t="shared" si="1341"/>
        <v>#N/A</v>
      </c>
      <c r="X1327" s="135" t="e">
        <f t="shared" si="1341"/>
        <v>#N/A</v>
      </c>
      <c r="Y1327" s="135" t="e">
        <f t="shared" si="1341"/>
        <v>#N/A</v>
      </c>
      <c r="Z1327" s="135" t="e">
        <f t="shared" si="1341"/>
        <v>#N/A</v>
      </c>
      <c r="AA1327" s="135" t="e">
        <f t="shared" si="1341"/>
        <v>#N/A</v>
      </c>
      <c r="AB1327" s="135" t="e">
        <f t="shared" si="1341"/>
        <v>#N/A</v>
      </c>
    </row>
    <row r="1328" spans="1:28" ht="15.5">
      <c r="A1328" s="29" t="s">
        <v>193</v>
      </c>
      <c r="B1328" s="30" t="str">
        <f t="shared" si="0"/>
        <v>PhilippinesSan Roque</v>
      </c>
      <c r="C1328" s="29" t="s">
        <v>30</v>
      </c>
      <c r="D1328" s="30" t="s">
        <v>1075</v>
      </c>
      <c r="E1328" s="120">
        <v>0.24623900000000001</v>
      </c>
      <c r="F1328" s="181">
        <v>5.8894702E-2</v>
      </c>
      <c r="G1328" s="181">
        <v>0.12069980399999999</v>
      </c>
      <c r="H1328" s="181">
        <v>0.23037933299999999</v>
      </c>
      <c r="I1328" s="120">
        <v>0.280837</v>
      </c>
      <c r="J1328" s="28" t="s">
        <v>1649</v>
      </c>
      <c r="K1328" s="135" t="e">
        <f t="shared" ref="K1328:AB1328" si="1342">NA()</f>
        <v>#N/A</v>
      </c>
      <c r="L1328" s="135" t="e">
        <f t="shared" si="1342"/>
        <v>#N/A</v>
      </c>
      <c r="M1328" s="164" t="e">
        <f t="shared" si="1342"/>
        <v>#N/A</v>
      </c>
      <c r="N1328" s="164" t="e">
        <f t="shared" si="1342"/>
        <v>#N/A</v>
      </c>
      <c r="O1328" s="165" t="e">
        <f t="shared" si="1342"/>
        <v>#N/A</v>
      </c>
      <c r="P1328" s="135" t="e">
        <f t="shared" si="1342"/>
        <v>#N/A</v>
      </c>
      <c r="Q1328" s="164" t="e">
        <f t="shared" si="1342"/>
        <v>#N/A</v>
      </c>
      <c r="R1328" s="164" t="e">
        <f t="shared" si="1342"/>
        <v>#N/A</v>
      </c>
      <c r="S1328" s="164" t="e">
        <f t="shared" si="1342"/>
        <v>#N/A</v>
      </c>
      <c r="T1328" s="164" t="e">
        <f t="shared" si="1342"/>
        <v>#N/A</v>
      </c>
      <c r="U1328" s="164" t="e">
        <f t="shared" si="1342"/>
        <v>#N/A</v>
      </c>
      <c r="V1328" s="135" t="e">
        <f t="shared" si="1342"/>
        <v>#N/A</v>
      </c>
      <c r="W1328" s="135" t="e">
        <f t="shared" si="1342"/>
        <v>#N/A</v>
      </c>
      <c r="X1328" s="135" t="e">
        <f t="shared" si="1342"/>
        <v>#N/A</v>
      </c>
      <c r="Y1328" s="135" t="e">
        <f t="shared" si="1342"/>
        <v>#N/A</v>
      </c>
      <c r="Z1328" s="135" t="e">
        <f t="shared" si="1342"/>
        <v>#N/A</v>
      </c>
      <c r="AA1328" s="135" t="e">
        <f t="shared" si="1342"/>
        <v>#N/A</v>
      </c>
      <c r="AB1328" s="135" t="e">
        <f t="shared" si="1342"/>
        <v>#N/A</v>
      </c>
    </row>
    <row r="1329" spans="1:28" ht="15.5">
      <c r="A1329" s="29" t="s">
        <v>193</v>
      </c>
      <c r="B1329" s="30" t="str">
        <f t="shared" si="0"/>
        <v>PhilippinesSan Sebastian</v>
      </c>
      <c r="C1329" s="29" t="s">
        <v>30</v>
      </c>
      <c r="D1329" s="30" t="s">
        <v>1093</v>
      </c>
      <c r="E1329" s="120">
        <v>0.22278800000000001</v>
      </c>
      <c r="F1329" s="181">
        <v>6.143726E-2</v>
      </c>
      <c r="G1329" s="181">
        <v>0.116668735</v>
      </c>
      <c r="H1329" s="181">
        <v>0.20069504799999999</v>
      </c>
      <c r="I1329" s="120">
        <v>0.28770000000000001</v>
      </c>
      <c r="J1329" s="28" t="s">
        <v>1649</v>
      </c>
      <c r="K1329" s="135" t="e">
        <f t="shared" ref="K1329:AB1329" si="1343">NA()</f>
        <v>#N/A</v>
      </c>
      <c r="L1329" s="135" t="e">
        <f t="shared" si="1343"/>
        <v>#N/A</v>
      </c>
      <c r="M1329" s="164" t="e">
        <f t="shared" si="1343"/>
        <v>#N/A</v>
      </c>
      <c r="N1329" s="164" t="e">
        <f t="shared" si="1343"/>
        <v>#N/A</v>
      </c>
      <c r="O1329" s="165" t="e">
        <f t="shared" si="1343"/>
        <v>#N/A</v>
      </c>
      <c r="P1329" s="135" t="e">
        <f t="shared" si="1343"/>
        <v>#N/A</v>
      </c>
      <c r="Q1329" s="164" t="e">
        <f t="shared" si="1343"/>
        <v>#N/A</v>
      </c>
      <c r="R1329" s="164" t="e">
        <f t="shared" si="1343"/>
        <v>#N/A</v>
      </c>
      <c r="S1329" s="164" t="e">
        <f t="shared" si="1343"/>
        <v>#N/A</v>
      </c>
      <c r="T1329" s="164" t="e">
        <f t="shared" si="1343"/>
        <v>#N/A</v>
      </c>
      <c r="U1329" s="164" t="e">
        <f t="shared" si="1343"/>
        <v>#N/A</v>
      </c>
      <c r="V1329" s="135" t="e">
        <f t="shared" si="1343"/>
        <v>#N/A</v>
      </c>
      <c r="W1329" s="135" t="e">
        <f t="shared" si="1343"/>
        <v>#N/A</v>
      </c>
      <c r="X1329" s="135" t="e">
        <f t="shared" si="1343"/>
        <v>#N/A</v>
      </c>
      <c r="Y1329" s="135" t="e">
        <f t="shared" si="1343"/>
        <v>#N/A</v>
      </c>
      <c r="Z1329" s="135" t="e">
        <f t="shared" si="1343"/>
        <v>#N/A</v>
      </c>
      <c r="AA1329" s="135" t="e">
        <f t="shared" si="1343"/>
        <v>#N/A</v>
      </c>
      <c r="AB1329" s="135" t="e">
        <f t="shared" si="1343"/>
        <v>#N/A</v>
      </c>
    </row>
    <row r="1330" spans="1:28" ht="15.5">
      <c r="A1330" s="29" t="s">
        <v>193</v>
      </c>
      <c r="B1330" s="30" t="str">
        <f t="shared" si="0"/>
        <v>PhilippinesSan Simon</v>
      </c>
      <c r="C1330" s="29" t="s">
        <v>30</v>
      </c>
      <c r="D1330" s="30" t="s">
        <v>499</v>
      </c>
      <c r="E1330" s="120">
        <v>0.26211499999999999</v>
      </c>
      <c r="F1330" s="181">
        <v>4.9569532999999999E-2</v>
      </c>
      <c r="G1330" s="181">
        <v>9.7710439999999996E-2</v>
      </c>
      <c r="H1330" s="181">
        <v>0.19624797899999999</v>
      </c>
      <c r="I1330" s="120">
        <v>0.31965500000000002</v>
      </c>
      <c r="J1330" s="28" t="s">
        <v>1649</v>
      </c>
      <c r="K1330" s="135" t="e">
        <f t="shared" ref="K1330:AB1330" si="1344">NA()</f>
        <v>#N/A</v>
      </c>
      <c r="L1330" s="135" t="e">
        <f t="shared" si="1344"/>
        <v>#N/A</v>
      </c>
      <c r="M1330" s="164" t="e">
        <f t="shared" si="1344"/>
        <v>#N/A</v>
      </c>
      <c r="N1330" s="164" t="e">
        <f t="shared" si="1344"/>
        <v>#N/A</v>
      </c>
      <c r="O1330" s="165" t="e">
        <f t="shared" si="1344"/>
        <v>#N/A</v>
      </c>
      <c r="P1330" s="135" t="e">
        <f t="shared" si="1344"/>
        <v>#N/A</v>
      </c>
      <c r="Q1330" s="164" t="e">
        <f t="shared" si="1344"/>
        <v>#N/A</v>
      </c>
      <c r="R1330" s="164" t="e">
        <f t="shared" si="1344"/>
        <v>#N/A</v>
      </c>
      <c r="S1330" s="164" t="e">
        <f t="shared" si="1344"/>
        <v>#N/A</v>
      </c>
      <c r="T1330" s="164" t="e">
        <f t="shared" si="1344"/>
        <v>#N/A</v>
      </c>
      <c r="U1330" s="164" t="e">
        <f t="shared" si="1344"/>
        <v>#N/A</v>
      </c>
      <c r="V1330" s="135" t="e">
        <f t="shared" si="1344"/>
        <v>#N/A</v>
      </c>
      <c r="W1330" s="135" t="e">
        <f t="shared" si="1344"/>
        <v>#N/A</v>
      </c>
      <c r="X1330" s="135" t="e">
        <f t="shared" si="1344"/>
        <v>#N/A</v>
      </c>
      <c r="Y1330" s="135" t="e">
        <f t="shared" si="1344"/>
        <v>#N/A</v>
      </c>
      <c r="Z1330" s="135" t="e">
        <f t="shared" si="1344"/>
        <v>#N/A</v>
      </c>
      <c r="AA1330" s="135" t="e">
        <f t="shared" si="1344"/>
        <v>#N/A</v>
      </c>
      <c r="AB1330" s="135" t="e">
        <f t="shared" si="1344"/>
        <v>#N/A</v>
      </c>
    </row>
    <row r="1331" spans="1:28" ht="15.5">
      <c r="A1331" s="29" t="s">
        <v>193</v>
      </c>
      <c r="B1331" s="30" t="str">
        <f t="shared" si="0"/>
        <v>PhilippinesSan Teodoro</v>
      </c>
      <c r="C1331" s="29" t="s">
        <v>30</v>
      </c>
      <c r="D1331" s="30" t="s">
        <v>1792</v>
      </c>
      <c r="E1331" s="120">
        <v>0.23514299999999999</v>
      </c>
      <c r="F1331" s="181">
        <v>5.4457104999999999E-2</v>
      </c>
      <c r="G1331" s="181">
        <v>9.9642538000000003E-2</v>
      </c>
      <c r="H1331" s="181">
        <v>0.17889857000000001</v>
      </c>
      <c r="I1331" s="120">
        <v>0.29021400000000003</v>
      </c>
      <c r="J1331" s="28" t="s">
        <v>1649</v>
      </c>
      <c r="K1331" s="135" t="e">
        <f t="shared" ref="K1331:AB1331" si="1345">NA()</f>
        <v>#N/A</v>
      </c>
      <c r="L1331" s="135" t="e">
        <f t="shared" si="1345"/>
        <v>#N/A</v>
      </c>
      <c r="M1331" s="164" t="e">
        <f t="shared" si="1345"/>
        <v>#N/A</v>
      </c>
      <c r="N1331" s="164" t="e">
        <f t="shared" si="1345"/>
        <v>#N/A</v>
      </c>
      <c r="O1331" s="165" t="e">
        <f t="shared" si="1345"/>
        <v>#N/A</v>
      </c>
      <c r="P1331" s="135" t="e">
        <f t="shared" si="1345"/>
        <v>#N/A</v>
      </c>
      <c r="Q1331" s="164" t="e">
        <f t="shared" si="1345"/>
        <v>#N/A</v>
      </c>
      <c r="R1331" s="164" t="e">
        <f t="shared" si="1345"/>
        <v>#N/A</v>
      </c>
      <c r="S1331" s="164" t="e">
        <f t="shared" si="1345"/>
        <v>#N/A</v>
      </c>
      <c r="T1331" s="164" t="e">
        <f t="shared" si="1345"/>
        <v>#N/A</v>
      </c>
      <c r="U1331" s="164" t="e">
        <f t="shared" si="1345"/>
        <v>#N/A</v>
      </c>
      <c r="V1331" s="135" t="e">
        <f t="shared" si="1345"/>
        <v>#N/A</v>
      </c>
      <c r="W1331" s="135" t="e">
        <f t="shared" si="1345"/>
        <v>#N/A</v>
      </c>
      <c r="X1331" s="135" t="e">
        <f t="shared" si="1345"/>
        <v>#N/A</v>
      </c>
      <c r="Y1331" s="135" t="e">
        <f t="shared" si="1345"/>
        <v>#N/A</v>
      </c>
      <c r="Z1331" s="135" t="e">
        <f t="shared" si="1345"/>
        <v>#N/A</v>
      </c>
      <c r="AA1331" s="135" t="e">
        <f t="shared" si="1345"/>
        <v>#N/A</v>
      </c>
      <c r="AB1331" s="135" t="e">
        <f t="shared" si="1345"/>
        <v>#N/A</v>
      </c>
    </row>
    <row r="1332" spans="1:28" ht="15.5">
      <c r="A1332" s="29" t="s">
        <v>193</v>
      </c>
      <c r="B1332" s="30" t="str">
        <f t="shared" si="0"/>
        <v>PhilippinesSan Vicente</v>
      </c>
      <c r="C1332" s="29" t="s">
        <v>30</v>
      </c>
      <c r="D1332" s="30" t="s">
        <v>242</v>
      </c>
      <c r="E1332" s="120">
        <v>0.23985400000000001</v>
      </c>
      <c r="F1332" s="181">
        <v>5.4625493999999997E-2</v>
      </c>
      <c r="G1332" s="181">
        <v>0.102856592</v>
      </c>
      <c r="H1332" s="181">
        <v>0.18815269400000001</v>
      </c>
      <c r="I1332" s="120">
        <v>0.303927</v>
      </c>
      <c r="J1332" s="28" t="s">
        <v>1649</v>
      </c>
      <c r="K1332" s="135" t="e">
        <f t="shared" ref="K1332:AB1332" si="1346">NA()</f>
        <v>#N/A</v>
      </c>
      <c r="L1332" s="135" t="e">
        <f t="shared" si="1346"/>
        <v>#N/A</v>
      </c>
      <c r="M1332" s="164" t="e">
        <f t="shared" si="1346"/>
        <v>#N/A</v>
      </c>
      <c r="N1332" s="164" t="e">
        <f t="shared" si="1346"/>
        <v>#N/A</v>
      </c>
      <c r="O1332" s="165" t="e">
        <f t="shared" si="1346"/>
        <v>#N/A</v>
      </c>
      <c r="P1332" s="135" t="e">
        <f t="shared" si="1346"/>
        <v>#N/A</v>
      </c>
      <c r="Q1332" s="164" t="e">
        <f t="shared" si="1346"/>
        <v>#N/A</v>
      </c>
      <c r="R1332" s="164" t="e">
        <f t="shared" si="1346"/>
        <v>#N/A</v>
      </c>
      <c r="S1332" s="164" t="e">
        <f t="shared" si="1346"/>
        <v>#N/A</v>
      </c>
      <c r="T1332" s="164" t="e">
        <f t="shared" si="1346"/>
        <v>#N/A</v>
      </c>
      <c r="U1332" s="164" t="e">
        <f t="shared" si="1346"/>
        <v>#N/A</v>
      </c>
      <c r="V1332" s="135" t="e">
        <f t="shared" si="1346"/>
        <v>#N/A</v>
      </c>
      <c r="W1332" s="135" t="e">
        <f t="shared" si="1346"/>
        <v>#N/A</v>
      </c>
      <c r="X1332" s="135" t="e">
        <f t="shared" si="1346"/>
        <v>#N/A</v>
      </c>
      <c r="Y1332" s="135" t="e">
        <f t="shared" si="1346"/>
        <v>#N/A</v>
      </c>
      <c r="Z1332" s="135" t="e">
        <f t="shared" si="1346"/>
        <v>#N/A</v>
      </c>
      <c r="AA1332" s="135" t="e">
        <f t="shared" si="1346"/>
        <v>#N/A</v>
      </c>
      <c r="AB1332" s="135" t="e">
        <f t="shared" si="1346"/>
        <v>#N/A</v>
      </c>
    </row>
    <row r="1333" spans="1:28" ht="15.5">
      <c r="A1333" s="29" t="s">
        <v>193</v>
      </c>
      <c r="B1333" s="30" t="str">
        <f t="shared" si="0"/>
        <v>PhilippinesSanchez-Mira</v>
      </c>
      <c r="C1333" s="29" t="s">
        <v>30</v>
      </c>
      <c r="D1333" s="30" t="s">
        <v>354</v>
      </c>
      <c r="E1333" s="120">
        <v>0.24591499999999999</v>
      </c>
      <c r="F1333" s="181">
        <v>4.5800905000000003E-2</v>
      </c>
      <c r="G1333" s="181">
        <v>9.1398068999999998E-2</v>
      </c>
      <c r="H1333" s="181">
        <v>0.17794710899999999</v>
      </c>
      <c r="I1333" s="120">
        <v>0.32545499999999999</v>
      </c>
      <c r="J1333" s="28" t="s">
        <v>1649</v>
      </c>
      <c r="K1333" s="135" t="e">
        <f t="shared" ref="K1333:AB1333" si="1347">NA()</f>
        <v>#N/A</v>
      </c>
      <c r="L1333" s="135" t="e">
        <f t="shared" si="1347"/>
        <v>#N/A</v>
      </c>
      <c r="M1333" s="164" t="e">
        <f t="shared" si="1347"/>
        <v>#N/A</v>
      </c>
      <c r="N1333" s="164" t="e">
        <f t="shared" si="1347"/>
        <v>#N/A</v>
      </c>
      <c r="O1333" s="165" t="e">
        <f t="shared" si="1347"/>
        <v>#N/A</v>
      </c>
      <c r="P1333" s="135" t="e">
        <f t="shared" si="1347"/>
        <v>#N/A</v>
      </c>
      <c r="Q1333" s="164" t="e">
        <f t="shared" si="1347"/>
        <v>#N/A</v>
      </c>
      <c r="R1333" s="164" t="e">
        <f t="shared" si="1347"/>
        <v>#N/A</v>
      </c>
      <c r="S1333" s="164" t="e">
        <f t="shared" si="1347"/>
        <v>#N/A</v>
      </c>
      <c r="T1333" s="164" t="e">
        <f t="shared" si="1347"/>
        <v>#N/A</v>
      </c>
      <c r="U1333" s="164" t="e">
        <f t="shared" si="1347"/>
        <v>#N/A</v>
      </c>
      <c r="V1333" s="135" t="e">
        <f t="shared" si="1347"/>
        <v>#N/A</v>
      </c>
      <c r="W1333" s="135" t="e">
        <f t="shared" si="1347"/>
        <v>#N/A</v>
      </c>
      <c r="X1333" s="135" t="e">
        <f t="shared" si="1347"/>
        <v>#N/A</v>
      </c>
      <c r="Y1333" s="135" t="e">
        <f t="shared" si="1347"/>
        <v>#N/A</v>
      </c>
      <c r="Z1333" s="135" t="e">
        <f t="shared" si="1347"/>
        <v>#N/A</v>
      </c>
      <c r="AA1333" s="135" t="e">
        <f t="shared" si="1347"/>
        <v>#N/A</v>
      </c>
      <c r="AB1333" s="135" t="e">
        <f t="shared" si="1347"/>
        <v>#N/A</v>
      </c>
    </row>
    <row r="1334" spans="1:28" ht="15.5">
      <c r="A1334" s="29" t="s">
        <v>193</v>
      </c>
      <c r="B1334" s="30" t="str">
        <f t="shared" si="0"/>
        <v>PhilippinesSanta</v>
      </c>
      <c r="C1334" s="29" t="s">
        <v>30</v>
      </c>
      <c r="D1334" s="30" t="s">
        <v>243</v>
      </c>
      <c r="E1334" s="120">
        <v>0.25384600000000002</v>
      </c>
      <c r="F1334" s="181">
        <v>4.0156454000000001E-2</v>
      </c>
      <c r="G1334" s="181">
        <v>8.0247717999999996E-2</v>
      </c>
      <c r="H1334" s="181">
        <v>0.174119948</v>
      </c>
      <c r="I1334" s="120">
        <v>0.33376800000000001</v>
      </c>
      <c r="J1334" s="28" t="s">
        <v>1649</v>
      </c>
      <c r="K1334" s="135" t="e">
        <f t="shared" ref="K1334:AB1334" si="1348">NA()</f>
        <v>#N/A</v>
      </c>
      <c r="L1334" s="135" t="e">
        <f t="shared" si="1348"/>
        <v>#N/A</v>
      </c>
      <c r="M1334" s="164" t="e">
        <f t="shared" si="1348"/>
        <v>#N/A</v>
      </c>
      <c r="N1334" s="164" t="e">
        <f t="shared" si="1348"/>
        <v>#N/A</v>
      </c>
      <c r="O1334" s="165" t="e">
        <f t="shared" si="1348"/>
        <v>#N/A</v>
      </c>
      <c r="P1334" s="135" t="e">
        <f t="shared" si="1348"/>
        <v>#N/A</v>
      </c>
      <c r="Q1334" s="164" t="e">
        <f t="shared" si="1348"/>
        <v>#N/A</v>
      </c>
      <c r="R1334" s="164" t="e">
        <f t="shared" si="1348"/>
        <v>#N/A</v>
      </c>
      <c r="S1334" s="164" t="e">
        <f t="shared" si="1348"/>
        <v>#N/A</v>
      </c>
      <c r="T1334" s="164" t="e">
        <f t="shared" si="1348"/>
        <v>#N/A</v>
      </c>
      <c r="U1334" s="164" t="e">
        <f t="shared" si="1348"/>
        <v>#N/A</v>
      </c>
      <c r="V1334" s="135" t="e">
        <f t="shared" si="1348"/>
        <v>#N/A</v>
      </c>
      <c r="W1334" s="135" t="e">
        <f t="shared" si="1348"/>
        <v>#N/A</v>
      </c>
      <c r="X1334" s="135" t="e">
        <f t="shared" si="1348"/>
        <v>#N/A</v>
      </c>
      <c r="Y1334" s="135" t="e">
        <f t="shared" si="1348"/>
        <v>#N/A</v>
      </c>
      <c r="Z1334" s="135" t="e">
        <f t="shared" si="1348"/>
        <v>#N/A</v>
      </c>
      <c r="AA1334" s="135" t="e">
        <f t="shared" si="1348"/>
        <v>#N/A</v>
      </c>
      <c r="AB1334" s="135" t="e">
        <f t="shared" si="1348"/>
        <v>#N/A</v>
      </c>
    </row>
    <row r="1335" spans="1:28" ht="15.5">
      <c r="A1335" s="29" t="s">
        <v>193</v>
      </c>
      <c r="B1335" s="30" t="str">
        <f t="shared" si="0"/>
        <v>PhilippinesSanta Ana</v>
      </c>
      <c r="C1335" s="29" t="s">
        <v>30</v>
      </c>
      <c r="D1335" s="30" t="s">
        <v>355</v>
      </c>
      <c r="E1335" s="120">
        <v>0.280223</v>
      </c>
      <c r="F1335" s="181">
        <v>4.5177394000000003E-2</v>
      </c>
      <c r="G1335" s="181">
        <v>9.4446739000000002E-2</v>
      </c>
      <c r="H1335" s="181">
        <v>0.19697499299999999</v>
      </c>
      <c r="I1335" s="120">
        <v>0.31509399999999999</v>
      </c>
      <c r="J1335" s="28" t="s">
        <v>1649</v>
      </c>
      <c r="K1335" s="135" t="e">
        <f t="shared" ref="K1335:AB1335" si="1349">NA()</f>
        <v>#N/A</v>
      </c>
      <c r="L1335" s="135" t="e">
        <f t="shared" si="1349"/>
        <v>#N/A</v>
      </c>
      <c r="M1335" s="164" t="e">
        <f t="shared" si="1349"/>
        <v>#N/A</v>
      </c>
      <c r="N1335" s="164" t="e">
        <f t="shared" si="1349"/>
        <v>#N/A</v>
      </c>
      <c r="O1335" s="165" t="e">
        <f t="shared" si="1349"/>
        <v>#N/A</v>
      </c>
      <c r="P1335" s="135" t="e">
        <f t="shared" si="1349"/>
        <v>#N/A</v>
      </c>
      <c r="Q1335" s="164" t="e">
        <f t="shared" si="1349"/>
        <v>#N/A</v>
      </c>
      <c r="R1335" s="164" t="e">
        <f t="shared" si="1349"/>
        <v>#N/A</v>
      </c>
      <c r="S1335" s="164" t="e">
        <f t="shared" si="1349"/>
        <v>#N/A</v>
      </c>
      <c r="T1335" s="164" t="e">
        <f t="shared" si="1349"/>
        <v>#N/A</v>
      </c>
      <c r="U1335" s="164" t="e">
        <f t="shared" si="1349"/>
        <v>#N/A</v>
      </c>
      <c r="V1335" s="135" t="e">
        <f t="shared" si="1349"/>
        <v>#N/A</v>
      </c>
      <c r="W1335" s="135" t="e">
        <f t="shared" si="1349"/>
        <v>#N/A</v>
      </c>
      <c r="X1335" s="135" t="e">
        <f t="shared" si="1349"/>
        <v>#N/A</v>
      </c>
      <c r="Y1335" s="135" t="e">
        <f t="shared" si="1349"/>
        <v>#N/A</v>
      </c>
      <c r="Z1335" s="135" t="e">
        <f t="shared" si="1349"/>
        <v>#N/A</v>
      </c>
      <c r="AA1335" s="135" t="e">
        <f t="shared" si="1349"/>
        <v>#N/A</v>
      </c>
      <c r="AB1335" s="135" t="e">
        <f t="shared" si="1349"/>
        <v>#N/A</v>
      </c>
    </row>
    <row r="1336" spans="1:28" ht="15.5">
      <c r="A1336" s="29" t="s">
        <v>193</v>
      </c>
      <c r="B1336" s="30" t="str">
        <f t="shared" si="0"/>
        <v>PhilippinesSanta Barbara</v>
      </c>
      <c r="C1336" s="29" t="s">
        <v>30</v>
      </c>
      <c r="D1336" s="30" t="s">
        <v>314</v>
      </c>
      <c r="E1336" s="120">
        <v>0.248117</v>
      </c>
      <c r="F1336" s="181">
        <v>4.9631926E-2</v>
      </c>
      <c r="G1336" s="181">
        <v>9.6001461999999996E-2</v>
      </c>
      <c r="H1336" s="181">
        <v>0.18570313699999999</v>
      </c>
      <c r="I1336" s="120">
        <v>0.31657800000000003</v>
      </c>
      <c r="J1336" s="28" t="s">
        <v>1649</v>
      </c>
      <c r="K1336" s="135" t="e">
        <f t="shared" ref="K1336:AB1336" si="1350">NA()</f>
        <v>#N/A</v>
      </c>
      <c r="L1336" s="135" t="e">
        <f t="shared" si="1350"/>
        <v>#N/A</v>
      </c>
      <c r="M1336" s="164" t="e">
        <f t="shared" si="1350"/>
        <v>#N/A</v>
      </c>
      <c r="N1336" s="164" t="e">
        <f t="shared" si="1350"/>
        <v>#N/A</v>
      </c>
      <c r="O1336" s="165" t="e">
        <f t="shared" si="1350"/>
        <v>#N/A</v>
      </c>
      <c r="P1336" s="135" t="e">
        <f t="shared" si="1350"/>
        <v>#N/A</v>
      </c>
      <c r="Q1336" s="164" t="e">
        <f t="shared" si="1350"/>
        <v>#N/A</v>
      </c>
      <c r="R1336" s="164" t="e">
        <f t="shared" si="1350"/>
        <v>#N/A</v>
      </c>
      <c r="S1336" s="164" t="e">
        <f t="shared" si="1350"/>
        <v>#N/A</v>
      </c>
      <c r="T1336" s="164" t="e">
        <f t="shared" si="1350"/>
        <v>#N/A</v>
      </c>
      <c r="U1336" s="164" t="e">
        <f t="shared" si="1350"/>
        <v>#N/A</v>
      </c>
      <c r="V1336" s="135" t="e">
        <f t="shared" si="1350"/>
        <v>#N/A</v>
      </c>
      <c r="W1336" s="135" t="e">
        <f t="shared" si="1350"/>
        <v>#N/A</v>
      </c>
      <c r="X1336" s="135" t="e">
        <f t="shared" si="1350"/>
        <v>#N/A</v>
      </c>
      <c r="Y1336" s="135" t="e">
        <f t="shared" si="1350"/>
        <v>#N/A</v>
      </c>
      <c r="Z1336" s="135" t="e">
        <f t="shared" si="1350"/>
        <v>#N/A</v>
      </c>
      <c r="AA1336" s="135" t="e">
        <f t="shared" si="1350"/>
        <v>#N/A</v>
      </c>
      <c r="AB1336" s="135" t="e">
        <f t="shared" si="1350"/>
        <v>#N/A</v>
      </c>
    </row>
    <row r="1337" spans="1:28" ht="15.5">
      <c r="A1337" s="29" t="s">
        <v>193</v>
      </c>
      <c r="B1337" s="30" t="str">
        <f t="shared" si="0"/>
        <v>PhilippinesSanta Catalina</v>
      </c>
      <c r="C1337" s="29" t="s">
        <v>30</v>
      </c>
      <c r="D1337" s="30" t="s">
        <v>244</v>
      </c>
      <c r="E1337" s="120">
        <v>0.23147999999999999</v>
      </c>
      <c r="F1337" s="181">
        <v>5.4458701999999998E-2</v>
      </c>
      <c r="G1337" s="181">
        <v>0.10145929300000001</v>
      </c>
      <c r="H1337" s="181">
        <v>0.18389984500000001</v>
      </c>
      <c r="I1337" s="120">
        <v>0.302093</v>
      </c>
      <c r="J1337" s="28" t="s">
        <v>1649</v>
      </c>
      <c r="K1337" s="135" t="e">
        <f t="shared" ref="K1337:AB1337" si="1351">NA()</f>
        <v>#N/A</v>
      </c>
      <c r="L1337" s="135" t="e">
        <f t="shared" si="1351"/>
        <v>#N/A</v>
      </c>
      <c r="M1337" s="164" t="e">
        <f t="shared" si="1351"/>
        <v>#N/A</v>
      </c>
      <c r="N1337" s="164" t="e">
        <f t="shared" si="1351"/>
        <v>#N/A</v>
      </c>
      <c r="O1337" s="165" t="e">
        <f t="shared" si="1351"/>
        <v>#N/A</v>
      </c>
      <c r="P1337" s="135" t="e">
        <f t="shared" si="1351"/>
        <v>#N/A</v>
      </c>
      <c r="Q1337" s="164" t="e">
        <f t="shared" si="1351"/>
        <v>#N/A</v>
      </c>
      <c r="R1337" s="164" t="e">
        <f t="shared" si="1351"/>
        <v>#N/A</v>
      </c>
      <c r="S1337" s="164" t="e">
        <f t="shared" si="1351"/>
        <v>#N/A</v>
      </c>
      <c r="T1337" s="164" t="e">
        <f t="shared" si="1351"/>
        <v>#N/A</v>
      </c>
      <c r="U1337" s="164" t="e">
        <f t="shared" si="1351"/>
        <v>#N/A</v>
      </c>
      <c r="V1337" s="135" t="e">
        <f t="shared" si="1351"/>
        <v>#N/A</v>
      </c>
      <c r="W1337" s="135" t="e">
        <f t="shared" si="1351"/>
        <v>#N/A</v>
      </c>
      <c r="X1337" s="135" t="e">
        <f t="shared" si="1351"/>
        <v>#N/A</v>
      </c>
      <c r="Y1337" s="135" t="e">
        <f t="shared" si="1351"/>
        <v>#N/A</v>
      </c>
      <c r="Z1337" s="135" t="e">
        <f t="shared" si="1351"/>
        <v>#N/A</v>
      </c>
      <c r="AA1337" s="135" t="e">
        <f t="shared" si="1351"/>
        <v>#N/A</v>
      </c>
      <c r="AB1337" s="135" t="e">
        <f t="shared" si="1351"/>
        <v>#N/A</v>
      </c>
    </row>
    <row r="1338" spans="1:28" ht="15.5">
      <c r="A1338" s="29" t="s">
        <v>193</v>
      </c>
      <c r="B1338" s="30" t="str">
        <f t="shared" si="0"/>
        <v>PhilippinesSanta Cruz</v>
      </c>
      <c r="C1338" s="29" t="s">
        <v>30</v>
      </c>
      <c r="D1338" s="30" t="s">
        <v>245</v>
      </c>
      <c r="E1338" s="120">
        <v>0.25400899999999998</v>
      </c>
      <c r="F1338" s="181">
        <v>4.7187242999999997E-2</v>
      </c>
      <c r="G1338" s="181">
        <v>9.3577070999999998E-2</v>
      </c>
      <c r="H1338" s="181">
        <v>0.187501054</v>
      </c>
      <c r="I1338" s="120">
        <v>0.32400600000000002</v>
      </c>
      <c r="J1338" s="28" t="s">
        <v>1649</v>
      </c>
      <c r="K1338" s="135" t="e">
        <f t="shared" ref="K1338:AB1338" si="1352">NA()</f>
        <v>#N/A</v>
      </c>
      <c r="L1338" s="135" t="e">
        <f t="shared" si="1352"/>
        <v>#N/A</v>
      </c>
      <c r="M1338" s="164" t="e">
        <f t="shared" si="1352"/>
        <v>#N/A</v>
      </c>
      <c r="N1338" s="164" t="e">
        <f t="shared" si="1352"/>
        <v>#N/A</v>
      </c>
      <c r="O1338" s="165" t="e">
        <f t="shared" si="1352"/>
        <v>#N/A</v>
      </c>
      <c r="P1338" s="135" t="e">
        <f t="shared" si="1352"/>
        <v>#N/A</v>
      </c>
      <c r="Q1338" s="164" t="e">
        <f t="shared" si="1352"/>
        <v>#N/A</v>
      </c>
      <c r="R1338" s="164" t="e">
        <f t="shared" si="1352"/>
        <v>#N/A</v>
      </c>
      <c r="S1338" s="164" t="e">
        <f t="shared" si="1352"/>
        <v>#N/A</v>
      </c>
      <c r="T1338" s="164" t="e">
        <f t="shared" si="1352"/>
        <v>#N/A</v>
      </c>
      <c r="U1338" s="164" t="e">
        <f t="shared" si="1352"/>
        <v>#N/A</v>
      </c>
      <c r="V1338" s="135" t="e">
        <f t="shared" si="1352"/>
        <v>#N/A</v>
      </c>
      <c r="W1338" s="135" t="e">
        <f t="shared" si="1352"/>
        <v>#N/A</v>
      </c>
      <c r="X1338" s="135" t="e">
        <f t="shared" si="1352"/>
        <v>#N/A</v>
      </c>
      <c r="Y1338" s="135" t="e">
        <f t="shared" si="1352"/>
        <v>#N/A</v>
      </c>
      <c r="Z1338" s="135" t="e">
        <f t="shared" si="1352"/>
        <v>#N/A</v>
      </c>
      <c r="AA1338" s="135" t="e">
        <f t="shared" si="1352"/>
        <v>#N/A</v>
      </c>
      <c r="AB1338" s="135" t="e">
        <f t="shared" si="1352"/>
        <v>#N/A</v>
      </c>
    </row>
    <row r="1339" spans="1:28" ht="15.5">
      <c r="A1339" s="29" t="s">
        <v>193</v>
      </c>
      <c r="B1339" s="30" t="str">
        <f t="shared" si="0"/>
        <v>PhilippinesSanta Cruz (Capital)</v>
      </c>
      <c r="C1339" s="29" t="s">
        <v>30</v>
      </c>
      <c r="D1339" s="30" t="s">
        <v>623</v>
      </c>
      <c r="E1339" s="120">
        <v>0.26123000000000002</v>
      </c>
      <c r="F1339" s="181">
        <v>4.5576294000000003E-2</v>
      </c>
      <c r="G1339" s="181">
        <v>9.1756302999999997E-2</v>
      </c>
      <c r="H1339" s="181">
        <v>0.18648867</v>
      </c>
      <c r="I1339" s="120">
        <v>0.323932</v>
      </c>
      <c r="J1339" s="28" t="s">
        <v>1649</v>
      </c>
      <c r="K1339" s="135" t="e">
        <f t="shared" ref="K1339:AB1339" si="1353">NA()</f>
        <v>#N/A</v>
      </c>
      <c r="L1339" s="135" t="e">
        <f t="shared" si="1353"/>
        <v>#N/A</v>
      </c>
      <c r="M1339" s="164" t="e">
        <f t="shared" si="1353"/>
        <v>#N/A</v>
      </c>
      <c r="N1339" s="164" t="e">
        <f t="shared" si="1353"/>
        <v>#N/A</v>
      </c>
      <c r="O1339" s="165" t="e">
        <f t="shared" si="1353"/>
        <v>#N/A</v>
      </c>
      <c r="P1339" s="135" t="e">
        <f t="shared" si="1353"/>
        <v>#N/A</v>
      </c>
      <c r="Q1339" s="164" t="e">
        <f t="shared" si="1353"/>
        <v>#N/A</v>
      </c>
      <c r="R1339" s="164" t="e">
        <f t="shared" si="1353"/>
        <v>#N/A</v>
      </c>
      <c r="S1339" s="164" t="e">
        <f t="shared" si="1353"/>
        <v>#N/A</v>
      </c>
      <c r="T1339" s="164" t="e">
        <f t="shared" si="1353"/>
        <v>#N/A</v>
      </c>
      <c r="U1339" s="164" t="e">
        <f t="shared" si="1353"/>
        <v>#N/A</v>
      </c>
      <c r="V1339" s="135" t="e">
        <f t="shared" si="1353"/>
        <v>#N/A</v>
      </c>
      <c r="W1339" s="135" t="e">
        <f t="shared" si="1353"/>
        <v>#N/A</v>
      </c>
      <c r="X1339" s="135" t="e">
        <f t="shared" si="1353"/>
        <v>#N/A</v>
      </c>
      <c r="Y1339" s="135" t="e">
        <f t="shared" si="1353"/>
        <v>#N/A</v>
      </c>
      <c r="Z1339" s="135" t="e">
        <f t="shared" si="1353"/>
        <v>#N/A</v>
      </c>
      <c r="AA1339" s="135" t="e">
        <f t="shared" si="1353"/>
        <v>#N/A</v>
      </c>
      <c r="AB1339" s="135" t="e">
        <f t="shared" si="1353"/>
        <v>#N/A</v>
      </c>
    </row>
    <row r="1340" spans="1:28" ht="15.5">
      <c r="A1340" s="29" t="s">
        <v>193</v>
      </c>
      <c r="B1340" s="30" t="str">
        <f t="shared" si="0"/>
        <v>PhilippinesSanta Elena</v>
      </c>
      <c r="C1340" s="29" t="s">
        <v>30</v>
      </c>
      <c r="D1340" s="30" t="s">
        <v>706</v>
      </c>
      <c r="E1340" s="120">
        <v>0.22975999999999999</v>
      </c>
      <c r="F1340" s="181">
        <v>5.8524984000000002E-2</v>
      </c>
      <c r="G1340" s="181">
        <v>0.10721816300000001</v>
      </c>
      <c r="H1340" s="181">
        <v>0.18312656299999999</v>
      </c>
      <c r="I1340" s="120">
        <v>0.28338200000000002</v>
      </c>
      <c r="J1340" s="28" t="s">
        <v>1649</v>
      </c>
      <c r="K1340" s="135" t="e">
        <f t="shared" ref="K1340:AB1340" si="1354">NA()</f>
        <v>#N/A</v>
      </c>
      <c r="L1340" s="135" t="e">
        <f t="shared" si="1354"/>
        <v>#N/A</v>
      </c>
      <c r="M1340" s="164" t="e">
        <f t="shared" si="1354"/>
        <v>#N/A</v>
      </c>
      <c r="N1340" s="164" t="e">
        <f t="shared" si="1354"/>
        <v>#N/A</v>
      </c>
      <c r="O1340" s="165" t="e">
        <f t="shared" si="1354"/>
        <v>#N/A</v>
      </c>
      <c r="P1340" s="135" t="e">
        <f t="shared" si="1354"/>
        <v>#N/A</v>
      </c>
      <c r="Q1340" s="164" t="e">
        <f t="shared" si="1354"/>
        <v>#N/A</v>
      </c>
      <c r="R1340" s="164" t="e">
        <f t="shared" si="1354"/>
        <v>#N/A</v>
      </c>
      <c r="S1340" s="164" t="e">
        <f t="shared" si="1354"/>
        <v>#N/A</v>
      </c>
      <c r="T1340" s="164" t="e">
        <f t="shared" si="1354"/>
        <v>#N/A</v>
      </c>
      <c r="U1340" s="164" t="e">
        <f t="shared" si="1354"/>
        <v>#N/A</v>
      </c>
      <c r="V1340" s="135" t="e">
        <f t="shared" si="1354"/>
        <v>#N/A</v>
      </c>
      <c r="W1340" s="135" t="e">
        <f t="shared" si="1354"/>
        <v>#N/A</v>
      </c>
      <c r="X1340" s="135" t="e">
        <f t="shared" si="1354"/>
        <v>#N/A</v>
      </c>
      <c r="Y1340" s="135" t="e">
        <f t="shared" si="1354"/>
        <v>#N/A</v>
      </c>
      <c r="Z1340" s="135" t="e">
        <f t="shared" si="1354"/>
        <v>#N/A</v>
      </c>
      <c r="AA1340" s="135" t="e">
        <f t="shared" si="1354"/>
        <v>#N/A</v>
      </c>
      <c r="AB1340" s="135" t="e">
        <f t="shared" si="1354"/>
        <v>#N/A</v>
      </c>
    </row>
    <row r="1341" spans="1:28" ht="15.5">
      <c r="A1341" s="29" t="s">
        <v>193</v>
      </c>
      <c r="B1341" s="30" t="str">
        <f t="shared" si="0"/>
        <v>PhilippinesSanta Fe</v>
      </c>
      <c r="C1341" s="29" t="s">
        <v>30</v>
      </c>
      <c r="D1341" s="30" t="s">
        <v>406</v>
      </c>
      <c r="E1341" s="120">
        <v>0.22845499999999999</v>
      </c>
      <c r="F1341" s="181">
        <v>6.0575504000000002E-2</v>
      </c>
      <c r="G1341" s="181">
        <v>0.10862026599999999</v>
      </c>
      <c r="H1341" s="181">
        <v>0.18632562699999999</v>
      </c>
      <c r="I1341" s="120">
        <v>0.28777700000000001</v>
      </c>
      <c r="J1341" s="28" t="s">
        <v>1649</v>
      </c>
      <c r="K1341" s="135" t="e">
        <f t="shared" ref="K1341:AB1341" si="1355">NA()</f>
        <v>#N/A</v>
      </c>
      <c r="L1341" s="135" t="e">
        <f t="shared" si="1355"/>
        <v>#N/A</v>
      </c>
      <c r="M1341" s="164" t="e">
        <f t="shared" si="1355"/>
        <v>#N/A</v>
      </c>
      <c r="N1341" s="164" t="e">
        <f t="shared" si="1355"/>
        <v>#N/A</v>
      </c>
      <c r="O1341" s="165" t="e">
        <f t="shared" si="1355"/>
        <v>#N/A</v>
      </c>
      <c r="P1341" s="135" t="e">
        <f t="shared" si="1355"/>
        <v>#N/A</v>
      </c>
      <c r="Q1341" s="164" t="e">
        <f t="shared" si="1355"/>
        <v>#N/A</v>
      </c>
      <c r="R1341" s="164" t="e">
        <f t="shared" si="1355"/>
        <v>#N/A</v>
      </c>
      <c r="S1341" s="164" t="e">
        <f t="shared" si="1355"/>
        <v>#N/A</v>
      </c>
      <c r="T1341" s="164" t="e">
        <f t="shared" si="1355"/>
        <v>#N/A</v>
      </c>
      <c r="U1341" s="164" t="e">
        <f t="shared" si="1355"/>
        <v>#N/A</v>
      </c>
      <c r="V1341" s="135" t="e">
        <f t="shared" si="1355"/>
        <v>#N/A</v>
      </c>
      <c r="W1341" s="135" t="e">
        <f t="shared" si="1355"/>
        <v>#N/A</v>
      </c>
      <c r="X1341" s="135" t="e">
        <f t="shared" si="1355"/>
        <v>#N/A</v>
      </c>
      <c r="Y1341" s="135" t="e">
        <f t="shared" si="1355"/>
        <v>#N/A</v>
      </c>
      <c r="Z1341" s="135" t="e">
        <f t="shared" si="1355"/>
        <v>#N/A</v>
      </c>
      <c r="AA1341" s="135" t="e">
        <f t="shared" si="1355"/>
        <v>#N/A</v>
      </c>
      <c r="AB1341" s="135" t="e">
        <f t="shared" si="1355"/>
        <v>#N/A</v>
      </c>
    </row>
    <row r="1342" spans="1:28" ht="15.5">
      <c r="A1342" s="29" t="s">
        <v>193</v>
      </c>
      <c r="B1342" s="30" t="str">
        <f t="shared" si="0"/>
        <v>PhilippinesSanta Ignacia</v>
      </c>
      <c r="C1342" s="29" t="s">
        <v>30</v>
      </c>
      <c r="D1342" s="30" t="s">
        <v>517</v>
      </c>
      <c r="E1342" s="120">
        <v>0.25228200000000001</v>
      </c>
      <c r="F1342" s="181">
        <v>4.6573268000000001E-2</v>
      </c>
      <c r="G1342" s="181">
        <v>8.9801843000000006E-2</v>
      </c>
      <c r="H1342" s="181">
        <v>0.17901468300000001</v>
      </c>
      <c r="I1342" s="120">
        <v>0.32487700000000003</v>
      </c>
      <c r="J1342" s="28" t="s">
        <v>1649</v>
      </c>
      <c r="K1342" s="135" t="e">
        <f t="shared" ref="K1342:AB1342" si="1356">NA()</f>
        <v>#N/A</v>
      </c>
      <c r="L1342" s="135" t="e">
        <f t="shared" si="1356"/>
        <v>#N/A</v>
      </c>
      <c r="M1342" s="164" t="e">
        <f t="shared" si="1356"/>
        <v>#N/A</v>
      </c>
      <c r="N1342" s="164" t="e">
        <f t="shared" si="1356"/>
        <v>#N/A</v>
      </c>
      <c r="O1342" s="165" t="e">
        <f t="shared" si="1356"/>
        <v>#N/A</v>
      </c>
      <c r="P1342" s="135" t="e">
        <f t="shared" si="1356"/>
        <v>#N/A</v>
      </c>
      <c r="Q1342" s="164" t="e">
        <f t="shared" si="1356"/>
        <v>#N/A</v>
      </c>
      <c r="R1342" s="164" t="e">
        <f t="shared" si="1356"/>
        <v>#N/A</v>
      </c>
      <c r="S1342" s="164" t="e">
        <f t="shared" si="1356"/>
        <v>#N/A</v>
      </c>
      <c r="T1342" s="164" t="e">
        <f t="shared" si="1356"/>
        <v>#N/A</v>
      </c>
      <c r="U1342" s="164" t="e">
        <f t="shared" si="1356"/>
        <v>#N/A</v>
      </c>
      <c r="V1342" s="135" t="e">
        <f t="shared" si="1356"/>
        <v>#N/A</v>
      </c>
      <c r="W1342" s="135" t="e">
        <f t="shared" si="1356"/>
        <v>#N/A</v>
      </c>
      <c r="X1342" s="135" t="e">
        <f t="shared" si="1356"/>
        <v>#N/A</v>
      </c>
      <c r="Y1342" s="135" t="e">
        <f t="shared" si="1356"/>
        <v>#N/A</v>
      </c>
      <c r="Z1342" s="135" t="e">
        <f t="shared" si="1356"/>
        <v>#N/A</v>
      </c>
      <c r="AA1342" s="135" t="e">
        <f t="shared" si="1356"/>
        <v>#N/A</v>
      </c>
      <c r="AB1342" s="135" t="e">
        <f t="shared" si="1356"/>
        <v>#N/A</v>
      </c>
    </row>
    <row r="1343" spans="1:28" ht="15.5">
      <c r="A1343" s="29" t="s">
        <v>193</v>
      </c>
      <c r="B1343" s="30" t="str">
        <f t="shared" si="0"/>
        <v>PhilippinesSanta Josefa</v>
      </c>
      <c r="C1343" s="29" t="s">
        <v>30</v>
      </c>
      <c r="D1343" s="30" t="s">
        <v>1710</v>
      </c>
      <c r="E1343" s="120">
        <v>0.24714700000000001</v>
      </c>
      <c r="F1343" s="181">
        <v>5.7615324000000002E-2</v>
      </c>
      <c r="G1343" s="181">
        <v>0.109020165</v>
      </c>
      <c r="H1343" s="181">
        <v>0.19791238</v>
      </c>
      <c r="I1343" s="120">
        <v>0.30551099999999998</v>
      </c>
      <c r="J1343" s="28" t="s">
        <v>1649</v>
      </c>
      <c r="K1343" s="135" t="e">
        <f t="shared" ref="K1343:AB1343" si="1357">NA()</f>
        <v>#N/A</v>
      </c>
      <c r="L1343" s="135" t="e">
        <f t="shared" si="1357"/>
        <v>#N/A</v>
      </c>
      <c r="M1343" s="164" t="e">
        <f t="shared" si="1357"/>
        <v>#N/A</v>
      </c>
      <c r="N1343" s="164" t="e">
        <f t="shared" si="1357"/>
        <v>#N/A</v>
      </c>
      <c r="O1343" s="165" t="e">
        <f t="shared" si="1357"/>
        <v>#N/A</v>
      </c>
      <c r="P1343" s="135" t="e">
        <f t="shared" si="1357"/>
        <v>#N/A</v>
      </c>
      <c r="Q1343" s="164" t="e">
        <f t="shared" si="1357"/>
        <v>#N/A</v>
      </c>
      <c r="R1343" s="164" t="e">
        <f t="shared" si="1357"/>
        <v>#N/A</v>
      </c>
      <c r="S1343" s="164" t="e">
        <f t="shared" si="1357"/>
        <v>#N/A</v>
      </c>
      <c r="T1343" s="164" t="e">
        <f t="shared" si="1357"/>
        <v>#N/A</v>
      </c>
      <c r="U1343" s="164" t="e">
        <f t="shared" si="1357"/>
        <v>#N/A</v>
      </c>
      <c r="V1343" s="135" t="e">
        <f t="shared" si="1357"/>
        <v>#N/A</v>
      </c>
      <c r="W1343" s="135" t="e">
        <f t="shared" si="1357"/>
        <v>#N/A</v>
      </c>
      <c r="X1343" s="135" t="e">
        <f t="shared" si="1357"/>
        <v>#N/A</v>
      </c>
      <c r="Y1343" s="135" t="e">
        <f t="shared" si="1357"/>
        <v>#N/A</v>
      </c>
      <c r="Z1343" s="135" t="e">
        <f t="shared" si="1357"/>
        <v>#N/A</v>
      </c>
      <c r="AA1343" s="135" t="e">
        <f t="shared" si="1357"/>
        <v>#N/A</v>
      </c>
      <c r="AB1343" s="135" t="e">
        <f t="shared" si="1357"/>
        <v>#N/A</v>
      </c>
    </row>
    <row r="1344" spans="1:28" ht="15.5">
      <c r="A1344" s="29" t="s">
        <v>193</v>
      </c>
      <c r="B1344" s="30" t="str">
        <f t="shared" si="0"/>
        <v>PhilippinesSanta Lucia</v>
      </c>
      <c r="C1344" s="29" t="s">
        <v>30</v>
      </c>
      <c r="D1344" s="30" t="s">
        <v>246</v>
      </c>
      <c r="E1344" s="120">
        <v>0.24376</v>
      </c>
      <c r="F1344" s="181">
        <v>4.8106448000000003E-2</v>
      </c>
      <c r="G1344" s="181">
        <v>9.2709235000000001E-2</v>
      </c>
      <c r="H1344" s="181">
        <v>0.17415951499999999</v>
      </c>
      <c r="I1344" s="120">
        <v>0.327179</v>
      </c>
      <c r="J1344" s="28" t="s">
        <v>1649</v>
      </c>
      <c r="K1344" s="135" t="e">
        <f t="shared" ref="K1344:AB1344" si="1358">NA()</f>
        <v>#N/A</v>
      </c>
      <c r="L1344" s="135" t="e">
        <f t="shared" si="1358"/>
        <v>#N/A</v>
      </c>
      <c r="M1344" s="164" t="e">
        <f t="shared" si="1358"/>
        <v>#N/A</v>
      </c>
      <c r="N1344" s="164" t="e">
        <f t="shared" si="1358"/>
        <v>#N/A</v>
      </c>
      <c r="O1344" s="165" t="e">
        <f t="shared" si="1358"/>
        <v>#N/A</v>
      </c>
      <c r="P1344" s="135" t="e">
        <f t="shared" si="1358"/>
        <v>#N/A</v>
      </c>
      <c r="Q1344" s="164" t="e">
        <f t="shared" si="1358"/>
        <v>#N/A</v>
      </c>
      <c r="R1344" s="164" t="e">
        <f t="shared" si="1358"/>
        <v>#N/A</v>
      </c>
      <c r="S1344" s="164" t="e">
        <f t="shared" si="1358"/>
        <v>#N/A</v>
      </c>
      <c r="T1344" s="164" t="e">
        <f t="shared" si="1358"/>
        <v>#N/A</v>
      </c>
      <c r="U1344" s="164" t="e">
        <f t="shared" si="1358"/>
        <v>#N/A</v>
      </c>
      <c r="V1344" s="135" t="e">
        <f t="shared" si="1358"/>
        <v>#N/A</v>
      </c>
      <c r="W1344" s="135" t="e">
        <f t="shared" si="1358"/>
        <v>#N/A</v>
      </c>
      <c r="X1344" s="135" t="e">
        <f t="shared" si="1358"/>
        <v>#N/A</v>
      </c>
      <c r="Y1344" s="135" t="e">
        <f t="shared" si="1358"/>
        <v>#N/A</v>
      </c>
      <c r="Z1344" s="135" t="e">
        <f t="shared" si="1358"/>
        <v>#N/A</v>
      </c>
      <c r="AA1344" s="135" t="e">
        <f t="shared" si="1358"/>
        <v>#N/A</v>
      </c>
      <c r="AB1344" s="135" t="e">
        <f t="shared" si="1358"/>
        <v>#N/A</v>
      </c>
    </row>
    <row r="1345" spans="1:28" ht="15.5">
      <c r="A1345" s="29" t="s">
        <v>193</v>
      </c>
      <c r="B1345" s="30" t="str">
        <f t="shared" si="0"/>
        <v>PhilippinesSanta Magdalena</v>
      </c>
      <c r="C1345" s="29" t="s">
        <v>30</v>
      </c>
      <c r="D1345" s="30" t="s">
        <v>788</v>
      </c>
      <c r="E1345" s="120">
        <v>0.214447</v>
      </c>
      <c r="F1345" s="181">
        <v>6.1550331999999999E-2</v>
      </c>
      <c r="G1345" s="181">
        <v>0.106837607</v>
      </c>
      <c r="H1345" s="181">
        <v>0.16868470999999999</v>
      </c>
      <c r="I1345" s="120">
        <v>0.28620600000000002</v>
      </c>
      <c r="J1345" s="28" t="s">
        <v>1649</v>
      </c>
      <c r="K1345" s="135" t="e">
        <f t="shared" ref="K1345:AB1345" si="1359">NA()</f>
        <v>#N/A</v>
      </c>
      <c r="L1345" s="135" t="e">
        <f t="shared" si="1359"/>
        <v>#N/A</v>
      </c>
      <c r="M1345" s="164" t="e">
        <f t="shared" si="1359"/>
        <v>#N/A</v>
      </c>
      <c r="N1345" s="164" t="e">
        <f t="shared" si="1359"/>
        <v>#N/A</v>
      </c>
      <c r="O1345" s="165" t="e">
        <f t="shared" si="1359"/>
        <v>#N/A</v>
      </c>
      <c r="P1345" s="135" t="e">
        <f t="shared" si="1359"/>
        <v>#N/A</v>
      </c>
      <c r="Q1345" s="164" t="e">
        <f t="shared" si="1359"/>
        <v>#N/A</v>
      </c>
      <c r="R1345" s="164" t="e">
        <f t="shared" si="1359"/>
        <v>#N/A</v>
      </c>
      <c r="S1345" s="164" t="e">
        <f t="shared" si="1359"/>
        <v>#N/A</v>
      </c>
      <c r="T1345" s="164" t="e">
        <f t="shared" si="1359"/>
        <v>#N/A</v>
      </c>
      <c r="U1345" s="164" t="e">
        <f t="shared" si="1359"/>
        <v>#N/A</v>
      </c>
      <c r="V1345" s="135" t="e">
        <f t="shared" si="1359"/>
        <v>#N/A</v>
      </c>
      <c r="W1345" s="135" t="e">
        <f t="shared" si="1359"/>
        <v>#N/A</v>
      </c>
      <c r="X1345" s="135" t="e">
        <f t="shared" si="1359"/>
        <v>#N/A</v>
      </c>
      <c r="Y1345" s="135" t="e">
        <f t="shared" si="1359"/>
        <v>#N/A</v>
      </c>
      <c r="Z1345" s="135" t="e">
        <f t="shared" si="1359"/>
        <v>#N/A</v>
      </c>
      <c r="AA1345" s="135" t="e">
        <f t="shared" si="1359"/>
        <v>#N/A</v>
      </c>
      <c r="AB1345" s="135" t="e">
        <f t="shared" si="1359"/>
        <v>#N/A</v>
      </c>
    </row>
    <row r="1346" spans="1:28" ht="15.5">
      <c r="A1346" s="29" t="s">
        <v>193</v>
      </c>
      <c r="B1346" s="30" t="str">
        <f t="shared" si="0"/>
        <v>PhilippinesSanta Marcela</v>
      </c>
      <c r="C1346" s="29" t="s">
        <v>30</v>
      </c>
      <c r="D1346" s="30" t="s">
        <v>1544</v>
      </c>
      <c r="E1346" s="120">
        <v>0.25857599999999997</v>
      </c>
      <c r="F1346" s="181">
        <v>4.7160802000000002E-2</v>
      </c>
      <c r="G1346" s="181">
        <v>9.2705501999999995E-2</v>
      </c>
      <c r="H1346" s="181">
        <v>0.19238962800000001</v>
      </c>
      <c r="I1346" s="120">
        <v>0.329905</v>
      </c>
      <c r="J1346" s="28" t="s">
        <v>1649</v>
      </c>
      <c r="K1346" s="135" t="e">
        <f t="shared" ref="K1346:AB1346" si="1360">NA()</f>
        <v>#N/A</v>
      </c>
      <c r="L1346" s="135" t="e">
        <f t="shared" si="1360"/>
        <v>#N/A</v>
      </c>
      <c r="M1346" s="164" t="e">
        <f t="shared" si="1360"/>
        <v>#N/A</v>
      </c>
      <c r="N1346" s="164" t="e">
        <f t="shared" si="1360"/>
        <v>#N/A</v>
      </c>
      <c r="O1346" s="165" t="e">
        <f t="shared" si="1360"/>
        <v>#N/A</v>
      </c>
      <c r="P1346" s="135" t="e">
        <f t="shared" si="1360"/>
        <v>#N/A</v>
      </c>
      <c r="Q1346" s="164" t="e">
        <f t="shared" si="1360"/>
        <v>#N/A</v>
      </c>
      <c r="R1346" s="164" t="e">
        <f t="shared" si="1360"/>
        <v>#N/A</v>
      </c>
      <c r="S1346" s="164" t="e">
        <f t="shared" si="1360"/>
        <v>#N/A</v>
      </c>
      <c r="T1346" s="164" t="e">
        <f t="shared" si="1360"/>
        <v>#N/A</v>
      </c>
      <c r="U1346" s="164" t="e">
        <f t="shared" si="1360"/>
        <v>#N/A</v>
      </c>
      <c r="V1346" s="135" t="e">
        <f t="shared" si="1360"/>
        <v>#N/A</v>
      </c>
      <c r="W1346" s="135" t="e">
        <f t="shared" si="1360"/>
        <v>#N/A</v>
      </c>
      <c r="X1346" s="135" t="e">
        <f t="shared" si="1360"/>
        <v>#N/A</v>
      </c>
      <c r="Y1346" s="135" t="e">
        <f t="shared" si="1360"/>
        <v>#N/A</v>
      </c>
      <c r="Z1346" s="135" t="e">
        <f t="shared" si="1360"/>
        <v>#N/A</v>
      </c>
      <c r="AA1346" s="135" t="e">
        <f t="shared" si="1360"/>
        <v>#N/A</v>
      </c>
      <c r="AB1346" s="135" t="e">
        <f t="shared" si="1360"/>
        <v>#N/A</v>
      </c>
    </row>
    <row r="1347" spans="1:28" ht="15.5">
      <c r="A1347" s="29" t="s">
        <v>193</v>
      </c>
      <c r="B1347" s="30" t="str">
        <f t="shared" si="0"/>
        <v>PhilippinesSanta Margarita</v>
      </c>
      <c r="C1347" s="29" t="s">
        <v>30</v>
      </c>
      <c r="D1347" s="30" t="s">
        <v>1094</v>
      </c>
      <c r="E1347" s="120">
        <v>0.23250299999999999</v>
      </c>
      <c r="F1347" s="181">
        <v>6.1143161000000001E-2</v>
      </c>
      <c r="G1347" s="181">
        <v>0.115530591</v>
      </c>
      <c r="H1347" s="181">
        <v>0.20179899800000001</v>
      </c>
      <c r="I1347" s="120">
        <v>0.289244</v>
      </c>
      <c r="J1347" s="28" t="s">
        <v>1649</v>
      </c>
      <c r="K1347" s="135" t="e">
        <f t="shared" ref="K1347:AB1347" si="1361">NA()</f>
        <v>#N/A</v>
      </c>
      <c r="L1347" s="135" t="e">
        <f t="shared" si="1361"/>
        <v>#N/A</v>
      </c>
      <c r="M1347" s="164" t="e">
        <f t="shared" si="1361"/>
        <v>#N/A</v>
      </c>
      <c r="N1347" s="164" t="e">
        <f t="shared" si="1361"/>
        <v>#N/A</v>
      </c>
      <c r="O1347" s="165" t="e">
        <f t="shared" si="1361"/>
        <v>#N/A</v>
      </c>
      <c r="P1347" s="135" t="e">
        <f t="shared" si="1361"/>
        <v>#N/A</v>
      </c>
      <c r="Q1347" s="164" t="e">
        <f t="shared" si="1361"/>
        <v>#N/A</v>
      </c>
      <c r="R1347" s="164" t="e">
        <f t="shared" si="1361"/>
        <v>#N/A</v>
      </c>
      <c r="S1347" s="164" t="e">
        <f t="shared" si="1361"/>
        <v>#N/A</v>
      </c>
      <c r="T1347" s="164" t="e">
        <f t="shared" si="1361"/>
        <v>#N/A</v>
      </c>
      <c r="U1347" s="164" t="e">
        <f t="shared" si="1361"/>
        <v>#N/A</v>
      </c>
      <c r="V1347" s="135" t="e">
        <f t="shared" si="1361"/>
        <v>#N/A</v>
      </c>
      <c r="W1347" s="135" t="e">
        <f t="shared" si="1361"/>
        <v>#N/A</v>
      </c>
      <c r="X1347" s="135" t="e">
        <f t="shared" si="1361"/>
        <v>#N/A</v>
      </c>
      <c r="Y1347" s="135" t="e">
        <f t="shared" si="1361"/>
        <v>#N/A</v>
      </c>
      <c r="Z1347" s="135" t="e">
        <f t="shared" si="1361"/>
        <v>#N/A</v>
      </c>
      <c r="AA1347" s="135" t="e">
        <f t="shared" si="1361"/>
        <v>#N/A</v>
      </c>
      <c r="AB1347" s="135" t="e">
        <f t="shared" si="1361"/>
        <v>#N/A</v>
      </c>
    </row>
    <row r="1348" spans="1:28" ht="15.5">
      <c r="A1348" s="29" t="s">
        <v>193</v>
      </c>
      <c r="B1348" s="30" t="str">
        <f t="shared" si="0"/>
        <v>PhilippinesSanta Maria</v>
      </c>
      <c r="C1348" s="29" t="s">
        <v>30</v>
      </c>
      <c r="D1348" s="30" t="s">
        <v>247</v>
      </c>
      <c r="E1348" s="120">
        <v>0.26027499999999998</v>
      </c>
      <c r="F1348" s="181">
        <v>4.8299263000000002E-2</v>
      </c>
      <c r="G1348" s="181">
        <v>9.5183571999999994E-2</v>
      </c>
      <c r="H1348" s="181">
        <v>0.18898709799999999</v>
      </c>
      <c r="I1348" s="120">
        <v>0.31669599999999998</v>
      </c>
      <c r="J1348" s="28" t="s">
        <v>1649</v>
      </c>
      <c r="K1348" s="135" t="e">
        <f t="shared" ref="K1348:AB1348" si="1362">NA()</f>
        <v>#N/A</v>
      </c>
      <c r="L1348" s="135" t="e">
        <f t="shared" si="1362"/>
        <v>#N/A</v>
      </c>
      <c r="M1348" s="164" t="e">
        <f t="shared" si="1362"/>
        <v>#N/A</v>
      </c>
      <c r="N1348" s="164" t="e">
        <f t="shared" si="1362"/>
        <v>#N/A</v>
      </c>
      <c r="O1348" s="165" t="e">
        <f t="shared" si="1362"/>
        <v>#N/A</v>
      </c>
      <c r="P1348" s="135" t="e">
        <f t="shared" si="1362"/>
        <v>#N/A</v>
      </c>
      <c r="Q1348" s="164" t="e">
        <f t="shared" si="1362"/>
        <v>#N/A</v>
      </c>
      <c r="R1348" s="164" t="e">
        <f t="shared" si="1362"/>
        <v>#N/A</v>
      </c>
      <c r="S1348" s="164" t="e">
        <f t="shared" si="1362"/>
        <v>#N/A</v>
      </c>
      <c r="T1348" s="164" t="e">
        <f t="shared" si="1362"/>
        <v>#N/A</v>
      </c>
      <c r="U1348" s="164" t="e">
        <f t="shared" si="1362"/>
        <v>#N/A</v>
      </c>
      <c r="V1348" s="135" t="e">
        <f t="shared" si="1362"/>
        <v>#N/A</v>
      </c>
      <c r="W1348" s="135" t="e">
        <f t="shared" si="1362"/>
        <v>#N/A</v>
      </c>
      <c r="X1348" s="135" t="e">
        <f t="shared" si="1362"/>
        <v>#N/A</v>
      </c>
      <c r="Y1348" s="135" t="e">
        <f t="shared" si="1362"/>
        <v>#N/A</v>
      </c>
      <c r="Z1348" s="135" t="e">
        <f t="shared" si="1362"/>
        <v>#N/A</v>
      </c>
      <c r="AA1348" s="135" t="e">
        <f t="shared" si="1362"/>
        <v>#N/A</v>
      </c>
      <c r="AB1348" s="135" t="e">
        <f t="shared" si="1362"/>
        <v>#N/A</v>
      </c>
    </row>
    <row r="1349" spans="1:28" ht="15.5">
      <c r="A1349" s="29" t="s">
        <v>193</v>
      </c>
      <c r="B1349" s="30" t="str">
        <f t="shared" si="0"/>
        <v>PhilippinesSanta Maria (Imelda)</v>
      </c>
      <c r="C1349" s="29" t="s">
        <v>30</v>
      </c>
      <c r="D1349" s="30" t="s">
        <v>1825</v>
      </c>
      <c r="E1349" s="120">
        <v>0.24282999999999999</v>
      </c>
      <c r="F1349" s="181">
        <v>6.1471555999999997E-2</v>
      </c>
      <c r="G1349" s="181">
        <v>0.11483309799999999</v>
      </c>
      <c r="H1349" s="181">
        <v>0.21861777199999999</v>
      </c>
      <c r="I1349" s="120">
        <v>0.30559500000000001</v>
      </c>
      <c r="J1349" s="28" t="s">
        <v>1649</v>
      </c>
      <c r="K1349" s="135" t="e">
        <f t="shared" ref="K1349:AB1349" si="1363">NA()</f>
        <v>#N/A</v>
      </c>
      <c r="L1349" s="135" t="e">
        <f t="shared" si="1363"/>
        <v>#N/A</v>
      </c>
      <c r="M1349" s="164" t="e">
        <f t="shared" si="1363"/>
        <v>#N/A</v>
      </c>
      <c r="N1349" s="164" t="e">
        <f t="shared" si="1363"/>
        <v>#N/A</v>
      </c>
      <c r="O1349" s="165" t="e">
        <f t="shared" si="1363"/>
        <v>#N/A</v>
      </c>
      <c r="P1349" s="135" t="e">
        <f t="shared" si="1363"/>
        <v>#N/A</v>
      </c>
      <c r="Q1349" s="164" t="e">
        <f t="shared" si="1363"/>
        <v>#N/A</v>
      </c>
      <c r="R1349" s="164" t="e">
        <f t="shared" si="1363"/>
        <v>#N/A</v>
      </c>
      <c r="S1349" s="164" t="e">
        <f t="shared" si="1363"/>
        <v>#N/A</v>
      </c>
      <c r="T1349" s="164" t="e">
        <f t="shared" si="1363"/>
        <v>#N/A</v>
      </c>
      <c r="U1349" s="164" t="e">
        <f t="shared" si="1363"/>
        <v>#N/A</v>
      </c>
      <c r="V1349" s="135" t="e">
        <f t="shared" si="1363"/>
        <v>#N/A</v>
      </c>
      <c r="W1349" s="135" t="e">
        <f t="shared" si="1363"/>
        <v>#N/A</v>
      </c>
      <c r="X1349" s="135" t="e">
        <f t="shared" si="1363"/>
        <v>#N/A</v>
      </c>
      <c r="Y1349" s="135" t="e">
        <f t="shared" si="1363"/>
        <v>#N/A</v>
      </c>
      <c r="Z1349" s="135" t="e">
        <f t="shared" si="1363"/>
        <v>#N/A</v>
      </c>
      <c r="AA1349" s="135" t="e">
        <f t="shared" si="1363"/>
        <v>#N/A</v>
      </c>
      <c r="AB1349" s="135" t="e">
        <f t="shared" si="1363"/>
        <v>#N/A</v>
      </c>
    </row>
    <row r="1350" spans="1:28" ht="15.5">
      <c r="A1350" s="29" t="s">
        <v>193</v>
      </c>
      <c r="B1350" s="30" t="str">
        <f t="shared" si="0"/>
        <v>PhilippinesSanta Monica (Sapao)</v>
      </c>
      <c r="C1350" s="29" t="s">
        <v>30</v>
      </c>
      <c r="D1350" s="30" t="s">
        <v>1730</v>
      </c>
      <c r="E1350" s="120">
        <v>0.23455899999999999</v>
      </c>
      <c r="F1350" s="181">
        <v>5.8469572999999997E-2</v>
      </c>
      <c r="G1350" s="181">
        <v>0.105926431</v>
      </c>
      <c r="H1350" s="181">
        <v>0.180631244</v>
      </c>
      <c r="I1350" s="120">
        <v>0.31187599999999999</v>
      </c>
      <c r="J1350" s="28" t="s">
        <v>1649</v>
      </c>
      <c r="K1350" s="135" t="e">
        <f t="shared" ref="K1350:AB1350" si="1364">NA()</f>
        <v>#N/A</v>
      </c>
      <c r="L1350" s="135" t="e">
        <f t="shared" si="1364"/>
        <v>#N/A</v>
      </c>
      <c r="M1350" s="164" t="e">
        <f t="shared" si="1364"/>
        <v>#N/A</v>
      </c>
      <c r="N1350" s="164" t="e">
        <f t="shared" si="1364"/>
        <v>#N/A</v>
      </c>
      <c r="O1350" s="165" t="e">
        <f t="shared" si="1364"/>
        <v>#N/A</v>
      </c>
      <c r="P1350" s="135" t="e">
        <f t="shared" si="1364"/>
        <v>#N/A</v>
      </c>
      <c r="Q1350" s="164" t="e">
        <f t="shared" si="1364"/>
        <v>#N/A</v>
      </c>
      <c r="R1350" s="164" t="e">
        <f t="shared" si="1364"/>
        <v>#N/A</v>
      </c>
      <c r="S1350" s="164" t="e">
        <f t="shared" si="1364"/>
        <v>#N/A</v>
      </c>
      <c r="T1350" s="164" t="e">
        <f t="shared" si="1364"/>
        <v>#N/A</v>
      </c>
      <c r="U1350" s="164" t="e">
        <f t="shared" si="1364"/>
        <v>#N/A</v>
      </c>
      <c r="V1350" s="135" t="e">
        <f t="shared" si="1364"/>
        <v>#N/A</v>
      </c>
      <c r="W1350" s="135" t="e">
        <f t="shared" si="1364"/>
        <v>#N/A</v>
      </c>
      <c r="X1350" s="135" t="e">
        <f t="shared" si="1364"/>
        <v>#N/A</v>
      </c>
      <c r="Y1350" s="135" t="e">
        <f t="shared" si="1364"/>
        <v>#N/A</v>
      </c>
      <c r="Z1350" s="135" t="e">
        <f t="shared" si="1364"/>
        <v>#N/A</v>
      </c>
      <c r="AA1350" s="135" t="e">
        <f t="shared" si="1364"/>
        <v>#N/A</v>
      </c>
      <c r="AB1350" s="135" t="e">
        <f t="shared" si="1364"/>
        <v>#N/A</v>
      </c>
    </row>
    <row r="1351" spans="1:28" ht="15.5">
      <c r="A1351" s="29" t="s">
        <v>193</v>
      </c>
      <c r="B1351" s="30" t="str">
        <f t="shared" si="0"/>
        <v>PhilippinesSanta Praxedes</v>
      </c>
      <c r="C1351" s="29" t="s">
        <v>30</v>
      </c>
      <c r="D1351" s="30" t="s">
        <v>356</v>
      </c>
      <c r="E1351" s="120">
        <v>0.266009</v>
      </c>
      <c r="F1351" s="181">
        <v>5.1757341999999998E-2</v>
      </c>
      <c r="G1351" s="181">
        <v>9.7737120999999996E-2</v>
      </c>
      <c r="H1351" s="181">
        <v>0.194029851</v>
      </c>
      <c r="I1351" s="120">
        <v>0.33606200000000003</v>
      </c>
      <c r="J1351" s="28" t="s">
        <v>1649</v>
      </c>
      <c r="K1351" s="135" t="e">
        <f t="shared" ref="K1351:AB1351" si="1365">NA()</f>
        <v>#N/A</v>
      </c>
      <c r="L1351" s="135" t="e">
        <f t="shared" si="1365"/>
        <v>#N/A</v>
      </c>
      <c r="M1351" s="164" t="e">
        <f t="shared" si="1365"/>
        <v>#N/A</v>
      </c>
      <c r="N1351" s="164" t="e">
        <f t="shared" si="1365"/>
        <v>#N/A</v>
      </c>
      <c r="O1351" s="165" t="e">
        <f t="shared" si="1365"/>
        <v>#N/A</v>
      </c>
      <c r="P1351" s="135" t="e">
        <f t="shared" si="1365"/>
        <v>#N/A</v>
      </c>
      <c r="Q1351" s="164" t="e">
        <f t="shared" si="1365"/>
        <v>#N/A</v>
      </c>
      <c r="R1351" s="164" t="e">
        <f t="shared" si="1365"/>
        <v>#N/A</v>
      </c>
      <c r="S1351" s="164" t="e">
        <f t="shared" si="1365"/>
        <v>#N/A</v>
      </c>
      <c r="T1351" s="164" t="e">
        <f t="shared" si="1365"/>
        <v>#N/A</v>
      </c>
      <c r="U1351" s="164" t="e">
        <f t="shared" si="1365"/>
        <v>#N/A</v>
      </c>
      <c r="V1351" s="135" t="e">
        <f t="shared" si="1365"/>
        <v>#N/A</v>
      </c>
      <c r="W1351" s="135" t="e">
        <f t="shared" si="1365"/>
        <v>#N/A</v>
      </c>
      <c r="X1351" s="135" t="e">
        <f t="shared" si="1365"/>
        <v>#N/A</v>
      </c>
      <c r="Y1351" s="135" t="e">
        <f t="shared" si="1365"/>
        <v>#N/A</v>
      </c>
      <c r="Z1351" s="135" t="e">
        <f t="shared" si="1365"/>
        <v>#N/A</v>
      </c>
      <c r="AA1351" s="135" t="e">
        <f t="shared" si="1365"/>
        <v>#N/A</v>
      </c>
      <c r="AB1351" s="135" t="e">
        <f t="shared" si="1365"/>
        <v>#N/A</v>
      </c>
    </row>
    <row r="1352" spans="1:28" ht="15.5">
      <c r="A1352" s="29" t="s">
        <v>193</v>
      </c>
      <c r="B1352" s="30" t="str">
        <f t="shared" si="0"/>
        <v>PhilippinesSanta Rita</v>
      </c>
      <c r="C1352" s="29" t="s">
        <v>30</v>
      </c>
      <c r="D1352" s="30" t="s">
        <v>500</v>
      </c>
      <c r="E1352" s="120">
        <v>0.240899</v>
      </c>
      <c r="F1352" s="181">
        <v>5.4596100000000002E-2</v>
      </c>
      <c r="G1352" s="181">
        <v>0.103960276</v>
      </c>
      <c r="H1352" s="181">
        <v>0.193980865</v>
      </c>
      <c r="I1352" s="120">
        <v>0.30657600000000002</v>
      </c>
      <c r="J1352" s="28" t="s">
        <v>1649</v>
      </c>
      <c r="K1352" s="135" t="e">
        <f t="shared" ref="K1352:AB1352" si="1366">NA()</f>
        <v>#N/A</v>
      </c>
      <c r="L1352" s="135" t="e">
        <f t="shared" si="1366"/>
        <v>#N/A</v>
      </c>
      <c r="M1352" s="164" t="e">
        <f t="shared" si="1366"/>
        <v>#N/A</v>
      </c>
      <c r="N1352" s="164" t="e">
        <f t="shared" si="1366"/>
        <v>#N/A</v>
      </c>
      <c r="O1352" s="165" t="e">
        <f t="shared" si="1366"/>
        <v>#N/A</v>
      </c>
      <c r="P1352" s="135" t="e">
        <f t="shared" si="1366"/>
        <v>#N/A</v>
      </c>
      <c r="Q1352" s="164" t="e">
        <f t="shared" si="1366"/>
        <v>#N/A</v>
      </c>
      <c r="R1352" s="164" t="e">
        <f t="shared" si="1366"/>
        <v>#N/A</v>
      </c>
      <c r="S1352" s="164" t="e">
        <f t="shared" si="1366"/>
        <v>#N/A</v>
      </c>
      <c r="T1352" s="164" t="e">
        <f t="shared" si="1366"/>
        <v>#N/A</v>
      </c>
      <c r="U1352" s="164" t="e">
        <f t="shared" si="1366"/>
        <v>#N/A</v>
      </c>
      <c r="V1352" s="135" t="e">
        <f t="shared" si="1366"/>
        <v>#N/A</v>
      </c>
      <c r="W1352" s="135" t="e">
        <f t="shared" si="1366"/>
        <v>#N/A</v>
      </c>
      <c r="X1352" s="135" t="e">
        <f t="shared" si="1366"/>
        <v>#N/A</v>
      </c>
      <c r="Y1352" s="135" t="e">
        <f t="shared" si="1366"/>
        <v>#N/A</v>
      </c>
      <c r="Z1352" s="135" t="e">
        <f t="shared" si="1366"/>
        <v>#N/A</v>
      </c>
      <c r="AA1352" s="135" t="e">
        <f t="shared" si="1366"/>
        <v>#N/A</v>
      </c>
      <c r="AB1352" s="135" t="e">
        <f t="shared" si="1366"/>
        <v>#N/A</v>
      </c>
    </row>
    <row r="1353" spans="1:28" ht="15.5">
      <c r="A1353" s="29" t="s">
        <v>193</v>
      </c>
      <c r="B1353" s="30" t="str">
        <f t="shared" si="0"/>
        <v>PhilippinesSanta Rosa</v>
      </c>
      <c r="C1353" s="29" t="s">
        <v>30</v>
      </c>
      <c r="D1353" s="30" t="s">
        <v>479</v>
      </c>
      <c r="E1353" s="120">
        <v>0.26573799999999997</v>
      </c>
      <c r="F1353" s="181">
        <v>4.8454662000000003E-2</v>
      </c>
      <c r="G1353" s="181">
        <v>9.6491858999999999E-2</v>
      </c>
      <c r="H1353" s="181">
        <v>0.19443764699999999</v>
      </c>
      <c r="I1353" s="120">
        <v>0.318554</v>
      </c>
      <c r="J1353" s="28" t="s">
        <v>1649</v>
      </c>
      <c r="K1353" s="135" t="e">
        <f t="shared" ref="K1353:AB1353" si="1367">NA()</f>
        <v>#N/A</v>
      </c>
      <c r="L1353" s="135" t="e">
        <f t="shared" si="1367"/>
        <v>#N/A</v>
      </c>
      <c r="M1353" s="164" t="e">
        <f t="shared" si="1367"/>
        <v>#N/A</v>
      </c>
      <c r="N1353" s="164" t="e">
        <f t="shared" si="1367"/>
        <v>#N/A</v>
      </c>
      <c r="O1353" s="165" t="e">
        <f t="shared" si="1367"/>
        <v>#N/A</v>
      </c>
      <c r="P1353" s="135" t="e">
        <f t="shared" si="1367"/>
        <v>#N/A</v>
      </c>
      <c r="Q1353" s="164" t="e">
        <f t="shared" si="1367"/>
        <v>#N/A</v>
      </c>
      <c r="R1353" s="164" t="e">
        <f t="shared" si="1367"/>
        <v>#N/A</v>
      </c>
      <c r="S1353" s="164" t="e">
        <f t="shared" si="1367"/>
        <v>#N/A</v>
      </c>
      <c r="T1353" s="164" t="e">
        <f t="shared" si="1367"/>
        <v>#N/A</v>
      </c>
      <c r="U1353" s="164" t="e">
        <f t="shared" si="1367"/>
        <v>#N/A</v>
      </c>
      <c r="V1353" s="135" t="e">
        <f t="shared" si="1367"/>
        <v>#N/A</v>
      </c>
      <c r="W1353" s="135" t="e">
        <f t="shared" si="1367"/>
        <v>#N/A</v>
      </c>
      <c r="X1353" s="135" t="e">
        <f t="shared" si="1367"/>
        <v>#N/A</v>
      </c>
      <c r="Y1353" s="135" t="e">
        <f t="shared" si="1367"/>
        <v>#N/A</v>
      </c>
      <c r="Z1353" s="135" t="e">
        <f t="shared" si="1367"/>
        <v>#N/A</v>
      </c>
      <c r="AA1353" s="135" t="e">
        <f t="shared" si="1367"/>
        <v>#N/A</v>
      </c>
      <c r="AB1353" s="135" t="e">
        <f t="shared" si="1367"/>
        <v>#N/A</v>
      </c>
    </row>
    <row r="1354" spans="1:28" ht="15.5">
      <c r="A1354" s="29" t="s">
        <v>193</v>
      </c>
      <c r="B1354" s="30" t="str">
        <f t="shared" si="0"/>
        <v>PhilippinesSanta Teresita</v>
      </c>
      <c r="C1354" s="29" t="s">
        <v>30</v>
      </c>
      <c r="D1354" s="30" t="s">
        <v>357</v>
      </c>
      <c r="E1354" s="120">
        <v>0.26117299999999999</v>
      </c>
      <c r="F1354" s="181">
        <v>4.8001992E-2</v>
      </c>
      <c r="G1354" s="181">
        <v>9.5132577999999995E-2</v>
      </c>
      <c r="H1354" s="181">
        <v>0.18635628000000001</v>
      </c>
      <c r="I1354" s="120">
        <v>0.32246999999999998</v>
      </c>
      <c r="J1354" s="28" t="s">
        <v>1649</v>
      </c>
      <c r="K1354" s="135" t="e">
        <f t="shared" ref="K1354:AB1354" si="1368">NA()</f>
        <v>#N/A</v>
      </c>
      <c r="L1354" s="135" t="e">
        <f t="shared" si="1368"/>
        <v>#N/A</v>
      </c>
      <c r="M1354" s="164" t="e">
        <f t="shared" si="1368"/>
        <v>#N/A</v>
      </c>
      <c r="N1354" s="164" t="e">
        <f t="shared" si="1368"/>
        <v>#N/A</v>
      </c>
      <c r="O1354" s="165" t="e">
        <f t="shared" si="1368"/>
        <v>#N/A</v>
      </c>
      <c r="P1354" s="135" t="e">
        <f t="shared" si="1368"/>
        <v>#N/A</v>
      </c>
      <c r="Q1354" s="164" t="e">
        <f t="shared" si="1368"/>
        <v>#N/A</v>
      </c>
      <c r="R1354" s="164" t="e">
        <f t="shared" si="1368"/>
        <v>#N/A</v>
      </c>
      <c r="S1354" s="164" t="e">
        <f t="shared" si="1368"/>
        <v>#N/A</v>
      </c>
      <c r="T1354" s="164" t="e">
        <f t="shared" si="1368"/>
        <v>#N/A</v>
      </c>
      <c r="U1354" s="164" t="e">
        <f t="shared" si="1368"/>
        <v>#N/A</v>
      </c>
      <c r="V1354" s="135" t="e">
        <f t="shared" si="1368"/>
        <v>#N/A</v>
      </c>
      <c r="W1354" s="135" t="e">
        <f t="shared" si="1368"/>
        <v>#N/A</v>
      </c>
      <c r="X1354" s="135" t="e">
        <f t="shared" si="1368"/>
        <v>#N/A</v>
      </c>
      <c r="Y1354" s="135" t="e">
        <f t="shared" si="1368"/>
        <v>#N/A</v>
      </c>
      <c r="Z1354" s="135" t="e">
        <f t="shared" si="1368"/>
        <v>#N/A</v>
      </c>
      <c r="AA1354" s="135" t="e">
        <f t="shared" si="1368"/>
        <v>#N/A</v>
      </c>
      <c r="AB1354" s="135" t="e">
        <f t="shared" si="1368"/>
        <v>#N/A</v>
      </c>
    </row>
    <row r="1355" spans="1:28" ht="15.5">
      <c r="A1355" s="29" t="s">
        <v>193</v>
      </c>
      <c r="B1355" s="30" t="str">
        <f t="shared" si="0"/>
        <v>PhilippinesSantander</v>
      </c>
      <c r="C1355" s="29" t="s">
        <v>30</v>
      </c>
      <c r="D1355" s="30" t="s">
        <v>978</v>
      </c>
      <c r="E1355" s="120">
        <v>0.24265</v>
      </c>
      <c r="F1355" s="181">
        <v>5.1744414000000002E-2</v>
      </c>
      <c r="G1355" s="181">
        <v>9.4640757000000006E-2</v>
      </c>
      <c r="H1355" s="181">
        <v>0.17315338499999999</v>
      </c>
      <c r="I1355" s="120">
        <v>0.31214599999999998</v>
      </c>
      <c r="J1355" s="28" t="s">
        <v>1649</v>
      </c>
      <c r="K1355" s="135" t="e">
        <f t="shared" ref="K1355:AB1355" si="1369">NA()</f>
        <v>#N/A</v>
      </c>
      <c r="L1355" s="135" t="e">
        <f t="shared" si="1369"/>
        <v>#N/A</v>
      </c>
      <c r="M1355" s="164" t="e">
        <f t="shared" si="1369"/>
        <v>#N/A</v>
      </c>
      <c r="N1355" s="164" t="e">
        <f t="shared" si="1369"/>
        <v>#N/A</v>
      </c>
      <c r="O1355" s="165" t="e">
        <f t="shared" si="1369"/>
        <v>#N/A</v>
      </c>
      <c r="P1355" s="135" t="e">
        <f t="shared" si="1369"/>
        <v>#N/A</v>
      </c>
      <c r="Q1355" s="164" t="e">
        <f t="shared" si="1369"/>
        <v>#N/A</v>
      </c>
      <c r="R1355" s="164" t="e">
        <f t="shared" si="1369"/>
        <v>#N/A</v>
      </c>
      <c r="S1355" s="164" t="e">
        <f t="shared" si="1369"/>
        <v>#N/A</v>
      </c>
      <c r="T1355" s="164" t="e">
        <f t="shared" si="1369"/>
        <v>#N/A</v>
      </c>
      <c r="U1355" s="164" t="e">
        <f t="shared" si="1369"/>
        <v>#N/A</v>
      </c>
      <c r="V1355" s="135" t="e">
        <f t="shared" si="1369"/>
        <v>#N/A</v>
      </c>
      <c r="W1355" s="135" t="e">
        <f t="shared" si="1369"/>
        <v>#N/A</v>
      </c>
      <c r="X1355" s="135" t="e">
        <f t="shared" si="1369"/>
        <v>#N/A</v>
      </c>
      <c r="Y1355" s="135" t="e">
        <f t="shared" si="1369"/>
        <v>#N/A</v>
      </c>
      <c r="Z1355" s="135" t="e">
        <f t="shared" si="1369"/>
        <v>#N/A</v>
      </c>
      <c r="AA1355" s="135" t="e">
        <f t="shared" si="1369"/>
        <v>#N/A</v>
      </c>
      <c r="AB1355" s="135" t="e">
        <f t="shared" si="1369"/>
        <v>#N/A</v>
      </c>
    </row>
    <row r="1356" spans="1:28" ht="15.5">
      <c r="A1356" s="29" t="s">
        <v>193</v>
      </c>
      <c r="B1356" s="30" t="str">
        <f t="shared" si="0"/>
        <v>PhilippinesSantiago</v>
      </c>
      <c r="C1356" s="29" t="s">
        <v>30</v>
      </c>
      <c r="D1356" s="30" t="s">
        <v>248</v>
      </c>
      <c r="E1356" s="120">
        <v>0.24276600000000001</v>
      </c>
      <c r="F1356" s="181">
        <v>4.7207803E-2</v>
      </c>
      <c r="G1356" s="181">
        <v>9.0947182000000001E-2</v>
      </c>
      <c r="H1356" s="181">
        <v>0.183849717</v>
      </c>
      <c r="I1356" s="120">
        <v>0.31851299999999999</v>
      </c>
      <c r="J1356" s="28" t="s">
        <v>1649</v>
      </c>
      <c r="K1356" s="135" t="e">
        <f t="shared" ref="K1356:AB1356" si="1370">NA()</f>
        <v>#N/A</v>
      </c>
      <c r="L1356" s="135" t="e">
        <f t="shared" si="1370"/>
        <v>#N/A</v>
      </c>
      <c r="M1356" s="164" t="e">
        <f t="shared" si="1370"/>
        <v>#N/A</v>
      </c>
      <c r="N1356" s="164" t="e">
        <f t="shared" si="1370"/>
        <v>#N/A</v>
      </c>
      <c r="O1356" s="165" t="e">
        <f t="shared" si="1370"/>
        <v>#N/A</v>
      </c>
      <c r="P1356" s="135" t="e">
        <f t="shared" si="1370"/>
        <v>#N/A</v>
      </c>
      <c r="Q1356" s="164" t="e">
        <f t="shared" si="1370"/>
        <v>#N/A</v>
      </c>
      <c r="R1356" s="164" t="e">
        <f t="shared" si="1370"/>
        <v>#N/A</v>
      </c>
      <c r="S1356" s="164" t="e">
        <f t="shared" si="1370"/>
        <v>#N/A</v>
      </c>
      <c r="T1356" s="164" t="e">
        <f t="shared" si="1370"/>
        <v>#N/A</v>
      </c>
      <c r="U1356" s="164" t="e">
        <f t="shared" si="1370"/>
        <v>#N/A</v>
      </c>
      <c r="V1356" s="135" t="e">
        <f t="shared" si="1370"/>
        <v>#N/A</v>
      </c>
      <c r="W1356" s="135" t="e">
        <f t="shared" si="1370"/>
        <v>#N/A</v>
      </c>
      <c r="X1356" s="135" t="e">
        <f t="shared" si="1370"/>
        <v>#N/A</v>
      </c>
      <c r="Y1356" s="135" t="e">
        <f t="shared" si="1370"/>
        <v>#N/A</v>
      </c>
      <c r="Z1356" s="135" t="e">
        <f t="shared" si="1370"/>
        <v>#N/A</v>
      </c>
      <c r="AA1356" s="135" t="e">
        <f t="shared" si="1370"/>
        <v>#N/A</v>
      </c>
      <c r="AB1356" s="135" t="e">
        <f t="shared" si="1370"/>
        <v>#N/A</v>
      </c>
    </row>
    <row r="1357" spans="1:28" ht="15.5">
      <c r="A1357" s="29" t="s">
        <v>193</v>
      </c>
      <c r="B1357" s="30" t="str">
        <f t="shared" si="0"/>
        <v>PhilippinesSanto Domingo</v>
      </c>
      <c r="C1357" s="29" t="s">
        <v>30</v>
      </c>
      <c r="D1357" s="30" t="s">
        <v>249</v>
      </c>
      <c r="E1357" s="120">
        <v>0.25878200000000001</v>
      </c>
      <c r="F1357" s="181">
        <v>4.4658861000000001E-2</v>
      </c>
      <c r="G1357" s="181">
        <v>8.9201331999999994E-2</v>
      </c>
      <c r="H1357" s="181">
        <v>0.18170813999999999</v>
      </c>
      <c r="I1357" s="120">
        <v>0.328907</v>
      </c>
      <c r="J1357" s="28" t="s">
        <v>1649</v>
      </c>
      <c r="K1357" s="135" t="e">
        <f t="shared" ref="K1357:AB1357" si="1371">NA()</f>
        <v>#N/A</v>
      </c>
      <c r="L1357" s="135" t="e">
        <f t="shared" si="1371"/>
        <v>#N/A</v>
      </c>
      <c r="M1357" s="164" t="e">
        <f t="shared" si="1371"/>
        <v>#N/A</v>
      </c>
      <c r="N1357" s="164" t="e">
        <f t="shared" si="1371"/>
        <v>#N/A</v>
      </c>
      <c r="O1357" s="165" t="e">
        <f t="shared" si="1371"/>
        <v>#N/A</v>
      </c>
      <c r="P1357" s="135" t="e">
        <f t="shared" si="1371"/>
        <v>#N/A</v>
      </c>
      <c r="Q1357" s="164" t="e">
        <f t="shared" si="1371"/>
        <v>#N/A</v>
      </c>
      <c r="R1357" s="164" t="e">
        <f t="shared" si="1371"/>
        <v>#N/A</v>
      </c>
      <c r="S1357" s="164" t="e">
        <f t="shared" si="1371"/>
        <v>#N/A</v>
      </c>
      <c r="T1357" s="164" t="e">
        <f t="shared" si="1371"/>
        <v>#N/A</v>
      </c>
      <c r="U1357" s="164" t="e">
        <f t="shared" si="1371"/>
        <v>#N/A</v>
      </c>
      <c r="V1357" s="135" t="e">
        <f t="shared" si="1371"/>
        <v>#N/A</v>
      </c>
      <c r="W1357" s="135" t="e">
        <f t="shared" si="1371"/>
        <v>#N/A</v>
      </c>
      <c r="X1357" s="135" t="e">
        <f t="shared" si="1371"/>
        <v>#N/A</v>
      </c>
      <c r="Y1357" s="135" t="e">
        <f t="shared" si="1371"/>
        <v>#N/A</v>
      </c>
      <c r="Z1357" s="135" t="e">
        <f t="shared" si="1371"/>
        <v>#N/A</v>
      </c>
      <c r="AA1357" s="135" t="e">
        <f t="shared" si="1371"/>
        <v>#N/A</v>
      </c>
      <c r="AB1357" s="135" t="e">
        <f t="shared" si="1371"/>
        <v>#N/A</v>
      </c>
    </row>
    <row r="1358" spans="1:28" ht="15.5">
      <c r="A1358" s="29" t="s">
        <v>193</v>
      </c>
      <c r="B1358" s="30" t="str">
        <f t="shared" si="0"/>
        <v>PhilippinesSanto Domingo (Libog)</v>
      </c>
      <c r="C1358" s="29" t="s">
        <v>30</v>
      </c>
      <c r="D1358" s="30" t="s">
        <v>692</v>
      </c>
      <c r="E1358" s="120">
        <v>0.24394399999999999</v>
      </c>
      <c r="F1358" s="181">
        <v>5.3507592999999999E-2</v>
      </c>
      <c r="G1358" s="181">
        <v>0.10089513</v>
      </c>
      <c r="H1358" s="181">
        <v>0.18646152099999999</v>
      </c>
      <c r="I1358" s="120">
        <v>0.30826199999999998</v>
      </c>
      <c r="J1358" s="28" t="s">
        <v>1649</v>
      </c>
      <c r="K1358" s="135" t="e">
        <f t="shared" ref="K1358:AB1358" si="1372">NA()</f>
        <v>#N/A</v>
      </c>
      <c r="L1358" s="135" t="e">
        <f t="shared" si="1372"/>
        <v>#N/A</v>
      </c>
      <c r="M1358" s="164" t="e">
        <f t="shared" si="1372"/>
        <v>#N/A</v>
      </c>
      <c r="N1358" s="164" t="e">
        <f t="shared" si="1372"/>
        <v>#N/A</v>
      </c>
      <c r="O1358" s="165" t="e">
        <f t="shared" si="1372"/>
        <v>#N/A</v>
      </c>
      <c r="P1358" s="135" t="e">
        <f t="shared" si="1372"/>
        <v>#N/A</v>
      </c>
      <c r="Q1358" s="164" t="e">
        <f t="shared" si="1372"/>
        <v>#N/A</v>
      </c>
      <c r="R1358" s="164" t="e">
        <f t="shared" si="1372"/>
        <v>#N/A</v>
      </c>
      <c r="S1358" s="164" t="e">
        <f t="shared" si="1372"/>
        <v>#N/A</v>
      </c>
      <c r="T1358" s="164" t="e">
        <f t="shared" si="1372"/>
        <v>#N/A</v>
      </c>
      <c r="U1358" s="164" t="e">
        <f t="shared" si="1372"/>
        <v>#N/A</v>
      </c>
      <c r="V1358" s="135" t="e">
        <f t="shared" si="1372"/>
        <v>#N/A</v>
      </c>
      <c r="W1358" s="135" t="e">
        <f t="shared" si="1372"/>
        <v>#N/A</v>
      </c>
      <c r="X1358" s="135" t="e">
        <f t="shared" si="1372"/>
        <v>#N/A</v>
      </c>
      <c r="Y1358" s="135" t="e">
        <f t="shared" si="1372"/>
        <v>#N/A</v>
      </c>
      <c r="Z1358" s="135" t="e">
        <f t="shared" si="1372"/>
        <v>#N/A</v>
      </c>
      <c r="AA1358" s="135" t="e">
        <f t="shared" si="1372"/>
        <v>#N/A</v>
      </c>
      <c r="AB1358" s="135" t="e">
        <f t="shared" si="1372"/>
        <v>#N/A</v>
      </c>
    </row>
    <row r="1359" spans="1:28" ht="15.5">
      <c r="A1359" s="29" t="s">
        <v>193</v>
      </c>
      <c r="B1359" s="30" t="str">
        <f t="shared" si="0"/>
        <v>PhilippinesSanto Niño</v>
      </c>
      <c r="C1359" s="29" t="s">
        <v>30</v>
      </c>
      <c r="D1359" s="30" t="s">
        <v>1095</v>
      </c>
      <c r="E1359" s="120">
        <v>0.24484300000000001</v>
      </c>
      <c r="F1359" s="181">
        <v>5.1737594999999997E-2</v>
      </c>
      <c r="G1359" s="181">
        <v>9.9591154000000001E-2</v>
      </c>
      <c r="H1359" s="181">
        <v>0.18923991800000001</v>
      </c>
      <c r="I1359" s="120">
        <v>0.31425399999999998</v>
      </c>
      <c r="J1359" s="28" t="s">
        <v>1649</v>
      </c>
      <c r="K1359" s="135" t="e">
        <f t="shared" ref="K1359:AB1359" si="1373">NA()</f>
        <v>#N/A</v>
      </c>
      <c r="L1359" s="135" t="e">
        <f t="shared" si="1373"/>
        <v>#N/A</v>
      </c>
      <c r="M1359" s="164" t="e">
        <f t="shared" si="1373"/>
        <v>#N/A</v>
      </c>
      <c r="N1359" s="164" t="e">
        <f t="shared" si="1373"/>
        <v>#N/A</v>
      </c>
      <c r="O1359" s="165" t="e">
        <f t="shared" si="1373"/>
        <v>#N/A</v>
      </c>
      <c r="P1359" s="135" t="e">
        <f t="shared" si="1373"/>
        <v>#N/A</v>
      </c>
      <c r="Q1359" s="164" t="e">
        <f t="shared" si="1373"/>
        <v>#N/A</v>
      </c>
      <c r="R1359" s="164" t="e">
        <f t="shared" si="1373"/>
        <v>#N/A</v>
      </c>
      <c r="S1359" s="164" t="e">
        <f t="shared" si="1373"/>
        <v>#N/A</v>
      </c>
      <c r="T1359" s="164" t="e">
        <f t="shared" si="1373"/>
        <v>#N/A</v>
      </c>
      <c r="U1359" s="164" t="e">
        <f t="shared" si="1373"/>
        <v>#N/A</v>
      </c>
      <c r="V1359" s="135" t="e">
        <f t="shared" si="1373"/>
        <v>#N/A</v>
      </c>
      <c r="W1359" s="135" t="e">
        <f t="shared" si="1373"/>
        <v>#N/A</v>
      </c>
      <c r="X1359" s="135" t="e">
        <f t="shared" si="1373"/>
        <v>#N/A</v>
      </c>
      <c r="Y1359" s="135" t="e">
        <f t="shared" si="1373"/>
        <v>#N/A</v>
      </c>
      <c r="Z1359" s="135" t="e">
        <f t="shared" si="1373"/>
        <v>#N/A</v>
      </c>
      <c r="AA1359" s="135" t="e">
        <f t="shared" si="1373"/>
        <v>#N/A</v>
      </c>
      <c r="AB1359" s="135" t="e">
        <f t="shared" si="1373"/>
        <v>#N/A</v>
      </c>
    </row>
    <row r="1360" spans="1:28" ht="15.5">
      <c r="A1360" s="29" t="s">
        <v>193</v>
      </c>
      <c r="B1360" s="30" t="str">
        <f t="shared" si="0"/>
        <v>PhilippinesSanto Niño (Faire)</v>
      </c>
      <c r="C1360" s="29" t="s">
        <v>30</v>
      </c>
      <c r="D1360" s="30" t="s">
        <v>358</v>
      </c>
      <c r="E1360" s="120">
        <v>0.23608499999999999</v>
      </c>
      <c r="F1360" s="181">
        <v>5.0993790999999997E-2</v>
      </c>
      <c r="G1360" s="181">
        <v>9.7248245999999997E-2</v>
      </c>
      <c r="H1360" s="181">
        <v>0.18178478300000001</v>
      </c>
      <c r="I1360" s="120">
        <v>0.31547799999999998</v>
      </c>
      <c r="J1360" s="28" t="s">
        <v>1649</v>
      </c>
      <c r="K1360" s="135" t="e">
        <f t="shared" ref="K1360:AB1360" si="1374">NA()</f>
        <v>#N/A</v>
      </c>
      <c r="L1360" s="135" t="e">
        <f t="shared" si="1374"/>
        <v>#N/A</v>
      </c>
      <c r="M1360" s="164" t="e">
        <f t="shared" si="1374"/>
        <v>#N/A</v>
      </c>
      <c r="N1360" s="164" t="e">
        <f t="shared" si="1374"/>
        <v>#N/A</v>
      </c>
      <c r="O1360" s="165" t="e">
        <f t="shared" si="1374"/>
        <v>#N/A</v>
      </c>
      <c r="P1360" s="135" t="e">
        <f t="shared" si="1374"/>
        <v>#N/A</v>
      </c>
      <c r="Q1360" s="164" t="e">
        <f t="shared" si="1374"/>
        <v>#N/A</v>
      </c>
      <c r="R1360" s="164" t="e">
        <f t="shared" si="1374"/>
        <v>#N/A</v>
      </c>
      <c r="S1360" s="164" t="e">
        <f t="shared" si="1374"/>
        <v>#N/A</v>
      </c>
      <c r="T1360" s="164" t="e">
        <f t="shared" si="1374"/>
        <v>#N/A</v>
      </c>
      <c r="U1360" s="164" t="e">
        <f t="shared" si="1374"/>
        <v>#N/A</v>
      </c>
      <c r="V1360" s="135" t="e">
        <f t="shared" si="1374"/>
        <v>#N/A</v>
      </c>
      <c r="W1360" s="135" t="e">
        <f t="shared" si="1374"/>
        <v>#N/A</v>
      </c>
      <c r="X1360" s="135" t="e">
        <f t="shared" si="1374"/>
        <v>#N/A</v>
      </c>
      <c r="Y1360" s="135" t="e">
        <f t="shared" si="1374"/>
        <v>#N/A</v>
      </c>
      <c r="Z1360" s="135" t="e">
        <f t="shared" si="1374"/>
        <v>#N/A</v>
      </c>
      <c r="AA1360" s="135" t="e">
        <f t="shared" si="1374"/>
        <v>#N/A</v>
      </c>
      <c r="AB1360" s="135" t="e">
        <f t="shared" si="1374"/>
        <v>#N/A</v>
      </c>
    </row>
    <row r="1361" spans="1:28" ht="15.5">
      <c r="A1361" s="29" t="s">
        <v>193</v>
      </c>
      <c r="B1361" s="30" t="str">
        <f t="shared" si="0"/>
        <v>PhilippinesSanto Tomas</v>
      </c>
      <c r="C1361" s="29" t="s">
        <v>30</v>
      </c>
      <c r="D1361" s="30" t="s">
        <v>273</v>
      </c>
      <c r="E1361" s="120">
        <v>0.27783600000000003</v>
      </c>
      <c r="F1361" s="181">
        <v>4.5412170000000002E-2</v>
      </c>
      <c r="G1361" s="181">
        <v>9.1746998999999996E-2</v>
      </c>
      <c r="H1361" s="181">
        <v>0.199008621</v>
      </c>
      <c r="I1361" s="120">
        <v>0.32063199999999997</v>
      </c>
      <c r="J1361" s="28" t="s">
        <v>1649</v>
      </c>
      <c r="K1361" s="135" t="e">
        <f t="shared" ref="K1361:AB1361" si="1375">NA()</f>
        <v>#N/A</v>
      </c>
      <c r="L1361" s="135" t="e">
        <f t="shared" si="1375"/>
        <v>#N/A</v>
      </c>
      <c r="M1361" s="164" t="e">
        <f t="shared" si="1375"/>
        <v>#N/A</v>
      </c>
      <c r="N1361" s="164" t="e">
        <f t="shared" si="1375"/>
        <v>#N/A</v>
      </c>
      <c r="O1361" s="165" t="e">
        <f t="shared" si="1375"/>
        <v>#N/A</v>
      </c>
      <c r="P1361" s="135" t="e">
        <f t="shared" si="1375"/>
        <v>#N/A</v>
      </c>
      <c r="Q1361" s="164" t="e">
        <f t="shared" si="1375"/>
        <v>#N/A</v>
      </c>
      <c r="R1361" s="164" t="e">
        <f t="shared" si="1375"/>
        <v>#N/A</v>
      </c>
      <c r="S1361" s="164" t="e">
        <f t="shared" si="1375"/>
        <v>#N/A</v>
      </c>
      <c r="T1361" s="164" t="e">
        <f t="shared" si="1375"/>
        <v>#N/A</v>
      </c>
      <c r="U1361" s="164" t="e">
        <f t="shared" si="1375"/>
        <v>#N/A</v>
      </c>
      <c r="V1361" s="135" t="e">
        <f t="shared" si="1375"/>
        <v>#N/A</v>
      </c>
      <c r="W1361" s="135" t="e">
        <f t="shared" si="1375"/>
        <v>#N/A</v>
      </c>
      <c r="X1361" s="135" t="e">
        <f t="shared" si="1375"/>
        <v>#N/A</v>
      </c>
      <c r="Y1361" s="135" t="e">
        <f t="shared" si="1375"/>
        <v>#N/A</v>
      </c>
      <c r="Z1361" s="135" t="e">
        <f t="shared" si="1375"/>
        <v>#N/A</v>
      </c>
      <c r="AA1361" s="135" t="e">
        <f t="shared" si="1375"/>
        <v>#N/A</v>
      </c>
      <c r="AB1361" s="135" t="e">
        <f t="shared" si="1375"/>
        <v>#N/A</v>
      </c>
    </row>
    <row r="1362" spans="1:28" ht="15.5">
      <c r="A1362" s="29" t="s">
        <v>193</v>
      </c>
      <c r="B1362" s="30" t="str">
        <f t="shared" si="0"/>
        <v>PhilippinesSantol</v>
      </c>
      <c r="C1362" s="29" t="s">
        <v>30</v>
      </c>
      <c r="D1362" s="30" t="s">
        <v>274</v>
      </c>
      <c r="E1362" s="120">
        <v>0.22875899999999999</v>
      </c>
      <c r="F1362" s="181">
        <v>5.1619109000000003E-2</v>
      </c>
      <c r="G1362" s="181">
        <v>8.9371592999999999E-2</v>
      </c>
      <c r="H1362" s="181">
        <v>0.16134979199999999</v>
      </c>
      <c r="I1362" s="120">
        <v>0.31556600000000001</v>
      </c>
      <c r="J1362" s="28" t="s">
        <v>1649</v>
      </c>
      <c r="K1362" s="135" t="e">
        <f t="shared" ref="K1362:AB1362" si="1376">NA()</f>
        <v>#N/A</v>
      </c>
      <c r="L1362" s="135" t="e">
        <f t="shared" si="1376"/>
        <v>#N/A</v>
      </c>
      <c r="M1362" s="164" t="e">
        <f t="shared" si="1376"/>
        <v>#N/A</v>
      </c>
      <c r="N1362" s="164" t="e">
        <f t="shared" si="1376"/>
        <v>#N/A</v>
      </c>
      <c r="O1362" s="165" t="e">
        <f t="shared" si="1376"/>
        <v>#N/A</v>
      </c>
      <c r="P1362" s="135" t="e">
        <f t="shared" si="1376"/>
        <v>#N/A</v>
      </c>
      <c r="Q1362" s="164" t="e">
        <f t="shared" si="1376"/>
        <v>#N/A</v>
      </c>
      <c r="R1362" s="164" t="e">
        <f t="shared" si="1376"/>
        <v>#N/A</v>
      </c>
      <c r="S1362" s="164" t="e">
        <f t="shared" si="1376"/>
        <v>#N/A</v>
      </c>
      <c r="T1362" s="164" t="e">
        <f t="shared" si="1376"/>
        <v>#N/A</v>
      </c>
      <c r="U1362" s="164" t="e">
        <f t="shared" si="1376"/>
        <v>#N/A</v>
      </c>
      <c r="V1362" s="135" t="e">
        <f t="shared" si="1376"/>
        <v>#N/A</v>
      </c>
      <c r="W1362" s="135" t="e">
        <f t="shared" si="1376"/>
        <v>#N/A</v>
      </c>
      <c r="X1362" s="135" t="e">
        <f t="shared" si="1376"/>
        <v>#N/A</v>
      </c>
      <c r="Y1362" s="135" t="e">
        <f t="shared" si="1376"/>
        <v>#N/A</v>
      </c>
      <c r="Z1362" s="135" t="e">
        <f t="shared" si="1376"/>
        <v>#N/A</v>
      </c>
      <c r="AA1362" s="135" t="e">
        <f t="shared" si="1376"/>
        <v>#N/A</v>
      </c>
      <c r="AB1362" s="135" t="e">
        <f t="shared" si="1376"/>
        <v>#N/A</v>
      </c>
    </row>
    <row r="1363" spans="1:28" ht="15.5">
      <c r="A1363" s="29" t="s">
        <v>193</v>
      </c>
      <c r="B1363" s="30" t="str">
        <f t="shared" si="0"/>
        <v>PhilippinesSapad</v>
      </c>
      <c r="C1363" s="29" t="s">
        <v>30</v>
      </c>
      <c r="D1363" s="30" t="s">
        <v>1251</v>
      </c>
      <c r="E1363" s="120">
        <v>0.25684000000000001</v>
      </c>
      <c r="F1363" s="181">
        <v>6.2555728000000005E-2</v>
      </c>
      <c r="G1363" s="181">
        <v>0.119010747</v>
      </c>
      <c r="H1363" s="181">
        <v>0.21516730000000001</v>
      </c>
      <c r="I1363" s="120">
        <v>0.282744</v>
      </c>
      <c r="J1363" s="28" t="s">
        <v>1649</v>
      </c>
      <c r="K1363" s="135" t="e">
        <f t="shared" ref="K1363:AB1363" si="1377">NA()</f>
        <v>#N/A</v>
      </c>
      <c r="L1363" s="135" t="e">
        <f t="shared" si="1377"/>
        <v>#N/A</v>
      </c>
      <c r="M1363" s="164" t="e">
        <f t="shared" si="1377"/>
        <v>#N/A</v>
      </c>
      <c r="N1363" s="164" t="e">
        <f t="shared" si="1377"/>
        <v>#N/A</v>
      </c>
      <c r="O1363" s="165" t="e">
        <f t="shared" si="1377"/>
        <v>#N/A</v>
      </c>
      <c r="P1363" s="135" t="e">
        <f t="shared" si="1377"/>
        <v>#N/A</v>
      </c>
      <c r="Q1363" s="164" t="e">
        <f t="shared" si="1377"/>
        <v>#N/A</v>
      </c>
      <c r="R1363" s="164" t="e">
        <f t="shared" si="1377"/>
        <v>#N/A</v>
      </c>
      <c r="S1363" s="164" t="e">
        <f t="shared" si="1377"/>
        <v>#N/A</v>
      </c>
      <c r="T1363" s="164" t="e">
        <f t="shared" si="1377"/>
        <v>#N/A</v>
      </c>
      <c r="U1363" s="164" t="e">
        <f t="shared" si="1377"/>
        <v>#N/A</v>
      </c>
      <c r="V1363" s="135" t="e">
        <f t="shared" si="1377"/>
        <v>#N/A</v>
      </c>
      <c r="W1363" s="135" t="e">
        <f t="shared" si="1377"/>
        <v>#N/A</v>
      </c>
      <c r="X1363" s="135" t="e">
        <f t="shared" si="1377"/>
        <v>#N/A</v>
      </c>
      <c r="Y1363" s="135" t="e">
        <f t="shared" si="1377"/>
        <v>#N/A</v>
      </c>
      <c r="Z1363" s="135" t="e">
        <f t="shared" si="1377"/>
        <v>#N/A</v>
      </c>
      <c r="AA1363" s="135" t="e">
        <f t="shared" si="1377"/>
        <v>#N/A</v>
      </c>
      <c r="AB1363" s="135" t="e">
        <f t="shared" si="1377"/>
        <v>#N/A</v>
      </c>
    </row>
    <row r="1364" spans="1:28" ht="15.5">
      <c r="A1364" s="29" t="s">
        <v>193</v>
      </c>
      <c r="B1364" s="30" t="str">
        <f t="shared" si="0"/>
        <v>PhilippinesSapang Dalaga</v>
      </c>
      <c r="C1364" s="29" t="s">
        <v>30</v>
      </c>
      <c r="D1364" s="30" t="s">
        <v>1268</v>
      </c>
      <c r="E1364" s="120">
        <v>0.22133800000000001</v>
      </c>
      <c r="F1364" s="181">
        <v>5.2894960999999997E-2</v>
      </c>
      <c r="G1364" s="181">
        <v>9.9284391999999999E-2</v>
      </c>
      <c r="H1364" s="181">
        <v>0.17274683499999999</v>
      </c>
      <c r="I1364" s="120">
        <v>0.31231500000000001</v>
      </c>
      <c r="J1364" s="28" t="s">
        <v>1649</v>
      </c>
      <c r="K1364" s="135" t="e">
        <f t="shared" ref="K1364:AB1364" si="1378">NA()</f>
        <v>#N/A</v>
      </c>
      <c r="L1364" s="135" t="e">
        <f t="shared" si="1378"/>
        <v>#N/A</v>
      </c>
      <c r="M1364" s="164" t="e">
        <f t="shared" si="1378"/>
        <v>#N/A</v>
      </c>
      <c r="N1364" s="164" t="e">
        <f t="shared" si="1378"/>
        <v>#N/A</v>
      </c>
      <c r="O1364" s="165" t="e">
        <f t="shared" si="1378"/>
        <v>#N/A</v>
      </c>
      <c r="P1364" s="135" t="e">
        <f t="shared" si="1378"/>
        <v>#N/A</v>
      </c>
      <c r="Q1364" s="164" t="e">
        <f t="shared" si="1378"/>
        <v>#N/A</v>
      </c>
      <c r="R1364" s="164" t="e">
        <f t="shared" si="1378"/>
        <v>#N/A</v>
      </c>
      <c r="S1364" s="164" t="e">
        <f t="shared" si="1378"/>
        <v>#N/A</v>
      </c>
      <c r="T1364" s="164" t="e">
        <f t="shared" si="1378"/>
        <v>#N/A</v>
      </c>
      <c r="U1364" s="164" t="e">
        <f t="shared" si="1378"/>
        <v>#N/A</v>
      </c>
      <c r="V1364" s="135" t="e">
        <f t="shared" si="1378"/>
        <v>#N/A</v>
      </c>
      <c r="W1364" s="135" t="e">
        <f t="shared" si="1378"/>
        <v>#N/A</v>
      </c>
      <c r="X1364" s="135" t="e">
        <f t="shared" si="1378"/>
        <v>#N/A</v>
      </c>
      <c r="Y1364" s="135" t="e">
        <f t="shared" si="1378"/>
        <v>#N/A</v>
      </c>
      <c r="Z1364" s="135" t="e">
        <f t="shared" si="1378"/>
        <v>#N/A</v>
      </c>
      <c r="AA1364" s="135" t="e">
        <f t="shared" si="1378"/>
        <v>#N/A</v>
      </c>
      <c r="AB1364" s="135" t="e">
        <f t="shared" si="1378"/>
        <v>#N/A</v>
      </c>
    </row>
    <row r="1365" spans="1:28" ht="15.5">
      <c r="A1365" s="29" t="s">
        <v>193</v>
      </c>
      <c r="B1365" s="30" t="str">
        <f t="shared" si="0"/>
        <v>PhilippinesSapa-Sapa</v>
      </c>
      <c r="C1365" s="29" t="s">
        <v>30</v>
      </c>
      <c r="D1365" s="30" t="s">
        <v>1688</v>
      </c>
      <c r="E1365" s="120">
        <v>0.26454699999999998</v>
      </c>
      <c r="F1365" s="181">
        <v>6.1681276E-2</v>
      </c>
      <c r="G1365" s="181">
        <v>0.118187405</v>
      </c>
      <c r="H1365" s="181">
        <v>0.20622958199999999</v>
      </c>
      <c r="I1365" s="120">
        <v>0.25930700000000001</v>
      </c>
      <c r="J1365" s="28" t="s">
        <v>1649</v>
      </c>
      <c r="K1365" s="135" t="e">
        <f t="shared" ref="K1365:AB1365" si="1379">NA()</f>
        <v>#N/A</v>
      </c>
      <c r="L1365" s="135" t="e">
        <f t="shared" si="1379"/>
        <v>#N/A</v>
      </c>
      <c r="M1365" s="164" t="e">
        <f t="shared" si="1379"/>
        <v>#N/A</v>
      </c>
      <c r="N1365" s="164" t="e">
        <f t="shared" si="1379"/>
        <v>#N/A</v>
      </c>
      <c r="O1365" s="165" t="e">
        <f t="shared" si="1379"/>
        <v>#N/A</v>
      </c>
      <c r="P1365" s="135" t="e">
        <f t="shared" si="1379"/>
        <v>#N/A</v>
      </c>
      <c r="Q1365" s="164" t="e">
        <f t="shared" si="1379"/>
        <v>#N/A</v>
      </c>
      <c r="R1365" s="164" t="e">
        <f t="shared" si="1379"/>
        <v>#N/A</v>
      </c>
      <c r="S1365" s="164" t="e">
        <f t="shared" si="1379"/>
        <v>#N/A</v>
      </c>
      <c r="T1365" s="164" t="e">
        <f t="shared" si="1379"/>
        <v>#N/A</v>
      </c>
      <c r="U1365" s="164" t="e">
        <f t="shared" si="1379"/>
        <v>#N/A</v>
      </c>
      <c r="V1365" s="135" t="e">
        <f t="shared" si="1379"/>
        <v>#N/A</v>
      </c>
      <c r="W1365" s="135" t="e">
        <f t="shared" si="1379"/>
        <v>#N/A</v>
      </c>
      <c r="X1365" s="135" t="e">
        <f t="shared" si="1379"/>
        <v>#N/A</v>
      </c>
      <c r="Y1365" s="135" t="e">
        <f t="shared" si="1379"/>
        <v>#N/A</v>
      </c>
      <c r="Z1365" s="135" t="e">
        <f t="shared" si="1379"/>
        <v>#N/A</v>
      </c>
      <c r="AA1365" s="135" t="e">
        <f t="shared" si="1379"/>
        <v>#N/A</v>
      </c>
      <c r="AB1365" s="135" t="e">
        <f t="shared" si="1379"/>
        <v>#N/A</v>
      </c>
    </row>
    <row r="1366" spans="1:28" ht="15.5">
      <c r="A1366" s="29" t="s">
        <v>193</v>
      </c>
      <c r="B1366" s="30" t="str">
        <f t="shared" si="0"/>
        <v>PhilippinesSapi-An</v>
      </c>
      <c r="C1366" s="29" t="s">
        <v>30</v>
      </c>
      <c r="D1366" s="30" t="s">
        <v>843</v>
      </c>
      <c r="E1366" s="120">
        <v>0.23147799999999999</v>
      </c>
      <c r="F1366" s="181">
        <v>5.3715968000000003E-2</v>
      </c>
      <c r="G1366" s="181">
        <v>0.10363657499999999</v>
      </c>
      <c r="H1366" s="181">
        <v>0.19034894099999999</v>
      </c>
      <c r="I1366" s="120">
        <v>0.30850899999999998</v>
      </c>
      <c r="J1366" s="28" t="s">
        <v>1649</v>
      </c>
      <c r="K1366" s="135" t="e">
        <f t="shared" ref="K1366:AB1366" si="1380">NA()</f>
        <v>#N/A</v>
      </c>
      <c r="L1366" s="135" t="e">
        <f t="shared" si="1380"/>
        <v>#N/A</v>
      </c>
      <c r="M1366" s="164" t="e">
        <f t="shared" si="1380"/>
        <v>#N/A</v>
      </c>
      <c r="N1366" s="164" t="e">
        <f t="shared" si="1380"/>
        <v>#N/A</v>
      </c>
      <c r="O1366" s="165" t="e">
        <f t="shared" si="1380"/>
        <v>#N/A</v>
      </c>
      <c r="P1366" s="135" t="e">
        <f t="shared" si="1380"/>
        <v>#N/A</v>
      </c>
      <c r="Q1366" s="164" t="e">
        <f t="shared" si="1380"/>
        <v>#N/A</v>
      </c>
      <c r="R1366" s="164" t="e">
        <f t="shared" si="1380"/>
        <v>#N/A</v>
      </c>
      <c r="S1366" s="164" t="e">
        <f t="shared" si="1380"/>
        <v>#N/A</v>
      </c>
      <c r="T1366" s="164" t="e">
        <f t="shared" si="1380"/>
        <v>#N/A</v>
      </c>
      <c r="U1366" s="164" t="e">
        <f t="shared" si="1380"/>
        <v>#N/A</v>
      </c>
      <c r="V1366" s="135" t="e">
        <f t="shared" si="1380"/>
        <v>#N/A</v>
      </c>
      <c r="W1366" s="135" t="e">
        <f t="shared" si="1380"/>
        <v>#N/A</v>
      </c>
      <c r="X1366" s="135" t="e">
        <f t="shared" si="1380"/>
        <v>#N/A</v>
      </c>
      <c r="Y1366" s="135" t="e">
        <f t="shared" si="1380"/>
        <v>#N/A</v>
      </c>
      <c r="Z1366" s="135" t="e">
        <f t="shared" si="1380"/>
        <v>#N/A</v>
      </c>
      <c r="AA1366" s="135" t="e">
        <f t="shared" si="1380"/>
        <v>#N/A</v>
      </c>
      <c r="AB1366" s="135" t="e">
        <f t="shared" si="1380"/>
        <v>#N/A</v>
      </c>
    </row>
    <row r="1367" spans="1:28" ht="15.5">
      <c r="A1367" s="29" t="s">
        <v>193</v>
      </c>
      <c r="B1367" s="30" t="str">
        <f t="shared" si="0"/>
        <v>PhilippinesSara</v>
      </c>
      <c r="C1367" s="29" t="s">
        <v>30</v>
      </c>
      <c r="D1367" s="30" t="s">
        <v>883</v>
      </c>
      <c r="E1367" s="120">
        <v>0.238339</v>
      </c>
      <c r="F1367" s="181">
        <v>5.0692557999999999E-2</v>
      </c>
      <c r="G1367" s="181">
        <v>9.8288080999999999E-2</v>
      </c>
      <c r="H1367" s="181">
        <v>0.18929908200000001</v>
      </c>
      <c r="I1367" s="120">
        <v>0.31234400000000001</v>
      </c>
      <c r="J1367" s="28" t="s">
        <v>1649</v>
      </c>
      <c r="K1367" s="135" t="e">
        <f t="shared" ref="K1367:AB1367" si="1381">NA()</f>
        <v>#N/A</v>
      </c>
      <c r="L1367" s="135" t="e">
        <f t="shared" si="1381"/>
        <v>#N/A</v>
      </c>
      <c r="M1367" s="164" t="e">
        <f t="shared" si="1381"/>
        <v>#N/A</v>
      </c>
      <c r="N1367" s="164" t="e">
        <f t="shared" si="1381"/>
        <v>#N/A</v>
      </c>
      <c r="O1367" s="165" t="e">
        <f t="shared" si="1381"/>
        <v>#N/A</v>
      </c>
      <c r="P1367" s="135" t="e">
        <f t="shared" si="1381"/>
        <v>#N/A</v>
      </c>
      <c r="Q1367" s="164" t="e">
        <f t="shared" si="1381"/>
        <v>#N/A</v>
      </c>
      <c r="R1367" s="164" t="e">
        <f t="shared" si="1381"/>
        <v>#N/A</v>
      </c>
      <c r="S1367" s="164" t="e">
        <f t="shared" si="1381"/>
        <v>#N/A</v>
      </c>
      <c r="T1367" s="164" t="e">
        <f t="shared" si="1381"/>
        <v>#N/A</v>
      </c>
      <c r="U1367" s="164" t="e">
        <f t="shared" si="1381"/>
        <v>#N/A</v>
      </c>
      <c r="V1367" s="135" t="e">
        <f t="shared" si="1381"/>
        <v>#N/A</v>
      </c>
      <c r="W1367" s="135" t="e">
        <f t="shared" si="1381"/>
        <v>#N/A</v>
      </c>
      <c r="X1367" s="135" t="e">
        <f t="shared" si="1381"/>
        <v>#N/A</v>
      </c>
      <c r="Y1367" s="135" t="e">
        <f t="shared" si="1381"/>
        <v>#N/A</v>
      </c>
      <c r="Z1367" s="135" t="e">
        <f t="shared" si="1381"/>
        <v>#N/A</v>
      </c>
      <c r="AA1367" s="135" t="e">
        <f t="shared" si="1381"/>
        <v>#N/A</v>
      </c>
      <c r="AB1367" s="135" t="e">
        <f t="shared" si="1381"/>
        <v>#N/A</v>
      </c>
    </row>
    <row r="1368" spans="1:28" ht="15.5">
      <c r="A1368" s="29" t="s">
        <v>193</v>
      </c>
      <c r="B1368" s="30" t="str">
        <f t="shared" si="0"/>
        <v>PhilippinesSarangani</v>
      </c>
      <c r="C1368" s="29" t="s">
        <v>30</v>
      </c>
      <c r="D1368" s="30" t="s">
        <v>1377</v>
      </c>
      <c r="E1368" s="120">
        <v>0.24227299999999999</v>
      </c>
      <c r="F1368" s="181">
        <v>5.1083655999999998E-2</v>
      </c>
      <c r="G1368" s="181">
        <v>0.100919339</v>
      </c>
      <c r="H1368" s="181">
        <v>0.19243728900000001</v>
      </c>
      <c r="I1368" s="120">
        <v>0.29360599999999998</v>
      </c>
      <c r="J1368" s="28" t="s">
        <v>1649</v>
      </c>
      <c r="K1368" s="135" t="e">
        <f t="shared" ref="K1368:AB1368" si="1382">NA()</f>
        <v>#N/A</v>
      </c>
      <c r="L1368" s="135" t="e">
        <f t="shared" si="1382"/>
        <v>#N/A</v>
      </c>
      <c r="M1368" s="164" t="e">
        <f t="shared" si="1382"/>
        <v>#N/A</v>
      </c>
      <c r="N1368" s="164" t="e">
        <f t="shared" si="1382"/>
        <v>#N/A</v>
      </c>
      <c r="O1368" s="165" t="e">
        <f t="shared" si="1382"/>
        <v>#N/A</v>
      </c>
      <c r="P1368" s="135" t="e">
        <f t="shared" si="1382"/>
        <v>#N/A</v>
      </c>
      <c r="Q1368" s="164" t="e">
        <f t="shared" si="1382"/>
        <v>#N/A</v>
      </c>
      <c r="R1368" s="164" t="e">
        <f t="shared" si="1382"/>
        <v>#N/A</v>
      </c>
      <c r="S1368" s="164" t="e">
        <f t="shared" si="1382"/>
        <v>#N/A</v>
      </c>
      <c r="T1368" s="164" t="e">
        <f t="shared" si="1382"/>
        <v>#N/A</v>
      </c>
      <c r="U1368" s="164" t="e">
        <f t="shared" si="1382"/>
        <v>#N/A</v>
      </c>
      <c r="V1368" s="135" t="e">
        <f t="shared" si="1382"/>
        <v>#N/A</v>
      </c>
      <c r="W1368" s="135" t="e">
        <f t="shared" si="1382"/>
        <v>#N/A</v>
      </c>
      <c r="X1368" s="135" t="e">
        <f t="shared" si="1382"/>
        <v>#N/A</v>
      </c>
      <c r="Y1368" s="135" t="e">
        <f t="shared" si="1382"/>
        <v>#N/A</v>
      </c>
      <c r="Z1368" s="135" t="e">
        <f t="shared" si="1382"/>
        <v>#N/A</v>
      </c>
      <c r="AA1368" s="135" t="e">
        <f t="shared" si="1382"/>
        <v>#N/A</v>
      </c>
      <c r="AB1368" s="135" t="e">
        <f t="shared" si="1382"/>
        <v>#N/A</v>
      </c>
    </row>
    <row r="1369" spans="1:28" ht="15.5">
      <c r="A1369" s="29" t="s">
        <v>193</v>
      </c>
      <c r="B1369" s="30" t="str">
        <f t="shared" si="0"/>
        <v>PhilippinesSariaya</v>
      </c>
      <c r="C1369" s="29" t="s">
        <v>30</v>
      </c>
      <c r="D1369" s="30" t="s">
        <v>658</v>
      </c>
      <c r="E1369" s="120">
        <v>0.25410100000000002</v>
      </c>
      <c r="F1369" s="181">
        <v>5.0013425E-2</v>
      </c>
      <c r="G1369" s="181">
        <v>9.6992885000000001E-2</v>
      </c>
      <c r="H1369" s="181">
        <v>0.18546784799999999</v>
      </c>
      <c r="I1369" s="120">
        <v>0.30961899999999998</v>
      </c>
      <c r="J1369" s="28" t="s">
        <v>1649</v>
      </c>
      <c r="K1369" s="135" t="e">
        <f t="shared" ref="K1369:AB1369" si="1383">NA()</f>
        <v>#N/A</v>
      </c>
      <c r="L1369" s="135" t="e">
        <f t="shared" si="1383"/>
        <v>#N/A</v>
      </c>
      <c r="M1369" s="164" t="e">
        <f t="shared" si="1383"/>
        <v>#N/A</v>
      </c>
      <c r="N1369" s="164" t="e">
        <f t="shared" si="1383"/>
        <v>#N/A</v>
      </c>
      <c r="O1369" s="165" t="e">
        <f t="shared" si="1383"/>
        <v>#N/A</v>
      </c>
      <c r="P1369" s="135" t="e">
        <f t="shared" si="1383"/>
        <v>#N/A</v>
      </c>
      <c r="Q1369" s="164" t="e">
        <f t="shared" si="1383"/>
        <v>#N/A</v>
      </c>
      <c r="R1369" s="164" t="e">
        <f t="shared" si="1383"/>
        <v>#N/A</v>
      </c>
      <c r="S1369" s="164" t="e">
        <f t="shared" si="1383"/>
        <v>#N/A</v>
      </c>
      <c r="T1369" s="164" t="e">
        <f t="shared" si="1383"/>
        <v>#N/A</v>
      </c>
      <c r="U1369" s="164" t="e">
        <f t="shared" si="1383"/>
        <v>#N/A</v>
      </c>
      <c r="V1369" s="135" t="e">
        <f t="shared" si="1383"/>
        <v>#N/A</v>
      </c>
      <c r="W1369" s="135" t="e">
        <f t="shared" si="1383"/>
        <v>#N/A</v>
      </c>
      <c r="X1369" s="135" t="e">
        <f t="shared" si="1383"/>
        <v>#N/A</v>
      </c>
      <c r="Y1369" s="135" t="e">
        <f t="shared" si="1383"/>
        <v>#N/A</v>
      </c>
      <c r="Z1369" s="135" t="e">
        <f t="shared" si="1383"/>
        <v>#N/A</v>
      </c>
      <c r="AA1369" s="135" t="e">
        <f t="shared" si="1383"/>
        <v>#N/A</v>
      </c>
      <c r="AB1369" s="135" t="e">
        <f t="shared" si="1383"/>
        <v>#N/A</v>
      </c>
    </row>
    <row r="1370" spans="1:28" ht="15.5">
      <c r="A1370" s="29" t="s">
        <v>193</v>
      </c>
      <c r="B1370" s="30" t="str">
        <f t="shared" si="0"/>
        <v>PhilippinesSarrat</v>
      </c>
      <c r="C1370" s="29" t="s">
        <v>30</v>
      </c>
      <c r="D1370" s="30" t="s">
        <v>218</v>
      </c>
      <c r="E1370" s="120">
        <v>0.25222099999999997</v>
      </c>
      <c r="F1370" s="181">
        <v>4.1726161999999997E-2</v>
      </c>
      <c r="G1370" s="181">
        <v>8.3531651999999998E-2</v>
      </c>
      <c r="H1370" s="181">
        <v>0.16627003000000001</v>
      </c>
      <c r="I1370" s="120">
        <v>0.33670499999999998</v>
      </c>
      <c r="J1370" s="28" t="s">
        <v>1649</v>
      </c>
      <c r="K1370" s="135" t="e">
        <f t="shared" ref="K1370:AB1370" si="1384">NA()</f>
        <v>#N/A</v>
      </c>
      <c r="L1370" s="135" t="e">
        <f t="shared" si="1384"/>
        <v>#N/A</v>
      </c>
      <c r="M1370" s="164" t="e">
        <f t="shared" si="1384"/>
        <v>#N/A</v>
      </c>
      <c r="N1370" s="164" t="e">
        <f t="shared" si="1384"/>
        <v>#N/A</v>
      </c>
      <c r="O1370" s="165" t="e">
        <f t="shared" si="1384"/>
        <v>#N/A</v>
      </c>
      <c r="P1370" s="135" t="e">
        <f t="shared" si="1384"/>
        <v>#N/A</v>
      </c>
      <c r="Q1370" s="164" t="e">
        <f t="shared" si="1384"/>
        <v>#N/A</v>
      </c>
      <c r="R1370" s="164" t="e">
        <f t="shared" si="1384"/>
        <v>#N/A</v>
      </c>
      <c r="S1370" s="164" t="e">
        <f t="shared" si="1384"/>
        <v>#N/A</v>
      </c>
      <c r="T1370" s="164" t="e">
        <f t="shared" si="1384"/>
        <v>#N/A</v>
      </c>
      <c r="U1370" s="164" t="e">
        <f t="shared" si="1384"/>
        <v>#N/A</v>
      </c>
      <c r="V1370" s="135" t="e">
        <f t="shared" si="1384"/>
        <v>#N/A</v>
      </c>
      <c r="W1370" s="135" t="e">
        <f t="shared" si="1384"/>
        <v>#N/A</v>
      </c>
      <c r="X1370" s="135" t="e">
        <f t="shared" si="1384"/>
        <v>#N/A</v>
      </c>
      <c r="Y1370" s="135" t="e">
        <f t="shared" si="1384"/>
        <v>#N/A</v>
      </c>
      <c r="Z1370" s="135" t="e">
        <f t="shared" si="1384"/>
        <v>#N/A</v>
      </c>
      <c r="AA1370" s="135" t="e">
        <f t="shared" si="1384"/>
        <v>#N/A</v>
      </c>
      <c r="AB1370" s="135" t="e">
        <f t="shared" si="1384"/>
        <v>#N/A</v>
      </c>
    </row>
    <row r="1371" spans="1:28" ht="15.5">
      <c r="A1371" s="29" t="s">
        <v>193</v>
      </c>
      <c r="B1371" s="30" t="str">
        <f t="shared" si="0"/>
        <v>PhilippinesSasmuan (Sexmoan)</v>
      </c>
      <c r="C1371" s="29" t="s">
        <v>30</v>
      </c>
      <c r="D1371" s="30" t="s">
        <v>501</v>
      </c>
      <c r="E1371" s="120">
        <v>0.25160700000000003</v>
      </c>
      <c r="F1371" s="181">
        <v>4.8850164000000001E-2</v>
      </c>
      <c r="G1371" s="181">
        <v>9.6129123999999996E-2</v>
      </c>
      <c r="H1371" s="181">
        <v>0.18604485100000001</v>
      </c>
      <c r="I1371" s="120">
        <v>0.32377499999999998</v>
      </c>
      <c r="J1371" s="28" t="s">
        <v>1649</v>
      </c>
      <c r="K1371" s="135" t="e">
        <f t="shared" ref="K1371:AB1371" si="1385">NA()</f>
        <v>#N/A</v>
      </c>
      <c r="L1371" s="135" t="e">
        <f t="shared" si="1385"/>
        <v>#N/A</v>
      </c>
      <c r="M1371" s="164" t="e">
        <f t="shared" si="1385"/>
        <v>#N/A</v>
      </c>
      <c r="N1371" s="164" t="e">
        <f t="shared" si="1385"/>
        <v>#N/A</v>
      </c>
      <c r="O1371" s="165" t="e">
        <f t="shared" si="1385"/>
        <v>#N/A</v>
      </c>
      <c r="P1371" s="135" t="e">
        <f t="shared" si="1385"/>
        <v>#N/A</v>
      </c>
      <c r="Q1371" s="164" t="e">
        <f t="shared" si="1385"/>
        <v>#N/A</v>
      </c>
      <c r="R1371" s="164" t="e">
        <f t="shared" si="1385"/>
        <v>#N/A</v>
      </c>
      <c r="S1371" s="164" t="e">
        <f t="shared" si="1385"/>
        <v>#N/A</v>
      </c>
      <c r="T1371" s="164" t="e">
        <f t="shared" si="1385"/>
        <v>#N/A</v>
      </c>
      <c r="U1371" s="164" t="e">
        <f t="shared" si="1385"/>
        <v>#N/A</v>
      </c>
      <c r="V1371" s="135" t="e">
        <f t="shared" si="1385"/>
        <v>#N/A</v>
      </c>
      <c r="W1371" s="135" t="e">
        <f t="shared" si="1385"/>
        <v>#N/A</v>
      </c>
      <c r="X1371" s="135" t="e">
        <f t="shared" si="1385"/>
        <v>#N/A</v>
      </c>
      <c r="Y1371" s="135" t="e">
        <f t="shared" si="1385"/>
        <v>#N/A</v>
      </c>
      <c r="Z1371" s="135" t="e">
        <f t="shared" si="1385"/>
        <v>#N/A</v>
      </c>
      <c r="AA1371" s="135" t="e">
        <f t="shared" si="1385"/>
        <v>#N/A</v>
      </c>
      <c r="AB1371" s="135" t="e">
        <f t="shared" si="1385"/>
        <v>#N/A</v>
      </c>
    </row>
    <row r="1372" spans="1:28" ht="15.5">
      <c r="A1372" s="29" t="s">
        <v>193</v>
      </c>
      <c r="B1372" s="30" t="str">
        <f t="shared" si="0"/>
        <v>PhilippinesScience City of Muñoz</v>
      </c>
      <c r="C1372" s="29" t="s">
        <v>30</v>
      </c>
      <c r="D1372" s="30" t="s">
        <v>471</v>
      </c>
      <c r="E1372" s="120">
        <v>0.25454399999999999</v>
      </c>
      <c r="F1372" s="181">
        <v>4.8194102000000003E-2</v>
      </c>
      <c r="G1372" s="181">
        <v>9.5934120999999997E-2</v>
      </c>
      <c r="H1372" s="181">
        <v>0.184602923</v>
      </c>
      <c r="I1372" s="120">
        <v>0.320496</v>
      </c>
      <c r="J1372" s="28" t="s">
        <v>1649</v>
      </c>
      <c r="K1372" s="135" t="e">
        <f t="shared" ref="K1372:AB1372" si="1386">NA()</f>
        <v>#N/A</v>
      </c>
      <c r="L1372" s="135" t="e">
        <f t="shared" si="1386"/>
        <v>#N/A</v>
      </c>
      <c r="M1372" s="164" t="e">
        <f t="shared" si="1386"/>
        <v>#N/A</v>
      </c>
      <c r="N1372" s="164" t="e">
        <f t="shared" si="1386"/>
        <v>#N/A</v>
      </c>
      <c r="O1372" s="165" t="e">
        <f t="shared" si="1386"/>
        <v>#N/A</v>
      </c>
      <c r="P1372" s="135" t="e">
        <f t="shared" si="1386"/>
        <v>#N/A</v>
      </c>
      <c r="Q1372" s="164" t="e">
        <f t="shared" si="1386"/>
        <v>#N/A</v>
      </c>
      <c r="R1372" s="164" t="e">
        <f t="shared" si="1386"/>
        <v>#N/A</v>
      </c>
      <c r="S1372" s="164" t="e">
        <f t="shared" si="1386"/>
        <v>#N/A</v>
      </c>
      <c r="T1372" s="164" t="e">
        <f t="shared" si="1386"/>
        <v>#N/A</v>
      </c>
      <c r="U1372" s="164" t="e">
        <f t="shared" si="1386"/>
        <v>#N/A</v>
      </c>
      <c r="V1372" s="135" t="e">
        <f t="shared" si="1386"/>
        <v>#N/A</v>
      </c>
      <c r="W1372" s="135" t="e">
        <f t="shared" si="1386"/>
        <v>#N/A</v>
      </c>
      <c r="X1372" s="135" t="e">
        <f t="shared" si="1386"/>
        <v>#N/A</v>
      </c>
      <c r="Y1372" s="135" t="e">
        <f t="shared" si="1386"/>
        <v>#N/A</v>
      </c>
      <c r="Z1372" s="135" t="e">
        <f t="shared" si="1386"/>
        <v>#N/A</v>
      </c>
      <c r="AA1372" s="135" t="e">
        <f t="shared" si="1386"/>
        <v>#N/A</v>
      </c>
      <c r="AB1372" s="135" t="e">
        <f t="shared" si="1386"/>
        <v>#N/A</v>
      </c>
    </row>
    <row r="1373" spans="1:28" ht="15.5">
      <c r="A1373" s="29" t="s">
        <v>193</v>
      </c>
      <c r="B1373" s="30" t="str">
        <f t="shared" si="0"/>
        <v>PhilippinesSebaste</v>
      </c>
      <c r="C1373" s="29" t="s">
        <v>30</v>
      </c>
      <c r="D1373" s="30" t="s">
        <v>824</v>
      </c>
      <c r="E1373" s="120">
        <v>0.23136200000000001</v>
      </c>
      <c r="F1373" s="181">
        <v>5.2325905999999998E-2</v>
      </c>
      <c r="G1373" s="181">
        <v>0.10079857</v>
      </c>
      <c r="H1373" s="181">
        <v>0.191265985</v>
      </c>
      <c r="I1373" s="120">
        <v>0.31563099999999999</v>
      </c>
      <c r="J1373" s="28" t="s">
        <v>1649</v>
      </c>
      <c r="K1373" s="135" t="e">
        <f t="shared" ref="K1373:AB1373" si="1387">NA()</f>
        <v>#N/A</v>
      </c>
      <c r="L1373" s="135" t="e">
        <f t="shared" si="1387"/>
        <v>#N/A</v>
      </c>
      <c r="M1373" s="164" t="e">
        <f t="shared" si="1387"/>
        <v>#N/A</v>
      </c>
      <c r="N1373" s="164" t="e">
        <f t="shared" si="1387"/>
        <v>#N/A</v>
      </c>
      <c r="O1373" s="165" t="e">
        <f t="shared" si="1387"/>
        <v>#N/A</v>
      </c>
      <c r="P1373" s="135" t="e">
        <f t="shared" si="1387"/>
        <v>#N/A</v>
      </c>
      <c r="Q1373" s="164" t="e">
        <f t="shared" si="1387"/>
        <v>#N/A</v>
      </c>
      <c r="R1373" s="164" t="e">
        <f t="shared" si="1387"/>
        <v>#N/A</v>
      </c>
      <c r="S1373" s="164" t="e">
        <f t="shared" si="1387"/>
        <v>#N/A</v>
      </c>
      <c r="T1373" s="164" t="e">
        <f t="shared" si="1387"/>
        <v>#N/A</v>
      </c>
      <c r="U1373" s="164" t="e">
        <f t="shared" si="1387"/>
        <v>#N/A</v>
      </c>
      <c r="V1373" s="135" t="e">
        <f t="shared" si="1387"/>
        <v>#N/A</v>
      </c>
      <c r="W1373" s="135" t="e">
        <f t="shared" si="1387"/>
        <v>#N/A</v>
      </c>
      <c r="X1373" s="135" t="e">
        <f t="shared" si="1387"/>
        <v>#N/A</v>
      </c>
      <c r="Y1373" s="135" t="e">
        <f t="shared" si="1387"/>
        <v>#N/A</v>
      </c>
      <c r="Z1373" s="135" t="e">
        <f t="shared" si="1387"/>
        <v>#N/A</v>
      </c>
      <c r="AA1373" s="135" t="e">
        <f t="shared" si="1387"/>
        <v>#N/A</v>
      </c>
      <c r="AB1373" s="135" t="e">
        <f t="shared" si="1387"/>
        <v>#N/A</v>
      </c>
    </row>
    <row r="1374" spans="1:28" ht="15.5">
      <c r="A1374" s="29" t="s">
        <v>193</v>
      </c>
      <c r="B1374" s="30" t="str">
        <f t="shared" si="0"/>
        <v>PhilippinesSen. Ninoy Aquino</v>
      </c>
      <c r="C1374" s="29" t="s">
        <v>30</v>
      </c>
      <c r="D1374" s="30" t="s">
        <v>1421</v>
      </c>
      <c r="E1374" s="120">
        <v>0.24610699999999999</v>
      </c>
      <c r="F1374" s="181">
        <v>5.3538672000000002E-2</v>
      </c>
      <c r="G1374" s="181">
        <v>0.10933833900000001</v>
      </c>
      <c r="H1374" s="181">
        <v>0.220681712</v>
      </c>
      <c r="I1374" s="120">
        <v>0.318971</v>
      </c>
      <c r="J1374" s="28" t="s">
        <v>1649</v>
      </c>
      <c r="K1374" s="135" t="e">
        <f t="shared" ref="K1374:AB1374" si="1388">NA()</f>
        <v>#N/A</v>
      </c>
      <c r="L1374" s="135" t="e">
        <f t="shared" si="1388"/>
        <v>#N/A</v>
      </c>
      <c r="M1374" s="164" t="e">
        <f t="shared" si="1388"/>
        <v>#N/A</v>
      </c>
      <c r="N1374" s="164" t="e">
        <f t="shared" si="1388"/>
        <v>#N/A</v>
      </c>
      <c r="O1374" s="165" t="e">
        <f t="shared" si="1388"/>
        <v>#N/A</v>
      </c>
      <c r="P1374" s="135" t="e">
        <f t="shared" si="1388"/>
        <v>#N/A</v>
      </c>
      <c r="Q1374" s="164" t="e">
        <f t="shared" si="1388"/>
        <v>#N/A</v>
      </c>
      <c r="R1374" s="164" t="e">
        <f t="shared" si="1388"/>
        <v>#N/A</v>
      </c>
      <c r="S1374" s="164" t="e">
        <f t="shared" si="1388"/>
        <v>#N/A</v>
      </c>
      <c r="T1374" s="164" t="e">
        <f t="shared" si="1388"/>
        <v>#N/A</v>
      </c>
      <c r="U1374" s="164" t="e">
        <f t="shared" si="1388"/>
        <v>#N/A</v>
      </c>
      <c r="V1374" s="135" t="e">
        <f t="shared" si="1388"/>
        <v>#N/A</v>
      </c>
      <c r="W1374" s="135" t="e">
        <f t="shared" si="1388"/>
        <v>#N/A</v>
      </c>
      <c r="X1374" s="135" t="e">
        <f t="shared" si="1388"/>
        <v>#N/A</v>
      </c>
      <c r="Y1374" s="135" t="e">
        <f t="shared" si="1388"/>
        <v>#N/A</v>
      </c>
      <c r="Z1374" s="135" t="e">
        <f t="shared" si="1388"/>
        <v>#N/A</v>
      </c>
      <c r="AA1374" s="135" t="e">
        <f t="shared" si="1388"/>
        <v>#N/A</v>
      </c>
      <c r="AB1374" s="135" t="e">
        <f t="shared" si="1388"/>
        <v>#N/A</v>
      </c>
    </row>
    <row r="1375" spans="1:28" ht="15.5">
      <c r="A1375" s="29" t="s">
        <v>193</v>
      </c>
      <c r="B1375" s="30" t="str">
        <f t="shared" si="0"/>
        <v>PhilippinesSergio Osmeña Sr.</v>
      </c>
      <c r="C1375" s="29" t="s">
        <v>30</v>
      </c>
      <c r="D1375" s="30" t="s">
        <v>1144</v>
      </c>
      <c r="E1375" s="120">
        <v>0.211449</v>
      </c>
      <c r="F1375" s="181">
        <v>5.8735936000000002E-2</v>
      </c>
      <c r="G1375" s="181">
        <v>0.101919259</v>
      </c>
      <c r="H1375" s="181">
        <v>0.174818001</v>
      </c>
      <c r="I1375" s="120">
        <v>0.29010599999999998</v>
      </c>
      <c r="J1375" s="28" t="s">
        <v>1649</v>
      </c>
      <c r="K1375" s="135" t="e">
        <f t="shared" ref="K1375:AB1375" si="1389">NA()</f>
        <v>#N/A</v>
      </c>
      <c r="L1375" s="135" t="e">
        <f t="shared" si="1389"/>
        <v>#N/A</v>
      </c>
      <c r="M1375" s="164" t="e">
        <f t="shared" si="1389"/>
        <v>#N/A</v>
      </c>
      <c r="N1375" s="164" t="e">
        <f t="shared" si="1389"/>
        <v>#N/A</v>
      </c>
      <c r="O1375" s="165" t="e">
        <f t="shared" si="1389"/>
        <v>#N/A</v>
      </c>
      <c r="P1375" s="135" t="e">
        <f t="shared" si="1389"/>
        <v>#N/A</v>
      </c>
      <c r="Q1375" s="164" t="e">
        <f t="shared" si="1389"/>
        <v>#N/A</v>
      </c>
      <c r="R1375" s="164" t="e">
        <f t="shared" si="1389"/>
        <v>#N/A</v>
      </c>
      <c r="S1375" s="164" t="e">
        <f t="shared" si="1389"/>
        <v>#N/A</v>
      </c>
      <c r="T1375" s="164" t="e">
        <f t="shared" si="1389"/>
        <v>#N/A</v>
      </c>
      <c r="U1375" s="164" t="e">
        <f t="shared" si="1389"/>
        <v>#N/A</v>
      </c>
      <c r="V1375" s="135" t="e">
        <f t="shared" si="1389"/>
        <v>#N/A</v>
      </c>
      <c r="W1375" s="135" t="e">
        <f t="shared" si="1389"/>
        <v>#N/A</v>
      </c>
      <c r="X1375" s="135" t="e">
        <f t="shared" si="1389"/>
        <v>#N/A</v>
      </c>
      <c r="Y1375" s="135" t="e">
        <f t="shared" si="1389"/>
        <v>#N/A</v>
      </c>
      <c r="Z1375" s="135" t="e">
        <f t="shared" si="1389"/>
        <v>#N/A</v>
      </c>
      <c r="AA1375" s="135" t="e">
        <f t="shared" si="1389"/>
        <v>#N/A</v>
      </c>
      <c r="AB1375" s="135" t="e">
        <f t="shared" si="1389"/>
        <v>#N/A</v>
      </c>
    </row>
    <row r="1376" spans="1:28" ht="15.5">
      <c r="A1376" s="29" t="s">
        <v>193</v>
      </c>
      <c r="B1376" s="30" t="str">
        <f t="shared" si="0"/>
        <v>PhilippinesSevilla</v>
      </c>
      <c r="C1376" s="29" t="s">
        <v>30</v>
      </c>
      <c r="D1376" s="30" t="s">
        <v>927</v>
      </c>
      <c r="E1376" s="120">
        <v>0.21920999999999999</v>
      </c>
      <c r="F1376" s="181">
        <v>5.0651909000000002E-2</v>
      </c>
      <c r="G1376" s="181">
        <v>8.8734640000000004E-2</v>
      </c>
      <c r="H1376" s="181">
        <v>0.17146609099999999</v>
      </c>
      <c r="I1376" s="120">
        <v>0.330175</v>
      </c>
      <c r="J1376" s="28" t="s">
        <v>1649</v>
      </c>
      <c r="K1376" s="135" t="e">
        <f t="shared" ref="K1376:AB1376" si="1390">NA()</f>
        <v>#N/A</v>
      </c>
      <c r="L1376" s="135" t="e">
        <f t="shared" si="1390"/>
        <v>#N/A</v>
      </c>
      <c r="M1376" s="164" t="e">
        <f t="shared" si="1390"/>
        <v>#N/A</v>
      </c>
      <c r="N1376" s="164" t="e">
        <f t="shared" si="1390"/>
        <v>#N/A</v>
      </c>
      <c r="O1376" s="165" t="e">
        <f t="shared" si="1390"/>
        <v>#N/A</v>
      </c>
      <c r="P1376" s="135" t="e">
        <f t="shared" si="1390"/>
        <v>#N/A</v>
      </c>
      <c r="Q1376" s="164" t="e">
        <f t="shared" si="1390"/>
        <v>#N/A</v>
      </c>
      <c r="R1376" s="164" t="e">
        <f t="shared" si="1390"/>
        <v>#N/A</v>
      </c>
      <c r="S1376" s="164" t="e">
        <f t="shared" si="1390"/>
        <v>#N/A</v>
      </c>
      <c r="T1376" s="164" t="e">
        <f t="shared" si="1390"/>
        <v>#N/A</v>
      </c>
      <c r="U1376" s="164" t="e">
        <f t="shared" si="1390"/>
        <v>#N/A</v>
      </c>
      <c r="V1376" s="135" t="e">
        <f t="shared" si="1390"/>
        <v>#N/A</v>
      </c>
      <c r="W1376" s="135" t="e">
        <f t="shared" si="1390"/>
        <v>#N/A</v>
      </c>
      <c r="X1376" s="135" t="e">
        <f t="shared" si="1390"/>
        <v>#N/A</v>
      </c>
      <c r="Y1376" s="135" t="e">
        <f t="shared" si="1390"/>
        <v>#N/A</v>
      </c>
      <c r="Z1376" s="135" t="e">
        <f t="shared" si="1390"/>
        <v>#N/A</v>
      </c>
      <c r="AA1376" s="135" t="e">
        <f t="shared" si="1390"/>
        <v>#N/A</v>
      </c>
      <c r="AB1376" s="135" t="e">
        <f t="shared" si="1390"/>
        <v>#N/A</v>
      </c>
    </row>
    <row r="1377" spans="1:28" ht="15.5">
      <c r="A1377" s="29" t="s">
        <v>193</v>
      </c>
      <c r="B1377" s="30" t="str">
        <f t="shared" si="0"/>
        <v>PhilippinesShariff Aguak (Maganoy) (Capital)</v>
      </c>
      <c r="C1377" s="29" t="s">
        <v>30</v>
      </c>
      <c r="D1377" s="30" t="s">
        <v>1619</v>
      </c>
      <c r="E1377" s="120">
        <v>0.240755</v>
      </c>
      <c r="F1377" s="181">
        <v>7.0333206999999995E-2</v>
      </c>
      <c r="G1377" s="181">
        <v>0.12230215799999999</v>
      </c>
      <c r="H1377" s="181">
        <v>0.18667171499999999</v>
      </c>
      <c r="I1377" s="120">
        <v>0.22936400000000001</v>
      </c>
      <c r="J1377" s="28" t="s">
        <v>1649</v>
      </c>
      <c r="K1377" s="135" t="e">
        <f t="shared" ref="K1377:AB1377" si="1391">NA()</f>
        <v>#N/A</v>
      </c>
      <c r="L1377" s="135" t="e">
        <f t="shared" si="1391"/>
        <v>#N/A</v>
      </c>
      <c r="M1377" s="164" t="e">
        <f t="shared" si="1391"/>
        <v>#N/A</v>
      </c>
      <c r="N1377" s="164" t="e">
        <f t="shared" si="1391"/>
        <v>#N/A</v>
      </c>
      <c r="O1377" s="165" t="e">
        <f t="shared" si="1391"/>
        <v>#N/A</v>
      </c>
      <c r="P1377" s="135" t="e">
        <f t="shared" si="1391"/>
        <v>#N/A</v>
      </c>
      <c r="Q1377" s="164" t="e">
        <f t="shared" si="1391"/>
        <v>#N/A</v>
      </c>
      <c r="R1377" s="164" t="e">
        <f t="shared" si="1391"/>
        <v>#N/A</v>
      </c>
      <c r="S1377" s="164" t="e">
        <f t="shared" si="1391"/>
        <v>#N/A</v>
      </c>
      <c r="T1377" s="164" t="e">
        <f t="shared" si="1391"/>
        <v>#N/A</v>
      </c>
      <c r="U1377" s="164" t="e">
        <f t="shared" si="1391"/>
        <v>#N/A</v>
      </c>
      <c r="V1377" s="135" t="e">
        <f t="shared" si="1391"/>
        <v>#N/A</v>
      </c>
      <c r="W1377" s="135" t="e">
        <f t="shared" si="1391"/>
        <v>#N/A</v>
      </c>
      <c r="X1377" s="135" t="e">
        <f t="shared" si="1391"/>
        <v>#N/A</v>
      </c>
      <c r="Y1377" s="135" t="e">
        <f t="shared" si="1391"/>
        <v>#N/A</v>
      </c>
      <c r="Z1377" s="135" t="e">
        <f t="shared" si="1391"/>
        <v>#N/A</v>
      </c>
      <c r="AA1377" s="135" t="e">
        <f t="shared" si="1391"/>
        <v>#N/A</v>
      </c>
      <c r="AB1377" s="135" t="e">
        <f t="shared" si="1391"/>
        <v>#N/A</v>
      </c>
    </row>
    <row r="1378" spans="1:28" ht="15.5">
      <c r="A1378" s="29" t="s">
        <v>193</v>
      </c>
      <c r="B1378" s="30" t="str">
        <f t="shared" si="0"/>
        <v>PhilippinesShariff Saydona Mustapha</v>
      </c>
      <c r="C1378" s="29" t="s">
        <v>30</v>
      </c>
      <c r="D1378" s="30" t="s">
        <v>1652</v>
      </c>
      <c r="E1378" s="120">
        <v>0.23591000000000001</v>
      </c>
      <c r="F1378" s="181">
        <v>6.3762277000000006E-2</v>
      </c>
      <c r="G1378" s="181">
        <v>0.119163939</v>
      </c>
      <c r="H1378" s="181">
        <v>0.17673130200000001</v>
      </c>
      <c r="I1378" s="120">
        <v>0.228406</v>
      </c>
      <c r="J1378" s="28" t="s">
        <v>1649</v>
      </c>
      <c r="K1378" s="135" t="e">
        <f t="shared" ref="K1378:AB1378" si="1392">NA()</f>
        <v>#N/A</v>
      </c>
      <c r="L1378" s="135" t="e">
        <f t="shared" si="1392"/>
        <v>#N/A</v>
      </c>
      <c r="M1378" s="164" t="e">
        <f t="shared" si="1392"/>
        <v>#N/A</v>
      </c>
      <c r="N1378" s="164" t="e">
        <f t="shared" si="1392"/>
        <v>#N/A</v>
      </c>
      <c r="O1378" s="165" t="e">
        <f t="shared" si="1392"/>
        <v>#N/A</v>
      </c>
      <c r="P1378" s="135" t="e">
        <f t="shared" si="1392"/>
        <v>#N/A</v>
      </c>
      <c r="Q1378" s="164" t="e">
        <f t="shared" si="1392"/>
        <v>#N/A</v>
      </c>
      <c r="R1378" s="164" t="e">
        <f t="shared" si="1392"/>
        <v>#N/A</v>
      </c>
      <c r="S1378" s="164" t="e">
        <f t="shared" si="1392"/>
        <v>#N/A</v>
      </c>
      <c r="T1378" s="164" t="e">
        <f t="shared" si="1392"/>
        <v>#N/A</v>
      </c>
      <c r="U1378" s="164" t="e">
        <f t="shared" si="1392"/>
        <v>#N/A</v>
      </c>
      <c r="V1378" s="135" t="e">
        <f t="shared" si="1392"/>
        <v>#N/A</v>
      </c>
      <c r="W1378" s="135" t="e">
        <f t="shared" si="1392"/>
        <v>#N/A</v>
      </c>
      <c r="X1378" s="135" t="e">
        <f t="shared" si="1392"/>
        <v>#N/A</v>
      </c>
      <c r="Y1378" s="135" t="e">
        <f t="shared" si="1392"/>
        <v>#N/A</v>
      </c>
      <c r="Z1378" s="135" t="e">
        <f t="shared" si="1392"/>
        <v>#N/A</v>
      </c>
      <c r="AA1378" s="135" t="e">
        <f t="shared" si="1392"/>
        <v>#N/A</v>
      </c>
      <c r="AB1378" s="135" t="e">
        <f t="shared" si="1392"/>
        <v>#N/A</v>
      </c>
    </row>
    <row r="1379" spans="1:28" ht="15.5">
      <c r="A1379" s="29" t="s">
        <v>193</v>
      </c>
      <c r="B1379" s="30" t="str">
        <f t="shared" si="0"/>
        <v>PhilippinesSiasi</v>
      </c>
      <c r="C1379" s="29" t="s">
        <v>30</v>
      </c>
      <c r="D1379" s="30" t="s">
        <v>1664</v>
      </c>
      <c r="E1379" s="120">
        <v>0.26578499999999999</v>
      </c>
      <c r="F1379" s="181">
        <v>6.8606453999999997E-2</v>
      </c>
      <c r="G1379" s="181">
        <v>0.130920907</v>
      </c>
      <c r="H1379" s="181">
        <v>0.202185954</v>
      </c>
      <c r="I1379" s="120">
        <v>0.24831300000000001</v>
      </c>
      <c r="J1379" s="28" t="s">
        <v>1649</v>
      </c>
      <c r="K1379" s="135" t="e">
        <f t="shared" ref="K1379:AB1379" si="1393">NA()</f>
        <v>#N/A</v>
      </c>
      <c r="L1379" s="135" t="e">
        <f t="shared" si="1393"/>
        <v>#N/A</v>
      </c>
      <c r="M1379" s="164" t="e">
        <f t="shared" si="1393"/>
        <v>#N/A</v>
      </c>
      <c r="N1379" s="164" t="e">
        <f t="shared" si="1393"/>
        <v>#N/A</v>
      </c>
      <c r="O1379" s="165" t="e">
        <f t="shared" si="1393"/>
        <v>#N/A</v>
      </c>
      <c r="P1379" s="135" t="e">
        <f t="shared" si="1393"/>
        <v>#N/A</v>
      </c>
      <c r="Q1379" s="164" t="e">
        <f t="shared" si="1393"/>
        <v>#N/A</v>
      </c>
      <c r="R1379" s="164" t="e">
        <f t="shared" si="1393"/>
        <v>#N/A</v>
      </c>
      <c r="S1379" s="164" t="e">
        <f t="shared" si="1393"/>
        <v>#N/A</v>
      </c>
      <c r="T1379" s="164" t="e">
        <f t="shared" si="1393"/>
        <v>#N/A</v>
      </c>
      <c r="U1379" s="164" t="e">
        <f t="shared" si="1393"/>
        <v>#N/A</v>
      </c>
      <c r="V1379" s="135" t="e">
        <f t="shared" si="1393"/>
        <v>#N/A</v>
      </c>
      <c r="W1379" s="135" t="e">
        <f t="shared" si="1393"/>
        <v>#N/A</v>
      </c>
      <c r="X1379" s="135" t="e">
        <f t="shared" si="1393"/>
        <v>#N/A</v>
      </c>
      <c r="Y1379" s="135" t="e">
        <f t="shared" si="1393"/>
        <v>#N/A</v>
      </c>
      <c r="Z1379" s="135" t="e">
        <f t="shared" si="1393"/>
        <v>#N/A</v>
      </c>
      <c r="AA1379" s="135" t="e">
        <f t="shared" si="1393"/>
        <v>#N/A</v>
      </c>
      <c r="AB1379" s="135" t="e">
        <f t="shared" si="1393"/>
        <v>#N/A</v>
      </c>
    </row>
    <row r="1380" spans="1:28" ht="15.5">
      <c r="A1380" s="29" t="s">
        <v>193</v>
      </c>
      <c r="B1380" s="30" t="str">
        <f t="shared" si="0"/>
        <v>PhilippinesSiaton</v>
      </c>
      <c r="C1380" s="29" t="s">
        <v>30</v>
      </c>
      <c r="D1380" s="30" t="s">
        <v>1870</v>
      </c>
      <c r="E1380" s="120">
        <v>0.22855700000000001</v>
      </c>
      <c r="F1380" s="181">
        <v>5.5704283E-2</v>
      </c>
      <c r="G1380" s="181">
        <v>0.103351524</v>
      </c>
      <c r="H1380" s="181">
        <v>0.18264775499999999</v>
      </c>
      <c r="I1380" s="120">
        <v>0.30260199999999998</v>
      </c>
      <c r="J1380" s="28" t="s">
        <v>1649</v>
      </c>
      <c r="K1380" s="135" t="e">
        <f t="shared" ref="K1380:AB1380" si="1394">NA()</f>
        <v>#N/A</v>
      </c>
      <c r="L1380" s="135" t="e">
        <f t="shared" si="1394"/>
        <v>#N/A</v>
      </c>
      <c r="M1380" s="164" t="e">
        <f t="shared" si="1394"/>
        <v>#N/A</v>
      </c>
      <c r="N1380" s="164" t="e">
        <f t="shared" si="1394"/>
        <v>#N/A</v>
      </c>
      <c r="O1380" s="165" t="e">
        <f t="shared" si="1394"/>
        <v>#N/A</v>
      </c>
      <c r="P1380" s="135" t="e">
        <f t="shared" si="1394"/>
        <v>#N/A</v>
      </c>
      <c r="Q1380" s="164" t="e">
        <f t="shared" si="1394"/>
        <v>#N/A</v>
      </c>
      <c r="R1380" s="164" t="e">
        <f t="shared" si="1394"/>
        <v>#N/A</v>
      </c>
      <c r="S1380" s="164" t="e">
        <f t="shared" si="1394"/>
        <v>#N/A</v>
      </c>
      <c r="T1380" s="164" t="e">
        <f t="shared" si="1394"/>
        <v>#N/A</v>
      </c>
      <c r="U1380" s="164" t="e">
        <f t="shared" si="1394"/>
        <v>#N/A</v>
      </c>
      <c r="V1380" s="135" t="e">
        <f t="shared" si="1394"/>
        <v>#N/A</v>
      </c>
      <c r="W1380" s="135" t="e">
        <f t="shared" si="1394"/>
        <v>#N/A</v>
      </c>
      <c r="X1380" s="135" t="e">
        <f t="shared" si="1394"/>
        <v>#N/A</v>
      </c>
      <c r="Y1380" s="135" t="e">
        <f t="shared" si="1394"/>
        <v>#N/A</v>
      </c>
      <c r="Z1380" s="135" t="e">
        <f t="shared" si="1394"/>
        <v>#N/A</v>
      </c>
      <c r="AA1380" s="135" t="e">
        <f t="shared" si="1394"/>
        <v>#N/A</v>
      </c>
      <c r="AB1380" s="135" t="e">
        <f t="shared" si="1394"/>
        <v>#N/A</v>
      </c>
    </row>
    <row r="1381" spans="1:28" ht="15.5">
      <c r="A1381" s="29" t="s">
        <v>193</v>
      </c>
      <c r="B1381" s="30" t="str">
        <f t="shared" si="0"/>
        <v>PhilippinesSiay</v>
      </c>
      <c r="C1381" s="29" t="s">
        <v>30</v>
      </c>
      <c r="D1381" s="30" t="s">
        <v>1198</v>
      </c>
      <c r="E1381" s="120">
        <v>0.24013799999999999</v>
      </c>
      <c r="F1381" s="181">
        <v>5.5686520000000003E-2</v>
      </c>
      <c r="G1381" s="181">
        <v>0.109015684</v>
      </c>
      <c r="H1381" s="181">
        <v>0.202492062</v>
      </c>
      <c r="I1381" s="120">
        <v>0.299288</v>
      </c>
      <c r="J1381" s="28" t="s">
        <v>1649</v>
      </c>
      <c r="K1381" s="135" t="e">
        <f t="shared" ref="K1381:AB1381" si="1395">NA()</f>
        <v>#N/A</v>
      </c>
      <c r="L1381" s="135" t="e">
        <f t="shared" si="1395"/>
        <v>#N/A</v>
      </c>
      <c r="M1381" s="164" t="e">
        <f t="shared" si="1395"/>
        <v>#N/A</v>
      </c>
      <c r="N1381" s="164" t="e">
        <f t="shared" si="1395"/>
        <v>#N/A</v>
      </c>
      <c r="O1381" s="165" t="e">
        <f t="shared" si="1395"/>
        <v>#N/A</v>
      </c>
      <c r="P1381" s="135" t="e">
        <f t="shared" si="1395"/>
        <v>#N/A</v>
      </c>
      <c r="Q1381" s="164" t="e">
        <f t="shared" si="1395"/>
        <v>#N/A</v>
      </c>
      <c r="R1381" s="164" t="e">
        <f t="shared" si="1395"/>
        <v>#N/A</v>
      </c>
      <c r="S1381" s="164" t="e">
        <f t="shared" si="1395"/>
        <v>#N/A</v>
      </c>
      <c r="T1381" s="164" t="e">
        <f t="shared" si="1395"/>
        <v>#N/A</v>
      </c>
      <c r="U1381" s="164" t="e">
        <f t="shared" si="1395"/>
        <v>#N/A</v>
      </c>
      <c r="V1381" s="135" t="e">
        <f t="shared" si="1395"/>
        <v>#N/A</v>
      </c>
      <c r="W1381" s="135" t="e">
        <f t="shared" si="1395"/>
        <v>#N/A</v>
      </c>
      <c r="X1381" s="135" t="e">
        <f t="shared" si="1395"/>
        <v>#N/A</v>
      </c>
      <c r="Y1381" s="135" t="e">
        <f t="shared" si="1395"/>
        <v>#N/A</v>
      </c>
      <c r="Z1381" s="135" t="e">
        <f t="shared" si="1395"/>
        <v>#N/A</v>
      </c>
      <c r="AA1381" s="135" t="e">
        <f t="shared" si="1395"/>
        <v>#N/A</v>
      </c>
      <c r="AB1381" s="135" t="e">
        <f t="shared" si="1395"/>
        <v>#N/A</v>
      </c>
    </row>
    <row r="1382" spans="1:28" ht="15.5">
      <c r="A1382" s="29" t="s">
        <v>193</v>
      </c>
      <c r="B1382" s="30" t="str">
        <f t="shared" si="0"/>
        <v>PhilippinesSiayan</v>
      </c>
      <c r="C1382" s="29" t="s">
        <v>30</v>
      </c>
      <c r="D1382" s="30" t="s">
        <v>1145</v>
      </c>
      <c r="E1382" s="120">
        <v>0.223331</v>
      </c>
      <c r="F1382" s="181">
        <v>6.2374878000000002E-2</v>
      </c>
      <c r="G1382" s="181">
        <v>0.113424469</v>
      </c>
      <c r="H1382" s="181">
        <v>0.194331636</v>
      </c>
      <c r="I1382" s="120">
        <v>0.27137800000000001</v>
      </c>
      <c r="J1382" s="28" t="s">
        <v>1649</v>
      </c>
      <c r="K1382" s="135" t="e">
        <f t="shared" ref="K1382:AB1382" si="1396">NA()</f>
        <v>#N/A</v>
      </c>
      <c r="L1382" s="135" t="e">
        <f t="shared" si="1396"/>
        <v>#N/A</v>
      </c>
      <c r="M1382" s="164" t="e">
        <f t="shared" si="1396"/>
        <v>#N/A</v>
      </c>
      <c r="N1382" s="164" t="e">
        <f t="shared" si="1396"/>
        <v>#N/A</v>
      </c>
      <c r="O1382" s="165" t="e">
        <f t="shared" si="1396"/>
        <v>#N/A</v>
      </c>
      <c r="P1382" s="135" t="e">
        <f t="shared" si="1396"/>
        <v>#N/A</v>
      </c>
      <c r="Q1382" s="164" t="e">
        <f t="shared" si="1396"/>
        <v>#N/A</v>
      </c>
      <c r="R1382" s="164" t="e">
        <f t="shared" si="1396"/>
        <v>#N/A</v>
      </c>
      <c r="S1382" s="164" t="e">
        <f t="shared" si="1396"/>
        <v>#N/A</v>
      </c>
      <c r="T1382" s="164" t="e">
        <f t="shared" si="1396"/>
        <v>#N/A</v>
      </c>
      <c r="U1382" s="164" t="e">
        <f t="shared" si="1396"/>
        <v>#N/A</v>
      </c>
      <c r="V1382" s="135" t="e">
        <f t="shared" si="1396"/>
        <v>#N/A</v>
      </c>
      <c r="W1382" s="135" t="e">
        <f t="shared" si="1396"/>
        <v>#N/A</v>
      </c>
      <c r="X1382" s="135" t="e">
        <f t="shared" si="1396"/>
        <v>#N/A</v>
      </c>
      <c r="Y1382" s="135" t="e">
        <f t="shared" si="1396"/>
        <v>#N/A</v>
      </c>
      <c r="Z1382" s="135" t="e">
        <f t="shared" si="1396"/>
        <v>#N/A</v>
      </c>
      <c r="AA1382" s="135" t="e">
        <f t="shared" si="1396"/>
        <v>#N/A</v>
      </c>
      <c r="AB1382" s="135" t="e">
        <f t="shared" si="1396"/>
        <v>#N/A</v>
      </c>
    </row>
    <row r="1383" spans="1:28" ht="15.5">
      <c r="A1383" s="29" t="s">
        <v>193</v>
      </c>
      <c r="B1383" s="30" t="str">
        <f t="shared" si="0"/>
        <v>PhilippinesSibagat</v>
      </c>
      <c r="C1383" s="29" t="s">
        <v>30</v>
      </c>
      <c r="D1383" s="30" t="s">
        <v>1717</v>
      </c>
      <c r="E1383" s="120">
        <v>0.218415</v>
      </c>
      <c r="F1383" s="181">
        <v>6.1001248000000001E-2</v>
      </c>
      <c r="G1383" s="181">
        <v>0.105446423</v>
      </c>
      <c r="H1383" s="181">
        <v>0.182313908</v>
      </c>
      <c r="I1383" s="120">
        <v>0.288549</v>
      </c>
      <c r="J1383" s="28" t="s">
        <v>1649</v>
      </c>
      <c r="K1383" s="135" t="e">
        <f t="shared" ref="K1383:AB1383" si="1397">NA()</f>
        <v>#N/A</v>
      </c>
      <c r="L1383" s="135" t="e">
        <f t="shared" si="1397"/>
        <v>#N/A</v>
      </c>
      <c r="M1383" s="164" t="e">
        <f t="shared" si="1397"/>
        <v>#N/A</v>
      </c>
      <c r="N1383" s="164" t="e">
        <f t="shared" si="1397"/>
        <v>#N/A</v>
      </c>
      <c r="O1383" s="165" t="e">
        <f t="shared" si="1397"/>
        <v>#N/A</v>
      </c>
      <c r="P1383" s="135" t="e">
        <f t="shared" si="1397"/>
        <v>#N/A</v>
      </c>
      <c r="Q1383" s="164" t="e">
        <f t="shared" si="1397"/>
        <v>#N/A</v>
      </c>
      <c r="R1383" s="164" t="e">
        <f t="shared" si="1397"/>
        <v>#N/A</v>
      </c>
      <c r="S1383" s="164" t="e">
        <f t="shared" si="1397"/>
        <v>#N/A</v>
      </c>
      <c r="T1383" s="164" t="e">
        <f t="shared" si="1397"/>
        <v>#N/A</v>
      </c>
      <c r="U1383" s="164" t="e">
        <f t="shared" si="1397"/>
        <v>#N/A</v>
      </c>
      <c r="V1383" s="135" t="e">
        <f t="shared" si="1397"/>
        <v>#N/A</v>
      </c>
      <c r="W1383" s="135" t="e">
        <f t="shared" si="1397"/>
        <v>#N/A</v>
      </c>
      <c r="X1383" s="135" t="e">
        <f t="shared" si="1397"/>
        <v>#N/A</v>
      </c>
      <c r="Y1383" s="135" t="e">
        <f t="shared" si="1397"/>
        <v>#N/A</v>
      </c>
      <c r="Z1383" s="135" t="e">
        <f t="shared" si="1397"/>
        <v>#N/A</v>
      </c>
      <c r="AA1383" s="135" t="e">
        <f t="shared" si="1397"/>
        <v>#N/A</v>
      </c>
      <c r="AB1383" s="135" t="e">
        <f t="shared" si="1397"/>
        <v>#N/A</v>
      </c>
    </row>
    <row r="1384" spans="1:28" ht="15.5">
      <c r="A1384" s="29" t="s">
        <v>193</v>
      </c>
      <c r="B1384" s="30" t="str">
        <f t="shared" si="0"/>
        <v>PhilippinesSibalom</v>
      </c>
      <c r="C1384" s="29" t="s">
        <v>30</v>
      </c>
      <c r="D1384" s="30" t="s">
        <v>825</v>
      </c>
      <c r="E1384" s="120">
        <v>0.234819</v>
      </c>
      <c r="F1384" s="181">
        <v>5.1918549000000001E-2</v>
      </c>
      <c r="G1384" s="181">
        <v>9.8928795999999999E-2</v>
      </c>
      <c r="H1384" s="181">
        <v>0.187526946</v>
      </c>
      <c r="I1384" s="120">
        <v>0.31525900000000001</v>
      </c>
      <c r="J1384" s="28" t="s">
        <v>1649</v>
      </c>
      <c r="K1384" s="135" t="e">
        <f t="shared" ref="K1384:AB1384" si="1398">NA()</f>
        <v>#N/A</v>
      </c>
      <c r="L1384" s="135" t="e">
        <f t="shared" si="1398"/>
        <v>#N/A</v>
      </c>
      <c r="M1384" s="164" t="e">
        <f t="shared" si="1398"/>
        <v>#N/A</v>
      </c>
      <c r="N1384" s="164" t="e">
        <f t="shared" si="1398"/>
        <v>#N/A</v>
      </c>
      <c r="O1384" s="165" t="e">
        <f t="shared" si="1398"/>
        <v>#N/A</v>
      </c>
      <c r="P1384" s="135" t="e">
        <f t="shared" si="1398"/>
        <v>#N/A</v>
      </c>
      <c r="Q1384" s="164" t="e">
        <f t="shared" si="1398"/>
        <v>#N/A</v>
      </c>
      <c r="R1384" s="164" t="e">
        <f t="shared" si="1398"/>
        <v>#N/A</v>
      </c>
      <c r="S1384" s="164" t="e">
        <f t="shared" si="1398"/>
        <v>#N/A</v>
      </c>
      <c r="T1384" s="164" t="e">
        <f t="shared" si="1398"/>
        <v>#N/A</v>
      </c>
      <c r="U1384" s="164" t="e">
        <f t="shared" si="1398"/>
        <v>#N/A</v>
      </c>
      <c r="V1384" s="135" t="e">
        <f t="shared" si="1398"/>
        <v>#N/A</v>
      </c>
      <c r="W1384" s="135" t="e">
        <f t="shared" si="1398"/>
        <v>#N/A</v>
      </c>
      <c r="X1384" s="135" t="e">
        <f t="shared" si="1398"/>
        <v>#N/A</v>
      </c>
      <c r="Y1384" s="135" t="e">
        <f t="shared" si="1398"/>
        <v>#N/A</v>
      </c>
      <c r="Z1384" s="135" t="e">
        <f t="shared" si="1398"/>
        <v>#N/A</v>
      </c>
      <c r="AA1384" s="135" t="e">
        <f t="shared" si="1398"/>
        <v>#N/A</v>
      </c>
      <c r="AB1384" s="135" t="e">
        <f t="shared" si="1398"/>
        <v>#N/A</v>
      </c>
    </row>
    <row r="1385" spans="1:28" ht="15.5">
      <c r="A1385" s="29" t="s">
        <v>193</v>
      </c>
      <c r="B1385" s="30" t="str">
        <f t="shared" si="0"/>
        <v>PhilippinesSibonga</v>
      </c>
      <c r="C1385" s="29" t="s">
        <v>30</v>
      </c>
      <c r="D1385" s="30" t="s">
        <v>979</v>
      </c>
      <c r="E1385" s="120">
        <v>0.23535900000000001</v>
      </c>
      <c r="F1385" s="181">
        <v>5.202756E-2</v>
      </c>
      <c r="G1385" s="181">
        <v>9.5006848000000005E-2</v>
      </c>
      <c r="H1385" s="181">
        <v>0.18011455600000001</v>
      </c>
      <c r="I1385" s="120">
        <v>0.30776599999999998</v>
      </c>
      <c r="J1385" s="28" t="s">
        <v>1649</v>
      </c>
      <c r="K1385" s="135" t="e">
        <f t="shared" ref="K1385:AB1385" si="1399">NA()</f>
        <v>#N/A</v>
      </c>
      <c r="L1385" s="135" t="e">
        <f t="shared" si="1399"/>
        <v>#N/A</v>
      </c>
      <c r="M1385" s="164" t="e">
        <f t="shared" si="1399"/>
        <v>#N/A</v>
      </c>
      <c r="N1385" s="164" t="e">
        <f t="shared" si="1399"/>
        <v>#N/A</v>
      </c>
      <c r="O1385" s="165" t="e">
        <f t="shared" si="1399"/>
        <v>#N/A</v>
      </c>
      <c r="P1385" s="135" t="e">
        <f t="shared" si="1399"/>
        <v>#N/A</v>
      </c>
      <c r="Q1385" s="164" t="e">
        <f t="shared" si="1399"/>
        <v>#N/A</v>
      </c>
      <c r="R1385" s="164" t="e">
        <f t="shared" si="1399"/>
        <v>#N/A</v>
      </c>
      <c r="S1385" s="164" t="e">
        <f t="shared" si="1399"/>
        <v>#N/A</v>
      </c>
      <c r="T1385" s="164" t="e">
        <f t="shared" si="1399"/>
        <v>#N/A</v>
      </c>
      <c r="U1385" s="164" t="e">
        <f t="shared" si="1399"/>
        <v>#N/A</v>
      </c>
      <c r="V1385" s="135" t="e">
        <f t="shared" si="1399"/>
        <v>#N/A</v>
      </c>
      <c r="W1385" s="135" t="e">
        <f t="shared" si="1399"/>
        <v>#N/A</v>
      </c>
      <c r="X1385" s="135" t="e">
        <f t="shared" si="1399"/>
        <v>#N/A</v>
      </c>
      <c r="Y1385" s="135" t="e">
        <f t="shared" si="1399"/>
        <v>#N/A</v>
      </c>
      <c r="Z1385" s="135" t="e">
        <f t="shared" si="1399"/>
        <v>#N/A</v>
      </c>
      <c r="AA1385" s="135" t="e">
        <f t="shared" si="1399"/>
        <v>#N/A</v>
      </c>
      <c r="AB1385" s="135" t="e">
        <f t="shared" si="1399"/>
        <v>#N/A</v>
      </c>
    </row>
    <row r="1386" spans="1:28" ht="15.5">
      <c r="A1386" s="29" t="s">
        <v>193</v>
      </c>
      <c r="B1386" s="30" t="str">
        <f t="shared" si="0"/>
        <v>PhilippinesSibuco</v>
      </c>
      <c r="C1386" s="29" t="s">
        <v>30</v>
      </c>
      <c r="D1386" s="30" t="s">
        <v>1146</v>
      </c>
      <c r="E1386" s="120">
        <v>0.23639499999999999</v>
      </c>
      <c r="F1386" s="181">
        <v>5.9300982000000002E-2</v>
      </c>
      <c r="G1386" s="181">
        <v>0.10762565</v>
      </c>
      <c r="H1386" s="181">
        <v>0.19165222400000001</v>
      </c>
      <c r="I1386" s="120">
        <v>0.28093600000000002</v>
      </c>
      <c r="J1386" s="28" t="s">
        <v>1649</v>
      </c>
      <c r="K1386" s="135" t="e">
        <f t="shared" ref="K1386:AB1386" si="1400">NA()</f>
        <v>#N/A</v>
      </c>
      <c r="L1386" s="135" t="e">
        <f t="shared" si="1400"/>
        <v>#N/A</v>
      </c>
      <c r="M1386" s="164" t="e">
        <f t="shared" si="1400"/>
        <v>#N/A</v>
      </c>
      <c r="N1386" s="164" t="e">
        <f t="shared" si="1400"/>
        <v>#N/A</v>
      </c>
      <c r="O1386" s="165" t="e">
        <f t="shared" si="1400"/>
        <v>#N/A</v>
      </c>
      <c r="P1386" s="135" t="e">
        <f t="shared" si="1400"/>
        <v>#N/A</v>
      </c>
      <c r="Q1386" s="164" t="e">
        <f t="shared" si="1400"/>
        <v>#N/A</v>
      </c>
      <c r="R1386" s="164" t="e">
        <f t="shared" si="1400"/>
        <v>#N/A</v>
      </c>
      <c r="S1386" s="164" t="e">
        <f t="shared" si="1400"/>
        <v>#N/A</v>
      </c>
      <c r="T1386" s="164" t="e">
        <f t="shared" si="1400"/>
        <v>#N/A</v>
      </c>
      <c r="U1386" s="164" t="e">
        <f t="shared" si="1400"/>
        <v>#N/A</v>
      </c>
      <c r="V1386" s="135" t="e">
        <f t="shared" si="1400"/>
        <v>#N/A</v>
      </c>
      <c r="W1386" s="135" t="e">
        <f t="shared" si="1400"/>
        <v>#N/A</v>
      </c>
      <c r="X1386" s="135" t="e">
        <f t="shared" si="1400"/>
        <v>#N/A</v>
      </c>
      <c r="Y1386" s="135" t="e">
        <f t="shared" si="1400"/>
        <v>#N/A</v>
      </c>
      <c r="Z1386" s="135" t="e">
        <f t="shared" si="1400"/>
        <v>#N/A</v>
      </c>
      <c r="AA1386" s="135" t="e">
        <f t="shared" si="1400"/>
        <v>#N/A</v>
      </c>
      <c r="AB1386" s="135" t="e">
        <f t="shared" si="1400"/>
        <v>#N/A</v>
      </c>
    </row>
    <row r="1387" spans="1:28" ht="15.5">
      <c r="A1387" s="29" t="s">
        <v>193</v>
      </c>
      <c r="B1387" s="30" t="str">
        <f t="shared" si="0"/>
        <v>PhilippinesSibulan</v>
      </c>
      <c r="C1387" s="29" t="s">
        <v>30</v>
      </c>
      <c r="D1387" s="30" t="s">
        <v>1871</v>
      </c>
      <c r="E1387" s="120">
        <v>0.27264300000000002</v>
      </c>
      <c r="F1387" s="181">
        <v>4.2368177999999999E-2</v>
      </c>
      <c r="G1387" s="181">
        <v>9.2876966000000005E-2</v>
      </c>
      <c r="H1387" s="181">
        <v>0.199310403</v>
      </c>
      <c r="I1387" s="120">
        <v>0.32920700000000003</v>
      </c>
      <c r="J1387" s="28" t="s">
        <v>1649</v>
      </c>
      <c r="K1387" s="135" t="e">
        <f t="shared" ref="K1387:AB1387" si="1401">NA()</f>
        <v>#N/A</v>
      </c>
      <c r="L1387" s="135" t="e">
        <f t="shared" si="1401"/>
        <v>#N/A</v>
      </c>
      <c r="M1387" s="164" t="e">
        <f t="shared" si="1401"/>
        <v>#N/A</v>
      </c>
      <c r="N1387" s="164" t="e">
        <f t="shared" si="1401"/>
        <v>#N/A</v>
      </c>
      <c r="O1387" s="165" t="e">
        <f t="shared" si="1401"/>
        <v>#N/A</v>
      </c>
      <c r="P1387" s="135" t="e">
        <f t="shared" si="1401"/>
        <v>#N/A</v>
      </c>
      <c r="Q1387" s="164" t="e">
        <f t="shared" si="1401"/>
        <v>#N/A</v>
      </c>
      <c r="R1387" s="164" t="e">
        <f t="shared" si="1401"/>
        <v>#N/A</v>
      </c>
      <c r="S1387" s="164" t="e">
        <f t="shared" si="1401"/>
        <v>#N/A</v>
      </c>
      <c r="T1387" s="164" t="e">
        <f t="shared" si="1401"/>
        <v>#N/A</v>
      </c>
      <c r="U1387" s="164" t="e">
        <f t="shared" si="1401"/>
        <v>#N/A</v>
      </c>
      <c r="V1387" s="135" t="e">
        <f t="shared" si="1401"/>
        <v>#N/A</v>
      </c>
      <c r="W1387" s="135" t="e">
        <f t="shared" si="1401"/>
        <v>#N/A</v>
      </c>
      <c r="X1387" s="135" t="e">
        <f t="shared" si="1401"/>
        <v>#N/A</v>
      </c>
      <c r="Y1387" s="135" t="e">
        <f t="shared" si="1401"/>
        <v>#N/A</v>
      </c>
      <c r="Z1387" s="135" t="e">
        <f t="shared" si="1401"/>
        <v>#N/A</v>
      </c>
      <c r="AA1387" s="135" t="e">
        <f t="shared" si="1401"/>
        <v>#N/A</v>
      </c>
      <c r="AB1387" s="135" t="e">
        <f t="shared" si="1401"/>
        <v>#N/A</v>
      </c>
    </row>
    <row r="1388" spans="1:28" ht="15.5">
      <c r="A1388" s="29" t="s">
        <v>193</v>
      </c>
      <c r="B1388" s="30" t="str">
        <f t="shared" si="0"/>
        <v>PhilippinesSibunag</v>
      </c>
      <c r="C1388" s="29" t="s">
        <v>30</v>
      </c>
      <c r="D1388" s="30" t="s">
        <v>893</v>
      </c>
      <c r="E1388" s="120">
        <v>0.24690899999999999</v>
      </c>
      <c r="F1388" s="181">
        <v>4.4227818000000002E-2</v>
      </c>
      <c r="G1388" s="181">
        <v>9.0621897000000007E-2</v>
      </c>
      <c r="H1388" s="181">
        <v>0.19550500900000001</v>
      </c>
      <c r="I1388" s="120">
        <v>0.329903</v>
      </c>
      <c r="J1388" s="28" t="s">
        <v>1649</v>
      </c>
      <c r="K1388" s="135" t="e">
        <f t="shared" ref="K1388:AB1388" si="1402">NA()</f>
        <v>#N/A</v>
      </c>
      <c r="L1388" s="135" t="e">
        <f t="shared" si="1402"/>
        <v>#N/A</v>
      </c>
      <c r="M1388" s="164" t="e">
        <f t="shared" si="1402"/>
        <v>#N/A</v>
      </c>
      <c r="N1388" s="164" t="e">
        <f t="shared" si="1402"/>
        <v>#N/A</v>
      </c>
      <c r="O1388" s="165" t="e">
        <f t="shared" si="1402"/>
        <v>#N/A</v>
      </c>
      <c r="P1388" s="135" t="e">
        <f t="shared" si="1402"/>
        <v>#N/A</v>
      </c>
      <c r="Q1388" s="164" t="e">
        <f t="shared" si="1402"/>
        <v>#N/A</v>
      </c>
      <c r="R1388" s="164" t="e">
        <f t="shared" si="1402"/>
        <v>#N/A</v>
      </c>
      <c r="S1388" s="164" t="e">
        <f t="shared" si="1402"/>
        <v>#N/A</v>
      </c>
      <c r="T1388" s="164" t="e">
        <f t="shared" si="1402"/>
        <v>#N/A</v>
      </c>
      <c r="U1388" s="164" t="e">
        <f t="shared" si="1402"/>
        <v>#N/A</v>
      </c>
      <c r="V1388" s="135" t="e">
        <f t="shared" si="1402"/>
        <v>#N/A</v>
      </c>
      <c r="W1388" s="135" t="e">
        <f t="shared" si="1402"/>
        <v>#N/A</v>
      </c>
      <c r="X1388" s="135" t="e">
        <f t="shared" si="1402"/>
        <v>#N/A</v>
      </c>
      <c r="Y1388" s="135" t="e">
        <f t="shared" si="1402"/>
        <v>#N/A</v>
      </c>
      <c r="Z1388" s="135" t="e">
        <f t="shared" si="1402"/>
        <v>#N/A</v>
      </c>
      <c r="AA1388" s="135" t="e">
        <f t="shared" si="1402"/>
        <v>#N/A</v>
      </c>
      <c r="AB1388" s="135" t="e">
        <f t="shared" si="1402"/>
        <v>#N/A</v>
      </c>
    </row>
    <row r="1389" spans="1:28" ht="15.5">
      <c r="A1389" s="29" t="s">
        <v>193</v>
      </c>
      <c r="B1389" s="30" t="str">
        <f t="shared" si="0"/>
        <v>PhilippinesSibutad</v>
      </c>
      <c r="C1389" s="29" t="s">
        <v>30</v>
      </c>
      <c r="D1389" s="30" t="s">
        <v>1147</v>
      </c>
      <c r="E1389" s="120">
        <v>0.22470999999999999</v>
      </c>
      <c r="F1389" s="181">
        <v>4.6982148000000001E-2</v>
      </c>
      <c r="G1389" s="181">
        <v>9.1980730999999996E-2</v>
      </c>
      <c r="H1389" s="181">
        <v>0.17393029199999999</v>
      </c>
      <c r="I1389" s="120">
        <v>0.32394400000000001</v>
      </c>
      <c r="J1389" s="28" t="s">
        <v>1649</v>
      </c>
      <c r="K1389" s="135" t="e">
        <f t="shared" ref="K1389:AB1389" si="1403">NA()</f>
        <v>#N/A</v>
      </c>
      <c r="L1389" s="135" t="e">
        <f t="shared" si="1403"/>
        <v>#N/A</v>
      </c>
      <c r="M1389" s="164" t="e">
        <f t="shared" si="1403"/>
        <v>#N/A</v>
      </c>
      <c r="N1389" s="164" t="e">
        <f t="shared" si="1403"/>
        <v>#N/A</v>
      </c>
      <c r="O1389" s="165" t="e">
        <f t="shared" si="1403"/>
        <v>#N/A</v>
      </c>
      <c r="P1389" s="135" t="e">
        <f t="shared" si="1403"/>
        <v>#N/A</v>
      </c>
      <c r="Q1389" s="164" t="e">
        <f t="shared" si="1403"/>
        <v>#N/A</v>
      </c>
      <c r="R1389" s="164" t="e">
        <f t="shared" si="1403"/>
        <v>#N/A</v>
      </c>
      <c r="S1389" s="164" t="e">
        <f t="shared" si="1403"/>
        <v>#N/A</v>
      </c>
      <c r="T1389" s="164" t="e">
        <f t="shared" si="1403"/>
        <v>#N/A</v>
      </c>
      <c r="U1389" s="164" t="e">
        <f t="shared" si="1403"/>
        <v>#N/A</v>
      </c>
      <c r="V1389" s="135" t="e">
        <f t="shared" si="1403"/>
        <v>#N/A</v>
      </c>
      <c r="W1389" s="135" t="e">
        <f t="shared" si="1403"/>
        <v>#N/A</v>
      </c>
      <c r="X1389" s="135" t="e">
        <f t="shared" si="1403"/>
        <v>#N/A</v>
      </c>
      <c r="Y1389" s="135" t="e">
        <f t="shared" si="1403"/>
        <v>#N/A</v>
      </c>
      <c r="Z1389" s="135" t="e">
        <f t="shared" si="1403"/>
        <v>#N/A</v>
      </c>
      <c r="AA1389" s="135" t="e">
        <f t="shared" si="1403"/>
        <v>#N/A</v>
      </c>
      <c r="AB1389" s="135" t="e">
        <f t="shared" si="1403"/>
        <v>#N/A</v>
      </c>
    </row>
    <row r="1390" spans="1:28" ht="15.5">
      <c r="A1390" s="29" t="s">
        <v>193</v>
      </c>
      <c r="B1390" s="30" t="str">
        <f t="shared" si="0"/>
        <v>PhilippinesSibutu</v>
      </c>
      <c r="C1390" s="29" t="s">
        <v>30</v>
      </c>
      <c r="D1390" s="30" t="s">
        <v>1689</v>
      </c>
      <c r="E1390" s="120">
        <v>0.26475100000000001</v>
      </c>
      <c r="F1390" s="181">
        <v>5.8314410999999997E-2</v>
      </c>
      <c r="G1390" s="181">
        <v>0.11182413500000001</v>
      </c>
      <c r="H1390" s="181">
        <v>0.20712804800000001</v>
      </c>
      <c r="I1390" s="120">
        <v>0.28262100000000001</v>
      </c>
      <c r="J1390" s="28" t="s">
        <v>1649</v>
      </c>
      <c r="K1390" s="135" t="e">
        <f t="shared" ref="K1390:AB1390" si="1404">NA()</f>
        <v>#N/A</v>
      </c>
      <c r="L1390" s="135" t="e">
        <f t="shared" si="1404"/>
        <v>#N/A</v>
      </c>
      <c r="M1390" s="164" t="e">
        <f t="shared" si="1404"/>
        <v>#N/A</v>
      </c>
      <c r="N1390" s="164" t="e">
        <f t="shared" si="1404"/>
        <v>#N/A</v>
      </c>
      <c r="O1390" s="165" t="e">
        <f t="shared" si="1404"/>
        <v>#N/A</v>
      </c>
      <c r="P1390" s="135" t="e">
        <f t="shared" si="1404"/>
        <v>#N/A</v>
      </c>
      <c r="Q1390" s="164" t="e">
        <f t="shared" si="1404"/>
        <v>#N/A</v>
      </c>
      <c r="R1390" s="164" t="e">
        <f t="shared" si="1404"/>
        <v>#N/A</v>
      </c>
      <c r="S1390" s="164" t="e">
        <f t="shared" si="1404"/>
        <v>#N/A</v>
      </c>
      <c r="T1390" s="164" t="e">
        <f t="shared" si="1404"/>
        <v>#N/A</v>
      </c>
      <c r="U1390" s="164" t="e">
        <f t="shared" si="1404"/>
        <v>#N/A</v>
      </c>
      <c r="V1390" s="135" t="e">
        <f t="shared" si="1404"/>
        <v>#N/A</v>
      </c>
      <c r="W1390" s="135" t="e">
        <f t="shared" si="1404"/>
        <v>#N/A</v>
      </c>
      <c r="X1390" s="135" t="e">
        <f t="shared" si="1404"/>
        <v>#N/A</v>
      </c>
      <c r="Y1390" s="135" t="e">
        <f t="shared" si="1404"/>
        <v>#N/A</v>
      </c>
      <c r="Z1390" s="135" t="e">
        <f t="shared" si="1404"/>
        <v>#N/A</v>
      </c>
      <c r="AA1390" s="135" t="e">
        <f t="shared" si="1404"/>
        <v>#N/A</v>
      </c>
      <c r="AB1390" s="135" t="e">
        <f t="shared" si="1404"/>
        <v>#N/A</v>
      </c>
    </row>
    <row r="1391" spans="1:28" ht="15.5">
      <c r="A1391" s="29" t="s">
        <v>193</v>
      </c>
      <c r="B1391" s="30" t="str">
        <f t="shared" si="0"/>
        <v>PhilippinesSierra Bullones</v>
      </c>
      <c r="C1391" s="29" t="s">
        <v>30</v>
      </c>
      <c r="D1391" s="30" t="s">
        <v>928</v>
      </c>
      <c r="E1391" s="120">
        <v>0.215478</v>
      </c>
      <c r="F1391" s="181">
        <v>5.7021621000000002E-2</v>
      </c>
      <c r="G1391" s="181">
        <v>9.8484541999999994E-2</v>
      </c>
      <c r="H1391" s="181">
        <v>0.15805213200000001</v>
      </c>
      <c r="I1391" s="120">
        <v>0.29799999999999999</v>
      </c>
      <c r="J1391" s="28" t="s">
        <v>1649</v>
      </c>
      <c r="K1391" s="135" t="e">
        <f t="shared" ref="K1391:AB1391" si="1405">NA()</f>
        <v>#N/A</v>
      </c>
      <c r="L1391" s="135" t="e">
        <f t="shared" si="1405"/>
        <v>#N/A</v>
      </c>
      <c r="M1391" s="164" t="e">
        <f t="shared" si="1405"/>
        <v>#N/A</v>
      </c>
      <c r="N1391" s="164" t="e">
        <f t="shared" si="1405"/>
        <v>#N/A</v>
      </c>
      <c r="O1391" s="165" t="e">
        <f t="shared" si="1405"/>
        <v>#N/A</v>
      </c>
      <c r="P1391" s="135" t="e">
        <f t="shared" si="1405"/>
        <v>#N/A</v>
      </c>
      <c r="Q1391" s="164" t="e">
        <f t="shared" si="1405"/>
        <v>#N/A</v>
      </c>
      <c r="R1391" s="164" t="e">
        <f t="shared" si="1405"/>
        <v>#N/A</v>
      </c>
      <c r="S1391" s="164" t="e">
        <f t="shared" si="1405"/>
        <v>#N/A</v>
      </c>
      <c r="T1391" s="164" t="e">
        <f t="shared" si="1405"/>
        <v>#N/A</v>
      </c>
      <c r="U1391" s="164" t="e">
        <f t="shared" si="1405"/>
        <v>#N/A</v>
      </c>
      <c r="V1391" s="135" t="e">
        <f t="shared" si="1405"/>
        <v>#N/A</v>
      </c>
      <c r="W1391" s="135" t="e">
        <f t="shared" si="1405"/>
        <v>#N/A</v>
      </c>
      <c r="X1391" s="135" t="e">
        <f t="shared" si="1405"/>
        <v>#N/A</v>
      </c>
      <c r="Y1391" s="135" t="e">
        <f t="shared" si="1405"/>
        <v>#N/A</v>
      </c>
      <c r="Z1391" s="135" t="e">
        <f t="shared" si="1405"/>
        <v>#N/A</v>
      </c>
      <c r="AA1391" s="135" t="e">
        <f t="shared" si="1405"/>
        <v>#N/A</v>
      </c>
      <c r="AB1391" s="135" t="e">
        <f t="shared" si="1405"/>
        <v>#N/A</v>
      </c>
    </row>
    <row r="1392" spans="1:28" ht="15.5">
      <c r="A1392" s="29" t="s">
        <v>193</v>
      </c>
      <c r="B1392" s="30" t="str">
        <f t="shared" si="0"/>
        <v>PhilippinesSigay</v>
      </c>
      <c r="C1392" s="29" t="s">
        <v>30</v>
      </c>
      <c r="D1392" s="30" t="s">
        <v>250</v>
      </c>
      <c r="E1392" s="120">
        <v>0.24113999999999999</v>
      </c>
      <c r="F1392" s="181">
        <v>2.9594446E-2</v>
      </c>
      <c r="G1392" s="181">
        <v>7.0149798999999999E-2</v>
      </c>
      <c r="H1392" s="181">
        <v>0.18122031399999999</v>
      </c>
      <c r="I1392" s="120">
        <v>0.363537</v>
      </c>
      <c r="J1392" s="28" t="s">
        <v>1649</v>
      </c>
      <c r="K1392" s="135" t="e">
        <f t="shared" ref="K1392:AB1392" si="1406">NA()</f>
        <v>#N/A</v>
      </c>
      <c r="L1392" s="135" t="e">
        <f t="shared" si="1406"/>
        <v>#N/A</v>
      </c>
      <c r="M1392" s="164" t="e">
        <f t="shared" si="1406"/>
        <v>#N/A</v>
      </c>
      <c r="N1392" s="164" t="e">
        <f t="shared" si="1406"/>
        <v>#N/A</v>
      </c>
      <c r="O1392" s="165" t="e">
        <f t="shared" si="1406"/>
        <v>#N/A</v>
      </c>
      <c r="P1392" s="135" t="e">
        <f t="shared" si="1406"/>
        <v>#N/A</v>
      </c>
      <c r="Q1392" s="164" t="e">
        <f t="shared" si="1406"/>
        <v>#N/A</v>
      </c>
      <c r="R1392" s="164" t="e">
        <f t="shared" si="1406"/>
        <v>#N/A</v>
      </c>
      <c r="S1392" s="164" t="e">
        <f t="shared" si="1406"/>
        <v>#N/A</v>
      </c>
      <c r="T1392" s="164" t="e">
        <f t="shared" si="1406"/>
        <v>#N/A</v>
      </c>
      <c r="U1392" s="164" t="e">
        <f t="shared" si="1406"/>
        <v>#N/A</v>
      </c>
      <c r="V1392" s="135" t="e">
        <f t="shared" si="1406"/>
        <v>#N/A</v>
      </c>
      <c r="W1392" s="135" t="e">
        <f t="shared" si="1406"/>
        <v>#N/A</v>
      </c>
      <c r="X1392" s="135" t="e">
        <f t="shared" si="1406"/>
        <v>#N/A</v>
      </c>
      <c r="Y1392" s="135" t="e">
        <f t="shared" si="1406"/>
        <v>#N/A</v>
      </c>
      <c r="Z1392" s="135" t="e">
        <f t="shared" si="1406"/>
        <v>#N/A</v>
      </c>
      <c r="AA1392" s="135" t="e">
        <f t="shared" si="1406"/>
        <v>#N/A</v>
      </c>
      <c r="AB1392" s="135" t="e">
        <f t="shared" si="1406"/>
        <v>#N/A</v>
      </c>
    </row>
    <row r="1393" spans="1:28" ht="15.5">
      <c r="A1393" s="29" t="s">
        <v>193</v>
      </c>
      <c r="B1393" s="30" t="str">
        <f t="shared" si="0"/>
        <v>PhilippinesSigma</v>
      </c>
      <c r="C1393" s="29" t="s">
        <v>30</v>
      </c>
      <c r="D1393" s="30" t="s">
        <v>844</v>
      </c>
      <c r="E1393" s="120">
        <v>0.24357899999999999</v>
      </c>
      <c r="F1393" s="181">
        <v>4.5895001999999997E-2</v>
      </c>
      <c r="G1393" s="181">
        <v>9.3880666000000002E-2</v>
      </c>
      <c r="H1393" s="181">
        <v>0.195626203</v>
      </c>
      <c r="I1393" s="120">
        <v>0.33108799999999999</v>
      </c>
      <c r="J1393" s="28" t="s">
        <v>1649</v>
      </c>
      <c r="K1393" s="135" t="e">
        <f t="shared" ref="K1393:AB1393" si="1407">NA()</f>
        <v>#N/A</v>
      </c>
      <c r="L1393" s="135" t="e">
        <f t="shared" si="1407"/>
        <v>#N/A</v>
      </c>
      <c r="M1393" s="164" t="e">
        <f t="shared" si="1407"/>
        <v>#N/A</v>
      </c>
      <c r="N1393" s="164" t="e">
        <f t="shared" si="1407"/>
        <v>#N/A</v>
      </c>
      <c r="O1393" s="165" t="e">
        <f t="shared" si="1407"/>
        <v>#N/A</v>
      </c>
      <c r="P1393" s="135" t="e">
        <f t="shared" si="1407"/>
        <v>#N/A</v>
      </c>
      <c r="Q1393" s="164" t="e">
        <f t="shared" si="1407"/>
        <v>#N/A</v>
      </c>
      <c r="R1393" s="164" t="e">
        <f t="shared" si="1407"/>
        <v>#N/A</v>
      </c>
      <c r="S1393" s="164" t="e">
        <f t="shared" si="1407"/>
        <v>#N/A</v>
      </c>
      <c r="T1393" s="164" t="e">
        <f t="shared" si="1407"/>
        <v>#N/A</v>
      </c>
      <c r="U1393" s="164" t="e">
        <f t="shared" si="1407"/>
        <v>#N/A</v>
      </c>
      <c r="V1393" s="135" t="e">
        <f t="shared" si="1407"/>
        <v>#N/A</v>
      </c>
      <c r="W1393" s="135" t="e">
        <f t="shared" si="1407"/>
        <v>#N/A</v>
      </c>
      <c r="X1393" s="135" t="e">
        <f t="shared" si="1407"/>
        <v>#N/A</v>
      </c>
      <c r="Y1393" s="135" t="e">
        <f t="shared" si="1407"/>
        <v>#N/A</v>
      </c>
      <c r="Z1393" s="135" t="e">
        <f t="shared" si="1407"/>
        <v>#N/A</v>
      </c>
      <c r="AA1393" s="135" t="e">
        <f t="shared" si="1407"/>
        <v>#N/A</v>
      </c>
      <c r="AB1393" s="135" t="e">
        <f t="shared" si="1407"/>
        <v>#N/A</v>
      </c>
    </row>
    <row r="1394" spans="1:28" ht="15.5">
      <c r="A1394" s="29" t="s">
        <v>193</v>
      </c>
      <c r="B1394" s="30" t="str">
        <f t="shared" si="0"/>
        <v>PhilippinesSikatuna</v>
      </c>
      <c r="C1394" s="29" t="s">
        <v>30</v>
      </c>
      <c r="D1394" s="30" t="s">
        <v>929</v>
      </c>
      <c r="E1394" s="120">
        <v>0.23580100000000001</v>
      </c>
      <c r="F1394" s="181">
        <v>4.1778174000000001E-2</v>
      </c>
      <c r="G1394" s="181">
        <v>7.9393399000000003E-2</v>
      </c>
      <c r="H1394" s="181">
        <v>0.15893547399999999</v>
      </c>
      <c r="I1394" s="120">
        <v>0.34507900000000002</v>
      </c>
      <c r="J1394" s="28" t="s">
        <v>1649</v>
      </c>
      <c r="K1394" s="135" t="e">
        <f t="shared" ref="K1394:AB1394" si="1408">NA()</f>
        <v>#N/A</v>
      </c>
      <c r="L1394" s="135" t="e">
        <f t="shared" si="1408"/>
        <v>#N/A</v>
      </c>
      <c r="M1394" s="164" t="e">
        <f t="shared" si="1408"/>
        <v>#N/A</v>
      </c>
      <c r="N1394" s="164" t="e">
        <f t="shared" si="1408"/>
        <v>#N/A</v>
      </c>
      <c r="O1394" s="165" t="e">
        <f t="shared" si="1408"/>
        <v>#N/A</v>
      </c>
      <c r="P1394" s="135" t="e">
        <f t="shared" si="1408"/>
        <v>#N/A</v>
      </c>
      <c r="Q1394" s="164" t="e">
        <f t="shared" si="1408"/>
        <v>#N/A</v>
      </c>
      <c r="R1394" s="164" t="e">
        <f t="shared" si="1408"/>
        <v>#N/A</v>
      </c>
      <c r="S1394" s="164" t="e">
        <f t="shared" si="1408"/>
        <v>#N/A</v>
      </c>
      <c r="T1394" s="164" t="e">
        <f t="shared" si="1408"/>
        <v>#N/A</v>
      </c>
      <c r="U1394" s="164" t="e">
        <f t="shared" si="1408"/>
        <v>#N/A</v>
      </c>
      <c r="V1394" s="135" t="e">
        <f t="shared" si="1408"/>
        <v>#N/A</v>
      </c>
      <c r="W1394" s="135" t="e">
        <f t="shared" si="1408"/>
        <v>#N/A</v>
      </c>
      <c r="X1394" s="135" t="e">
        <f t="shared" si="1408"/>
        <v>#N/A</v>
      </c>
      <c r="Y1394" s="135" t="e">
        <f t="shared" si="1408"/>
        <v>#N/A</v>
      </c>
      <c r="Z1394" s="135" t="e">
        <f t="shared" si="1408"/>
        <v>#N/A</v>
      </c>
      <c r="AA1394" s="135" t="e">
        <f t="shared" si="1408"/>
        <v>#N/A</v>
      </c>
      <c r="AB1394" s="135" t="e">
        <f t="shared" si="1408"/>
        <v>#N/A</v>
      </c>
    </row>
    <row r="1395" spans="1:28" ht="15.5">
      <c r="A1395" s="29" t="s">
        <v>193</v>
      </c>
      <c r="B1395" s="30" t="str">
        <f t="shared" si="0"/>
        <v>PhilippinesSilago</v>
      </c>
      <c r="C1395" s="29" t="s">
        <v>30</v>
      </c>
      <c r="D1395" s="30" t="s">
        <v>1119</v>
      </c>
      <c r="E1395" s="120">
        <v>0.224188</v>
      </c>
      <c r="F1395" s="181">
        <v>5.6203522999999998E-2</v>
      </c>
      <c r="G1395" s="181">
        <v>0.101135029</v>
      </c>
      <c r="H1395" s="181">
        <v>0.164618395</v>
      </c>
      <c r="I1395" s="120">
        <v>0.308728</v>
      </c>
      <c r="J1395" s="28" t="s">
        <v>1649</v>
      </c>
      <c r="K1395" s="135" t="e">
        <f t="shared" ref="K1395:AB1395" si="1409">NA()</f>
        <v>#N/A</v>
      </c>
      <c r="L1395" s="135" t="e">
        <f t="shared" si="1409"/>
        <v>#N/A</v>
      </c>
      <c r="M1395" s="164" t="e">
        <f t="shared" si="1409"/>
        <v>#N/A</v>
      </c>
      <c r="N1395" s="164" t="e">
        <f t="shared" si="1409"/>
        <v>#N/A</v>
      </c>
      <c r="O1395" s="165" t="e">
        <f t="shared" si="1409"/>
        <v>#N/A</v>
      </c>
      <c r="P1395" s="135" t="e">
        <f t="shared" si="1409"/>
        <v>#N/A</v>
      </c>
      <c r="Q1395" s="164" t="e">
        <f t="shared" si="1409"/>
        <v>#N/A</v>
      </c>
      <c r="R1395" s="164" t="e">
        <f t="shared" si="1409"/>
        <v>#N/A</v>
      </c>
      <c r="S1395" s="164" t="e">
        <f t="shared" si="1409"/>
        <v>#N/A</v>
      </c>
      <c r="T1395" s="164" t="e">
        <f t="shared" si="1409"/>
        <v>#N/A</v>
      </c>
      <c r="U1395" s="164" t="e">
        <f t="shared" si="1409"/>
        <v>#N/A</v>
      </c>
      <c r="V1395" s="135" t="e">
        <f t="shared" si="1409"/>
        <v>#N/A</v>
      </c>
      <c r="W1395" s="135" t="e">
        <f t="shared" si="1409"/>
        <v>#N/A</v>
      </c>
      <c r="X1395" s="135" t="e">
        <f t="shared" si="1409"/>
        <v>#N/A</v>
      </c>
      <c r="Y1395" s="135" t="e">
        <f t="shared" si="1409"/>
        <v>#N/A</v>
      </c>
      <c r="Z1395" s="135" t="e">
        <f t="shared" si="1409"/>
        <v>#N/A</v>
      </c>
      <c r="AA1395" s="135" t="e">
        <f t="shared" si="1409"/>
        <v>#N/A</v>
      </c>
      <c r="AB1395" s="135" t="e">
        <f t="shared" si="1409"/>
        <v>#N/A</v>
      </c>
    </row>
    <row r="1396" spans="1:28" ht="15.5">
      <c r="A1396" s="29" t="s">
        <v>193</v>
      </c>
      <c r="B1396" s="30" t="str">
        <f t="shared" si="0"/>
        <v>PhilippinesSilang</v>
      </c>
      <c r="C1396" s="29" t="s">
        <v>30</v>
      </c>
      <c r="D1396" s="30" t="s">
        <v>590</v>
      </c>
      <c r="E1396" s="120">
        <v>0.280613</v>
      </c>
      <c r="F1396" s="181">
        <v>4.5887497999999999E-2</v>
      </c>
      <c r="G1396" s="181">
        <v>9.6023540000000004E-2</v>
      </c>
      <c r="H1396" s="181">
        <v>0.206542113</v>
      </c>
      <c r="I1396" s="120">
        <v>0.31858799999999998</v>
      </c>
      <c r="J1396" s="28" t="s">
        <v>1649</v>
      </c>
      <c r="K1396" s="135" t="e">
        <f t="shared" ref="K1396:AB1396" si="1410">NA()</f>
        <v>#N/A</v>
      </c>
      <c r="L1396" s="135" t="e">
        <f t="shared" si="1410"/>
        <v>#N/A</v>
      </c>
      <c r="M1396" s="164" t="e">
        <f t="shared" si="1410"/>
        <v>#N/A</v>
      </c>
      <c r="N1396" s="164" t="e">
        <f t="shared" si="1410"/>
        <v>#N/A</v>
      </c>
      <c r="O1396" s="165" t="e">
        <f t="shared" si="1410"/>
        <v>#N/A</v>
      </c>
      <c r="P1396" s="135" t="e">
        <f t="shared" si="1410"/>
        <v>#N/A</v>
      </c>
      <c r="Q1396" s="164" t="e">
        <f t="shared" si="1410"/>
        <v>#N/A</v>
      </c>
      <c r="R1396" s="164" t="e">
        <f t="shared" si="1410"/>
        <v>#N/A</v>
      </c>
      <c r="S1396" s="164" t="e">
        <f t="shared" si="1410"/>
        <v>#N/A</v>
      </c>
      <c r="T1396" s="164" t="e">
        <f t="shared" si="1410"/>
        <v>#N/A</v>
      </c>
      <c r="U1396" s="164" t="e">
        <f t="shared" si="1410"/>
        <v>#N/A</v>
      </c>
      <c r="V1396" s="135" t="e">
        <f t="shared" si="1410"/>
        <v>#N/A</v>
      </c>
      <c r="W1396" s="135" t="e">
        <f t="shared" si="1410"/>
        <v>#N/A</v>
      </c>
      <c r="X1396" s="135" t="e">
        <f t="shared" si="1410"/>
        <v>#N/A</v>
      </c>
      <c r="Y1396" s="135" t="e">
        <f t="shared" si="1410"/>
        <v>#N/A</v>
      </c>
      <c r="Z1396" s="135" t="e">
        <f t="shared" si="1410"/>
        <v>#N/A</v>
      </c>
      <c r="AA1396" s="135" t="e">
        <f t="shared" si="1410"/>
        <v>#N/A</v>
      </c>
      <c r="AB1396" s="135" t="e">
        <f t="shared" si="1410"/>
        <v>#N/A</v>
      </c>
    </row>
    <row r="1397" spans="1:28" ht="15.5">
      <c r="A1397" s="29" t="s">
        <v>193</v>
      </c>
      <c r="B1397" s="30" t="str">
        <f t="shared" si="0"/>
        <v>PhilippinesSilay City</v>
      </c>
      <c r="C1397" s="29" t="s">
        <v>30</v>
      </c>
      <c r="D1397" s="30" t="s">
        <v>1847</v>
      </c>
      <c r="E1397" s="120">
        <v>0.247089</v>
      </c>
      <c r="F1397" s="181">
        <v>4.6490191E-2</v>
      </c>
      <c r="G1397" s="181">
        <v>9.1861656E-2</v>
      </c>
      <c r="H1397" s="181">
        <v>0.182714882</v>
      </c>
      <c r="I1397" s="120">
        <v>0.32343</v>
      </c>
      <c r="J1397" s="28" t="s">
        <v>1649</v>
      </c>
      <c r="K1397" s="135" t="e">
        <f t="shared" ref="K1397:AB1397" si="1411">NA()</f>
        <v>#N/A</v>
      </c>
      <c r="L1397" s="135" t="e">
        <f t="shared" si="1411"/>
        <v>#N/A</v>
      </c>
      <c r="M1397" s="164" t="e">
        <f t="shared" si="1411"/>
        <v>#N/A</v>
      </c>
      <c r="N1397" s="164" t="e">
        <f t="shared" si="1411"/>
        <v>#N/A</v>
      </c>
      <c r="O1397" s="165" t="e">
        <f t="shared" si="1411"/>
        <v>#N/A</v>
      </c>
      <c r="P1397" s="135" t="e">
        <f t="shared" si="1411"/>
        <v>#N/A</v>
      </c>
      <c r="Q1397" s="164" t="e">
        <f t="shared" si="1411"/>
        <v>#N/A</v>
      </c>
      <c r="R1397" s="164" t="e">
        <f t="shared" si="1411"/>
        <v>#N/A</v>
      </c>
      <c r="S1397" s="164" t="e">
        <f t="shared" si="1411"/>
        <v>#N/A</v>
      </c>
      <c r="T1397" s="164" t="e">
        <f t="shared" si="1411"/>
        <v>#N/A</v>
      </c>
      <c r="U1397" s="164" t="e">
        <f t="shared" si="1411"/>
        <v>#N/A</v>
      </c>
      <c r="V1397" s="135" t="e">
        <f t="shared" si="1411"/>
        <v>#N/A</v>
      </c>
      <c r="W1397" s="135" t="e">
        <f t="shared" si="1411"/>
        <v>#N/A</v>
      </c>
      <c r="X1397" s="135" t="e">
        <f t="shared" si="1411"/>
        <v>#N/A</v>
      </c>
      <c r="Y1397" s="135" t="e">
        <f t="shared" si="1411"/>
        <v>#N/A</v>
      </c>
      <c r="Z1397" s="135" t="e">
        <f t="shared" si="1411"/>
        <v>#N/A</v>
      </c>
      <c r="AA1397" s="135" t="e">
        <f t="shared" si="1411"/>
        <v>#N/A</v>
      </c>
      <c r="AB1397" s="135" t="e">
        <f t="shared" si="1411"/>
        <v>#N/A</v>
      </c>
    </row>
    <row r="1398" spans="1:28" ht="15.5">
      <c r="A1398" s="29" t="s">
        <v>193</v>
      </c>
      <c r="B1398" s="30" t="str">
        <f t="shared" si="0"/>
        <v>PhilippinesSilvino Lobos</v>
      </c>
      <c r="C1398" s="29" t="s">
        <v>30</v>
      </c>
      <c r="D1398" s="30" t="s">
        <v>1076</v>
      </c>
      <c r="E1398" s="120">
        <v>0.227466</v>
      </c>
      <c r="F1398" s="181">
        <v>6.4514021000000005E-2</v>
      </c>
      <c r="G1398" s="181">
        <v>0.12046539000000001</v>
      </c>
      <c r="H1398" s="181">
        <v>0.222759657</v>
      </c>
      <c r="I1398" s="120">
        <v>0.27884199999999998</v>
      </c>
      <c r="J1398" s="28" t="s">
        <v>1649</v>
      </c>
      <c r="K1398" s="135" t="e">
        <f t="shared" ref="K1398:AB1398" si="1412">NA()</f>
        <v>#N/A</v>
      </c>
      <c r="L1398" s="135" t="e">
        <f t="shared" si="1412"/>
        <v>#N/A</v>
      </c>
      <c r="M1398" s="164" t="e">
        <f t="shared" si="1412"/>
        <v>#N/A</v>
      </c>
      <c r="N1398" s="164" t="e">
        <f t="shared" si="1412"/>
        <v>#N/A</v>
      </c>
      <c r="O1398" s="165" t="e">
        <f t="shared" si="1412"/>
        <v>#N/A</v>
      </c>
      <c r="P1398" s="135" t="e">
        <f t="shared" si="1412"/>
        <v>#N/A</v>
      </c>
      <c r="Q1398" s="164" t="e">
        <f t="shared" si="1412"/>
        <v>#N/A</v>
      </c>
      <c r="R1398" s="164" t="e">
        <f t="shared" si="1412"/>
        <v>#N/A</v>
      </c>
      <c r="S1398" s="164" t="e">
        <f t="shared" si="1412"/>
        <v>#N/A</v>
      </c>
      <c r="T1398" s="164" t="e">
        <f t="shared" si="1412"/>
        <v>#N/A</v>
      </c>
      <c r="U1398" s="164" t="e">
        <f t="shared" si="1412"/>
        <v>#N/A</v>
      </c>
      <c r="V1398" s="135" t="e">
        <f t="shared" si="1412"/>
        <v>#N/A</v>
      </c>
      <c r="W1398" s="135" t="e">
        <f t="shared" si="1412"/>
        <v>#N/A</v>
      </c>
      <c r="X1398" s="135" t="e">
        <f t="shared" si="1412"/>
        <v>#N/A</v>
      </c>
      <c r="Y1398" s="135" t="e">
        <f t="shared" si="1412"/>
        <v>#N/A</v>
      </c>
      <c r="Z1398" s="135" t="e">
        <f t="shared" si="1412"/>
        <v>#N/A</v>
      </c>
      <c r="AA1398" s="135" t="e">
        <f t="shared" si="1412"/>
        <v>#N/A</v>
      </c>
      <c r="AB1398" s="135" t="e">
        <f t="shared" si="1412"/>
        <v>#N/A</v>
      </c>
    </row>
    <row r="1399" spans="1:28" ht="15.5">
      <c r="A1399" s="29" t="s">
        <v>193</v>
      </c>
      <c r="B1399" s="30" t="str">
        <f t="shared" si="0"/>
        <v>PhilippinesSimunul</v>
      </c>
      <c r="C1399" s="29" t="s">
        <v>30</v>
      </c>
      <c r="D1399" s="30" t="s">
        <v>1680</v>
      </c>
      <c r="E1399" s="120">
        <v>0.27274799999999999</v>
      </c>
      <c r="F1399" s="181">
        <v>5.3742432999999999E-2</v>
      </c>
      <c r="G1399" s="181">
        <v>0.10780514400000001</v>
      </c>
      <c r="H1399" s="181">
        <v>0.20955705699999999</v>
      </c>
      <c r="I1399" s="120">
        <v>0.299651</v>
      </c>
      <c r="J1399" s="28" t="s">
        <v>1649</v>
      </c>
      <c r="K1399" s="135" t="e">
        <f t="shared" ref="K1399:AB1399" si="1413">NA()</f>
        <v>#N/A</v>
      </c>
      <c r="L1399" s="135" t="e">
        <f t="shared" si="1413"/>
        <v>#N/A</v>
      </c>
      <c r="M1399" s="164" t="e">
        <f t="shared" si="1413"/>
        <v>#N/A</v>
      </c>
      <c r="N1399" s="164" t="e">
        <f t="shared" si="1413"/>
        <v>#N/A</v>
      </c>
      <c r="O1399" s="165" t="e">
        <f t="shared" si="1413"/>
        <v>#N/A</v>
      </c>
      <c r="P1399" s="135" t="e">
        <f t="shared" si="1413"/>
        <v>#N/A</v>
      </c>
      <c r="Q1399" s="164" t="e">
        <f t="shared" si="1413"/>
        <v>#N/A</v>
      </c>
      <c r="R1399" s="164" t="e">
        <f t="shared" si="1413"/>
        <v>#N/A</v>
      </c>
      <c r="S1399" s="164" t="e">
        <f t="shared" si="1413"/>
        <v>#N/A</v>
      </c>
      <c r="T1399" s="164" t="e">
        <f t="shared" si="1413"/>
        <v>#N/A</v>
      </c>
      <c r="U1399" s="164" t="e">
        <f t="shared" si="1413"/>
        <v>#N/A</v>
      </c>
      <c r="V1399" s="135" t="e">
        <f t="shared" si="1413"/>
        <v>#N/A</v>
      </c>
      <c r="W1399" s="135" t="e">
        <f t="shared" si="1413"/>
        <v>#N/A</v>
      </c>
      <c r="X1399" s="135" t="e">
        <f t="shared" si="1413"/>
        <v>#N/A</v>
      </c>
      <c r="Y1399" s="135" t="e">
        <f t="shared" si="1413"/>
        <v>#N/A</v>
      </c>
      <c r="Z1399" s="135" t="e">
        <f t="shared" si="1413"/>
        <v>#N/A</v>
      </c>
      <c r="AA1399" s="135" t="e">
        <f t="shared" si="1413"/>
        <v>#N/A</v>
      </c>
      <c r="AB1399" s="135" t="e">
        <f t="shared" si="1413"/>
        <v>#N/A</v>
      </c>
    </row>
    <row r="1400" spans="1:28" ht="15.5">
      <c r="A1400" s="29" t="s">
        <v>193</v>
      </c>
      <c r="B1400" s="30" t="str">
        <f t="shared" si="0"/>
        <v>PhilippinesSinacaban</v>
      </c>
      <c r="C1400" s="29" t="s">
        <v>30</v>
      </c>
      <c r="D1400" s="30" t="s">
        <v>1269</v>
      </c>
      <c r="E1400" s="120">
        <v>0.236202</v>
      </c>
      <c r="F1400" s="181">
        <v>4.6381381999999999E-2</v>
      </c>
      <c r="G1400" s="181">
        <v>8.8032189999999996E-2</v>
      </c>
      <c r="H1400" s="181">
        <v>0.17693437000000001</v>
      </c>
      <c r="I1400" s="120">
        <v>0.32766000000000001</v>
      </c>
      <c r="J1400" s="28" t="s">
        <v>1649</v>
      </c>
      <c r="K1400" s="135" t="e">
        <f t="shared" ref="K1400:AB1400" si="1414">NA()</f>
        <v>#N/A</v>
      </c>
      <c r="L1400" s="135" t="e">
        <f t="shared" si="1414"/>
        <v>#N/A</v>
      </c>
      <c r="M1400" s="164" t="e">
        <f t="shared" si="1414"/>
        <v>#N/A</v>
      </c>
      <c r="N1400" s="164" t="e">
        <f t="shared" si="1414"/>
        <v>#N/A</v>
      </c>
      <c r="O1400" s="165" t="e">
        <f t="shared" si="1414"/>
        <v>#N/A</v>
      </c>
      <c r="P1400" s="135" t="e">
        <f t="shared" si="1414"/>
        <v>#N/A</v>
      </c>
      <c r="Q1400" s="164" t="e">
        <f t="shared" si="1414"/>
        <v>#N/A</v>
      </c>
      <c r="R1400" s="164" t="e">
        <f t="shared" si="1414"/>
        <v>#N/A</v>
      </c>
      <c r="S1400" s="164" t="e">
        <f t="shared" si="1414"/>
        <v>#N/A</v>
      </c>
      <c r="T1400" s="164" t="e">
        <f t="shared" si="1414"/>
        <v>#N/A</v>
      </c>
      <c r="U1400" s="164" t="e">
        <f t="shared" si="1414"/>
        <v>#N/A</v>
      </c>
      <c r="V1400" s="135" t="e">
        <f t="shared" si="1414"/>
        <v>#N/A</v>
      </c>
      <c r="W1400" s="135" t="e">
        <f t="shared" si="1414"/>
        <v>#N/A</v>
      </c>
      <c r="X1400" s="135" t="e">
        <f t="shared" si="1414"/>
        <v>#N/A</v>
      </c>
      <c r="Y1400" s="135" t="e">
        <f t="shared" si="1414"/>
        <v>#N/A</v>
      </c>
      <c r="Z1400" s="135" t="e">
        <f t="shared" si="1414"/>
        <v>#N/A</v>
      </c>
      <c r="AA1400" s="135" t="e">
        <f t="shared" si="1414"/>
        <v>#N/A</v>
      </c>
      <c r="AB1400" s="135" t="e">
        <f t="shared" si="1414"/>
        <v>#N/A</v>
      </c>
    </row>
    <row r="1401" spans="1:28" ht="15.5">
      <c r="A1401" s="29" t="s">
        <v>193</v>
      </c>
      <c r="B1401" s="30" t="str">
        <f t="shared" si="0"/>
        <v>PhilippinesSinait</v>
      </c>
      <c r="C1401" s="29" t="s">
        <v>30</v>
      </c>
      <c r="D1401" s="30" t="s">
        <v>251</v>
      </c>
      <c r="E1401" s="120">
        <v>0.24602199999999999</v>
      </c>
      <c r="F1401" s="181">
        <v>4.3096724000000003E-2</v>
      </c>
      <c r="G1401" s="181">
        <v>8.3658345999999995E-2</v>
      </c>
      <c r="H1401" s="181">
        <v>0.161349454</v>
      </c>
      <c r="I1401" s="120">
        <v>0.333619</v>
      </c>
      <c r="J1401" s="28" t="s">
        <v>1649</v>
      </c>
      <c r="K1401" s="135" t="e">
        <f t="shared" ref="K1401:AB1401" si="1415">NA()</f>
        <v>#N/A</v>
      </c>
      <c r="L1401" s="135" t="e">
        <f t="shared" si="1415"/>
        <v>#N/A</v>
      </c>
      <c r="M1401" s="164" t="e">
        <f t="shared" si="1415"/>
        <v>#N/A</v>
      </c>
      <c r="N1401" s="164" t="e">
        <f t="shared" si="1415"/>
        <v>#N/A</v>
      </c>
      <c r="O1401" s="165" t="e">
        <f t="shared" si="1415"/>
        <v>#N/A</v>
      </c>
      <c r="P1401" s="135" t="e">
        <f t="shared" si="1415"/>
        <v>#N/A</v>
      </c>
      <c r="Q1401" s="164" t="e">
        <f t="shared" si="1415"/>
        <v>#N/A</v>
      </c>
      <c r="R1401" s="164" t="e">
        <f t="shared" si="1415"/>
        <v>#N/A</v>
      </c>
      <c r="S1401" s="164" t="e">
        <f t="shared" si="1415"/>
        <v>#N/A</v>
      </c>
      <c r="T1401" s="164" t="e">
        <f t="shared" si="1415"/>
        <v>#N/A</v>
      </c>
      <c r="U1401" s="164" t="e">
        <f t="shared" si="1415"/>
        <v>#N/A</v>
      </c>
      <c r="V1401" s="135" t="e">
        <f t="shared" si="1415"/>
        <v>#N/A</v>
      </c>
      <c r="W1401" s="135" t="e">
        <f t="shared" si="1415"/>
        <v>#N/A</v>
      </c>
      <c r="X1401" s="135" t="e">
        <f t="shared" si="1415"/>
        <v>#N/A</v>
      </c>
      <c r="Y1401" s="135" t="e">
        <f t="shared" si="1415"/>
        <v>#N/A</v>
      </c>
      <c r="Z1401" s="135" t="e">
        <f t="shared" si="1415"/>
        <v>#N/A</v>
      </c>
      <c r="AA1401" s="135" t="e">
        <f t="shared" si="1415"/>
        <v>#N/A</v>
      </c>
      <c r="AB1401" s="135" t="e">
        <f t="shared" si="1415"/>
        <v>#N/A</v>
      </c>
    </row>
    <row r="1402" spans="1:28" ht="15.5">
      <c r="A1402" s="29" t="s">
        <v>193</v>
      </c>
      <c r="B1402" s="30" t="str">
        <f t="shared" si="0"/>
        <v>PhilippinesSindangan</v>
      </c>
      <c r="C1402" s="29" t="s">
        <v>30</v>
      </c>
      <c r="D1402" s="30" t="s">
        <v>1148</v>
      </c>
      <c r="E1402" s="120">
        <v>0.234233</v>
      </c>
      <c r="F1402" s="181">
        <v>5.5000753999999999E-2</v>
      </c>
      <c r="G1402" s="181">
        <v>0.105184291</v>
      </c>
      <c r="H1402" s="181">
        <v>0.18887715599999999</v>
      </c>
      <c r="I1402" s="120">
        <v>0.29400100000000001</v>
      </c>
      <c r="J1402" s="28" t="s">
        <v>1649</v>
      </c>
      <c r="K1402" s="135" t="e">
        <f t="shared" ref="K1402:AB1402" si="1416">NA()</f>
        <v>#N/A</v>
      </c>
      <c r="L1402" s="135" t="e">
        <f t="shared" si="1416"/>
        <v>#N/A</v>
      </c>
      <c r="M1402" s="164" t="e">
        <f t="shared" si="1416"/>
        <v>#N/A</v>
      </c>
      <c r="N1402" s="164" t="e">
        <f t="shared" si="1416"/>
        <v>#N/A</v>
      </c>
      <c r="O1402" s="165" t="e">
        <f t="shared" si="1416"/>
        <v>#N/A</v>
      </c>
      <c r="P1402" s="135" t="e">
        <f t="shared" si="1416"/>
        <v>#N/A</v>
      </c>
      <c r="Q1402" s="164" t="e">
        <f t="shared" si="1416"/>
        <v>#N/A</v>
      </c>
      <c r="R1402" s="164" t="e">
        <f t="shared" si="1416"/>
        <v>#N/A</v>
      </c>
      <c r="S1402" s="164" t="e">
        <f t="shared" si="1416"/>
        <v>#N/A</v>
      </c>
      <c r="T1402" s="164" t="e">
        <f t="shared" si="1416"/>
        <v>#N/A</v>
      </c>
      <c r="U1402" s="164" t="e">
        <f t="shared" si="1416"/>
        <v>#N/A</v>
      </c>
      <c r="V1402" s="135" t="e">
        <f t="shared" si="1416"/>
        <v>#N/A</v>
      </c>
      <c r="W1402" s="135" t="e">
        <f t="shared" si="1416"/>
        <v>#N/A</v>
      </c>
      <c r="X1402" s="135" t="e">
        <f t="shared" si="1416"/>
        <v>#N/A</v>
      </c>
      <c r="Y1402" s="135" t="e">
        <f t="shared" si="1416"/>
        <v>#N/A</v>
      </c>
      <c r="Z1402" s="135" t="e">
        <f t="shared" si="1416"/>
        <v>#N/A</v>
      </c>
      <c r="AA1402" s="135" t="e">
        <f t="shared" si="1416"/>
        <v>#N/A</v>
      </c>
      <c r="AB1402" s="135" t="e">
        <f t="shared" si="1416"/>
        <v>#N/A</v>
      </c>
    </row>
    <row r="1403" spans="1:28" ht="15.5">
      <c r="A1403" s="29" t="s">
        <v>193</v>
      </c>
      <c r="B1403" s="30" t="str">
        <f t="shared" si="0"/>
        <v>PhilippinesSiniloan</v>
      </c>
      <c r="C1403" s="29" t="s">
        <v>30</v>
      </c>
      <c r="D1403" s="30" t="s">
        <v>625</v>
      </c>
      <c r="E1403" s="120">
        <v>0.25720399999999999</v>
      </c>
      <c r="F1403" s="181">
        <v>4.9938267000000001E-2</v>
      </c>
      <c r="G1403" s="181">
        <v>0.100375653</v>
      </c>
      <c r="H1403" s="181">
        <v>0.200068301</v>
      </c>
      <c r="I1403" s="120">
        <v>0.30569800000000003</v>
      </c>
      <c r="J1403" s="28" t="s">
        <v>1649</v>
      </c>
      <c r="K1403" s="135" t="e">
        <f t="shared" ref="K1403:AB1403" si="1417">NA()</f>
        <v>#N/A</v>
      </c>
      <c r="L1403" s="135" t="e">
        <f t="shared" si="1417"/>
        <v>#N/A</v>
      </c>
      <c r="M1403" s="164" t="e">
        <f t="shared" si="1417"/>
        <v>#N/A</v>
      </c>
      <c r="N1403" s="164" t="e">
        <f t="shared" si="1417"/>
        <v>#N/A</v>
      </c>
      <c r="O1403" s="165" t="e">
        <f t="shared" si="1417"/>
        <v>#N/A</v>
      </c>
      <c r="P1403" s="135" t="e">
        <f t="shared" si="1417"/>
        <v>#N/A</v>
      </c>
      <c r="Q1403" s="164" t="e">
        <f t="shared" si="1417"/>
        <v>#N/A</v>
      </c>
      <c r="R1403" s="164" t="e">
        <f t="shared" si="1417"/>
        <v>#N/A</v>
      </c>
      <c r="S1403" s="164" t="e">
        <f t="shared" si="1417"/>
        <v>#N/A</v>
      </c>
      <c r="T1403" s="164" t="e">
        <f t="shared" si="1417"/>
        <v>#N/A</v>
      </c>
      <c r="U1403" s="164" t="e">
        <f t="shared" si="1417"/>
        <v>#N/A</v>
      </c>
      <c r="V1403" s="135" t="e">
        <f t="shared" si="1417"/>
        <v>#N/A</v>
      </c>
      <c r="W1403" s="135" t="e">
        <f t="shared" si="1417"/>
        <v>#N/A</v>
      </c>
      <c r="X1403" s="135" t="e">
        <f t="shared" si="1417"/>
        <v>#N/A</v>
      </c>
      <c r="Y1403" s="135" t="e">
        <f t="shared" si="1417"/>
        <v>#N/A</v>
      </c>
      <c r="Z1403" s="135" t="e">
        <f t="shared" si="1417"/>
        <v>#N/A</v>
      </c>
      <c r="AA1403" s="135" t="e">
        <f t="shared" si="1417"/>
        <v>#N/A</v>
      </c>
      <c r="AB1403" s="135" t="e">
        <f t="shared" si="1417"/>
        <v>#N/A</v>
      </c>
    </row>
    <row r="1404" spans="1:28" ht="15.5">
      <c r="A1404" s="29" t="s">
        <v>193</v>
      </c>
      <c r="B1404" s="30" t="str">
        <f t="shared" si="0"/>
        <v>PhilippinesSiocon</v>
      </c>
      <c r="C1404" s="29" t="s">
        <v>30</v>
      </c>
      <c r="D1404" s="30" t="s">
        <v>1149</v>
      </c>
      <c r="E1404" s="120">
        <v>0.24205299999999999</v>
      </c>
      <c r="F1404" s="181">
        <v>5.5876521999999998E-2</v>
      </c>
      <c r="G1404" s="181">
        <v>0.108299401</v>
      </c>
      <c r="H1404" s="181">
        <v>0.20046048599999999</v>
      </c>
      <c r="I1404" s="120">
        <v>0.28584199999999998</v>
      </c>
      <c r="J1404" s="28" t="s">
        <v>1649</v>
      </c>
      <c r="K1404" s="135" t="e">
        <f t="shared" ref="K1404:AB1404" si="1418">NA()</f>
        <v>#N/A</v>
      </c>
      <c r="L1404" s="135" t="e">
        <f t="shared" si="1418"/>
        <v>#N/A</v>
      </c>
      <c r="M1404" s="164" t="e">
        <f t="shared" si="1418"/>
        <v>#N/A</v>
      </c>
      <c r="N1404" s="164" t="e">
        <f t="shared" si="1418"/>
        <v>#N/A</v>
      </c>
      <c r="O1404" s="165" t="e">
        <f t="shared" si="1418"/>
        <v>#N/A</v>
      </c>
      <c r="P1404" s="135" t="e">
        <f t="shared" si="1418"/>
        <v>#N/A</v>
      </c>
      <c r="Q1404" s="164" t="e">
        <f t="shared" si="1418"/>
        <v>#N/A</v>
      </c>
      <c r="R1404" s="164" t="e">
        <f t="shared" si="1418"/>
        <v>#N/A</v>
      </c>
      <c r="S1404" s="164" t="e">
        <f t="shared" si="1418"/>
        <v>#N/A</v>
      </c>
      <c r="T1404" s="164" t="e">
        <f t="shared" si="1418"/>
        <v>#N/A</v>
      </c>
      <c r="U1404" s="164" t="e">
        <f t="shared" si="1418"/>
        <v>#N/A</v>
      </c>
      <c r="V1404" s="135" t="e">
        <f t="shared" si="1418"/>
        <v>#N/A</v>
      </c>
      <c r="W1404" s="135" t="e">
        <f t="shared" si="1418"/>
        <v>#N/A</v>
      </c>
      <c r="X1404" s="135" t="e">
        <f t="shared" si="1418"/>
        <v>#N/A</v>
      </c>
      <c r="Y1404" s="135" t="e">
        <f t="shared" si="1418"/>
        <v>#N/A</v>
      </c>
      <c r="Z1404" s="135" t="e">
        <f t="shared" si="1418"/>
        <v>#N/A</v>
      </c>
      <c r="AA1404" s="135" t="e">
        <f t="shared" si="1418"/>
        <v>#N/A</v>
      </c>
      <c r="AB1404" s="135" t="e">
        <f t="shared" si="1418"/>
        <v>#N/A</v>
      </c>
    </row>
    <row r="1405" spans="1:28" ht="15.5">
      <c r="A1405" s="29" t="s">
        <v>193</v>
      </c>
      <c r="B1405" s="30" t="str">
        <f t="shared" si="0"/>
        <v>PhilippinesSipocot</v>
      </c>
      <c r="C1405" s="29" t="s">
        <v>30</v>
      </c>
      <c r="D1405" s="30" t="s">
        <v>742</v>
      </c>
      <c r="E1405" s="120">
        <v>0.23308899999999999</v>
      </c>
      <c r="F1405" s="181">
        <v>6.1244314000000001E-2</v>
      </c>
      <c r="G1405" s="181">
        <v>0.112820908</v>
      </c>
      <c r="H1405" s="181">
        <v>0.19170457199999999</v>
      </c>
      <c r="I1405" s="120">
        <v>0.282553</v>
      </c>
      <c r="J1405" s="28" t="s">
        <v>1649</v>
      </c>
      <c r="K1405" s="135" t="e">
        <f t="shared" ref="K1405:AB1405" si="1419">NA()</f>
        <v>#N/A</v>
      </c>
      <c r="L1405" s="135" t="e">
        <f t="shared" si="1419"/>
        <v>#N/A</v>
      </c>
      <c r="M1405" s="164" t="e">
        <f t="shared" si="1419"/>
        <v>#N/A</v>
      </c>
      <c r="N1405" s="164" t="e">
        <f t="shared" si="1419"/>
        <v>#N/A</v>
      </c>
      <c r="O1405" s="165" t="e">
        <f t="shared" si="1419"/>
        <v>#N/A</v>
      </c>
      <c r="P1405" s="135" t="e">
        <f t="shared" si="1419"/>
        <v>#N/A</v>
      </c>
      <c r="Q1405" s="164" t="e">
        <f t="shared" si="1419"/>
        <v>#N/A</v>
      </c>
      <c r="R1405" s="164" t="e">
        <f t="shared" si="1419"/>
        <v>#N/A</v>
      </c>
      <c r="S1405" s="164" t="e">
        <f t="shared" si="1419"/>
        <v>#N/A</v>
      </c>
      <c r="T1405" s="164" t="e">
        <f t="shared" si="1419"/>
        <v>#N/A</v>
      </c>
      <c r="U1405" s="164" t="e">
        <f t="shared" si="1419"/>
        <v>#N/A</v>
      </c>
      <c r="V1405" s="135" t="e">
        <f t="shared" si="1419"/>
        <v>#N/A</v>
      </c>
      <c r="W1405" s="135" t="e">
        <f t="shared" si="1419"/>
        <v>#N/A</v>
      </c>
      <c r="X1405" s="135" t="e">
        <f t="shared" si="1419"/>
        <v>#N/A</v>
      </c>
      <c r="Y1405" s="135" t="e">
        <f t="shared" si="1419"/>
        <v>#N/A</v>
      </c>
      <c r="Z1405" s="135" t="e">
        <f t="shared" si="1419"/>
        <v>#N/A</v>
      </c>
      <c r="AA1405" s="135" t="e">
        <f t="shared" si="1419"/>
        <v>#N/A</v>
      </c>
      <c r="AB1405" s="135" t="e">
        <f t="shared" si="1419"/>
        <v>#N/A</v>
      </c>
    </row>
    <row r="1406" spans="1:28" ht="15.5">
      <c r="A1406" s="29" t="s">
        <v>193</v>
      </c>
      <c r="B1406" s="30" t="str">
        <f t="shared" si="0"/>
        <v>PhilippinesSiquijor (Capital)</v>
      </c>
      <c r="C1406" s="29" t="s">
        <v>30</v>
      </c>
      <c r="D1406" s="30" t="s">
        <v>992</v>
      </c>
      <c r="E1406" s="120">
        <v>0.24288000000000001</v>
      </c>
      <c r="F1406" s="181">
        <v>4.4935035999999998E-2</v>
      </c>
      <c r="G1406" s="181">
        <v>8.7040691000000003E-2</v>
      </c>
      <c r="H1406" s="181">
        <v>0.16946502399999999</v>
      </c>
      <c r="I1406" s="120">
        <v>0.33368100000000001</v>
      </c>
      <c r="J1406" s="28" t="s">
        <v>1649</v>
      </c>
      <c r="K1406" s="135" t="e">
        <f t="shared" ref="K1406:AB1406" si="1420">NA()</f>
        <v>#N/A</v>
      </c>
      <c r="L1406" s="135" t="e">
        <f t="shared" si="1420"/>
        <v>#N/A</v>
      </c>
      <c r="M1406" s="164" t="e">
        <f t="shared" si="1420"/>
        <v>#N/A</v>
      </c>
      <c r="N1406" s="164" t="e">
        <f t="shared" si="1420"/>
        <v>#N/A</v>
      </c>
      <c r="O1406" s="165" t="e">
        <f t="shared" si="1420"/>
        <v>#N/A</v>
      </c>
      <c r="P1406" s="135" t="e">
        <f t="shared" si="1420"/>
        <v>#N/A</v>
      </c>
      <c r="Q1406" s="164" t="e">
        <f t="shared" si="1420"/>
        <v>#N/A</v>
      </c>
      <c r="R1406" s="164" t="e">
        <f t="shared" si="1420"/>
        <v>#N/A</v>
      </c>
      <c r="S1406" s="164" t="e">
        <f t="shared" si="1420"/>
        <v>#N/A</v>
      </c>
      <c r="T1406" s="164" t="e">
        <f t="shared" si="1420"/>
        <v>#N/A</v>
      </c>
      <c r="U1406" s="164" t="e">
        <f t="shared" si="1420"/>
        <v>#N/A</v>
      </c>
      <c r="V1406" s="135" t="e">
        <f t="shared" si="1420"/>
        <v>#N/A</v>
      </c>
      <c r="W1406" s="135" t="e">
        <f t="shared" si="1420"/>
        <v>#N/A</v>
      </c>
      <c r="X1406" s="135" t="e">
        <f t="shared" si="1420"/>
        <v>#N/A</v>
      </c>
      <c r="Y1406" s="135" t="e">
        <f t="shared" si="1420"/>
        <v>#N/A</v>
      </c>
      <c r="Z1406" s="135" t="e">
        <f t="shared" si="1420"/>
        <v>#N/A</v>
      </c>
      <c r="AA1406" s="135" t="e">
        <f t="shared" si="1420"/>
        <v>#N/A</v>
      </c>
      <c r="AB1406" s="135" t="e">
        <f t="shared" si="1420"/>
        <v>#N/A</v>
      </c>
    </row>
    <row r="1407" spans="1:28" ht="15.5">
      <c r="A1407" s="29" t="s">
        <v>193</v>
      </c>
      <c r="B1407" s="30" t="str">
        <f t="shared" si="0"/>
        <v>PhilippinesSirawai</v>
      </c>
      <c r="C1407" s="29" t="s">
        <v>30</v>
      </c>
      <c r="D1407" s="30" t="s">
        <v>1150</v>
      </c>
      <c r="E1407" s="120">
        <v>0.26730100000000001</v>
      </c>
      <c r="F1407" s="181">
        <v>5.3508802000000001E-2</v>
      </c>
      <c r="G1407" s="181">
        <v>0.11128858599999999</v>
      </c>
      <c r="H1407" s="181">
        <v>0.22924407099999999</v>
      </c>
      <c r="I1407" s="120">
        <v>0.289941</v>
      </c>
      <c r="J1407" s="28" t="s">
        <v>1649</v>
      </c>
      <c r="K1407" s="135" t="e">
        <f t="shared" ref="K1407:AB1407" si="1421">NA()</f>
        <v>#N/A</v>
      </c>
      <c r="L1407" s="135" t="e">
        <f t="shared" si="1421"/>
        <v>#N/A</v>
      </c>
      <c r="M1407" s="164" t="e">
        <f t="shared" si="1421"/>
        <v>#N/A</v>
      </c>
      <c r="N1407" s="164" t="e">
        <f t="shared" si="1421"/>
        <v>#N/A</v>
      </c>
      <c r="O1407" s="165" t="e">
        <f t="shared" si="1421"/>
        <v>#N/A</v>
      </c>
      <c r="P1407" s="135" t="e">
        <f t="shared" si="1421"/>
        <v>#N/A</v>
      </c>
      <c r="Q1407" s="164" t="e">
        <f t="shared" si="1421"/>
        <v>#N/A</v>
      </c>
      <c r="R1407" s="164" t="e">
        <f t="shared" si="1421"/>
        <v>#N/A</v>
      </c>
      <c r="S1407" s="164" t="e">
        <f t="shared" si="1421"/>
        <v>#N/A</v>
      </c>
      <c r="T1407" s="164" t="e">
        <f t="shared" si="1421"/>
        <v>#N/A</v>
      </c>
      <c r="U1407" s="164" t="e">
        <f t="shared" si="1421"/>
        <v>#N/A</v>
      </c>
      <c r="V1407" s="135" t="e">
        <f t="shared" si="1421"/>
        <v>#N/A</v>
      </c>
      <c r="W1407" s="135" t="e">
        <f t="shared" si="1421"/>
        <v>#N/A</v>
      </c>
      <c r="X1407" s="135" t="e">
        <f t="shared" si="1421"/>
        <v>#N/A</v>
      </c>
      <c r="Y1407" s="135" t="e">
        <f t="shared" si="1421"/>
        <v>#N/A</v>
      </c>
      <c r="Z1407" s="135" t="e">
        <f t="shared" si="1421"/>
        <v>#N/A</v>
      </c>
      <c r="AA1407" s="135" t="e">
        <f t="shared" si="1421"/>
        <v>#N/A</v>
      </c>
      <c r="AB1407" s="135" t="e">
        <f t="shared" si="1421"/>
        <v>#N/A</v>
      </c>
    </row>
    <row r="1408" spans="1:28" ht="15.5">
      <c r="A1408" s="29" t="s">
        <v>193</v>
      </c>
      <c r="B1408" s="30" t="str">
        <f t="shared" si="0"/>
        <v>PhilippinesSiruma</v>
      </c>
      <c r="C1408" s="29" t="s">
        <v>30</v>
      </c>
      <c r="D1408" s="30" t="s">
        <v>743</v>
      </c>
      <c r="E1408" s="120">
        <v>0.20626</v>
      </c>
      <c r="F1408" s="181">
        <v>6.7270885000000002E-2</v>
      </c>
      <c r="G1408" s="181">
        <v>0.114895294</v>
      </c>
      <c r="H1408" s="181">
        <v>0.17726863300000001</v>
      </c>
      <c r="I1408" s="120">
        <v>0.27043499999999998</v>
      </c>
      <c r="J1408" s="28" t="s">
        <v>1649</v>
      </c>
      <c r="K1408" s="135" t="e">
        <f t="shared" ref="K1408:AB1408" si="1422">NA()</f>
        <v>#N/A</v>
      </c>
      <c r="L1408" s="135" t="e">
        <f t="shared" si="1422"/>
        <v>#N/A</v>
      </c>
      <c r="M1408" s="164" t="e">
        <f t="shared" si="1422"/>
        <v>#N/A</v>
      </c>
      <c r="N1408" s="164" t="e">
        <f t="shared" si="1422"/>
        <v>#N/A</v>
      </c>
      <c r="O1408" s="165" t="e">
        <f t="shared" si="1422"/>
        <v>#N/A</v>
      </c>
      <c r="P1408" s="135" t="e">
        <f t="shared" si="1422"/>
        <v>#N/A</v>
      </c>
      <c r="Q1408" s="164" t="e">
        <f t="shared" si="1422"/>
        <v>#N/A</v>
      </c>
      <c r="R1408" s="164" t="e">
        <f t="shared" si="1422"/>
        <v>#N/A</v>
      </c>
      <c r="S1408" s="164" t="e">
        <f t="shared" si="1422"/>
        <v>#N/A</v>
      </c>
      <c r="T1408" s="164" t="e">
        <f t="shared" si="1422"/>
        <v>#N/A</v>
      </c>
      <c r="U1408" s="164" t="e">
        <f t="shared" si="1422"/>
        <v>#N/A</v>
      </c>
      <c r="V1408" s="135" t="e">
        <f t="shared" si="1422"/>
        <v>#N/A</v>
      </c>
      <c r="W1408" s="135" t="e">
        <f t="shared" si="1422"/>
        <v>#N/A</v>
      </c>
      <c r="X1408" s="135" t="e">
        <f t="shared" si="1422"/>
        <v>#N/A</v>
      </c>
      <c r="Y1408" s="135" t="e">
        <f t="shared" si="1422"/>
        <v>#N/A</v>
      </c>
      <c r="Z1408" s="135" t="e">
        <f t="shared" si="1422"/>
        <v>#N/A</v>
      </c>
      <c r="AA1408" s="135" t="e">
        <f t="shared" si="1422"/>
        <v>#N/A</v>
      </c>
      <c r="AB1408" s="135" t="e">
        <f t="shared" si="1422"/>
        <v>#N/A</v>
      </c>
    </row>
    <row r="1409" spans="1:28" ht="15.5">
      <c r="A1409" s="29" t="s">
        <v>193</v>
      </c>
      <c r="B1409" s="30" t="str">
        <f t="shared" si="0"/>
        <v>PhilippinesSison</v>
      </c>
      <c r="C1409" s="29" t="s">
        <v>30</v>
      </c>
      <c r="D1409" s="30" t="s">
        <v>315</v>
      </c>
      <c r="E1409" s="120">
        <v>0.246584</v>
      </c>
      <c r="F1409" s="181">
        <v>4.7863135000000001E-2</v>
      </c>
      <c r="G1409" s="181">
        <v>9.2413429000000005E-2</v>
      </c>
      <c r="H1409" s="181">
        <v>0.17935490300000001</v>
      </c>
      <c r="I1409" s="120">
        <v>0.31841199999999997</v>
      </c>
      <c r="J1409" s="28" t="s">
        <v>1649</v>
      </c>
      <c r="K1409" s="135" t="e">
        <f t="shared" ref="K1409:AB1409" si="1423">NA()</f>
        <v>#N/A</v>
      </c>
      <c r="L1409" s="135" t="e">
        <f t="shared" si="1423"/>
        <v>#N/A</v>
      </c>
      <c r="M1409" s="164" t="e">
        <f t="shared" si="1423"/>
        <v>#N/A</v>
      </c>
      <c r="N1409" s="164" t="e">
        <f t="shared" si="1423"/>
        <v>#N/A</v>
      </c>
      <c r="O1409" s="165" t="e">
        <f t="shared" si="1423"/>
        <v>#N/A</v>
      </c>
      <c r="P1409" s="135" t="e">
        <f t="shared" si="1423"/>
        <v>#N/A</v>
      </c>
      <c r="Q1409" s="164" t="e">
        <f t="shared" si="1423"/>
        <v>#N/A</v>
      </c>
      <c r="R1409" s="164" t="e">
        <f t="shared" si="1423"/>
        <v>#N/A</v>
      </c>
      <c r="S1409" s="164" t="e">
        <f t="shared" si="1423"/>
        <v>#N/A</v>
      </c>
      <c r="T1409" s="164" t="e">
        <f t="shared" si="1423"/>
        <v>#N/A</v>
      </c>
      <c r="U1409" s="164" t="e">
        <f t="shared" si="1423"/>
        <v>#N/A</v>
      </c>
      <c r="V1409" s="135" t="e">
        <f t="shared" si="1423"/>
        <v>#N/A</v>
      </c>
      <c r="W1409" s="135" t="e">
        <f t="shared" si="1423"/>
        <v>#N/A</v>
      </c>
      <c r="X1409" s="135" t="e">
        <f t="shared" si="1423"/>
        <v>#N/A</v>
      </c>
      <c r="Y1409" s="135" t="e">
        <f t="shared" si="1423"/>
        <v>#N/A</v>
      </c>
      <c r="Z1409" s="135" t="e">
        <f t="shared" si="1423"/>
        <v>#N/A</v>
      </c>
      <c r="AA1409" s="135" t="e">
        <f t="shared" si="1423"/>
        <v>#N/A</v>
      </c>
      <c r="AB1409" s="135" t="e">
        <f t="shared" si="1423"/>
        <v>#N/A</v>
      </c>
    </row>
    <row r="1410" spans="1:28" ht="15.5">
      <c r="A1410" s="29" t="s">
        <v>193</v>
      </c>
      <c r="B1410" s="30" t="str">
        <f t="shared" si="0"/>
        <v>PhilippinesSitangkai</v>
      </c>
      <c r="C1410" s="29" t="s">
        <v>30</v>
      </c>
      <c r="D1410" s="30" t="s">
        <v>1681</v>
      </c>
      <c r="E1410" s="120">
        <v>0.25787500000000002</v>
      </c>
      <c r="F1410" s="181">
        <v>6.2578748000000003E-2</v>
      </c>
      <c r="G1410" s="181">
        <v>0.11651767</v>
      </c>
      <c r="H1410" s="181">
        <v>0.19469610600000001</v>
      </c>
      <c r="I1410" s="120">
        <v>0.26417499999999999</v>
      </c>
      <c r="J1410" s="28" t="s">
        <v>1649</v>
      </c>
      <c r="K1410" s="135" t="e">
        <f t="shared" ref="K1410:AB1410" si="1424">NA()</f>
        <v>#N/A</v>
      </c>
      <c r="L1410" s="135" t="e">
        <f t="shared" si="1424"/>
        <v>#N/A</v>
      </c>
      <c r="M1410" s="164" t="e">
        <f t="shared" si="1424"/>
        <v>#N/A</v>
      </c>
      <c r="N1410" s="164" t="e">
        <f t="shared" si="1424"/>
        <v>#N/A</v>
      </c>
      <c r="O1410" s="165" t="e">
        <f t="shared" si="1424"/>
        <v>#N/A</v>
      </c>
      <c r="P1410" s="135" t="e">
        <f t="shared" si="1424"/>
        <v>#N/A</v>
      </c>
      <c r="Q1410" s="164" t="e">
        <f t="shared" si="1424"/>
        <v>#N/A</v>
      </c>
      <c r="R1410" s="164" t="e">
        <f t="shared" si="1424"/>
        <v>#N/A</v>
      </c>
      <c r="S1410" s="164" t="e">
        <f t="shared" si="1424"/>
        <v>#N/A</v>
      </c>
      <c r="T1410" s="164" t="e">
        <f t="shared" si="1424"/>
        <v>#N/A</v>
      </c>
      <c r="U1410" s="164" t="e">
        <f t="shared" si="1424"/>
        <v>#N/A</v>
      </c>
      <c r="V1410" s="135" t="e">
        <f t="shared" si="1424"/>
        <v>#N/A</v>
      </c>
      <c r="W1410" s="135" t="e">
        <f t="shared" si="1424"/>
        <v>#N/A</v>
      </c>
      <c r="X1410" s="135" t="e">
        <f t="shared" si="1424"/>
        <v>#N/A</v>
      </c>
      <c r="Y1410" s="135" t="e">
        <f t="shared" si="1424"/>
        <v>#N/A</v>
      </c>
      <c r="Z1410" s="135" t="e">
        <f t="shared" si="1424"/>
        <v>#N/A</v>
      </c>
      <c r="AA1410" s="135" t="e">
        <f t="shared" si="1424"/>
        <v>#N/A</v>
      </c>
      <c r="AB1410" s="135" t="e">
        <f t="shared" si="1424"/>
        <v>#N/A</v>
      </c>
    </row>
    <row r="1411" spans="1:28" ht="15.5">
      <c r="A1411" s="29" t="s">
        <v>193</v>
      </c>
      <c r="B1411" s="30" t="str">
        <f t="shared" si="0"/>
        <v>PhilippinesSocorro</v>
      </c>
      <c r="C1411" s="29" t="s">
        <v>30</v>
      </c>
      <c r="D1411" s="30" t="s">
        <v>1731</v>
      </c>
      <c r="E1411" s="120">
        <v>0.24515999999999999</v>
      </c>
      <c r="F1411" s="181">
        <v>5.3376320999999997E-2</v>
      </c>
      <c r="G1411" s="181">
        <v>0.10268184299999999</v>
      </c>
      <c r="H1411" s="181">
        <v>0.19062739200000001</v>
      </c>
      <c r="I1411" s="120">
        <v>0.29814499999999999</v>
      </c>
      <c r="J1411" s="28" t="s">
        <v>1649</v>
      </c>
      <c r="K1411" s="135" t="e">
        <f t="shared" ref="K1411:AB1411" si="1425">NA()</f>
        <v>#N/A</v>
      </c>
      <c r="L1411" s="135" t="e">
        <f t="shared" si="1425"/>
        <v>#N/A</v>
      </c>
      <c r="M1411" s="164" t="e">
        <f t="shared" si="1425"/>
        <v>#N/A</v>
      </c>
      <c r="N1411" s="164" t="e">
        <f t="shared" si="1425"/>
        <v>#N/A</v>
      </c>
      <c r="O1411" s="165" t="e">
        <f t="shared" si="1425"/>
        <v>#N/A</v>
      </c>
      <c r="P1411" s="135" t="e">
        <f t="shared" si="1425"/>
        <v>#N/A</v>
      </c>
      <c r="Q1411" s="164" t="e">
        <f t="shared" si="1425"/>
        <v>#N/A</v>
      </c>
      <c r="R1411" s="164" t="e">
        <f t="shared" si="1425"/>
        <v>#N/A</v>
      </c>
      <c r="S1411" s="164" t="e">
        <f t="shared" si="1425"/>
        <v>#N/A</v>
      </c>
      <c r="T1411" s="164" t="e">
        <f t="shared" si="1425"/>
        <v>#N/A</v>
      </c>
      <c r="U1411" s="164" t="e">
        <f t="shared" si="1425"/>
        <v>#N/A</v>
      </c>
      <c r="V1411" s="135" t="e">
        <f t="shared" si="1425"/>
        <v>#N/A</v>
      </c>
      <c r="W1411" s="135" t="e">
        <f t="shared" si="1425"/>
        <v>#N/A</v>
      </c>
      <c r="X1411" s="135" t="e">
        <f t="shared" si="1425"/>
        <v>#N/A</v>
      </c>
      <c r="Y1411" s="135" t="e">
        <f t="shared" si="1425"/>
        <v>#N/A</v>
      </c>
      <c r="Z1411" s="135" t="e">
        <f t="shared" si="1425"/>
        <v>#N/A</v>
      </c>
      <c r="AA1411" s="135" t="e">
        <f t="shared" si="1425"/>
        <v>#N/A</v>
      </c>
      <c r="AB1411" s="135" t="e">
        <f t="shared" si="1425"/>
        <v>#N/A</v>
      </c>
    </row>
    <row r="1412" spans="1:28" ht="15.5">
      <c r="A1412" s="29" t="s">
        <v>193</v>
      </c>
      <c r="B1412" s="30" t="str">
        <f t="shared" si="0"/>
        <v>PhilippinesSofronio Española</v>
      </c>
      <c r="C1412" s="29" t="s">
        <v>30</v>
      </c>
      <c r="D1412" s="30" t="s">
        <v>1813</v>
      </c>
      <c r="E1412" s="120">
        <v>0.23394000000000001</v>
      </c>
      <c r="F1412" s="181">
        <v>5.9587541000000001E-2</v>
      </c>
      <c r="G1412" s="181">
        <v>0.111570751</v>
      </c>
      <c r="H1412" s="181">
        <v>0.18840491500000001</v>
      </c>
      <c r="I1412" s="120">
        <v>0.289269</v>
      </c>
      <c r="J1412" s="28" t="s">
        <v>1649</v>
      </c>
      <c r="K1412" s="135" t="e">
        <f t="shared" ref="K1412:AB1412" si="1426">NA()</f>
        <v>#N/A</v>
      </c>
      <c r="L1412" s="135" t="e">
        <f t="shared" si="1426"/>
        <v>#N/A</v>
      </c>
      <c r="M1412" s="164" t="e">
        <f t="shared" si="1426"/>
        <v>#N/A</v>
      </c>
      <c r="N1412" s="164" t="e">
        <f t="shared" si="1426"/>
        <v>#N/A</v>
      </c>
      <c r="O1412" s="165" t="e">
        <f t="shared" si="1426"/>
        <v>#N/A</v>
      </c>
      <c r="P1412" s="135" t="e">
        <f t="shared" si="1426"/>
        <v>#N/A</v>
      </c>
      <c r="Q1412" s="164" t="e">
        <f t="shared" si="1426"/>
        <v>#N/A</v>
      </c>
      <c r="R1412" s="164" t="e">
        <f t="shared" si="1426"/>
        <v>#N/A</v>
      </c>
      <c r="S1412" s="164" t="e">
        <f t="shared" si="1426"/>
        <v>#N/A</v>
      </c>
      <c r="T1412" s="164" t="e">
        <f t="shared" si="1426"/>
        <v>#N/A</v>
      </c>
      <c r="U1412" s="164" t="e">
        <f t="shared" si="1426"/>
        <v>#N/A</v>
      </c>
      <c r="V1412" s="135" t="e">
        <f t="shared" si="1426"/>
        <v>#N/A</v>
      </c>
      <c r="W1412" s="135" t="e">
        <f t="shared" si="1426"/>
        <v>#N/A</v>
      </c>
      <c r="X1412" s="135" t="e">
        <f t="shared" si="1426"/>
        <v>#N/A</v>
      </c>
      <c r="Y1412" s="135" t="e">
        <f t="shared" si="1426"/>
        <v>#N/A</v>
      </c>
      <c r="Z1412" s="135" t="e">
        <f t="shared" si="1426"/>
        <v>#N/A</v>
      </c>
      <c r="AA1412" s="135" t="e">
        <f t="shared" si="1426"/>
        <v>#N/A</v>
      </c>
      <c r="AB1412" s="135" t="e">
        <f t="shared" si="1426"/>
        <v>#N/A</v>
      </c>
    </row>
    <row r="1413" spans="1:28" ht="15.5">
      <c r="A1413" s="29" t="s">
        <v>193</v>
      </c>
      <c r="B1413" s="30" t="str">
        <f t="shared" si="0"/>
        <v>PhilippinesSogod</v>
      </c>
      <c r="C1413" s="29" t="s">
        <v>30</v>
      </c>
      <c r="D1413" s="30" t="s">
        <v>980</v>
      </c>
      <c r="E1413" s="120">
        <v>0.23363800000000001</v>
      </c>
      <c r="F1413" s="181">
        <v>5.1789148E-2</v>
      </c>
      <c r="G1413" s="181">
        <v>9.7398056999999996E-2</v>
      </c>
      <c r="H1413" s="181">
        <v>0.18052538300000001</v>
      </c>
      <c r="I1413" s="120">
        <v>0.30413000000000001</v>
      </c>
      <c r="J1413" s="28" t="s">
        <v>1649</v>
      </c>
      <c r="K1413" s="135" t="e">
        <f t="shared" ref="K1413:AB1413" si="1427">NA()</f>
        <v>#N/A</v>
      </c>
      <c r="L1413" s="135" t="e">
        <f t="shared" si="1427"/>
        <v>#N/A</v>
      </c>
      <c r="M1413" s="164" t="e">
        <f t="shared" si="1427"/>
        <v>#N/A</v>
      </c>
      <c r="N1413" s="164" t="e">
        <f t="shared" si="1427"/>
        <v>#N/A</v>
      </c>
      <c r="O1413" s="165" t="e">
        <f t="shared" si="1427"/>
        <v>#N/A</v>
      </c>
      <c r="P1413" s="135" t="e">
        <f t="shared" si="1427"/>
        <v>#N/A</v>
      </c>
      <c r="Q1413" s="164" t="e">
        <f t="shared" si="1427"/>
        <v>#N/A</v>
      </c>
      <c r="R1413" s="164" t="e">
        <f t="shared" si="1427"/>
        <v>#N/A</v>
      </c>
      <c r="S1413" s="164" t="e">
        <f t="shared" si="1427"/>
        <v>#N/A</v>
      </c>
      <c r="T1413" s="164" t="e">
        <f t="shared" si="1427"/>
        <v>#N/A</v>
      </c>
      <c r="U1413" s="164" t="e">
        <f t="shared" si="1427"/>
        <v>#N/A</v>
      </c>
      <c r="V1413" s="135" t="e">
        <f t="shared" si="1427"/>
        <v>#N/A</v>
      </c>
      <c r="W1413" s="135" t="e">
        <f t="shared" si="1427"/>
        <v>#N/A</v>
      </c>
      <c r="X1413" s="135" t="e">
        <f t="shared" si="1427"/>
        <v>#N/A</v>
      </c>
      <c r="Y1413" s="135" t="e">
        <f t="shared" si="1427"/>
        <v>#N/A</v>
      </c>
      <c r="Z1413" s="135" t="e">
        <f t="shared" si="1427"/>
        <v>#N/A</v>
      </c>
      <c r="AA1413" s="135" t="e">
        <f t="shared" si="1427"/>
        <v>#N/A</v>
      </c>
      <c r="AB1413" s="135" t="e">
        <f t="shared" si="1427"/>
        <v>#N/A</v>
      </c>
    </row>
    <row r="1414" spans="1:28" ht="15.5">
      <c r="A1414" s="29" t="s">
        <v>193</v>
      </c>
      <c r="B1414" s="30" t="str">
        <f t="shared" si="0"/>
        <v>PhilippinesSolana</v>
      </c>
      <c r="C1414" s="29" t="s">
        <v>30</v>
      </c>
      <c r="D1414" s="30" t="s">
        <v>359</v>
      </c>
      <c r="E1414" s="120">
        <v>0.25076999999999999</v>
      </c>
      <c r="F1414" s="181">
        <v>4.7186735E-2</v>
      </c>
      <c r="G1414" s="181">
        <v>9.5209813000000004E-2</v>
      </c>
      <c r="H1414" s="181">
        <v>0.19375287899999999</v>
      </c>
      <c r="I1414" s="120">
        <v>0.31515599999999999</v>
      </c>
      <c r="J1414" s="28" t="s">
        <v>1649</v>
      </c>
      <c r="K1414" s="135" t="e">
        <f t="shared" ref="K1414:AB1414" si="1428">NA()</f>
        <v>#N/A</v>
      </c>
      <c r="L1414" s="135" t="e">
        <f t="shared" si="1428"/>
        <v>#N/A</v>
      </c>
      <c r="M1414" s="164" t="e">
        <f t="shared" si="1428"/>
        <v>#N/A</v>
      </c>
      <c r="N1414" s="164" t="e">
        <f t="shared" si="1428"/>
        <v>#N/A</v>
      </c>
      <c r="O1414" s="165" t="e">
        <f t="shared" si="1428"/>
        <v>#N/A</v>
      </c>
      <c r="P1414" s="135" t="e">
        <f t="shared" si="1428"/>
        <v>#N/A</v>
      </c>
      <c r="Q1414" s="164" t="e">
        <f t="shared" si="1428"/>
        <v>#N/A</v>
      </c>
      <c r="R1414" s="164" t="e">
        <f t="shared" si="1428"/>
        <v>#N/A</v>
      </c>
      <c r="S1414" s="164" t="e">
        <f t="shared" si="1428"/>
        <v>#N/A</v>
      </c>
      <c r="T1414" s="164" t="e">
        <f t="shared" si="1428"/>
        <v>#N/A</v>
      </c>
      <c r="U1414" s="164" t="e">
        <f t="shared" si="1428"/>
        <v>#N/A</v>
      </c>
      <c r="V1414" s="135" t="e">
        <f t="shared" si="1428"/>
        <v>#N/A</v>
      </c>
      <c r="W1414" s="135" t="e">
        <f t="shared" si="1428"/>
        <v>#N/A</v>
      </c>
      <c r="X1414" s="135" t="e">
        <f t="shared" si="1428"/>
        <v>#N/A</v>
      </c>
      <c r="Y1414" s="135" t="e">
        <f t="shared" si="1428"/>
        <v>#N/A</v>
      </c>
      <c r="Z1414" s="135" t="e">
        <f t="shared" si="1428"/>
        <v>#N/A</v>
      </c>
      <c r="AA1414" s="135" t="e">
        <f t="shared" si="1428"/>
        <v>#N/A</v>
      </c>
      <c r="AB1414" s="135" t="e">
        <f t="shared" si="1428"/>
        <v>#N/A</v>
      </c>
    </row>
    <row r="1415" spans="1:28" ht="15.5">
      <c r="A1415" s="29" t="s">
        <v>193</v>
      </c>
      <c r="B1415" s="30" t="str">
        <f t="shared" si="0"/>
        <v>PhilippinesSolano</v>
      </c>
      <c r="C1415" s="29" t="s">
        <v>30</v>
      </c>
      <c r="D1415" s="30" t="s">
        <v>407</v>
      </c>
      <c r="E1415" s="120">
        <v>0.258884</v>
      </c>
      <c r="F1415" s="181">
        <v>4.6306096999999997E-2</v>
      </c>
      <c r="G1415" s="181">
        <v>9.1284843000000004E-2</v>
      </c>
      <c r="H1415" s="181">
        <v>0.17801636500000001</v>
      </c>
      <c r="I1415" s="120">
        <v>0.32461299999999998</v>
      </c>
      <c r="J1415" s="28" t="s">
        <v>1649</v>
      </c>
      <c r="K1415" s="135" t="e">
        <f t="shared" ref="K1415:AB1415" si="1429">NA()</f>
        <v>#N/A</v>
      </c>
      <c r="L1415" s="135" t="e">
        <f t="shared" si="1429"/>
        <v>#N/A</v>
      </c>
      <c r="M1415" s="164" t="e">
        <f t="shared" si="1429"/>
        <v>#N/A</v>
      </c>
      <c r="N1415" s="164" t="e">
        <f t="shared" si="1429"/>
        <v>#N/A</v>
      </c>
      <c r="O1415" s="165" t="e">
        <f t="shared" si="1429"/>
        <v>#N/A</v>
      </c>
      <c r="P1415" s="135" t="e">
        <f t="shared" si="1429"/>
        <v>#N/A</v>
      </c>
      <c r="Q1415" s="164" t="e">
        <f t="shared" si="1429"/>
        <v>#N/A</v>
      </c>
      <c r="R1415" s="164" t="e">
        <f t="shared" si="1429"/>
        <v>#N/A</v>
      </c>
      <c r="S1415" s="164" t="e">
        <f t="shared" si="1429"/>
        <v>#N/A</v>
      </c>
      <c r="T1415" s="164" t="e">
        <f t="shared" si="1429"/>
        <v>#N/A</v>
      </c>
      <c r="U1415" s="164" t="e">
        <f t="shared" si="1429"/>
        <v>#N/A</v>
      </c>
      <c r="V1415" s="135" t="e">
        <f t="shared" si="1429"/>
        <v>#N/A</v>
      </c>
      <c r="W1415" s="135" t="e">
        <f t="shared" si="1429"/>
        <v>#N/A</v>
      </c>
      <c r="X1415" s="135" t="e">
        <f t="shared" si="1429"/>
        <v>#N/A</v>
      </c>
      <c r="Y1415" s="135" t="e">
        <f t="shared" si="1429"/>
        <v>#N/A</v>
      </c>
      <c r="Z1415" s="135" t="e">
        <f t="shared" si="1429"/>
        <v>#N/A</v>
      </c>
      <c r="AA1415" s="135" t="e">
        <f t="shared" si="1429"/>
        <v>#N/A</v>
      </c>
      <c r="AB1415" s="135" t="e">
        <f t="shared" si="1429"/>
        <v>#N/A</v>
      </c>
    </row>
    <row r="1416" spans="1:28" ht="15.5">
      <c r="A1416" s="29" t="s">
        <v>193</v>
      </c>
      <c r="B1416" s="30" t="str">
        <f t="shared" si="0"/>
        <v>PhilippinesSolsona</v>
      </c>
      <c r="C1416" s="29" t="s">
        <v>30</v>
      </c>
      <c r="D1416" s="30" t="s">
        <v>219</v>
      </c>
      <c r="E1416" s="120">
        <v>0.25086000000000003</v>
      </c>
      <c r="F1416" s="181">
        <v>4.3530534000000003E-2</v>
      </c>
      <c r="G1416" s="181">
        <v>8.4159031999999995E-2</v>
      </c>
      <c r="H1416" s="181">
        <v>0.17374901500000001</v>
      </c>
      <c r="I1416" s="120">
        <v>0.33746500000000001</v>
      </c>
      <c r="J1416" s="28" t="s">
        <v>1649</v>
      </c>
      <c r="K1416" s="135" t="e">
        <f t="shared" ref="K1416:AB1416" si="1430">NA()</f>
        <v>#N/A</v>
      </c>
      <c r="L1416" s="135" t="e">
        <f t="shared" si="1430"/>
        <v>#N/A</v>
      </c>
      <c r="M1416" s="164" t="e">
        <f t="shared" si="1430"/>
        <v>#N/A</v>
      </c>
      <c r="N1416" s="164" t="e">
        <f t="shared" si="1430"/>
        <v>#N/A</v>
      </c>
      <c r="O1416" s="165" t="e">
        <f t="shared" si="1430"/>
        <v>#N/A</v>
      </c>
      <c r="P1416" s="135" t="e">
        <f t="shared" si="1430"/>
        <v>#N/A</v>
      </c>
      <c r="Q1416" s="164" t="e">
        <f t="shared" si="1430"/>
        <v>#N/A</v>
      </c>
      <c r="R1416" s="164" t="e">
        <f t="shared" si="1430"/>
        <v>#N/A</v>
      </c>
      <c r="S1416" s="164" t="e">
        <f t="shared" si="1430"/>
        <v>#N/A</v>
      </c>
      <c r="T1416" s="164" t="e">
        <f t="shared" si="1430"/>
        <v>#N/A</v>
      </c>
      <c r="U1416" s="164" t="e">
        <f t="shared" si="1430"/>
        <v>#N/A</v>
      </c>
      <c r="V1416" s="135" t="e">
        <f t="shared" si="1430"/>
        <v>#N/A</v>
      </c>
      <c r="W1416" s="135" t="e">
        <f t="shared" si="1430"/>
        <v>#N/A</v>
      </c>
      <c r="X1416" s="135" t="e">
        <f t="shared" si="1430"/>
        <v>#N/A</v>
      </c>
      <c r="Y1416" s="135" t="e">
        <f t="shared" si="1430"/>
        <v>#N/A</v>
      </c>
      <c r="Z1416" s="135" t="e">
        <f t="shared" si="1430"/>
        <v>#N/A</v>
      </c>
      <c r="AA1416" s="135" t="e">
        <f t="shared" si="1430"/>
        <v>#N/A</v>
      </c>
      <c r="AB1416" s="135" t="e">
        <f t="shared" si="1430"/>
        <v>#N/A</v>
      </c>
    </row>
    <row r="1417" spans="1:28" ht="15.5">
      <c r="A1417" s="29" t="s">
        <v>193</v>
      </c>
      <c r="B1417" s="30" t="str">
        <f t="shared" si="0"/>
        <v>PhilippinesSominot (Don Mariano Marcos)</v>
      </c>
      <c r="C1417" s="29" t="s">
        <v>30</v>
      </c>
      <c r="D1417" s="30" t="s">
        <v>1181</v>
      </c>
      <c r="E1417" s="120">
        <v>0.22705900000000001</v>
      </c>
      <c r="F1417" s="181">
        <v>5.5348762000000003E-2</v>
      </c>
      <c r="G1417" s="181">
        <v>0.10503317700000001</v>
      </c>
      <c r="H1417" s="181">
        <v>0.19496142799999999</v>
      </c>
      <c r="I1417" s="120">
        <v>0.29718899999999998</v>
      </c>
      <c r="J1417" s="28" t="s">
        <v>1649</v>
      </c>
      <c r="K1417" s="135" t="e">
        <f t="shared" ref="K1417:AB1417" si="1431">NA()</f>
        <v>#N/A</v>
      </c>
      <c r="L1417" s="135" t="e">
        <f t="shared" si="1431"/>
        <v>#N/A</v>
      </c>
      <c r="M1417" s="164" t="e">
        <f t="shared" si="1431"/>
        <v>#N/A</v>
      </c>
      <c r="N1417" s="164" t="e">
        <f t="shared" si="1431"/>
        <v>#N/A</v>
      </c>
      <c r="O1417" s="165" t="e">
        <f t="shared" si="1431"/>
        <v>#N/A</v>
      </c>
      <c r="P1417" s="135" t="e">
        <f t="shared" si="1431"/>
        <v>#N/A</v>
      </c>
      <c r="Q1417" s="164" t="e">
        <f t="shared" si="1431"/>
        <v>#N/A</v>
      </c>
      <c r="R1417" s="164" t="e">
        <f t="shared" si="1431"/>
        <v>#N/A</v>
      </c>
      <c r="S1417" s="164" t="e">
        <f t="shared" si="1431"/>
        <v>#N/A</v>
      </c>
      <c r="T1417" s="164" t="e">
        <f t="shared" si="1431"/>
        <v>#N/A</v>
      </c>
      <c r="U1417" s="164" t="e">
        <f t="shared" si="1431"/>
        <v>#N/A</v>
      </c>
      <c r="V1417" s="135" t="e">
        <f t="shared" si="1431"/>
        <v>#N/A</v>
      </c>
      <c r="W1417" s="135" t="e">
        <f t="shared" si="1431"/>
        <v>#N/A</v>
      </c>
      <c r="X1417" s="135" t="e">
        <f t="shared" si="1431"/>
        <v>#N/A</v>
      </c>
      <c r="Y1417" s="135" t="e">
        <f t="shared" si="1431"/>
        <v>#N/A</v>
      </c>
      <c r="Z1417" s="135" t="e">
        <f t="shared" si="1431"/>
        <v>#N/A</v>
      </c>
      <c r="AA1417" s="135" t="e">
        <f t="shared" si="1431"/>
        <v>#N/A</v>
      </c>
      <c r="AB1417" s="135" t="e">
        <f t="shared" si="1431"/>
        <v>#N/A</v>
      </c>
    </row>
    <row r="1418" spans="1:28" ht="15.5">
      <c r="A1418" s="29" t="s">
        <v>193</v>
      </c>
      <c r="B1418" s="30" t="str">
        <f t="shared" si="0"/>
        <v>PhilippinesSouth Ubian</v>
      </c>
      <c r="C1418" s="29" t="s">
        <v>30</v>
      </c>
      <c r="D1418" s="30" t="s">
        <v>1683</v>
      </c>
      <c r="E1418" s="120">
        <v>0.25529200000000002</v>
      </c>
      <c r="F1418" s="181">
        <v>5.8145362999999999E-2</v>
      </c>
      <c r="G1418" s="181">
        <v>0.10599575899999999</v>
      </c>
      <c r="H1418" s="181">
        <v>0.17860034699999999</v>
      </c>
      <c r="I1418" s="120">
        <v>0.26817000000000002</v>
      </c>
      <c r="J1418" s="28" t="s">
        <v>1649</v>
      </c>
      <c r="K1418" s="135" t="e">
        <f t="shared" ref="K1418:AB1418" si="1432">NA()</f>
        <v>#N/A</v>
      </c>
      <c r="L1418" s="135" t="e">
        <f t="shared" si="1432"/>
        <v>#N/A</v>
      </c>
      <c r="M1418" s="164" t="e">
        <f t="shared" si="1432"/>
        <v>#N/A</v>
      </c>
      <c r="N1418" s="164" t="e">
        <f t="shared" si="1432"/>
        <v>#N/A</v>
      </c>
      <c r="O1418" s="165" t="e">
        <f t="shared" si="1432"/>
        <v>#N/A</v>
      </c>
      <c r="P1418" s="135" t="e">
        <f t="shared" si="1432"/>
        <v>#N/A</v>
      </c>
      <c r="Q1418" s="164" t="e">
        <f t="shared" si="1432"/>
        <v>#N/A</v>
      </c>
      <c r="R1418" s="164" t="e">
        <f t="shared" si="1432"/>
        <v>#N/A</v>
      </c>
      <c r="S1418" s="164" t="e">
        <f t="shared" si="1432"/>
        <v>#N/A</v>
      </c>
      <c r="T1418" s="164" t="e">
        <f t="shared" si="1432"/>
        <v>#N/A</v>
      </c>
      <c r="U1418" s="164" t="e">
        <f t="shared" si="1432"/>
        <v>#N/A</v>
      </c>
      <c r="V1418" s="135" t="e">
        <f t="shared" si="1432"/>
        <v>#N/A</v>
      </c>
      <c r="W1418" s="135" t="e">
        <f t="shared" si="1432"/>
        <v>#N/A</v>
      </c>
      <c r="X1418" s="135" t="e">
        <f t="shared" si="1432"/>
        <v>#N/A</v>
      </c>
      <c r="Y1418" s="135" t="e">
        <f t="shared" si="1432"/>
        <v>#N/A</v>
      </c>
      <c r="Z1418" s="135" t="e">
        <f t="shared" si="1432"/>
        <v>#N/A</v>
      </c>
      <c r="AA1418" s="135" t="e">
        <f t="shared" si="1432"/>
        <v>#N/A</v>
      </c>
      <c r="AB1418" s="135" t="e">
        <f t="shared" si="1432"/>
        <v>#N/A</v>
      </c>
    </row>
    <row r="1419" spans="1:28" ht="15.5">
      <c r="A1419" s="29" t="s">
        <v>193</v>
      </c>
      <c r="B1419" s="30" t="str">
        <f t="shared" si="0"/>
        <v>PhilippinesSouth Upi</v>
      </c>
      <c r="C1419" s="29" t="s">
        <v>30</v>
      </c>
      <c r="D1419" s="30" t="s">
        <v>1630</v>
      </c>
      <c r="E1419" s="120">
        <v>0.24112700000000001</v>
      </c>
      <c r="F1419" s="181">
        <v>5.6822141E-2</v>
      </c>
      <c r="G1419" s="181">
        <v>0.111006023</v>
      </c>
      <c r="H1419" s="181">
        <v>0.19309074600000001</v>
      </c>
      <c r="I1419" s="120">
        <v>0.27990399999999999</v>
      </c>
      <c r="J1419" s="28" t="s">
        <v>1649</v>
      </c>
      <c r="K1419" s="135" t="e">
        <f t="shared" ref="K1419:AB1419" si="1433">NA()</f>
        <v>#N/A</v>
      </c>
      <c r="L1419" s="135" t="e">
        <f t="shared" si="1433"/>
        <v>#N/A</v>
      </c>
      <c r="M1419" s="164" t="e">
        <f t="shared" si="1433"/>
        <v>#N/A</v>
      </c>
      <c r="N1419" s="164" t="e">
        <f t="shared" si="1433"/>
        <v>#N/A</v>
      </c>
      <c r="O1419" s="165" t="e">
        <f t="shared" si="1433"/>
        <v>#N/A</v>
      </c>
      <c r="P1419" s="135" t="e">
        <f t="shared" si="1433"/>
        <v>#N/A</v>
      </c>
      <c r="Q1419" s="164" t="e">
        <f t="shared" si="1433"/>
        <v>#N/A</v>
      </c>
      <c r="R1419" s="164" t="e">
        <f t="shared" si="1433"/>
        <v>#N/A</v>
      </c>
      <c r="S1419" s="164" t="e">
        <f t="shared" si="1433"/>
        <v>#N/A</v>
      </c>
      <c r="T1419" s="164" t="e">
        <f t="shared" si="1433"/>
        <v>#N/A</v>
      </c>
      <c r="U1419" s="164" t="e">
        <f t="shared" si="1433"/>
        <v>#N/A</v>
      </c>
      <c r="V1419" s="135" t="e">
        <f t="shared" si="1433"/>
        <v>#N/A</v>
      </c>
      <c r="W1419" s="135" t="e">
        <f t="shared" si="1433"/>
        <v>#N/A</v>
      </c>
      <c r="X1419" s="135" t="e">
        <f t="shared" si="1433"/>
        <v>#N/A</v>
      </c>
      <c r="Y1419" s="135" t="e">
        <f t="shared" si="1433"/>
        <v>#N/A</v>
      </c>
      <c r="Z1419" s="135" t="e">
        <f t="shared" si="1433"/>
        <v>#N/A</v>
      </c>
      <c r="AA1419" s="135" t="e">
        <f t="shared" si="1433"/>
        <v>#N/A</v>
      </c>
      <c r="AB1419" s="135" t="e">
        <f t="shared" si="1433"/>
        <v>#N/A</v>
      </c>
    </row>
    <row r="1420" spans="1:28" ht="15.5">
      <c r="A1420" s="29" t="s">
        <v>193</v>
      </c>
      <c r="B1420" s="30" t="str">
        <f t="shared" si="0"/>
        <v>PhilippinesSual</v>
      </c>
      <c r="C1420" s="29" t="s">
        <v>30</v>
      </c>
      <c r="D1420" s="30" t="s">
        <v>316</v>
      </c>
      <c r="E1420" s="120">
        <v>0.24240800000000001</v>
      </c>
      <c r="F1420" s="181">
        <v>5.1480277999999997E-2</v>
      </c>
      <c r="G1420" s="181">
        <v>0.101027849</v>
      </c>
      <c r="H1420" s="181">
        <v>0.187179712</v>
      </c>
      <c r="I1420" s="120">
        <v>0.298545</v>
      </c>
      <c r="J1420" s="28" t="s">
        <v>1649</v>
      </c>
      <c r="K1420" s="135" t="e">
        <f t="shared" ref="K1420:AB1420" si="1434">NA()</f>
        <v>#N/A</v>
      </c>
      <c r="L1420" s="135" t="e">
        <f t="shared" si="1434"/>
        <v>#N/A</v>
      </c>
      <c r="M1420" s="164" t="e">
        <f t="shared" si="1434"/>
        <v>#N/A</v>
      </c>
      <c r="N1420" s="164" t="e">
        <f t="shared" si="1434"/>
        <v>#N/A</v>
      </c>
      <c r="O1420" s="165" t="e">
        <f t="shared" si="1434"/>
        <v>#N/A</v>
      </c>
      <c r="P1420" s="135" t="e">
        <f t="shared" si="1434"/>
        <v>#N/A</v>
      </c>
      <c r="Q1420" s="164" t="e">
        <f t="shared" si="1434"/>
        <v>#N/A</v>
      </c>
      <c r="R1420" s="164" t="e">
        <f t="shared" si="1434"/>
        <v>#N/A</v>
      </c>
      <c r="S1420" s="164" t="e">
        <f t="shared" si="1434"/>
        <v>#N/A</v>
      </c>
      <c r="T1420" s="164" t="e">
        <f t="shared" si="1434"/>
        <v>#N/A</v>
      </c>
      <c r="U1420" s="164" t="e">
        <f t="shared" si="1434"/>
        <v>#N/A</v>
      </c>
      <c r="V1420" s="135" t="e">
        <f t="shared" si="1434"/>
        <v>#N/A</v>
      </c>
      <c r="W1420" s="135" t="e">
        <f t="shared" si="1434"/>
        <v>#N/A</v>
      </c>
      <c r="X1420" s="135" t="e">
        <f t="shared" si="1434"/>
        <v>#N/A</v>
      </c>
      <c r="Y1420" s="135" t="e">
        <f t="shared" si="1434"/>
        <v>#N/A</v>
      </c>
      <c r="Z1420" s="135" t="e">
        <f t="shared" si="1434"/>
        <v>#N/A</v>
      </c>
      <c r="AA1420" s="135" t="e">
        <f t="shared" si="1434"/>
        <v>#N/A</v>
      </c>
      <c r="AB1420" s="135" t="e">
        <f t="shared" si="1434"/>
        <v>#N/A</v>
      </c>
    </row>
    <row r="1421" spans="1:28" ht="15.5">
      <c r="A1421" s="29" t="s">
        <v>193</v>
      </c>
      <c r="B1421" s="30" t="str">
        <f t="shared" si="0"/>
        <v>PhilippinesSubic</v>
      </c>
      <c r="C1421" s="29" t="s">
        <v>30</v>
      </c>
      <c r="D1421" s="30" t="s">
        <v>533</v>
      </c>
      <c r="E1421" s="120">
        <v>0.256521</v>
      </c>
      <c r="F1421" s="181">
        <v>4.5756936999999998E-2</v>
      </c>
      <c r="G1421" s="181">
        <v>9.2668772999999996E-2</v>
      </c>
      <c r="H1421" s="181">
        <v>0.19524486699999999</v>
      </c>
      <c r="I1421" s="120">
        <v>0.32186399999999998</v>
      </c>
      <c r="J1421" s="28" t="s">
        <v>1649</v>
      </c>
      <c r="K1421" s="135" t="e">
        <f t="shared" ref="K1421:AB1421" si="1435">NA()</f>
        <v>#N/A</v>
      </c>
      <c r="L1421" s="135" t="e">
        <f t="shared" si="1435"/>
        <v>#N/A</v>
      </c>
      <c r="M1421" s="164" t="e">
        <f t="shared" si="1435"/>
        <v>#N/A</v>
      </c>
      <c r="N1421" s="164" t="e">
        <f t="shared" si="1435"/>
        <v>#N/A</v>
      </c>
      <c r="O1421" s="165" t="e">
        <f t="shared" si="1435"/>
        <v>#N/A</v>
      </c>
      <c r="P1421" s="135" t="e">
        <f t="shared" si="1435"/>
        <v>#N/A</v>
      </c>
      <c r="Q1421" s="164" t="e">
        <f t="shared" si="1435"/>
        <v>#N/A</v>
      </c>
      <c r="R1421" s="164" t="e">
        <f t="shared" si="1435"/>
        <v>#N/A</v>
      </c>
      <c r="S1421" s="164" t="e">
        <f t="shared" si="1435"/>
        <v>#N/A</v>
      </c>
      <c r="T1421" s="164" t="e">
        <f t="shared" si="1435"/>
        <v>#N/A</v>
      </c>
      <c r="U1421" s="164" t="e">
        <f t="shared" si="1435"/>
        <v>#N/A</v>
      </c>
      <c r="V1421" s="135" t="e">
        <f t="shared" si="1435"/>
        <v>#N/A</v>
      </c>
      <c r="W1421" s="135" t="e">
        <f t="shared" si="1435"/>
        <v>#N/A</v>
      </c>
      <c r="X1421" s="135" t="e">
        <f t="shared" si="1435"/>
        <v>#N/A</v>
      </c>
      <c r="Y1421" s="135" t="e">
        <f t="shared" si="1435"/>
        <v>#N/A</v>
      </c>
      <c r="Z1421" s="135" t="e">
        <f t="shared" si="1435"/>
        <v>#N/A</v>
      </c>
      <c r="AA1421" s="135" t="e">
        <f t="shared" si="1435"/>
        <v>#N/A</v>
      </c>
      <c r="AB1421" s="135" t="e">
        <f t="shared" si="1435"/>
        <v>#N/A</v>
      </c>
    </row>
    <row r="1422" spans="1:28" ht="15.5">
      <c r="A1422" s="29" t="s">
        <v>193</v>
      </c>
      <c r="B1422" s="30" t="str">
        <f t="shared" si="0"/>
        <v>PhilippinesSudipen</v>
      </c>
      <c r="C1422" s="29" t="s">
        <v>30</v>
      </c>
      <c r="D1422" s="30" t="s">
        <v>275</v>
      </c>
      <c r="E1422" s="120">
        <v>0.23757</v>
      </c>
      <c r="F1422" s="181">
        <v>4.3210600000000002E-2</v>
      </c>
      <c r="G1422" s="181">
        <v>8.1672139000000005E-2</v>
      </c>
      <c r="H1422" s="181">
        <v>0.16867964399999999</v>
      </c>
      <c r="I1422" s="120">
        <v>0.34251900000000002</v>
      </c>
      <c r="J1422" s="28" t="s">
        <v>1649</v>
      </c>
      <c r="K1422" s="135" t="e">
        <f t="shared" ref="K1422:AB1422" si="1436">NA()</f>
        <v>#N/A</v>
      </c>
      <c r="L1422" s="135" t="e">
        <f t="shared" si="1436"/>
        <v>#N/A</v>
      </c>
      <c r="M1422" s="164" t="e">
        <f t="shared" si="1436"/>
        <v>#N/A</v>
      </c>
      <c r="N1422" s="164" t="e">
        <f t="shared" si="1436"/>
        <v>#N/A</v>
      </c>
      <c r="O1422" s="165" t="e">
        <f t="shared" si="1436"/>
        <v>#N/A</v>
      </c>
      <c r="P1422" s="135" t="e">
        <f t="shared" si="1436"/>
        <v>#N/A</v>
      </c>
      <c r="Q1422" s="164" t="e">
        <f t="shared" si="1436"/>
        <v>#N/A</v>
      </c>
      <c r="R1422" s="164" t="e">
        <f t="shared" si="1436"/>
        <v>#N/A</v>
      </c>
      <c r="S1422" s="164" t="e">
        <f t="shared" si="1436"/>
        <v>#N/A</v>
      </c>
      <c r="T1422" s="164" t="e">
        <f t="shared" si="1436"/>
        <v>#N/A</v>
      </c>
      <c r="U1422" s="164" t="e">
        <f t="shared" si="1436"/>
        <v>#N/A</v>
      </c>
      <c r="V1422" s="135" t="e">
        <f t="shared" si="1436"/>
        <v>#N/A</v>
      </c>
      <c r="W1422" s="135" t="e">
        <f t="shared" si="1436"/>
        <v>#N/A</v>
      </c>
      <c r="X1422" s="135" t="e">
        <f t="shared" si="1436"/>
        <v>#N/A</v>
      </c>
      <c r="Y1422" s="135" t="e">
        <f t="shared" si="1436"/>
        <v>#N/A</v>
      </c>
      <c r="Z1422" s="135" t="e">
        <f t="shared" si="1436"/>
        <v>#N/A</v>
      </c>
      <c r="AA1422" s="135" t="e">
        <f t="shared" si="1436"/>
        <v>#N/A</v>
      </c>
      <c r="AB1422" s="135" t="e">
        <f t="shared" si="1436"/>
        <v>#N/A</v>
      </c>
    </row>
    <row r="1423" spans="1:28" ht="15.5">
      <c r="A1423" s="29" t="s">
        <v>193</v>
      </c>
      <c r="B1423" s="30" t="str">
        <f t="shared" si="0"/>
        <v>PhilippinesSugbongcogon</v>
      </c>
      <c r="C1423" s="29" t="s">
        <v>30</v>
      </c>
      <c r="D1423" s="30" t="s">
        <v>1324</v>
      </c>
      <c r="E1423" s="120">
        <v>0.228268</v>
      </c>
      <c r="F1423" s="181">
        <v>5.2135269999999997E-2</v>
      </c>
      <c r="G1423" s="181">
        <v>9.6249729000000006E-2</v>
      </c>
      <c r="H1423" s="181">
        <v>0.17754173000000001</v>
      </c>
      <c r="I1423" s="120">
        <v>0.29850399999999999</v>
      </c>
      <c r="J1423" s="28" t="s">
        <v>1649</v>
      </c>
      <c r="K1423" s="135" t="e">
        <f t="shared" ref="K1423:AB1423" si="1437">NA()</f>
        <v>#N/A</v>
      </c>
      <c r="L1423" s="135" t="e">
        <f t="shared" si="1437"/>
        <v>#N/A</v>
      </c>
      <c r="M1423" s="164" t="e">
        <f t="shared" si="1437"/>
        <v>#N/A</v>
      </c>
      <c r="N1423" s="164" t="e">
        <f t="shared" si="1437"/>
        <v>#N/A</v>
      </c>
      <c r="O1423" s="165" t="e">
        <f t="shared" si="1437"/>
        <v>#N/A</v>
      </c>
      <c r="P1423" s="135" t="e">
        <f t="shared" si="1437"/>
        <v>#N/A</v>
      </c>
      <c r="Q1423" s="164" t="e">
        <f t="shared" si="1437"/>
        <v>#N/A</v>
      </c>
      <c r="R1423" s="164" t="e">
        <f t="shared" si="1437"/>
        <v>#N/A</v>
      </c>
      <c r="S1423" s="164" t="e">
        <f t="shared" si="1437"/>
        <v>#N/A</v>
      </c>
      <c r="T1423" s="164" t="e">
        <f t="shared" si="1437"/>
        <v>#N/A</v>
      </c>
      <c r="U1423" s="164" t="e">
        <f t="shared" si="1437"/>
        <v>#N/A</v>
      </c>
      <c r="V1423" s="135" t="e">
        <f t="shared" si="1437"/>
        <v>#N/A</v>
      </c>
      <c r="W1423" s="135" t="e">
        <f t="shared" si="1437"/>
        <v>#N/A</v>
      </c>
      <c r="X1423" s="135" t="e">
        <f t="shared" si="1437"/>
        <v>#N/A</v>
      </c>
      <c r="Y1423" s="135" t="e">
        <f t="shared" si="1437"/>
        <v>#N/A</v>
      </c>
      <c r="Z1423" s="135" t="e">
        <f t="shared" si="1437"/>
        <v>#N/A</v>
      </c>
      <c r="AA1423" s="135" t="e">
        <f t="shared" si="1437"/>
        <v>#N/A</v>
      </c>
      <c r="AB1423" s="135" t="e">
        <f t="shared" si="1437"/>
        <v>#N/A</v>
      </c>
    </row>
    <row r="1424" spans="1:28" ht="15.5">
      <c r="A1424" s="29" t="s">
        <v>193</v>
      </c>
      <c r="B1424" s="30" t="str">
        <f t="shared" si="0"/>
        <v>PhilippinesSugpon</v>
      </c>
      <c r="C1424" s="29" t="s">
        <v>30</v>
      </c>
      <c r="D1424" s="30" t="s">
        <v>252</v>
      </c>
      <c r="E1424" s="120">
        <v>0.25648900000000002</v>
      </c>
      <c r="F1424" s="181">
        <v>4.2966193999999999E-2</v>
      </c>
      <c r="G1424" s="181">
        <v>9.0294438000000005E-2</v>
      </c>
      <c r="H1424" s="181">
        <v>0.195856052</v>
      </c>
      <c r="I1424" s="120">
        <v>0.34656500000000001</v>
      </c>
      <c r="J1424" s="28" t="s">
        <v>1649</v>
      </c>
      <c r="K1424" s="135" t="e">
        <f t="shared" ref="K1424:AB1424" si="1438">NA()</f>
        <v>#N/A</v>
      </c>
      <c r="L1424" s="135" t="e">
        <f t="shared" si="1438"/>
        <v>#N/A</v>
      </c>
      <c r="M1424" s="164" t="e">
        <f t="shared" si="1438"/>
        <v>#N/A</v>
      </c>
      <c r="N1424" s="164" t="e">
        <f t="shared" si="1438"/>
        <v>#N/A</v>
      </c>
      <c r="O1424" s="165" t="e">
        <f t="shared" si="1438"/>
        <v>#N/A</v>
      </c>
      <c r="P1424" s="135" t="e">
        <f t="shared" si="1438"/>
        <v>#N/A</v>
      </c>
      <c r="Q1424" s="164" t="e">
        <f t="shared" si="1438"/>
        <v>#N/A</v>
      </c>
      <c r="R1424" s="164" t="e">
        <f t="shared" si="1438"/>
        <v>#N/A</v>
      </c>
      <c r="S1424" s="164" t="e">
        <f t="shared" si="1438"/>
        <v>#N/A</v>
      </c>
      <c r="T1424" s="164" t="e">
        <f t="shared" si="1438"/>
        <v>#N/A</v>
      </c>
      <c r="U1424" s="164" t="e">
        <f t="shared" si="1438"/>
        <v>#N/A</v>
      </c>
      <c r="V1424" s="135" t="e">
        <f t="shared" si="1438"/>
        <v>#N/A</v>
      </c>
      <c r="W1424" s="135" t="e">
        <f t="shared" si="1438"/>
        <v>#N/A</v>
      </c>
      <c r="X1424" s="135" t="e">
        <f t="shared" si="1438"/>
        <v>#N/A</v>
      </c>
      <c r="Y1424" s="135" t="e">
        <f t="shared" si="1438"/>
        <v>#N/A</v>
      </c>
      <c r="Z1424" s="135" t="e">
        <f t="shared" si="1438"/>
        <v>#N/A</v>
      </c>
      <c r="AA1424" s="135" t="e">
        <f t="shared" si="1438"/>
        <v>#N/A</v>
      </c>
      <c r="AB1424" s="135" t="e">
        <f t="shared" si="1438"/>
        <v>#N/A</v>
      </c>
    </row>
    <row r="1425" spans="1:28" ht="15.5">
      <c r="A1425" s="29" t="s">
        <v>193</v>
      </c>
      <c r="B1425" s="30" t="str">
        <f t="shared" si="0"/>
        <v>PhilippinesSulat</v>
      </c>
      <c r="C1425" s="29" t="s">
        <v>30</v>
      </c>
      <c r="D1425" s="30" t="s">
        <v>1016</v>
      </c>
      <c r="E1425" s="120">
        <v>0.22189</v>
      </c>
      <c r="F1425" s="181">
        <v>5.6122780999999997E-2</v>
      </c>
      <c r="G1425" s="181">
        <v>0.106392664</v>
      </c>
      <c r="H1425" s="181">
        <v>0.18618716299999999</v>
      </c>
      <c r="I1425" s="120">
        <v>0.32008799999999998</v>
      </c>
      <c r="J1425" s="28" t="s">
        <v>1649</v>
      </c>
      <c r="K1425" s="135" t="e">
        <f t="shared" ref="K1425:AB1425" si="1439">NA()</f>
        <v>#N/A</v>
      </c>
      <c r="L1425" s="135" t="e">
        <f t="shared" si="1439"/>
        <v>#N/A</v>
      </c>
      <c r="M1425" s="164" t="e">
        <f t="shared" si="1439"/>
        <v>#N/A</v>
      </c>
      <c r="N1425" s="164" t="e">
        <f t="shared" si="1439"/>
        <v>#N/A</v>
      </c>
      <c r="O1425" s="165" t="e">
        <f t="shared" si="1439"/>
        <v>#N/A</v>
      </c>
      <c r="P1425" s="135" t="e">
        <f t="shared" si="1439"/>
        <v>#N/A</v>
      </c>
      <c r="Q1425" s="164" t="e">
        <f t="shared" si="1439"/>
        <v>#N/A</v>
      </c>
      <c r="R1425" s="164" t="e">
        <f t="shared" si="1439"/>
        <v>#N/A</v>
      </c>
      <c r="S1425" s="164" t="e">
        <f t="shared" si="1439"/>
        <v>#N/A</v>
      </c>
      <c r="T1425" s="164" t="e">
        <f t="shared" si="1439"/>
        <v>#N/A</v>
      </c>
      <c r="U1425" s="164" t="e">
        <f t="shared" si="1439"/>
        <v>#N/A</v>
      </c>
      <c r="V1425" s="135" t="e">
        <f t="shared" si="1439"/>
        <v>#N/A</v>
      </c>
      <c r="W1425" s="135" t="e">
        <f t="shared" si="1439"/>
        <v>#N/A</v>
      </c>
      <c r="X1425" s="135" t="e">
        <f t="shared" si="1439"/>
        <v>#N/A</v>
      </c>
      <c r="Y1425" s="135" t="e">
        <f t="shared" si="1439"/>
        <v>#N/A</v>
      </c>
      <c r="Z1425" s="135" t="e">
        <f t="shared" si="1439"/>
        <v>#N/A</v>
      </c>
      <c r="AA1425" s="135" t="e">
        <f t="shared" si="1439"/>
        <v>#N/A</v>
      </c>
      <c r="AB1425" s="135" t="e">
        <f t="shared" si="1439"/>
        <v>#N/A</v>
      </c>
    </row>
    <row r="1426" spans="1:28" ht="15.5">
      <c r="A1426" s="29" t="s">
        <v>193</v>
      </c>
      <c r="B1426" s="30" t="str">
        <f t="shared" si="0"/>
        <v>PhilippinesSulop</v>
      </c>
      <c r="C1426" s="29" t="s">
        <v>30</v>
      </c>
      <c r="D1426" s="30" t="s">
        <v>1348</v>
      </c>
      <c r="E1426" s="120">
        <v>0.234731</v>
      </c>
      <c r="F1426" s="181">
        <v>4.7094874000000002E-2</v>
      </c>
      <c r="G1426" s="181">
        <v>8.9429684999999995E-2</v>
      </c>
      <c r="H1426" s="181">
        <v>0.17758010299999999</v>
      </c>
      <c r="I1426" s="120">
        <v>0.32710600000000001</v>
      </c>
      <c r="J1426" s="28" t="s">
        <v>1649</v>
      </c>
      <c r="K1426" s="135" t="e">
        <f t="shared" ref="K1426:AB1426" si="1440">NA()</f>
        <v>#N/A</v>
      </c>
      <c r="L1426" s="135" t="e">
        <f t="shared" si="1440"/>
        <v>#N/A</v>
      </c>
      <c r="M1426" s="164" t="e">
        <f t="shared" si="1440"/>
        <v>#N/A</v>
      </c>
      <c r="N1426" s="164" t="e">
        <f t="shared" si="1440"/>
        <v>#N/A</v>
      </c>
      <c r="O1426" s="165" t="e">
        <f t="shared" si="1440"/>
        <v>#N/A</v>
      </c>
      <c r="P1426" s="135" t="e">
        <f t="shared" si="1440"/>
        <v>#N/A</v>
      </c>
      <c r="Q1426" s="164" t="e">
        <f t="shared" si="1440"/>
        <v>#N/A</v>
      </c>
      <c r="R1426" s="164" t="e">
        <f t="shared" si="1440"/>
        <v>#N/A</v>
      </c>
      <c r="S1426" s="164" t="e">
        <f t="shared" si="1440"/>
        <v>#N/A</v>
      </c>
      <c r="T1426" s="164" t="e">
        <f t="shared" si="1440"/>
        <v>#N/A</v>
      </c>
      <c r="U1426" s="164" t="e">
        <f t="shared" si="1440"/>
        <v>#N/A</v>
      </c>
      <c r="V1426" s="135" t="e">
        <f t="shared" si="1440"/>
        <v>#N/A</v>
      </c>
      <c r="W1426" s="135" t="e">
        <f t="shared" si="1440"/>
        <v>#N/A</v>
      </c>
      <c r="X1426" s="135" t="e">
        <f t="shared" si="1440"/>
        <v>#N/A</v>
      </c>
      <c r="Y1426" s="135" t="e">
        <f t="shared" si="1440"/>
        <v>#N/A</v>
      </c>
      <c r="Z1426" s="135" t="e">
        <f t="shared" si="1440"/>
        <v>#N/A</v>
      </c>
      <c r="AA1426" s="135" t="e">
        <f t="shared" si="1440"/>
        <v>#N/A</v>
      </c>
      <c r="AB1426" s="135" t="e">
        <f t="shared" si="1440"/>
        <v>#N/A</v>
      </c>
    </row>
    <row r="1427" spans="1:28" ht="15.5">
      <c r="A1427" s="29" t="s">
        <v>193</v>
      </c>
      <c r="B1427" s="30" t="str">
        <f t="shared" si="0"/>
        <v>PhilippinesSultan Dumalondong</v>
      </c>
      <c r="C1427" s="29" t="s">
        <v>30</v>
      </c>
      <c r="D1427" s="30" t="s">
        <v>1608</v>
      </c>
      <c r="E1427" s="120">
        <v>0.24004200000000001</v>
      </c>
      <c r="F1427" s="181">
        <v>5.8151885E-2</v>
      </c>
      <c r="G1427" s="181">
        <v>0.104177731</v>
      </c>
      <c r="H1427" s="181">
        <v>0.168967959</v>
      </c>
      <c r="I1427" s="120">
        <v>0.22906699999999999</v>
      </c>
      <c r="J1427" s="28" t="s">
        <v>1649</v>
      </c>
      <c r="K1427" s="135" t="e">
        <f t="shared" ref="K1427:AB1427" si="1441">NA()</f>
        <v>#N/A</v>
      </c>
      <c r="L1427" s="135" t="e">
        <f t="shared" si="1441"/>
        <v>#N/A</v>
      </c>
      <c r="M1427" s="164" t="e">
        <f t="shared" si="1441"/>
        <v>#N/A</v>
      </c>
      <c r="N1427" s="164" t="e">
        <f t="shared" si="1441"/>
        <v>#N/A</v>
      </c>
      <c r="O1427" s="165" t="e">
        <f t="shared" si="1441"/>
        <v>#N/A</v>
      </c>
      <c r="P1427" s="135" t="e">
        <f t="shared" si="1441"/>
        <v>#N/A</v>
      </c>
      <c r="Q1427" s="164" t="e">
        <f t="shared" si="1441"/>
        <v>#N/A</v>
      </c>
      <c r="R1427" s="164" t="e">
        <f t="shared" si="1441"/>
        <v>#N/A</v>
      </c>
      <c r="S1427" s="164" t="e">
        <f t="shared" si="1441"/>
        <v>#N/A</v>
      </c>
      <c r="T1427" s="164" t="e">
        <f t="shared" si="1441"/>
        <v>#N/A</v>
      </c>
      <c r="U1427" s="164" t="e">
        <f t="shared" si="1441"/>
        <v>#N/A</v>
      </c>
      <c r="V1427" s="135" t="e">
        <f t="shared" si="1441"/>
        <v>#N/A</v>
      </c>
      <c r="W1427" s="135" t="e">
        <f t="shared" si="1441"/>
        <v>#N/A</v>
      </c>
      <c r="X1427" s="135" t="e">
        <f t="shared" si="1441"/>
        <v>#N/A</v>
      </c>
      <c r="Y1427" s="135" t="e">
        <f t="shared" si="1441"/>
        <v>#N/A</v>
      </c>
      <c r="Z1427" s="135" t="e">
        <f t="shared" si="1441"/>
        <v>#N/A</v>
      </c>
      <c r="AA1427" s="135" t="e">
        <f t="shared" si="1441"/>
        <v>#N/A</v>
      </c>
      <c r="AB1427" s="135" t="e">
        <f t="shared" si="1441"/>
        <v>#N/A</v>
      </c>
    </row>
    <row r="1428" spans="1:28" ht="15.5">
      <c r="A1428" s="29" t="s">
        <v>193</v>
      </c>
      <c r="B1428" s="30" t="str">
        <f t="shared" si="0"/>
        <v>PhilippinesSultan Kudarat (Nuling)</v>
      </c>
      <c r="C1428" s="29" t="s">
        <v>30</v>
      </c>
      <c r="D1428" s="30" t="s">
        <v>1624</v>
      </c>
      <c r="E1428" s="120">
        <v>0.25662499999999999</v>
      </c>
      <c r="F1428" s="181">
        <v>6.5030829999999998E-2</v>
      </c>
      <c r="G1428" s="181">
        <v>0.12555540400000001</v>
      </c>
      <c r="H1428" s="181">
        <v>0.205491539</v>
      </c>
      <c r="I1428" s="120">
        <v>0.25858999999999999</v>
      </c>
      <c r="J1428" s="28" t="s">
        <v>1649</v>
      </c>
      <c r="K1428" s="135" t="e">
        <f t="shared" ref="K1428:AB1428" si="1442">NA()</f>
        <v>#N/A</v>
      </c>
      <c r="L1428" s="135" t="e">
        <f t="shared" si="1442"/>
        <v>#N/A</v>
      </c>
      <c r="M1428" s="164" t="e">
        <f t="shared" si="1442"/>
        <v>#N/A</v>
      </c>
      <c r="N1428" s="164" t="e">
        <f t="shared" si="1442"/>
        <v>#N/A</v>
      </c>
      <c r="O1428" s="165" t="e">
        <f t="shared" si="1442"/>
        <v>#N/A</v>
      </c>
      <c r="P1428" s="135" t="e">
        <f t="shared" si="1442"/>
        <v>#N/A</v>
      </c>
      <c r="Q1428" s="164" t="e">
        <f t="shared" si="1442"/>
        <v>#N/A</v>
      </c>
      <c r="R1428" s="164" t="e">
        <f t="shared" si="1442"/>
        <v>#N/A</v>
      </c>
      <c r="S1428" s="164" t="e">
        <f t="shared" si="1442"/>
        <v>#N/A</v>
      </c>
      <c r="T1428" s="164" t="e">
        <f t="shared" si="1442"/>
        <v>#N/A</v>
      </c>
      <c r="U1428" s="164" t="e">
        <f t="shared" si="1442"/>
        <v>#N/A</v>
      </c>
      <c r="V1428" s="135" t="e">
        <f t="shared" si="1442"/>
        <v>#N/A</v>
      </c>
      <c r="W1428" s="135" t="e">
        <f t="shared" si="1442"/>
        <v>#N/A</v>
      </c>
      <c r="X1428" s="135" t="e">
        <f t="shared" si="1442"/>
        <v>#N/A</v>
      </c>
      <c r="Y1428" s="135" t="e">
        <f t="shared" si="1442"/>
        <v>#N/A</v>
      </c>
      <c r="Z1428" s="135" t="e">
        <f t="shared" si="1442"/>
        <v>#N/A</v>
      </c>
      <c r="AA1428" s="135" t="e">
        <f t="shared" si="1442"/>
        <v>#N/A</v>
      </c>
      <c r="AB1428" s="135" t="e">
        <f t="shared" si="1442"/>
        <v>#N/A</v>
      </c>
    </row>
    <row r="1429" spans="1:28" ht="15.5">
      <c r="A1429" s="29" t="s">
        <v>193</v>
      </c>
      <c r="B1429" s="30" t="str">
        <f t="shared" si="0"/>
        <v>PhilippinesSultan Mastura</v>
      </c>
      <c r="C1429" s="29" t="s">
        <v>30</v>
      </c>
      <c r="D1429" s="30" t="s">
        <v>1637</v>
      </c>
      <c r="E1429" s="120">
        <v>0.26265699999999997</v>
      </c>
      <c r="F1429" s="181">
        <v>6.5450787999999996E-2</v>
      </c>
      <c r="G1429" s="181">
        <v>0.12596019899999999</v>
      </c>
      <c r="H1429" s="181">
        <v>0.214994834</v>
      </c>
      <c r="I1429" s="120">
        <v>0.26211800000000002</v>
      </c>
      <c r="J1429" s="28" t="s">
        <v>1649</v>
      </c>
      <c r="K1429" s="135" t="e">
        <f t="shared" ref="K1429:AB1429" si="1443">NA()</f>
        <v>#N/A</v>
      </c>
      <c r="L1429" s="135" t="e">
        <f t="shared" si="1443"/>
        <v>#N/A</v>
      </c>
      <c r="M1429" s="164" t="e">
        <f t="shared" si="1443"/>
        <v>#N/A</v>
      </c>
      <c r="N1429" s="164" t="e">
        <f t="shared" si="1443"/>
        <v>#N/A</v>
      </c>
      <c r="O1429" s="165" t="e">
        <f t="shared" si="1443"/>
        <v>#N/A</v>
      </c>
      <c r="P1429" s="135" t="e">
        <f t="shared" si="1443"/>
        <v>#N/A</v>
      </c>
      <c r="Q1429" s="164" t="e">
        <f t="shared" si="1443"/>
        <v>#N/A</v>
      </c>
      <c r="R1429" s="164" t="e">
        <f t="shared" si="1443"/>
        <v>#N/A</v>
      </c>
      <c r="S1429" s="164" t="e">
        <f t="shared" si="1443"/>
        <v>#N/A</v>
      </c>
      <c r="T1429" s="164" t="e">
        <f t="shared" si="1443"/>
        <v>#N/A</v>
      </c>
      <c r="U1429" s="164" t="e">
        <f t="shared" si="1443"/>
        <v>#N/A</v>
      </c>
      <c r="V1429" s="135" t="e">
        <f t="shared" si="1443"/>
        <v>#N/A</v>
      </c>
      <c r="W1429" s="135" t="e">
        <f t="shared" si="1443"/>
        <v>#N/A</v>
      </c>
      <c r="X1429" s="135" t="e">
        <f t="shared" si="1443"/>
        <v>#N/A</v>
      </c>
      <c r="Y1429" s="135" t="e">
        <f t="shared" si="1443"/>
        <v>#N/A</v>
      </c>
      <c r="Z1429" s="135" t="e">
        <f t="shared" si="1443"/>
        <v>#N/A</v>
      </c>
      <c r="AA1429" s="135" t="e">
        <f t="shared" si="1443"/>
        <v>#N/A</v>
      </c>
      <c r="AB1429" s="135" t="e">
        <f t="shared" si="1443"/>
        <v>#N/A</v>
      </c>
    </row>
    <row r="1430" spans="1:28" ht="15.5">
      <c r="A1430" s="29" t="s">
        <v>193</v>
      </c>
      <c r="B1430" s="30" t="str">
        <f t="shared" si="0"/>
        <v>PhilippinesSultan Naga Dimaporo (Karomatan)</v>
      </c>
      <c r="C1430" s="29" t="s">
        <v>30</v>
      </c>
      <c r="D1430" s="30" t="s">
        <v>1238</v>
      </c>
      <c r="E1430" s="120">
        <v>0.24552499999999999</v>
      </c>
      <c r="F1430" s="181">
        <v>6.5287859000000004E-2</v>
      </c>
      <c r="G1430" s="181">
        <v>0.121943485</v>
      </c>
      <c r="H1430" s="181">
        <v>0.205975618</v>
      </c>
      <c r="I1430" s="120">
        <v>0.26504499999999998</v>
      </c>
      <c r="J1430" s="28" t="s">
        <v>1649</v>
      </c>
      <c r="K1430" s="135" t="e">
        <f t="shared" ref="K1430:AB1430" si="1444">NA()</f>
        <v>#N/A</v>
      </c>
      <c r="L1430" s="135" t="e">
        <f t="shared" si="1444"/>
        <v>#N/A</v>
      </c>
      <c r="M1430" s="164" t="e">
        <f t="shared" si="1444"/>
        <v>#N/A</v>
      </c>
      <c r="N1430" s="164" t="e">
        <f t="shared" si="1444"/>
        <v>#N/A</v>
      </c>
      <c r="O1430" s="165" t="e">
        <f t="shared" si="1444"/>
        <v>#N/A</v>
      </c>
      <c r="P1430" s="135" t="e">
        <f t="shared" si="1444"/>
        <v>#N/A</v>
      </c>
      <c r="Q1430" s="164" t="e">
        <f t="shared" si="1444"/>
        <v>#N/A</v>
      </c>
      <c r="R1430" s="164" t="e">
        <f t="shared" si="1444"/>
        <v>#N/A</v>
      </c>
      <c r="S1430" s="164" t="e">
        <f t="shared" si="1444"/>
        <v>#N/A</v>
      </c>
      <c r="T1430" s="164" t="e">
        <f t="shared" si="1444"/>
        <v>#N/A</v>
      </c>
      <c r="U1430" s="164" t="e">
        <f t="shared" si="1444"/>
        <v>#N/A</v>
      </c>
      <c r="V1430" s="135" t="e">
        <f t="shared" si="1444"/>
        <v>#N/A</v>
      </c>
      <c r="W1430" s="135" t="e">
        <f t="shared" si="1444"/>
        <v>#N/A</v>
      </c>
      <c r="X1430" s="135" t="e">
        <f t="shared" si="1444"/>
        <v>#N/A</v>
      </c>
      <c r="Y1430" s="135" t="e">
        <f t="shared" si="1444"/>
        <v>#N/A</v>
      </c>
      <c r="Z1430" s="135" t="e">
        <f t="shared" si="1444"/>
        <v>#N/A</v>
      </c>
      <c r="AA1430" s="135" t="e">
        <f t="shared" si="1444"/>
        <v>#N/A</v>
      </c>
      <c r="AB1430" s="135" t="e">
        <f t="shared" si="1444"/>
        <v>#N/A</v>
      </c>
    </row>
    <row r="1431" spans="1:28" ht="15.5">
      <c r="A1431" s="29" t="s">
        <v>193</v>
      </c>
      <c r="B1431" s="30" t="str">
        <f t="shared" si="0"/>
        <v>PhilippinesSultan Sa Barongis (Lambayong)</v>
      </c>
      <c r="C1431" s="29" t="s">
        <v>30</v>
      </c>
      <c r="D1431" s="30" t="s">
        <v>1625</v>
      </c>
      <c r="E1431" s="120">
        <v>0.240401</v>
      </c>
      <c r="F1431" s="181">
        <v>6.1360089E-2</v>
      </c>
      <c r="G1431" s="181">
        <v>0.11108138200000001</v>
      </c>
      <c r="H1431" s="181">
        <v>0.18680044600000001</v>
      </c>
      <c r="I1431" s="120">
        <v>0.24205099999999999</v>
      </c>
      <c r="J1431" s="28" t="s">
        <v>1649</v>
      </c>
      <c r="K1431" s="135" t="e">
        <f t="shared" ref="K1431:AB1431" si="1445">NA()</f>
        <v>#N/A</v>
      </c>
      <c r="L1431" s="135" t="e">
        <f t="shared" si="1445"/>
        <v>#N/A</v>
      </c>
      <c r="M1431" s="164" t="e">
        <f t="shared" si="1445"/>
        <v>#N/A</v>
      </c>
      <c r="N1431" s="164" t="e">
        <f t="shared" si="1445"/>
        <v>#N/A</v>
      </c>
      <c r="O1431" s="165" t="e">
        <f t="shared" si="1445"/>
        <v>#N/A</v>
      </c>
      <c r="P1431" s="135" t="e">
        <f t="shared" si="1445"/>
        <v>#N/A</v>
      </c>
      <c r="Q1431" s="164" t="e">
        <f t="shared" si="1445"/>
        <v>#N/A</v>
      </c>
      <c r="R1431" s="164" t="e">
        <f t="shared" si="1445"/>
        <v>#N/A</v>
      </c>
      <c r="S1431" s="164" t="e">
        <f t="shared" si="1445"/>
        <v>#N/A</v>
      </c>
      <c r="T1431" s="164" t="e">
        <f t="shared" si="1445"/>
        <v>#N/A</v>
      </c>
      <c r="U1431" s="164" t="e">
        <f t="shared" si="1445"/>
        <v>#N/A</v>
      </c>
      <c r="V1431" s="135" t="e">
        <f t="shared" si="1445"/>
        <v>#N/A</v>
      </c>
      <c r="W1431" s="135" t="e">
        <f t="shared" si="1445"/>
        <v>#N/A</v>
      </c>
      <c r="X1431" s="135" t="e">
        <f t="shared" si="1445"/>
        <v>#N/A</v>
      </c>
      <c r="Y1431" s="135" t="e">
        <f t="shared" si="1445"/>
        <v>#N/A</v>
      </c>
      <c r="Z1431" s="135" t="e">
        <f t="shared" si="1445"/>
        <v>#N/A</v>
      </c>
      <c r="AA1431" s="135" t="e">
        <f t="shared" si="1445"/>
        <v>#N/A</v>
      </c>
      <c r="AB1431" s="135" t="e">
        <f t="shared" si="1445"/>
        <v>#N/A</v>
      </c>
    </row>
    <row r="1432" spans="1:28" ht="15.5">
      <c r="A1432" s="29" t="s">
        <v>193</v>
      </c>
      <c r="B1432" s="30" t="str">
        <f t="shared" si="0"/>
        <v>PhilippinesSumilao</v>
      </c>
      <c r="C1432" s="29" t="s">
        <v>30</v>
      </c>
      <c r="D1432" s="30" t="s">
        <v>1222</v>
      </c>
      <c r="E1432" s="120">
        <v>0.23336899999999999</v>
      </c>
      <c r="F1432" s="181">
        <v>5.7122197999999999E-2</v>
      </c>
      <c r="G1432" s="181">
        <v>0.101988431</v>
      </c>
      <c r="H1432" s="181">
        <v>0.18937093299999999</v>
      </c>
      <c r="I1432" s="120">
        <v>0.30253099999999999</v>
      </c>
      <c r="J1432" s="28" t="s">
        <v>1649</v>
      </c>
      <c r="K1432" s="135" t="e">
        <f t="shared" ref="K1432:AB1432" si="1446">NA()</f>
        <v>#N/A</v>
      </c>
      <c r="L1432" s="135" t="e">
        <f t="shared" si="1446"/>
        <v>#N/A</v>
      </c>
      <c r="M1432" s="164" t="e">
        <f t="shared" si="1446"/>
        <v>#N/A</v>
      </c>
      <c r="N1432" s="164" t="e">
        <f t="shared" si="1446"/>
        <v>#N/A</v>
      </c>
      <c r="O1432" s="165" t="e">
        <f t="shared" si="1446"/>
        <v>#N/A</v>
      </c>
      <c r="P1432" s="135" t="e">
        <f t="shared" si="1446"/>
        <v>#N/A</v>
      </c>
      <c r="Q1432" s="164" t="e">
        <f t="shared" si="1446"/>
        <v>#N/A</v>
      </c>
      <c r="R1432" s="164" t="e">
        <f t="shared" si="1446"/>
        <v>#N/A</v>
      </c>
      <c r="S1432" s="164" t="e">
        <f t="shared" si="1446"/>
        <v>#N/A</v>
      </c>
      <c r="T1432" s="164" t="e">
        <f t="shared" si="1446"/>
        <v>#N/A</v>
      </c>
      <c r="U1432" s="164" t="e">
        <f t="shared" si="1446"/>
        <v>#N/A</v>
      </c>
      <c r="V1432" s="135" t="e">
        <f t="shared" si="1446"/>
        <v>#N/A</v>
      </c>
      <c r="W1432" s="135" t="e">
        <f t="shared" si="1446"/>
        <v>#N/A</v>
      </c>
      <c r="X1432" s="135" t="e">
        <f t="shared" si="1446"/>
        <v>#N/A</v>
      </c>
      <c r="Y1432" s="135" t="e">
        <f t="shared" si="1446"/>
        <v>#N/A</v>
      </c>
      <c r="Z1432" s="135" t="e">
        <f t="shared" si="1446"/>
        <v>#N/A</v>
      </c>
      <c r="AA1432" s="135" t="e">
        <f t="shared" si="1446"/>
        <v>#N/A</v>
      </c>
      <c r="AB1432" s="135" t="e">
        <f t="shared" si="1446"/>
        <v>#N/A</v>
      </c>
    </row>
    <row r="1433" spans="1:28" ht="15.5">
      <c r="A1433" s="29" t="s">
        <v>193</v>
      </c>
      <c r="B1433" s="30" t="str">
        <f t="shared" si="0"/>
        <v>PhilippinesSumisip</v>
      </c>
      <c r="C1433" s="29" t="s">
        <v>30</v>
      </c>
      <c r="D1433" s="30" t="s">
        <v>1551</v>
      </c>
      <c r="E1433" s="120">
        <v>0.24565100000000001</v>
      </c>
      <c r="F1433" s="181">
        <v>6.4821471000000006E-2</v>
      </c>
      <c r="G1433" s="181">
        <v>0.118284208</v>
      </c>
      <c r="H1433" s="181">
        <v>0.193170381</v>
      </c>
      <c r="I1433" s="120">
        <v>0.229931</v>
      </c>
      <c r="J1433" s="28" t="s">
        <v>1649</v>
      </c>
      <c r="K1433" s="135" t="e">
        <f t="shared" ref="K1433:AB1433" si="1447">NA()</f>
        <v>#N/A</v>
      </c>
      <c r="L1433" s="135" t="e">
        <f t="shared" si="1447"/>
        <v>#N/A</v>
      </c>
      <c r="M1433" s="164" t="e">
        <f t="shared" si="1447"/>
        <v>#N/A</v>
      </c>
      <c r="N1433" s="164" t="e">
        <f t="shared" si="1447"/>
        <v>#N/A</v>
      </c>
      <c r="O1433" s="165" t="e">
        <f t="shared" si="1447"/>
        <v>#N/A</v>
      </c>
      <c r="P1433" s="135" t="e">
        <f t="shared" si="1447"/>
        <v>#N/A</v>
      </c>
      <c r="Q1433" s="164" t="e">
        <f t="shared" si="1447"/>
        <v>#N/A</v>
      </c>
      <c r="R1433" s="164" t="e">
        <f t="shared" si="1447"/>
        <v>#N/A</v>
      </c>
      <c r="S1433" s="164" t="e">
        <f t="shared" si="1447"/>
        <v>#N/A</v>
      </c>
      <c r="T1433" s="164" t="e">
        <f t="shared" si="1447"/>
        <v>#N/A</v>
      </c>
      <c r="U1433" s="164" t="e">
        <f t="shared" si="1447"/>
        <v>#N/A</v>
      </c>
      <c r="V1433" s="135" t="e">
        <f t="shared" si="1447"/>
        <v>#N/A</v>
      </c>
      <c r="W1433" s="135" t="e">
        <f t="shared" si="1447"/>
        <v>#N/A</v>
      </c>
      <c r="X1433" s="135" t="e">
        <f t="shared" si="1447"/>
        <v>#N/A</v>
      </c>
      <c r="Y1433" s="135" t="e">
        <f t="shared" si="1447"/>
        <v>#N/A</v>
      </c>
      <c r="Z1433" s="135" t="e">
        <f t="shared" si="1447"/>
        <v>#N/A</v>
      </c>
      <c r="AA1433" s="135" t="e">
        <f t="shared" si="1447"/>
        <v>#N/A</v>
      </c>
      <c r="AB1433" s="135" t="e">
        <f t="shared" si="1447"/>
        <v>#N/A</v>
      </c>
    </row>
    <row r="1434" spans="1:28" ht="15.5">
      <c r="A1434" s="29" t="s">
        <v>193</v>
      </c>
      <c r="B1434" s="30" t="str">
        <f t="shared" si="0"/>
        <v>PhilippinesSurallah</v>
      </c>
      <c r="C1434" s="29" t="s">
        <v>30</v>
      </c>
      <c r="D1434" s="30" t="s">
        <v>1402</v>
      </c>
      <c r="E1434" s="120">
        <v>0.25072499999999998</v>
      </c>
      <c r="F1434" s="181">
        <v>4.9704869999999998E-2</v>
      </c>
      <c r="G1434" s="181">
        <v>9.6239605000000006E-2</v>
      </c>
      <c r="H1434" s="181">
        <v>0.18469582100000001</v>
      </c>
      <c r="I1434" s="120">
        <v>0.31008200000000002</v>
      </c>
      <c r="J1434" s="28" t="s">
        <v>1649</v>
      </c>
      <c r="K1434" s="135" t="e">
        <f t="shared" ref="K1434:AB1434" si="1448">NA()</f>
        <v>#N/A</v>
      </c>
      <c r="L1434" s="135" t="e">
        <f t="shared" si="1448"/>
        <v>#N/A</v>
      </c>
      <c r="M1434" s="164" t="e">
        <f t="shared" si="1448"/>
        <v>#N/A</v>
      </c>
      <c r="N1434" s="164" t="e">
        <f t="shared" si="1448"/>
        <v>#N/A</v>
      </c>
      <c r="O1434" s="165" t="e">
        <f t="shared" si="1448"/>
        <v>#N/A</v>
      </c>
      <c r="P1434" s="135" t="e">
        <f t="shared" si="1448"/>
        <v>#N/A</v>
      </c>
      <c r="Q1434" s="164" t="e">
        <f t="shared" si="1448"/>
        <v>#N/A</v>
      </c>
      <c r="R1434" s="164" t="e">
        <f t="shared" si="1448"/>
        <v>#N/A</v>
      </c>
      <c r="S1434" s="164" t="e">
        <f t="shared" si="1448"/>
        <v>#N/A</v>
      </c>
      <c r="T1434" s="164" t="e">
        <f t="shared" si="1448"/>
        <v>#N/A</v>
      </c>
      <c r="U1434" s="164" t="e">
        <f t="shared" si="1448"/>
        <v>#N/A</v>
      </c>
      <c r="V1434" s="135" t="e">
        <f t="shared" si="1448"/>
        <v>#N/A</v>
      </c>
      <c r="W1434" s="135" t="e">
        <f t="shared" si="1448"/>
        <v>#N/A</v>
      </c>
      <c r="X1434" s="135" t="e">
        <f t="shared" si="1448"/>
        <v>#N/A</v>
      </c>
      <c r="Y1434" s="135" t="e">
        <f t="shared" si="1448"/>
        <v>#N/A</v>
      </c>
      <c r="Z1434" s="135" t="e">
        <f t="shared" si="1448"/>
        <v>#N/A</v>
      </c>
      <c r="AA1434" s="135" t="e">
        <f t="shared" si="1448"/>
        <v>#N/A</v>
      </c>
      <c r="AB1434" s="135" t="e">
        <f t="shared" si="1448"/>
        <v>#N/A</v>
      </c>
    </row>
    <row r="1435" spans="1:28" ht="15.5">
      <c r="A1435" s="29" t="s">
        <v>193</v>
      </c>
      <c r="B1435" s="30" t="str">
        <f t="shared" si="0"/>
        <v>PhilippinesSurigao City (Capital)</v>
      </c>
      <c r="C1435" s="29" t="s">
        <v>30</v>
      </c>
      <c r="D1435" s="30" t="s">
        <v>1732</v>
      </c>
      <c r="E1435" s="120">
        <v>0.26142300000000002</v>
      </c>
      <c r="F1435" s="181">
        <v>5.0980620999999997E-2</v>
      </c>
      <c r="G1435" s="181">
        <v>0.107780741</v>
      </c>
      <c r="H1435" s="181">
        <v>0.211428794</v>
      </c>
      <c r="I1435" s="120">
        <v>0.309809</v>
      </c>
      <c r="J1435" s="28" t="s">
        <v>1649</v>
      </c>
      <c r="K1435" s="135" t="e">
        <f t="shared" ref="K1435:AB1435" si="1449">NA()</f>
        <v>#N/A</v>
      </c>
      <c r="L1435" s="135" t="e">
        <f t="shared" si="1449"/>
        <v>#N/A</v>
      </c>
      <c r="M1435" s="164" t="e">
        <f t="shared" si="1449"/>
        <v>#N/A</v>
      </c>
      <c r="N1435" s="164" t="e">
        <f t="shared" si="1449"/>
        <v>#N/A</v>
      </c>
      <c r="O1435" s="165" t="e">
        <f t="shared" si="1449"/>
        <v>#N/A</v>
      </c>
      <c r="P1435" s="135" t="e">
        <f t="shared" si="1449"/>
        <v>#N/A</v>
      </c>
      <c r="Q1435" s="164" t="e">
        <f t="shared" si="1449"/>
        <v>#N/A</v>
      </c>
      <c r="R1435" s="164" t="e">
        <f t="shared" si="1449"/>
        <v>#N/A</v>
      </c>
      <c r="S1435" s="164" t="e">
        <f t="shared" si="1449"/>
        <v>#N/A</v>
      </c>
      <c r="T1435" s="164" t="e">
        <f t="shared" si="1449"/>
        <v>#N/A</v>
      </c>
      <c r="U1435" s="164" t="e">
        <f t="shared" si="1449"/>
        <v>#N/A</v>
      </c>
      <c r="V1435" s="135" t="e">
        <f t="shared" si="1449"/>
        <v>#N/A</v>
      </c>
      <c r="W1435" s="135" t="e">
        <f t="shared" si="1449"/>
        <v>#N/A</v>
      </c>
      <c r="X1435" s="135" t="e">
        <f t="shared" si="1449"/>
        <v>#N/A</v>
      </c>
      <c r="Y1435" s="135" t="e">
        <f t="shared" si="1449"/>
        <v>#N/A</v>
      </c>
      <c r="Z1435" s="135" t="e">
        <f t="shared" si="1449"/>
        <v>#N/A</v>
      </c>
      <c r="AA1435" s="135" t="e">
        <f t="shared" si="1449"/>
        <v>#N/A</v>
      </c>
      <c r="AB1435" s="135" t="e">
        <f t="shared" si="1449"/>
        <v>#N/A</v>
      </c>
    </row>
    <row r="1436" spans="1:28" ht="15.5">
      <c r="A1436" s="29" t="s">
        <v>193</v>
      </c>
      <c r="B1436" s="30" t="str">
        <f t="shared" si="0"/>
        <v>PhilippinesSuyo</v>
      </c>
      <c r="C1436" s="29" t="s">
        <v>30</v>
      </c>
      <c r="D1436" s="30" t="s">
        <v>253</v>
      </c>
      <c r="E1436" s="120">
        <v>0.24602499999999999</v>
      </c>
      <c r="F1436" s="181">
        <v>4.4469684000000002E-2</v>
      </c>
      <c r="G1436" s="181">
        <v>8.4221562E-2</v>
      </c>
      <c r="H1436" s="181">
        <v>0.18268390700000001</v>
      </c>
      <c r="I1436" s="120">
        <v>0.34771999999999997</v>
      </c>
      <c r="J1436" s="28" t="s">
        <v>1649</v>
      </c>
      <c r="K1436" s="135" t="e">
        <f t="shared" ref="K1436:AB1436" si="1450">NA()</f>
        <v>#N/A</v>
      </c>
      <c r="L1436" s="135" t="e">
        <f t="shared" si="1450"/>
        <v>#N/A</v>
      </c>
      <c r="M1436" s="164" t="e">
        <f t="shared" si="1450"/>
        <v>#N/A</v>
      </c>
      <c r="N1436" s="164" t="e">
        <f t="shared" si="1450"/>
        <v>#N/A</v>
      </c>
      <c r="O1436" s="165" t="e">
        <f t="shared" si="1450"/>
        <v>#N/A</v>
      </c>
      <c r="P1436" s="135" t="e">
        <f t="shared" si="1450"/>
        <v>#N/A</v>
      </c>
      <c r="Q1436" s="164" t="e">
        <f t="shared" si="1450"/>
        <v>#N/A</v>
      </c>
      <c r="R1436" s="164" t="e">
        <f t="shared" si="1450"/>
        <v>#N/A</v>
      </c>
      <c r="S1436" s="164" t="e">
        <f t="shared" si="1450"/>
        <v>#N/A</v>
      </c>
      <c r="T1436" s="164" t="e">
        <f t="shared" si="1450"/>
        <v>#N/A</v>
      </c>
      <c r="U1436" s="164" t="e">
        <f t="shared" si="1450"/>
        <v>#N/A</v>
      </c>
      <c r="V1436" s="135" t="e">
        <f t="shared" si="1450"/>
        <v>#N/A</v>
      </c>
      <c r="W1436" s="135" t="e">
        <f t="shared" si="1450"/>
        <v>#N/A</v>
      </c>
      <c r="X1436" s="135" t="e">
        <f t="shared" si="1450"/>
        <v>#N/A</v>
      </c>
      <c r="Y1436" s="135" t="e">
        <f t="shared" si="1450"/>
        <v>#N/A</v>
      </c>
      <c r="Z1436" s="135" t="e">
        <f t="shared" si="1450"/>
        <v>#N/A</v>
      </c>
      <c r="AA1436" s="135" t="e">
        <f t="shared" si="1450"/>
        <v>#N/A</v>
      </c>
      <c r="AB1436" s="135" t="e">
        <f t="shared" si="1450"/>
        <v>#N/A</v>
      </c>
    </row>
    <row r="1437" spans="1:28" ht="15.5">
      <c r="A1437" s="29" t="s">
        <v>193</v>
      </c>
      <c r="B1437" s="30" t="str">
        <f t="shared" si="0"/>
        <v>PhilippinesTaal</v>
      </c>
      <c r="C1437" s="29" t="s">
        <v>30</v>
      </c>
      <c r="D1437" s="30" t="s">
        <v>564</v>
      </c>
      <c r="E1437" s="120">
        <v>0.26367499999999999</v>
      </c>
      <c r="F1437" s="181">
        <v>4.8910823999999999E-2</v>
      </c>
      <c r="G1437" s="181">
        <v>9.5815505999999995E-2</v>
      </c>
      <c r="H1437" s="181">
        <v>0.187814015</v>
      </c>
      <c r="I1437" s="120">
        <v>0.31915399999999999</v>
      </c>
      <c r="J1437" s="28" t="s">
        <v>1649</v>
      </c>
      <c r="K1437" s="135" t="e">
        <f t="shared" ref="K1437:AB1437" si="1451">NA()</f>
        <v>#N/A</v>
      </c>
      <c r="L1437" s="135" t="e">
        <f t="shared" si="1451"/>
        <v>#N/A</v>
      </c>
      <c r="M1437" s="164" t="e">
        <f t="shared" si="1451"/>
        <v>#N/A</v>
      </c>
      <c r="N1437" s="164" t="e">
        <f t="shared" si="1451"/>
        <v>#N/A</v>
      </c>
      <c r="O1437" s="165" t="e">
        <f t="shared" si="1451"/>
        <v>#N/A</v>
      </c>
      <c r="P1437" s="135" t="e">
        <f t="shared" si="1451"/>
        <v>#N/A</v>
      </c>
      <c r="Q1437" s="164" t="e">
        <f t="shared" si="1451"/>
        <v>#N/A</v>
      </c>
      <c r="R1437" s="164" t="e">
        <f t="shared" si="1451"/>
        <v>#N/A</v>
      </c>
      <c r="S1437" s="164" t="e">
        <f t="shared" si="1451"/>
        <v>#N/A</v>
      </c>
      <c r="T1437" s="164" t="e">
        <f t="shared" si="1451"/>
        <v>#N/A</v>
      </c>
      <c r="U1437" s="164" t="e">
        <f t="shared" si="1451"/>
        <v>#N/A</v>
      </c>
      <c r="V1437" s="135" t="e">
        <f t="shared" si="1451"/>
        <v>#N/A</v>
      </c>
      <c r="W1437" s="135" t="e">
        <f t="shared" si="1451"/>
        <v>#N/A</v>
      </c>
      <c r="X1437" s="135" t="e">
        <f t="shared" si="1451"/>
        <v>#N/A</v>
      </c>
      <c r="Y1437" s="135" t="e">
        <f t="shared" si="1451"/>
        <v>#N/A</v>
      </c>
      <c r="Z1437" s="135" t="e">
        <f t="shared" si="1451"/>
        <v>#N/A</v>
      </c>
      <c r="AA1437" s="135" t="e">
        <f t="shared" si="1451"/>
        <v>#N/A</v>
      </c>
      <c r="AB1437" s="135" t="e">
        <f t="shared" si="1451"/>
        <v>#N/A</v>
      </c>
    </row>
    <row r="1438" spans="1:28" ht="15.5">
      <c r="A1438" s="29" t="s">
        <v>193</v>
      </c>
      <c r="B1438" s="30" t="str">
        <f t="shared" si="0"/>
        <v>PhilippinesTabango</v>
      </c>
      <c r="C1438" s="29" t="s">
        <v>30</v>
      </c>
      <c r="D1438" s="30" t="s">
        <v>1050</v>
      </c>
      <c r="E1438" s="120">
        <v>0.21459300000000001</v>
      </c>
      <c r="F1438" s="181">
        <v>5.6090071999999998E-2</v>
      </c>
      <c r="G1438" s="181">
        <v>0.103026758</v>
      </c>
      <c r="H1438" s="181">
        <v>0.17306623800000001</v>
      </c>
      <c r="I1438" s="120">
        <v>0.29615399999999997</v>
      </c>
      <c r="J1438" s="28" t="s">
        <v>1649</v>
      </c>
      <c r="K1438" s="135" t="e">
        <f t="shared" ref="K1438:AB1438" si="1452">NA()</f>
        <v>#N/A</v>
      </c>
      <c r="L1438" s="135" t="e">
        <f t="shared" si="1452"/>
        <v>#N/A</v>
      </c>
      <c r="M1438" s="164" t="e">
        <f t="shared" si="1452"/>
        <v>#N/A</v>
      </c>
      <c r="N1438" s="164" t="e">
        <f t="shared" si="1452"/>
        <v>#N/A</v>
      </c>
      <c r="O1438" s="165" t="e">
        <f t="shared" si="1452"/>
        <v>#N/A</v>
      </c>
      <c r="P1438" s="135" t="e">
        <f t="shared" si="1452"/>
        <v>#N/A</v>
      </c>
      <c r="Q1438" s="164" t="e">
        <f t="shared" si="1452"/>
        <v>#N/A</v>
      </c>
      <c r="R1438" s="164" t="e">
        <f t="shared" si="1452"/>
        <v>#N/A</v>
      </c>
      <c r="S1438" s="164" t="e">
        <f t="shared" si="1452"/>
        <v>#N/A</v>
      </c>
      <c r="T1438" s="164" t="e">
        <f t="shared" si="1452"/>
        <v>#N/A</v>
      </c>
      <c r="U1438" s="164" t="e">
        <f t="shared" si="1452"/>
        <v>#N/A</v>
      </c>
      <c r="V1438" s="135" t="e">
        <f t="shared" si="1452"/>
        <v>#N/A</v>
      </c>
      <c r="W1438" s="135" t="e">
        <f t="shared" si="1452"/>
        <v>#N/A</v>
      </c>
      <c r="X1438" s="135" t="e">
        <f t="shared" si="1452"/>
        <v>#N/A</v>
      </c>
      <c r="Y1438" s="135" t="e">
        <f t="shared" si="1452"/>
        <v>#N/A</v>
      </c>
      <c r="Z1438" s="135" t="e">
        <f t="shared" si="1452"/>
        <v>#N/A</v>
      </c>
      <c r="AA1438" s="135" t="e">
        <f t="shared" si="1452"/>
        <v>#N/A</v>
      </c>
      <c r="AB1438" s="135" t="e">
        <f t="shared" si="1452"/>
        <v>#N/A</v>
      </c>
    </row>
    <row r="1439" spans="1:28" ht="15.5">
      <c r="A1439" s="29" t="s">
        <v>193</v>
      </c>
      <c r="B1439" s="30" t="str">
        <f t="shared" si="0"/>
        <v>PhilippinesTabina</v>
      </c>
      <c r="C1439" s="29" t="s">
        <v>30</v>
      </c>
      <c r="D1439" s="30" t="s">
        <v>1175</v>
      </c>
      <c r="E1439" s="120">
        <v>0.22780400000000001</v>
      </c>
      <c r="F1439" s="181">
        <v>6.1849088000000003E-2</v>
      </c>
      <c r="G1439" s="181">
        <v>0.108255856</v>
      </c>
      <c r="H1439" s="181">
        <v>0.175731216</v>
      </c>
      <c r="I1439" s="120">
        <v>0.28849599999999997</v>
      </c>
      <c r="J1439" s="28" t="s">
        <v>1649</v>
      </c>
      <c r="K1439" s="135" t="e">
        <f t="shared" ref="K1439:AB1439" si="1453">NA()</f>
        <v>#N/A</v>
      </c>
      <c r="L1439" s="135" t="e">
        <f t="shared" si="1453"/>
        <v>#N/A</v>
      </c>
      <c r="M1439" s="164" t="e">
        <f t="shared" si="1453"/>
        <v>#N/A</v>
      </c>
      <c r="N1439" s="164" t="e">
        <f t="shared" si="1453"/>
        <v>#N/A</v>
      </c>
      <c r="O1439" s="165" t="e">
        <f t="shared" si="1453"/>
        <v>#N/A</v>
      </c>
      <c r="P1439" s="135" t="e">
        <f t="shared" si="1453"/>
        <v>#N/A</v>
      </c>
      <c r="Q1439" s="164" t="e">
        <f t="shared" si="1453"/>
        <v>#N/A</v>
      </c>
      <c r="R1439" s="164" t="e">
        <f t="shared" si="1453"/>
        <v>#N/A</v>
      </c>
      <c r="S1439" s="164" t="e">
        <f t="shared" si="1453"/>
        <v>#N/A</v>
      </c>
      <c r="T1439" s="164" t="e">
        <f t="shared" si="1453"/>
        <v>#N/A</v>
      </c>
      <c r="U1439" s="164" t="e">
        <f t="shared" si="1453"/>
        <v>#N/A</v>
      </c>
      <c r="V1439" s="135" t="e">
        <f t="shared" si="1453"/>
        <v>#N/A</v>
      </c>
      <c r="W1439" s="135" t="e">
        <f t="shared" si="1453"/>
        <v>#N/A</v>
      </c>
      <c r="X1439" s="135" t="e">
        <f t="shared" si="1453"/>
        <v>#N/A</v>
      </c>
      <c r="Y1439" s="135" t="e">
        <f t="shared" si="1453"/>
        <v>#N/A</v>
      </c>
      <c r="Z1439" s="135" t="e">
        <f t="shared" si="1453"/>
        <v>#N/A</v>
      </c>
      <c r="AA1439" s="135" t="e">
        <f t="shared" si="1453"/>
        <v>#N/A</v>
      </c>
      <c r="AB1439" s="135" t="e">
        <f t="shared" si="1453"/>
        <v>#N/A</v>
      </c>
    </row>
    <row r="1440" spans="1:28" ht="15.5">
      <c r="A1440" s="29" t="s">
        <v>193</v>
      </c>
      <c r="B1440" s="30" t="str">
        <f t="shared" si="0"/>
        <v>PhilippinesTabogon</v>
      </c>
      <c r="C1440" s="29" t="s">
        <v>30</v>
      </c>
      <c r="D1440" s="30" t="s">
        <v>981</v>
      </c>
      <c r="E1440" s="120">
        <v>0.23123099999999999</v>
      </c>
      <c r="F1440" s="181">
        <v>5.0367825999999997E-2</v>
      </c>
      <c r="G1440" s="181">
        <v>9.7711018999999996E-2</v>
      </c>
      <c r="H1440" s="181">
        <v>0.192320509</v>
      </c>
      <c r="I1440" s="120">
        <v>0.30436000000000002</v>
      </c>
      <c r="J1440" s="28" t="s">
        <v>1649</v>
      </c>
      <c r="K1440" s="135" t="e">
        <f t="shared" ref="K1440:AB1440" si="1454">NA()</f>
        <v>#N/A</v>
      </c>
      <c r="L1440" s="135" t="e">
        <f t="shared" si="1454"/>
        <v>#N/A</v>
      </c>
      <c r="M1440" s="164" t="e">
        <f t="shared" si="1454"/>
        <v>#N/A</v>
      </c>
      <c r="N1440" s="164" t="e">
        <f t="shared" si="1454"/>
        <v>#N/A</v>
      </c>
      <c r="O1440" s="165" t="e">
        <f t="shared" si="1454"/>
        <v>#N/A</v>
      </c>
      <c r="P1440" s="135" t="e">
        <f t="shared" si="1454"/>
        <v>#N/A</v>
      </c>
      <c r="Q1440" s="164" t="e">
        <f t="shared" si="1454"/>
        <v>#N/A</v>
      </c>
      <c r="R1440" s="164" t="e">
        <f t="shared" si="1454"/>
        <v>#N/A</v>
      </c>
      <c r="S1440" s="164" t="e">
        <f t="shared" si="1454"/>
        <v>#N/A</v>
      </c>
      <c r="T1440" s="164" t="e">
        <f t="shared" si="1454"/>
        <v>#N/A</v>
      </c>
      <c r="U1440" s="164" t="e">
        <f t="shared" si="1454"/>
        <v>#N/A</v>
      </c>
      <c r="V1440" s="135" t="e">
        <f t="shared" si="1454"/>
        <v>#N/A</v>
      </c>
      <c r="W1440" s="135" t="e">
        <f t="shared" si="1454"/>
        <v>#N/A</v>
      </c>
      <c r="X1440" s="135" t="e">
        <f t="shared" si="1454"/>
        <v>#N/A</v>
      </c>
      <c r="Y1440" s="135" t="e">
        <f t="shared" si="1454"/>
        <v>#N/A</v>
      </c>
      <c r="Z1440" s="135" t="e">
        <f t="shared" si="1454"/>
        <v>#N/A</v>
      </c>
      <c r="AA1440" s="135" t="e">
        <f t="shared" si="1454"/>
        <v>#N/A</v>
      </c>
      <c r="AB1440" s="135" t="e">
        <f t="shared" si="1454"/>
        <v>#N/A</v>
      </c>
    </row>
    <row r="1441" spans="1:28" ht="15.5">
      <c r="A1441" s="29" t="s">
        <v>193</v>
      </c>
      <c r="B1441" s="30" t="str">
        <f t="shared" si="0"/>
        <v>PhilippinesTabontabon</v>
      </c>
      <c r="C1441" s="29" t="s">
        <v>30</v>
      </c>
      <c r="D1441" s="30" t="s">
        <v>1051</v>
      </c>
      <c r="E1441" s="120">
        <v>0.22733</v>
      </c>
      <c r="F1441" s="181">
        <v>5.2927526000000003E-2</v>
      </c>
      <c r="G1441" s="181">
        <v>0.102820421</v>
      </c>
      <c r="H1441" s="181">
        <v>0.19287754400000001</v>
      </c>
      <c r="I1441" s="120">
        <v>0.29837599999999997</v>
      </c>
      <c r="J1441" s="28" t="s">
        <v>1649</v>
      </c>
      <c r="K1441" s="135" t="e">
        <f t="shared" ref="K1441:AB1441" si="1455">NA()</f>
        <v>#N/A</v>
      </c>
      <c r="L1441" s="135" t="e">
        <f t="shared" si="1455"/>
        <v>#N/A</v>
      </c>
      <c r="M1441" s="164" t="e">
        <f t="shared" si="1455"/>
        <v>#N/A</v>
      </c>
      <c r="N1441" s="164" t="e">
        <f t="shared" si="1455"/>
        <v>#N/A</v>
      </c>
      <c r="O1441" s="165" t="e">
        <f t="shared" si="1455"/>
        <v>#N/A</v>
      </c>
      <c r="P1441" s="135" t="e">
        <f t="shared" si="1455"/>
        <v>#N/A</v>
      </c>
      <c r="Q1441" s="164" t="e">
        <f t="shared" si="1455"/>
        <v>#N/A</v>
      </c>
      <c r="R1441" s="164" t="e">
        <f t="shared" si="1455"/>
        <v>#N/A</v>
      </c>
      <c r="S1441" s="164" t="e">
        <f t="shared" si="1455"/>
        <v>#N/A</v>
      </c>
      <c r="T1441" s="164" t="e">
        <f t="shared" si="1455"/>
        <v>#N/A</v>
      </c>
      <c r="U1441" s="164" t="e">
        <f t="shared" si="1455"/>
        <v>#N/A</v>
      </c>
      <c r="V1441" s="135" t="e">
        <f t="shared" si="1455"/>
        <v>#N/A</v>
      </c>
      <c r="W1441" s="135" t="e">
        <f t="shared" si="1455"/>
        <v>#N/A</v>
      </c>
      <c r="X1441" s="135" t="e">
        <f t="shared" si="1455"/>
        <v>#N/A</v>
      </c>
      <c r="Y1441" s="135" t="e">
        <f t="shared" si="1455"/>
        <v>#N/A</v>
      </c>
      <c r="Z1441" s="135" t="e">
        <f t="shared" si="1455"/>
        <v>#N/A</v>
      </c>
      <c r="AA1441" s="135" t="e">
        <f t="shared" si="1455"/>
        <v>#N/A</v>
      </c>
      <c r="AB1441" s="135" t="e">
        <f t="shared" si="1455"/>
        <v>#N/A</v>
      </c>
    </row>
    <row r="1442" spans="1:28" ht="15.5">
      <c r="A1442" s="29" t="s">
        <v>193</v>
      </c>
      <c r="B1442" s="30" t="str">
        <f t="shared" si="0"/>
        <v>PhilippinesTabuan-Lasa</v>
      </c>
      <c r="C1442" s="29" t="s">
        <v>30</v>
      </c>
      <c r="D1442" s="30" t="s">
        <v>1559</v>
      </c>
      <c r="E1442" s="120">
        <v>0.231354</v>
      </c>
      <c r="F1442" s="181">
        <v>8.0783859999999999E-2</v>
      </c>
      <c r="G1442" s="181">
        <v>0.132214321</v>
      </c>
      <c r="H1442" s="181">
        <v>0.171820738</v>
      </c>
      <c r="I1442" s="120">
        <v>0.22383</v>
      </c>
      <c r="J1442" s="28" t="s">
        <v>1649</v>
      </c>
      <c r="K1442" s="135" t="e">
        <f t="shared" ref="K1442:AB1442" si="1456">NA()</f>
        <v>#N/A</v>
      </c>
      <c r="L1442" s="135" t="e">
        <f t="shared" si="1456"/>
        <v>#N/A</v>
      </c>
      <c r="M1442" s="164" t="e">
        <f t="shared" si="1456"/>
        <v>#N/A</v>
      </c>
      <c r="N1442" s="164" t="e">
        <f t="shared" si="1456"/>
        <v>#N/A</v>
      </c>
      <c r="O1442" s="165" t="e">
        <f t="shared" si="1456"/>
        <v>#N/A</v>
      </c>
      <c r="P1442" s="135" t="e">
        <f t="shared" si="1456"/>
        <v>#N/A</v>
      </c>
      <c r="Q1442" s="164" t="e">
        <f t="shared" si="1456"/>
        <v>#N/A</v>
      </c>
      <c r="R1442" s="164" t="e">
        <f t="shared" si="1456"/>
        <v>#N/A</v>
      </c>
      <c r="S1442" s="164" t="e">
        <f t="shared" si="1456"/>
        <v>#N/A</v>
      </c>
      <c r="T1442" s="164" t="e">
        <f t="shared" si="1456"/>
        <v>#N/A</v>
      </c>
      <c r="U1442" s="164" t="e">
        <f t="shared" si="1456"/>
        <v>#N/A</v>
      </c>
      <c r="V1442" s="135" t="e">
        <f t="shared" si="1456"/>
        <v>#N/A</v>
      </c>
      <c r="W1442" s="135" t="e">
        <f t="shared" si="1456"/>
        <v>#N/A</v>
      </c>
      <c r="X1442" s="135" t="e">
        <f t="shared" si="1456"/>
        <v>#N/A</v>
      </c>
      <c r="Y1442" s="135" t="e">
        <f t="shared" si="1456"/>
        <v>#N/A</v>
      </c>
      <c r="Z1442" s="135" t="e">
        <f t="shared" si="1456"/>
        <v>#N/A</v>
      </c>
      <c r="AA1442" s="135" t="e">
        <f t="shared" si="1456"/>
        <v>#N/A</v>
      </c>
      <c r="AB1442" s="135" t="e">
        <f t="shared" si="1456"/>
        <v>#N/A</v>
      </c>
    </row>
    <row r="1443" spans="1:28" ht="15.5">
      <c r="A1443" s="29" t="s">
        <v>193</v>
      </c>
      <c r="B1443" s="30" t="str">
        <f t="shared" si="0"/>
        <v>PhilippinesTabuelan</v>
      </c>
      <c r="C1443" s="29" t="s">
        <v>30</v>
      </c>
      <c r="D1443" s="30" t="s">
        <v>982</v>
      </c>
      <c r="E1443" s="120">
        <v>0.22910700000000001</v>
      </c>
      <c r="F1443" s="181">
        <v>5.1268044999999998E-2</v>
      </c>
      <c r="G1443" s="181">
        <v>9.7502926000000004E-2</v>
      </c>
      <c r="H1443" s="181">
        <v>0.185524776</v>
      </c>
      <c r="I1443" s="120">
        <v>0.30858400000000002</v>
      </c>
      <c r="J1443" s="28" t="s">
        <v>1649</v>
      </c>
      <c r="K1443" s="135" t="e">
        <f t="shared" ref="K1443:AB1443" si="1457">NA()</f>
        <v>#N/A</v>
      </c>
      <c r="L1443" s="135" t="e">
        <f t="shared" si="1457"/>
        <v>#N/A</v>
      </c>
      <c r="M1443" s="164" t="e">
        <f t="shared" si="1457"/>
        <v>#N/A</v>
      </c>
      <c r="N1443" s="164" t="e">
        <f t="shared" si="1457"/>
        <v>#N/A</v>
      </c>
      <c r="O1443" s="165" t="e">
        <f t="shared" si="1457"/>
        <v>#N/A</v>
      </c>
      <c r="P1443" s="135" t="e">
        <f t="shared" si="1457"/>
        <v>#N/A</v>
      </c>
      <c r="Q1443" s="164" t="e">
        <f t="shared" si="1457"/>
        <v>#N/A</v>
      </c>
      <c r="R1443" s="164" t="e">
        <f t="shared" si="1457"/>
        <v>#N/A</v>
      </c>
      <c r="S1443" s="164" t="e">
        <f t="shared" si="1457"/>
        <v>#N/A</v>
      </c>
      <c r="T1443" s="164" t="e">
        <f t="shared" si="1457"/>
        <v>#N/A</v>
      </c>
      <c r="U1443" s="164" t="e">
        <f t="shared" si="1457"/>
        <v>#N/A</v>
      </c>
      <c r="V1443" s="135" t="e">
        <f t="shared" si="1457"/>
        <v>#N/A</v>
      </c>
      <c r="W1443" s="135" t="e">
        <f t="shared" si="1457"/>
        <v>#N/A</v>
      </c>
      <c r="X1443" s="135" t="e">
        <f t="shared" si="1457"/>
        <v>#N/A</v>
      </c>
      <c r="Y1443" s="135" t="e">
        <f t="shared" si="1457"/>
        <v>#N/A</v>
      </c>
      <c r="Z1443" s="135" t="e">
        <f t="shared" si="1457"/>
        <v>#N/A</v>
      </c>
      <c r="AA1443" s="135" t="e">
        <f t="shared" si="1457"/>
        <v>#N/A</v>
      </c>
      <c r="AB1443" s="135" t="e">
        <f t="shared" si="1457"/>
        <v>#N/A</v>
      </c>
    </row>
    <row r="1444" spans="1:28" ht="15.5">
      <c r="A1444" s="29" t="s">
        <v>193</v>
      </c>
      <c r="B1444" s="30" t="str">
        <f t="shared" si="0"/>
        <v>PhilippinesTacloban City (Capital)</v>
      </c>
      <c r="C1444" s="29" t="s">
        <v>30</v>
      </c>
      <c r="D1444" s="30" t="s">
        <v>1052</v>
      </c>
      <c r="E1444" s="120">
        <v>0.26633600000000002</v>
      </c>
      <c r="F1444" s="181">
        <v>4.9188521999999998E-2</v>
      </c>
      <c r="G1444" s="181">
        <v>0.108612948</v>
      </c>
      <c r="H1444" s="181">
        <v>0.223818513</v>
      </c>
      <c r="I1444" s="120">
        <v>0.30928299999999997</v>
      </c>
      <c r="J1444" s="28" t="s">
        <v>1649</v>
      </c>
      <c r="K1444" s="135" t="e">
        <f t="shared" ref="K1444:AB1444" si="1458">NA()</f>
        <v>#N/A</v>
      </c>
      <c r="L1444" s="135" t="e">
        <f t="shared" si="1458"/>
        <v>#N/A</v>
      </c>
      <c r="M1444" s="164" t="e">
        <f t="shared" si="1458"/>
        <v>#N/A</v>
      </c>
      <c r="N1444" s="164" t="e">
        <f t="shared" si="1458"/>
        <v>#N/A</v>
      </c>
      <c r="O1444" s="165" t="e">
        <f t="shared" si="1458"/>
        <v>#N/A</v>
      </c>
      <c r="P1444" s="135" t="e">
        <f t="shared" si="1458"/>
        <v>#N/A</v>
      </c>
      <c r="Q1444" s="164" t="e">
        <f t="shared" si="1458"/>
        <v>#N/A</v>
      </c>
      <c r="R1444" s="164" t="e">
        <f t="shared" si="1458"/>
        <v>#N/A</v>
      </c>
      <c r="S1444" s="164" t="e">
        <f t="shared" si="1458"/>
        <v>#N/A</v>
      </c>
      <c r="T1444" s="164" t="e">
        <f t="shared" si="1458"/>
        <v>#N/A</v>
      </c>
      <c r="U1444" s="164" t="e">
        <f t="shared" si="1458"/>
        <v>#N/A</v>
      </c>
      <c r="V1444" s="135" t="e">
        <f t="shared" si="1458"/>
        <v>#N/A</v>
      </c>
      <c r="W1444" s="135" t="e">
        <f t="shared" si="1458"/>
        <v>#N/A</v>
      </c>
      <c r="X1444" s="135" t="e">
        <f t="shared" si="1458"/>
        <v>#N/A</v>
      </c>
      <c r="Y1444" s="135" t="e">
        <f t="shared" si="1458"/>
        <v>#N/A</v>
      </c>
      <c r="Z1444" s="135" t="e">
        <f t="shared" si="1458"/>
        <v>#N/A</v>
      </c>
      <c r="AA1444" s="135" t="e">
        <f t="shared" si="1458"/>
        <v>#N/A</v>
      </c>
      <c r="AB1444" s="135" t="e">
        <f t="shared" si="1458"/>
        <v>#N/A</v>
      </c>
    </row>
    <row r="1445" spans="1:28" ht="15.5">
      <c r="A1445" s="29" t="s">
        <v>193</v>
      </c>
      <c r="B1445" s="30" t="str">
        <f t="shared" si="0"/>
        <v>PhilippinesTadian</v>
      </c>
      <c r="C1445" s="29" t="s">
        <v>30</v>
      </c>
      <c r="D1445" s="30" t="s">
        <v>1537</v>
      </c>
      <c r="E1445" s="120">
        <v>0.24230199999999999</v>
      </c>
      <c r="F1445" s="181">
        <v>4.8326371E-2</v>
      </c>
      <c r="G1445" s="181">
        <v>9.7684253999999998E-2</v>
      </c>
      <c r="H1445" s="181">
        <v>0.198514622</v>
      </c>
      <c r="I1445" s="120">
        <v>0.32250200000000001</v>
      </c>
      <c r="J1445" s="28" t="s">
        <v>1649</v>
      </c>
      <c r="K1445" s="135" t="e">
        <f t="shared" ref="K1445:AB1445" si="1459">NA()</f>
        <v>#N/A</v>
      </c>
      <c r="L1445" s="135" t="e">
        <f t="shared" si="1459"/>
        <v>#N/A</v>
      </c>
      <c r="M1445" s="164" t="e">
        <f t="shared" si="1459"/>
        <v>#N/A</v>
      </c>
      <c r="N1445" s="164" t="e">
        <f t="shared" si="1459"/>
        <v>#N/A</v>
      </c>
      <c r="O1445" s="165" t="e">
        <f t="shared" si="1459"/>
        <v>#N/A</v>
      </c>
      <c r="P1445" s="135" t="e">
        <f t="shared" si="1459"/>
        <v>#N/A</v>
      </c>
      <c r="Q1445" s="164" t="e">
        <f t="shared" si="1459"/>
        <v>#N/A</v>
      </c>
      <c r="R1445" s="164" t="e">
        <f t="shared" si="1459"/>
        <v>#N/A</v>
      </c>
      <c r="S1445" s="164" t="e">
        <f t="shared" si="1459"/>
        <v>#N/A</v>
      </c>
      <c r="T1445" s="164" t="e">
        <f t="shared" si="1459"/>
        <v>#N/A</v>
      </c>
      <c r="U1445" s="164" t="e">
        <f t="shared" si="1459"/>
        <v>#N/A</v>
      </c>
      <c r="V1445" s="135" t="e">
        <f t="shared" si="1459"/>
        <v>#N/A</v>
      </c>
      <c r="W1445" s="135" t="e">
        <f t="shared" si="1459"/>
        <v>#N/A</v>
      </c>
      <c r="X1445" s="135" t="e">
        <f t="shared" si="1459"/>
        <v>#N/A</v>
      </c>
      <c r="Y1445" s="135" t="e">
        <f t="shared" si="1459"/>
        <v>#N/A</v>
      </c>
      <c r="Z1445" s="135" t="e">
        <f t="shared" si="1459"/>
        <v>#N/A</v>
      </c>
      <c r="AA1445" s="135" t="e">
        <f t="shared" si="1459"/>
        <v>#N/A</v>
      </c>
      <c r="AB1445" s="135" t="e">
        <f t="shared" si="1459"/>
        <v>#N/A</v>
      </c>
    </row>
    <row r="1446" spans="1:28" ht="15.5">
      <c r="A1446" s="29" t="s">
        <v>193</v>
      </c>
      <c r="B1446" s="30" t="str">
        <f t="shared" si="0"/>
        <v>PhilippinesTaft</v>
      </c>
      <c r="C1446" s="29" t="s">
        <v>30</v>
      </c>
      <c r="D1446" s="30" t="s">
        <v>1017</v>
      </c>
      <c r="E1446" s="120">
        <v>0.23098099999999999</v>
      </c>
      <c r="F1446" s="181">
        <v>5.1493523999999999E-2</v>
      </c>
      <c r="G1446" s="181">
        <v>0.10346286</v>
      </c>
      <c r="H1446" s="181">
        <v>0.19820248500000001</v>
      </c>
      <c r="I1446" s="120">
        <v>0.30467899999999998</v>
      </c>
      <c r="J1446" s="28" t="s">
        <v>1649</v>
      </c>
      <c r="K1446" s="135" t="e">
        <f t="shared" ref="K1446:AB1446" si="1460">NA()</f>
        <v>#N/A</v>
      </c>
      <c r="L1446" s="135" t="e">
        <f t="shared" si="1460"/>
        <v>#N/A</v>
      </c>
      <c r="M1446" s="164" t="e">
        <f t="shared" si="1460"/>
        <v>#N/A</v>
      </c>
      <c r="N1446" s="164" t="e">
        <f t="shared" si="1460"/>
        <v>#N/A</v>
      </c>
      <c r="O1446" s="165" t="e">
        <f t="shared" si="1460"/>
        <v>#N/A</v>
      </c>
      <c r="P1446" s="135" t="e">
        <f t="shared" si="1460"/>
        <v>#N/A</v>
      </c>
      <c r="Q1446" s="164" t="e">
        <f t="shared" si="1460"/>
        <v>#N/A</v>
      </c>
      <c r="R1446" s="164" t="e">
        <f t="shared" si="1460"/>
        <v>#N/A</v>
      </c>
      <c r="S1446" s="164" t="e">
        <f t="shared" si="1460"/>
        <v>#N/A</v>
      </c>
      <c r="T1446" s="164" t="e">
        <f t="shared" si="1460"/>
        <v>#N/A</v>
      </c>
      <c r="U1446" s="164" t="e">
        <f t="shared" si="1460"/>
        <v>#N/A</v>
      </c>
      <c r="V1446" s="135" t="e">
        <f t="shared" si="1460"/>
        <v>#N/A</v>
      </c>
      <c r="W1446" s="135" t="e">
        <f t="shared" si="1460"/>
        <v>#N/A</v>
      </c>
      <c r="X1446" s="135" t="e">
        <f t="shared" si="1460"/>
        <v>#N/A</v>
      </c>
      <c r="Y1446" s="135" t="e">
        <f t="shared" si="1460"/>
        <v>#N/A</v>
      </c>
      <c r="Z1446" s="135" t="e">
        <f t="shared" si="1460"/>
        <v>#N/A</v>
      </c>
      <c r="AA1446" s="135" t="e">
        <f t="shared" si="1460"/>
        <v>#N/A</v>
      </c>
      <c r="AB1446" s="135" t="e">
        <f t="shared" si="1460"/>
        <v>#N/A</v>
      </c>
    </row>
    <row r="1447" spans="1:28" ht="15.5">
      <c r="A1447" s="29" t="s">
        <v>193</v>
      </c>
      <c r="B1447" s="30" t="str">
        <f t="shared" si="0"/>
        <v>PhilippinesTagana-An</v>
      </c>
      <c r="C1447" s="29" t="s">
        <v>30</v>
      </c>
      <c r="D1447" s="30" t="s">
        <v>1733</v>
      </c>
      <c r="E1447" s="120">
        <v>0.22802500000000001</v>
      </c>
      <c r="F1447" s="181">
        <v>5.5697588999999999E-2</v>
      </c>
      <c r="G1447" s="181">
        <v>9.9099098999999996E-2</v>
      </c>
      <c r="H1447" s="181">
        <v>0.176832238</v>
      </c>
      <c r="I1447" s="120">
        <v>0.309228</v>
      </c>
      <c r="J1447" s="28" t="s">
        <v>1649</v>
      </c>
      <c r="K1447" s="135" t="e">
        <f t="shared" ref="K1447:AB1447" si="1461">NA()</f>
        <v>#N/A</v>
      </c>
      <c r="L1447" s="135" t="e">
        <f t="shared" si="1461"/>
        <v>#N/A</v>
      </c>
      <c r="M1447" s="164" t="e">
        <f t="shared" si="1461"/>
        <v>#N/A</v>
      </c>
      <c r="N1447" s="164" t="e">
        <f t="shared" si="1461"/>
        <v>#N/A</v>
      </c>
      <c r="O1447" s="165" t="e">
        <f t="shared" si="1461"/>
        <v>#N/A</v>
      </c>
      <c r="P1447" s="135" t="e">
        <f t="shared" si="1461"/>
        <v>#N/A</v>
      </c>
      <c r="Q1447" s="164" t="e">
        <f t="shared" si="1461"/>
        <v>#N/A</v>
      </c>
      <c r="R1447" s="164" t="e">
        <f t="shared" si="1461"/>
        <v>#N/A</v>
      </c>
      <c r="S1447" s="164" t="e">
        <f t="shared" si="1461"/>
        <v>#N/A</v>
      </c>
      <c r="T1447" s="164" t="e">
        <f t="shared" si="1461"/>
        <v>#N/A</v>
      </c>
      <c r="U1447" s="164" t="e">
        <f t="shared" si="1461"/>
        <v>#N/A</v>
      </c>
      <c r="V1447" s="135" t="e">
        <f t="shared" si="1461"/>
        <v>#N/A</v>
      </c>
      <c r="W1447" s="135" t="e">
        <f t="shared" si="1461"/>
        <v>#N/A</v>
      </c>
      <c r="X1447" s="135" t="e">
        <f t="shared" si="1461"/>
        <v>#N/A</v>
      </c>
      <c r="Y1447" s="135" t="e">
        <f t="shared" si="1461"/>
        <v>#N/A</v>
      </c>
      <c r="Z1447" s="135" t="e">
        <f t="shared" si="1461"/>
        <v>#N/A</v>
      </c>
      <c r="AA1447" s="135" t="e">
        <f t="shared" si="1461"/>
        <v>#N/A</v>
      </c>
      <c r="AB1447" s="135" t="e">
        <f t="shared" si="1461"/>
        <v>#N/A</v>
      </c>
    </row>
    <row r="1448" spans="1:28" ht="15.5">
      <c r="A1448" s="29" t="s">
        <v>193</v>
      </c>
      <c r="B1448" s="30" t="str">
        <f t="shared" si="0"/>
        <v>PhilippinesTagapul-An</v>
      </c>
      <c r="C1448" s="29" t="s">
        <v>30</v>
      </c>
      <c r="D1448" s="30" t="s">
        <v>1101</v>
      </c>
      <c r="E1448" s="120">
        <v>0.22695599999999999</v>
      </c>
      <c r="F1448" s="181">
        <v>6.2315590999999997E-2</v>
      </c>
      <c r="G1448" s="181">
        <v>0.11459931499999999</v>
      </c>
      <c r="H1448" s="181">
        <v>0.20311578</v>
      </c>
      <c r="I1448" s="120">
        <v>0.30532300000000001</v>
      </c>
      <c r="J1448" s="28" t="s">
        <v>1649</v>
      </c>
      <c r="K1448" s="135" t="e">
        <f t="shared" ref="K1448:AB1448" si="1462">NA()</f>
        <v>#N/A</v>
      </c>
      <c r="L1448" s="135" t="e">
        <f t="shared" si="1462"/>
        <v>#N/A</v>
      </c>
      <c r="M1448" s="164" t="e">
        <f t="shared" si="1462"/>
        <v>#N/A</v>
      </c>
      <c r="N1448" s="164" t="e">
        <f t="shared" si="1462"/>
        <v>#N/A</v>
      </c>
      <c r="O1448" s="165" t="e">
        <f t="shared" si="1462"/>
        <v>#N/A</v>
      </c>
      <c r="P1448" s="135" t="e">
        <f t="shared" si="1462"/>
        <v>#N/A</v>
      </c>
      <c r="Q1448" s="164" t="e">
        <f t="shared" si="1462"/>
        <v>#N/A</v>
      </c>
      <c r="R1448" s="164" t="e">
        <f t="shared" si="1462"/>
        <v>#N/A</v>
      </c>
      <c r="S1448" s="164" t="e">
        <f t="shared" si="1462"/>
        <v>#N/A</v>
      </c>
      <c r="T1448" s="164" t="e">
        <f t="shared" si="1462"/>
        <v>#N/A</v>
      </c>
      <c r="U1448" s="164" t="e">
        <f t="shared" si="1462"/>
        <v>#N/A</v>
      </c>
      <c r="V1448" s="135" t="e">
        <f t="shared" si="1462"/>
        <v>#N/A</v>
      </c>
      <c r="W1448" s="135" t="e">
        <f t="shared" si="1462"/>
        <v>#N/A</v>
      </c>
      <c r="X1448" s="135" t="e">
        <f t="shared" si="1462"/>
        <v>#N/A</v>
      </c>
      <c r="Y1448" s="135" t="e">
        <f t="shared" si="1462"/>
        <v>#N/A</v>
      </c>
      <c r="Z1448" s="135" t="e">
        <f t="shared" si="1462"/>
        <v>#N/A</v>
      </c>
      <c r="AA1448" s="135" t="e">
        <f t="shared" si="1462"/>
        <v>#N/A</v>
      </c>
      <c r="AB1448" s="135" t="e">
        <f t="shared" si="1462"/>
        <v>#N/A</v>
      </c>
    </row>
    <row r="1449" spans="1:28" ht="15.5">
      <c r="A1449" s="29" t="s">
        <v>193</v>
      </c>
      <c r="B1449" s="30" t="str">
        <f t="shared" si="0"/>
        <v>PhilippinesTagaytay City</v>
      </c>
      <c r="C1449" s="29" t="s">
        <v>30</v>
      </c>
      <c r="D1449" s="30" t="s">
        <v>591</v>
      </c>
      <c r="E1449" s="120">
        <v>0.27052199999999998</v>
      </c>
      <c r="F1449" s="181">
        <v>4.7231704999999999E-2</v>
      </c>
      <c r="G1449" s="181">
        <v>9.4912968E-2</v>
      </c>
      <c r="H1449" s="181">
        <v>0.19419507999999999</v>
      </c>
      <c r="I1449" s="120">
        <v>0.328318</v>
      </c>
      <c r="J1449" s="28" t="s">
        <v>1649</v>
      </c>
      <c r="K1449" s="135" t="e">
        <f t="shared" ref="K1449:AB1449" si="1463">NA()</f>
        <v>#N/A</v>
      </c>
      <c r="L1449" s="135" t="e">
        <f t="shared" si="1463"/>
        <v>#N/A</v>
      </c>
      <c r="M1449" s="164" t="e">
        <f t="shared" si="1463"/>
        <v>#N/A</v>
      </c>
      <c r="N1449" s="164" t="e">
        <f t="shared" si="1463"/>
        <v>#N/A</v>
      </c>
      <c r="O1449" s="165" t="e">
        <f t="shared" si="1463"/>
        <v>#N/A</v>
      </c>
      <c r="P1449" s="135" t="e">
        <f t="shared" si="1463"/>
        <v>#N/A</v>
      </c>
      <c r="Q1449" s="164" t="e">
        <f t="shared" si="1463"/>
        <v>#N/A</v>
      </c>
      <c r="R1449" s="164" t="e">
        <f t="shared" si="1463"/>
        <v>#N/A</v>
      </c>
      <c r="S1449" s="164" t="e">
        <f t="shared" si="1463"/>
        <v>#N/A</v>
      </c>
      <c r="T1449" s="164" t="e">
        <f t="shared" si="1463"/>
        <v>#N/A</v>
      </c>
      <c r="U1449" s="164" t="e">
        <f t="shared" si="1463"/>
        <v>#N/A</v>
      </c>
      <c r="V1449" s="135" t="e">
        <f t="shared" si="1463"/>
        <v>#N/A</v>
      </c>
      <c r="W1449" s="135" t="e">
        <f t="shared" si="1463"/>
        <v>#N/A</v>
      </c>
      <c r="X1449" s="135" t="e">
        <f t="shared" si="1463"/>
        <v>#N/A</v>
      </c>
      <c r="Y1449" s="135" t="e">
        <f t="shared" si="1463"/>
        <v>#N/A</v>
      </c>
      <c r="Z1449" s="135" t="e">
        <f t="shared" si="1463"/>
        <v>#N/A</v>
      </c>
      <c r="AA1449" s="135" t="e">
        <f t="shared" si="1463"/>
        <v>#N/A</v>
      </c>
      <c r="AB1449" s="135" t="e">
        <f t="shared" si="1463"/>
        <v>#N/A</v>
      </c>
    </row>
    <row r="1450" spans="1:28" ht="15.5">
      <c r="A1450" s="29" t="s">
        <v>193</v>
      </c>
      <c r="B1450" s="30" t="str">
        <f t="shared" si="0"/>
        <v>PhilippinesTagbilaran City (Capital)</v>
      </c>
      <c r="C1450" s="29" t="s">
        <v>30</v>
      </c>
      <c r="D1450" s="30" t="s">
        <v>930</v>
      </c>
      <c r="E1450" s="120">
        <v>0.28338600000000003</v>
      </c>
      <c r="F1450" s="181">
        <v>4.4426040999999999E-2</v>
      </c>
      <c r="G1450" s="181">
        <v>0.10109375399999999</v>
      </c>
      <c r="H1450" s="181">
        <v>0.213534379</v>
      </c>
      <c r="I1450" s="120">
        <v>0.32742199999999999</v>
      </c>
      <c r="J1450" s="28" t="s">
        <v>1649</v>
      </c>
      <c r="K1450" s="135" t="e">
        <f t="shared" ref="K1450:AB1450" si="1464">NA()</f>
        <v>#N/A</v>
      </c>
      <c r="L1450" s="135" t="e">
        <f t="shared" si="1464"/>
        <v>#N/A</v>
      </c>
      <c r="M1450" s="164" t="e">
        <f t="shared" si="1464"/>
        <v>#N/A</v>
      </c>
      <c r="N1450" s="164" t="e">
        <f t="shared" si="1464"/>
        <v>#N/A</v>
      </c>
      <c r="O1450" s="165" t="e">
        <f t="shared" si="1464"/>
        <v>#N/A</v>
      </c>
      <c r="P1450" s="135" t="e">
        <f t="shared" si="1464"/>
        <v>#N/A</v>
      </c>
      <c r="Q1450" s="164" t="e">
        <f t="shared" si="1464"/>
        <v>#N/A</v>
      </c>
      <c r="R1450" s="164" t="e">
        <f t="shared" si="1464"/>
        <v>#N/A</v>
      </c>
      <c r="S1450" s="164" t="e">
        <f t="shared" si="1464"/>
        <v>#N/A</v>
      </c>
      <c r="T1450" s="164" t="e">
        <f t="shared" si="1464"/>
        <v>#N/A</v>
      </c>
      <c r="U1450" s="164" t="e">
        <f t="shared" si="1464"/>
        <v>#N/A</v>
      </c>
      <c r="V1450" s="135" t="e">
        <f t="shared" si="1464"/>
        <v>#N/A</v>
      </c>
      <c r="W1450" s="135" t="e">
        <f t="shared" si="1464"/>
        <v>#N/A</v>
      </c>
      <c r="X1450" s="135" t="e">
        <f t="shared" si="1464"/>
        <v>#N/A</v>
      </c>
      <c r="Y1450" s="135" t="e">
        <f t="shared" si="1464"/>
        <v>#N/A</v>
      </c>
      <c r="Z1450" s="135" t="e">
        <f t="shared" si="1464"/>
        <v>#N/A</v>
      </c>
      <c r="AA1450" s="135" t="e">
        <f t="shared" si="1464"/>
        <v>#N/A</v>
      </c>
      <c r="AB1450" s="135" t="e">
        <f t="shared" si="1464"/>
        <v>#N/A</v>
      </c>
    </row>
    <row r="1451" spans="1:28" ht="15.5">
      <c r="A1451" s="29" t="s">
        <v>193</v>
      </c>
      <c r="B1451" s="30" t="str">
        <f t="shared" si="0"/>
        <v>PhilippinesTagbina</v>
      </c>
      <c r="C1451" s="29" t="s">
        <v>30</v>
      </c>
      <c r="D1451" s="30" t="s">
        <v>1754</v>
      </c>
      <c r="E1451" s="120">
        <v>0.23284299999999999</v>
      </c>
      <c r="F1451" s="181">
        <v>5.2043365000000001E-2</v>
      </c>
      <c r="G1451" s="181">
        <v>0.103906471</v>
      </c>
      <c r="H1451" s="181">
        <v>0.207220663</v>
      </c>
      <c r="I1451" s="120">
        <v>0.31043199999999999</v>
      </c>
      <c r="J1451" s="28" t="s">
        <v>1649</v>
      </c>
      <c r="K1451" s="135" t="e">
        <f t="shared" ref="K1451:AB1451" si="1465">NA()</f>
        <v>#N/A</v>
      </c>
      <c r="L1451" s="135" t="e">
        <f t="shared" si="1465"/>
        <v>#N/A</v>
      </c>
      <c r="M1451" s="164" t="e">
        <f t="shared" si="1465"/>
        <v>#N/A</v>
      </c>
      <c r="N1451" s="164" t="e">
        <f t="shared" si="1465"/>
        <v>#N/A</v>
      </c>
      <c r="O1451" s="165" t="e">
        <f t="shared" si="1465"/>
        <v>#N/A</v>
      </c>
      <c r="P1451" s="135" t="e">
        <f t="shared" si="1465"/>
        <v>#N/A</v>
      </c>
      <c r="Q1451" s="164" t="e">
        <f t="shared" si="1465"/>
        <v>#N/A</v>
      </c>
      <c r="R1451" s="164" t="e">
        <f t="shared" si="1465"/>
        <v>#N/A</v>
      </c>
      <c r="S1451" s="164" t="e">
        <f t="shared" si="1465"/>
        <v>#N/A</v>
      </c>
      <c r="T1451" s="164" t="e">
        <f t="shared" si="1465"/>
        <v>#N/A</v>
      </c>
      <c r="U1451" s="164" t="e">
        <f t="shared" si="1465"/>
        <v>#N/A</v>
      </c>
      <c r="V1451" s="135" t="e">
        <f t="shared" si="1465"/>
        <v>#N/A</v>
      </c>
      <c r="W1451" s="135" t="e">
        <f t="shared" si="1465"/>
        <v>#N/A</v>
      </c>
      <c r="X1451" s="135" t="e">
        <f t="shared" si="1465"/>
        <v>#N/A</v>
      </c>
      <c r="Y1451" s="135" t="e">
        <f t="shared" si="1465"/>
        <v>#N/A</v>
      </c>
      <c r="Z1451" s="135" t="e">
        <f t="shared" si="1465"/>
        <v>#N/A</v>
      </c>
      <c r="AA1451" s="135" t="e">
        <f t="shared" si="1465"/>
        <v>#N/A</v>
      </c>
      <c r="AB1451" s="135" t="e">
        <f t="shared" si="1465"/>
        <v>#N/A</v>
      </c>
    </row>
    <row r="1452" spans="1:28" ht="15.5">
      <c r="A1452" s="29" t="s">
        <v>193</v>
      </c>
      <c r="B1452" s="30" t="str">
        <f t="shared" si="0"/>
        <v>PhilippinesTagkawayan</v>
      </c>
      <c r="C1452" s="29" t="s">
        <v>30</v>
      </c>
      <c r="D1452" s="30" t="s">
        <v>659</v>
      </c>
      <c r="E1452" s="120">
        <v>0.22758100000000001</v>
      </c>
      <c r="F1452" s="181">
        <v>5.7512733000000003E-2</v>
      </c>
      <c r="G1452" s="181">
        <v>0.10402839899999999</v>
      </c>
      <c r="H1452" s="181">
        <v>0.17058959700000001</v>
      </c>
      <c r="I1452" s="120">
        <v>0.28609699999999999</v>
      </c>
      <c r="J1452" s="28" t="s">
        <v>1649</v>
      </c>
      <c r="K1452" s="135" t="e">
        <f t="shared" ref="K1452:AB1452" si="1466">NA()</f>
        <v>#N/A</v>
      </c>
      <c r="L1452" s="135" t="e">
        <f t="shared" si="1466"/>
        <v>#N/A</v>
      </c>
      <c r="M1452" s="164" t="e">
        <f t="shared" si="1466"/>
        <v>#N/A</v>
      </c>
      <c r="N1452" s="164" t="e">
        <f t="shared" si="1466"/>
        <v>#N/A</v>
      </c>
      <c r="O1452" s="165" t="e">
        <f t="shared" si="1466"/>
        <v>#N/A</v>
      </c>
      <c r="P1452" s="135" t="e">
        <f t="shared" si="1466"/>
        <v>#N/A</v>
      </c>
      <c r="Q1452" s="164" t="e">
        <f t="shared" si="1466"/>
        <v>#N/A</v>
      </c>
      <c r="R1452" s="164" t="e">
        <f t="shared" si="1466"/>
        <v>#N/A</v>
      </c>
      <c r="S1452" s="164" t="e">
        <f t="shared" si="1466"/>
        <v>#N/A</v>
      </c>
      <c r="T1452" s="164" t="e">
        <f t="shared" si="1466"/>
        <v>#N/A</v>
      </c>
      <c r="U1452" s="164" t="e">
        <f t="shared" si="1466"/>
        <v>#N/A</v>
      </c>
      <c r="V1452" s="135" t="e">
        <f t="shared" si="1466"/>
        <v>#N/A</v>
      </c>
      <c r="W1452" s="135" t="e">
        <f t="shared" si="1466"/>
        <v>#N/A</v>
      </c>
      <c r="X1452" s="135" t="e">
        <f t="shared" si="1466"/>
        <v>#N/A</v>
      </c>
      <c r="Y1452" s="135" t="e">
        <f t="shared" si="1466"/>
        <v>#N/A</v>
      </c>
      <c r="Z1452" s="135" t="e">
        <f t="shared" si="1466"/>
        <v>#N/A</v>
      </c>
      <c r="AA1452" s="135" t="e">
        <f t="shared" si="1466"/>
        <v>#N/A</v>
      </c>
      <c r="AB1452" s="135" t="e">
        <f t="shared" si="1466"/>
        <v>#N/A</v>
      </c>
    </row>
    <row r="1453" spans="1:28" ht="15.5">
      <c r="A1453" s="29" t="s">
        <v>193</v>
      </c>
      <c r="B1453" s="30" t="str">
        <f t="shared" si="0"/>
        <v>PhilippinesTago</v>
      </c>
      <c r="C1453" s="29" t="s">
        <v>30</v>
      </c>
      <c r="D1453" s="30" t="s">
        <v>1755</v>
      </c>
      <c r="E1453" s="120">
        <v>0.22689599999999999</v>
      </c>
      <c r="F1453" s="181">
        <v>5.409154E-2</v>
      </c>
      <c r="G1453" s="181">
        <v>0.10116335</v>
      </c>
      <c r="H1453" s="181">
        <v>0.18542840199999999</v>
      </c>
      <c r="I1453" s="120">
        <v>0.30133900000000002</v>
      </c>
      <c r="J1453" s="28" t="s">
        <v>1649</v>
      </c>
      <c r="K1453" s="135" t="e">
        <f t="shared" ref="K1453:AB1453" si="1467">NA()</f>
        <v>#N/A</v>
      </c>
      <c r="L1453" s="135" t="e">
        <f t="shared" si="1467"/>
        <v>#N/A</v>
      </c>
      <c r="M1453" s="164" t="e">
        <f t="shared" si="1467"/>
        <v>#N/A</v>
      </c>
      <c r="N1453" s="164" t="e">
        <f t="shared" si="1467"/>
        <v>#N/A</v>
      </c>
      <c r="O1453" s="165" t="e">
        <f t="shared" si="1467"/>
        <v>#N/A</v>
      </c>
      <c r="P1453" s="135" t="e">
        <f t="shared" si="1467"/>
        <v>#N/A</v>
      </c>
      <c r="Q1453" s="164" t="e">
        <f t="shared" si="1467"/>
        <v>#N/A</v>
      </c>
      <c r="R1453" s="164" t="e">
        <f t="shared" si="1467"/>
        <v>#N/A</v>
      </c>
      <c r="S1453" s="164" t="e">
        <f t="shared" si="1467"/>
        <v>#N/A</v>
      </c>
      <c r="T1453" s="164" t="e">
        <f t="shared" si="1467"/>
        <v>#N/A</v>
      </c>
      <c r="U1453" s="164" t="e">
        <f t="shared" si="1467"/>
        <v>#N/A</v>
      </c>
      <c r="V1453" s="135" t="e">
        <f t="shared" si="1467"/>
        <v>#N/A</v>
      </c>
      <c r="W1453" s="135" t="e">
        <f t="shared" si="1467"/>
        <v>#N/A</v>
      </c>
      <c r="X1453" s="135" t="e">
        <f t="shared" si="1467"/>
        <v>#N/A</v>
      </c>
      <c r="Y1453" s="135" t="e">
        <f t="shared" si="1467"/>
        <v>#N/A</v>
      </c>
      <c r="Z1453" s="135" t="e">
        <f t="shared" si="1467"/>
        <v>#N/A</v>
      </c>
      <c r="AA1453" s="135" t="e">
        <f t="shared" si="1467"/>
        <v>#N/A</v>
      </c>
      <c r="AB1453" s="135" t="e">
        <f t="shared" si="1467"/>
        <v>#N/A</v>
      </c>
    </row>
    <row r="1454" spans="1:28" ht="15.5">
      <c r="A1454" s="29" t="s">
        <v>193</v>
      </c>
      <c r="B1454" s="30" t="str">
        <f t="shared" si="0"/>
        <v>PhilippinesTagoloan</v>
      </c>
      <c r="C1454" s="29" t="s">
        <v>30</v>
      </c>
      <c r="D1454" s="30" t="s">
        <v>1252</v>
      </c>
      <c r="E1454" s="120">
        <v>0.25533800000000001</v>
      </c>
      <c r="F1454" s="181">
        <v>5.3042140000000002E-2</v>
      </c>
      <c r="G1454" s="181">
        <v>0.10346863000000001</v>
      </c>
      <c r="H1454" s="181">
        <v>0.20036341299999999</v>
      </c>
      <c r="I1454" s="120">
        <v>0.30179499999999998</v>
      </c>
      <c r="J1454" s="28" t="s">
        <v>1649</v>
      </c>
      <c r="K1454" s="135" t="e">
        <f t="shared" ref="K1454:AB1454" si="1468">NA()</f>
        <v>#N/A</v>
      </c>
      <c r="L1454" s="135" t="e">
        <f t="shared" si="1468"/>
        <v>#N/A</v>
      </c>
      <c r="M1454" s="164" t="e">
        <f t="shared" si="1468"/>
        <v>#N/A</v>
      </c>
      <c r="N1454" s="164" t="e">
        <f t="shared" si="1468"/>
        <v>#N/A</v>
      </c>
      <c r="O1454" s="165" t="e">
        <f t="shared" si="1468"/>
        <v>#N/A</v>
      </c>
      <c r="P1454" s="135" t="e">
        <f t="shared" si="1468"/>
        <v>#N/A</v>
      </c>
      <c r="Q1454" s="164" t="e">
        <f t="shared" si="1468"/>
        <v>#N/A</v>
      </c>
      <c r="R1454" s="164" t="e">
        <f t="shared" si="1468"/>
        <v>#N/A</v>
      </c>
      <c r="S1454" s="164" t="e">
        <f t="shared" si="1468"/>
        <v>#N/A</v>
      </c>
      <c r="T1454" s="164" t="e">
        <f t="shared" si="1468"/>
        <v>#N/A</v>
      </c>
      <c r="U1454" s="164" t="e">
        <f t="shared" si="1468"/>
        <v>#N/A</v>
      </c>
      <c r="V1454" s="135" t="e">
        <f t="shared" si="1468"/>
        <v>#N/A</v>
      </c>
      <c r="W1454" s="135" t="e">
        <f t="shared" si="1468"/>
        <v>#N/A</v>
      </c>
      <c r="X1454" s="135" t="e">
        <f t="shared" si="1468"/>
        <v>#N/A</v>
      </c>
      <c r="Y1454" s="135" t="e">
        <f t="shared" si="1468"/>
        <v>#N/A</v>
      </c>
      <c r="Z1454" s="135" t="e">
        <f t="shared" si="1468"/>
        <v>#N/A</v>
      </c>
      <c r="AA1454" s="135" t="e">
        <f t="shared" si="1468"/>
        <v>#N/A</v>
      </c>
      <c r="AB1454" s="135" t="e">
        <f t="shared" si="1468"/>
        <v>#N/A</v>
      </c>
    </row>
    <row r="1455" spans="1:28" ht="15.5">
      <c r="A1455" s="29" t="s">
        <v>193</v>
      </c>
      <c r="B1455" s="30" t="str">
        <f t="shared" si="0"/>
        <v>PhilippinesTagoloan II</v>
      </c>
      <c r="C1455" s="29" t="s">
        <v>30</v>
      </c>
      <c r="D1455" s="30" t="s">
        <v>1607</v>
      </c>
      <c r="E1455" s="120">
        <v>0.27110800000000002</v>
      </c>
      <c r="F1455" s="181">
        <v>7.3238427999999994E-2</v>
      </c>
      <c r="G1455" s="181">
        <v>0.12713761300000001</v>
      </c>
      <c r="H1455" s="181">
        <v>0.193213358</v>
      </c>
      <c r="I1455" s="120">
        <v>0.248276</v>
      </c>
      <c r="J1455" s="28" t="s">
        <v>1649</v>
      </c>
      <c r="K1455" s="135" t="e">
        <f t="shared" ref="K1455:AB1455" si="1469">NA()</f>
        <v>#N/A</v>
      </c>
      <c r="L1455" s="135" t="e">
        <f t="shared" si="1469"/>
        <v>#N/A</v>
      </c>
      <c r="M1455" s="164" t="e">
        <f t="shared" si="1469"/>
        <v>#N/A</v>
      </c>
      <c r="N1455" s="164" t="e">
        <f t="shared" si="1469"/>
        <v>#N/A</v>
      </c>
      <c r="O1455" s="165" t="e">
        <f t="shared" si="1469"/>
        <v>#N/A</v>
      </c>
      <c r="P1455" s="135" t="e">
        <f t="shared" si="1469"/>
        <v>#N/A</v>
      </c>
      <c r="Q1455" s="164" t="e">
        <f t="shared" si="1469"/>
        <v>#N/A</v>
      </c>
      <c r="R1455" s="164" t="e">
        <f t="shared" si="1469"/>
        <v>#N/A</v>
      </c>
      <c r="S1455" s="164" t="e">
        <f t="shared" si="1469"/>
        <v>#N/A</v>
      </c>
      <c r="T1455" s="164" t="e">
        <f t="shared" si="1469"/>
        <v>#N/A</v>
      </c>
      <c r="U1455" s="164" t="e">
        <f t="shared" si="1469"/>
        <v>#N/A</v>
      </c>
      <c r="V1455" s="135" t="e">
        <f t="shared" si="1469"/>
        <v>#N/A</v>
      </c>
      <c r="W1455" s="135" t="e">
        <f t="shared" si="1469"/>
        <v>#N/A</v>
      </c>
      <c r="X1455" s="135" t="e">
        <f t="shared" si="1469"/>
        <v>#N/A</v>
      </c>
      <c r="Y1455" s="135" t="e">
        <f t="shared" si="1469"/>
        <v>#N/A</v>
      </c>
      <c r="Z1455" s="135" t="e">
        <f t="shared" si="1469"/>
        <v>#N/A</v>
      </c>
      <c r="AA1455" s="135" t="e">
        <f t="shared" si="1469"/>
        <v>#N/A</v>
      </c>
      <c r="AB1455" s="135" t="e">
        <f t="shared" si="1469"/>
        <v>#N/A</v>
      </c>
    </row>
    <row r="1456" spans="1:28" ht="15.5">
      <c r="A1456" s="29" t="s">
        <v>193</v>
      </c>
      <c r="B1456" s="30" t="str">
        <f t="shared" si="0"/>
        <v>PhilippinesTagudin</v>
      </c>
      <c r="C1456" s="29" t="s">
        <v>30</v>
      </c>
      <c r="D1456" s="30" t="s">
        <v>254</v>
      </c>
      <c r="E1456" s="120">
        <v>0.246582</v>
      </c>
      <c r="F1456" s="181">
        <v>4.8043384000000001E-2</v>
      </c>
      <c r="G1456" s="181">
        <v>9.2293200000000006E-2</v>
      </c>
      <c r="H1456" s="181">
        <v>0.17722840300000001</v>
      </c>
      <c r="I1456" s="120">
        <v>0.32056899999999999</v>
      </c>
      <c r="J1456" s="28" t="s">
        <v>1649</v>
      </c>
      <c r="K1456" s="135" t="e">
        <f t="shared" ref="K1456:AB1456" si="1470">NA()</f>
        <v>#N/A</v>
      </c>
      <c r="L1456" s="135" t="e">
        <f t="shared" si="1470"/>
        <v>#N/A</v>
      </c>
      <c r="M1456" s="164" t="e">
        <f t="shared" si="1470"/>
        <v>#N/A</v>
      </c>
      <c r="N1456" s="164" t="e">
        <f t="shared" si="1470"/>
        <v>#N/A</v>
      </c>
      <c r="O1456" s="165" t="e">
        <f t="shared" si="1470"/>
        <v>#N/A</v>
      </c>
      <c r="P1456" s="135" t="e">
        <f t="shared" si="1470"/>
        <v>#N/A</v>
      </c>
      <c r="Q1456" s="164" t="e">
        <f t="shared" si="1470"/>
        <v>#N/A</v>
      </c>
      <c r="R1456" s="164" t="e">
        <f t="shared" si="1470"/>
        <v>#N/A</v>
      </c>
      <c r="S1456" s="164" t="e">
        <f t="shared" si="1470"/>
        <v>#N/A</v>
      </c>
      <c r="T1456" s="164" t="e">
        <f t="shared" si="1470"/>
        <v>#N/A</v>
      </c>
      <c r="U1456" s="164" t="e">
        <f t="shared" si="1470"/>
        <v>#N/A</v>
      </c>
      <c r="V1456" s="135" t="e">
        <f t="shared" si="1470"/>
        <v>#N/A</v>
      </c>
      <c r="W1456" s="135" t="e">
        <f t="shared" si="1470"/>
        <v>#N/A</v>
      </c>
      <c r="X1456" s="135" t="e">
        <f t="shared" si="1470"/>
        <v>#N/A</v>
      </c>
      <c r="Y1456" s="135" t="e">
        <f t="shared" si="1470"/>
        <v>#N/A</v>
      </c>
      <c r="Z1456" s="135" t="e">
        <f t="shared" si="1470"/>
        <v>#N/A</v>
      </c>
      <c r="AA1456" s="135" t="e">
        <f t="shared" si="1470"/>
        <v>#N/A</v>
      </c>
      <c r="AB1456" s="135" t="e">
        <f t="shared" si="1470"/>
        <v>#N/A</v>
      </c>
    </row>
    <row r="1457" spans="1:28" ht="15.5">
      <c r="A1457" s="29" t="s">
        <v>193</v>
      </c>
      <c r="B1457" s="30" t="str">
        <f t="shared" si="0"/>
        <v>PhilippinesTaguig City</v>
      </c>
      <c r="C1457" s="29" t="s">
        <v>30</v>
      </c>
      <c r="D1457" s="30" t="s">
        <v>1460</v>
      </c>
      <c r="E1457" s="120">
        <v>0.29417900000000002</v>
      </c>
      <c r="F1457" s="181">
        <v>4.2958573E-2</v>
      </c>
      <c r="G1457" s="181">
        <v>9.0634414999999996E-2</v>
      </c>
      <c r="H1457" s="181">
        <v>0.201420026</v>
      </c>
      <c r="I1457" s="120">
        <v>0.32713500000000001</v>
      </c>
      <c r="J1457" s="28" t="s">
        <v>1649</v>
      </c>
      <c r="K1457" s="135" t="e">
        <f t="shared" ref="K1457:AB1457" si="1471">NA()</f>
        <v>#N/A</v>
      </c>
      <c r="L1457" s="135" t="e">
        <f t="shared" si="1471"/>
        <v>#N/A</v>
      </c>
      <c r="M1457" s="164" t="e">
        <f t="shared" si="1471"/>
        <v>#N/A</v>
      </c>
      <c r="N1457" s="164" t="e">
        <f t="shared" si="1471"/>
        <v>#N/A</v>
      </c>
      <c r="O1457" s="165" t="e">
        <f t="shared" si="1471"/>
        <v>#N/A</v>
      </c>
      <c r="P1457" s="135" t="e">
        <f t="shared" si="1471"/>
        <v>#N/A</v>
      </c>
      <c r="Q1457" s="164" t="e">
        <f t="shared" si="1471"/>
        <v>#N/A</v>
      </c>
      <c r="R1457" s="164" t="e">
        <f t="shared" si="1471"/>
        <v>#N/A</v>
      </c>
      <c r="S1457" s="164" t="e">
        <f t="shared" si="1471"/>
        <v>#N/A</v>
      </c>
      <c r="T1457" s="164" t="e">
        <f t="shared" si="1471"/>
        <v>#N/A</v>
      </c>
      <c r="U1457" s="164" t="e">
        <f t="shared" si="1471"/>
        <v>#N/A</v>
      </c>
      <c r="V1457" s="135" t="e">
        <f t="shared" si="1471"/>
        <v>#N/A</v>
      </c>
      <c r="W1457" s="135" t="e">
        <f t="shared" si="1471"/>
        <v>#N/A</v>
      </c>
      <c r="X1457" s="135" t="e">
        <f t="shared" si="1471"/>
        <v>#N/A</v>
      </c>
      <c r="Y1457" s="135" t="e">
        <f t="shared" si="1471"/>
        <v>#N/A</v>
      </c>
      <c r="Z1457" s="135" t="e">
        <f t="shared" si="1471"/>
        <v>#N/A</v>
      </c>
      <c r="AA1457" s="135" t="e">
        <f t="shared" si="1471"/>
        <v>#N/A</v>
      </c>
      <c r="AB1457" s="135" t="e">
        <f t="shared" si="1471"/>
        <v>#N/A</v>
      </c>
    </row>
    <row r="1458" spans="1:28" ht="15.5">
      <c r="A1458" s="29" t="s">
        <v>193</v>
      </c>
      <c r="B1458" s="30" t="str">
        <f t="shared" si="0"/>
        <v>PhilippinesTalacogon</v>
      </c>
      <c r="C1458" s="29" t="s">
        <v>30</v>
      </c>
      <c r="D1458" s="30" t="s">
        <v>1712</v>
      </c>
      <c r="E1458" s="120">
        <v>0.22658600000000001</v>
      </c>
      <c r="F1458" s="181">
        <v>5.7460781000000002E-2</v>
      </c>
      <c r="G1458" s="181">
        <v>0.104810549</v>
      </c>
      <c r="H1458" s="181">
        <v>0.18603742100000001</v>
      </c>
      <c r="I1458" s="120">
        <v>0.28892000000000001</v>
      </c>
      <c r="J1458" s="28" t="s">
        <v>1649</v>
      </c>
      <c r="K1458" s="135" t="e">
        <f t="shared" ref="K1458:AB1458" si="1472">NA()</f>
        <v>#N/A</v>
      </c>
      <c r="L1458" s="135" t="e">
        <f t="shared" si="1472"/>
        <v>#N/A</v>
      </c>
      <c r="M1458" s="164" t="e">
        <f t="shared" si="1472"/>
        <v>#N/A</v>
      </c>
      <c r="N1458" s="164" t="e">
        <f t="shared" si="1472"/>
        <v>#N/A</v>
      </c>
      <c r="O1458" s="165" t="e">
        <f t="shared" si="1472"/>
        <v>#N/A</v>
      </c>
      <c r="P1458" s="135" t="e">
        <f t="shared" si="1472"/>
        <v>#N/A</v>
      </c>
      <c r="Q1458" s="164" t="e">
        <f t="shared" si="1472"/>
        <v>#N/A</v>
      </c>
      <c r="R1458" s="164" t="e">
        <f t="shared" si="1472"/>
        <v>#N/A</v>
      </c>
      <c r="S1458" s="164" t="e">
        <f t="shared" si="1472"/>
        <v>#N/A</v>
      </c>
      <c r="T1458" s="164" t="e">
        <f t="shared" si="1472"/>
        <v>#N/A</v>
      </c>
      <c r="U1458" s="164" t="e">
        <f t="shared" si="1472"/>
        <v>#N/A</v>
      </c>
      <c r="V1458" s="135" t="e">
        <f t="shared" si="1472"/>
        <v>#N/A</v>
      </c>
      <c r="W1458" s="135" t="e">
        <f t="shared" si="1472"/>
        <v>#N/A</v>
      </c>
      <c r="X1458" s="135" t="e">
        <f t="shared" si="1472"/>
        <v>#N/A</v>
      </c>
      <c r="Y1458" s="135" t="e">
        <f t="shared" si="1472"/>
        <v>#N/A</v>
      </c>
      <c r="Z1458" s="135" t="e">
        <f t="shared" si="1472"/>
        <v>#N/A</v>
      </c>
      <c r="AA1458" s="135" t="e">
        <f t="shared" si="1472"/>
        <v>#N/A</v>
      </c>
      <c r="AB1458" s="135" t="e">
        <f t="shared" si="1472"/>
        <v>#N/A</v>
      </c>
    </row>
    <row r="1459" spans="1:28" ht="15.5">
      <c r="A1459" s="29" t="s">
        <v>193</v>
      </c>
      <c r="B1459" s="30" t="str">
        <f t="shared" si="0"/>
        <v>PhilippinesTalaingod</v>
      </c>
      <c r="C1459" s="29" t="s">
        <v>30</v>
      </c>
      <c r="D1459" s="30" t="s">
        <v>1336</v>
      </c>
      <c r="E1459" s="120">
        <v>0.22145400000000001</v>
      </c>
      <c r="F1459" s="181">
        <v>5.8620187999999997E-2</v>
      </c>
      <c r="G1459" s="181">
        <v>0.111272833</v>
      </c>
      <c r="H1459" s="181">
        <v>0.19350847800000001</v>
      </c>
      <c r="I1459" s="120">
        <v>0.258606</v>
      </c>
      <c r="J1459" s="28" t="s">
        <v>1649</v>
      </c>
      <c r="K1459" s="135" t="e">
        <f t="shared" ref="K1459:AB1459" si="1473">NA()</f>
        <v>#N/A</v>
      </c>
      <c r="L1459" s="135" t="e">
        <f t="shared" si="1473"/>
        <v>#N/A</v>
      </c>
      <c r="M1459" s="164" t="e">
        <f t="shared" si="1473"/>
        <v>#N/A</v>
      </c>
      <c r="N1459" s="164" t="e">
        <f t="shared" si="1473"/>
        <v>#N/A</v>
      </c>
      <c r="O1459" s="165" t="e">
        <f t="shared" si="1473"/>
        <v>#N/A</v>
      </c>
      <c r="P1459" s="135" t="e">
        <f t="shared" si="1473"/>
        <v>#N/A</v>
      </c>
      <c r="Q1459" s="164" t="e">
        <f t="shared" si="1473"/>
        <v>#N/A</v>
      </c>
      <c r="R1459" s="164" t="e">
        <f t="shared" si="1473"/>
        <v>#N/A</v>
      </c>
      <c r="S1459" s="164" t="e">
        <f t="shared" si="1473"/>
        <v>#N/A</v>
      </c>
      <c r="T1459" s="164" t="e">
        <f t="shared" si="1473"/>
        <v>#N/A</v>
      </c>
      <c r="U1459" s="164" t="e">
        <f t="shared" si="1473"/>
        <v>#N/A</v>
      </c>
      <c r="V1459" s="135" t="e">
        <f t="shared" si="1473"/>
        <v>#N/A</v>
      </c>
      <c r="W1459" s="135" t="e">
        <f t="shared" si="1473"/>
        <v>#N/A</v>
      </c>
      <c r="X1459" s="135" t="e">
        <f t="shared" si="1473"/>
        <v>#N/A</v>
      </c>
      <c r="Y1459" s="135" t="e">
        <f t="shared" si="1473"/>
        <v>#N/A</v>
      </c>
      <c r="Z1459" s="135" t="e">
        <f t="shared" si="1473"/>
        <v>#N/A</v>
      </c>
      <c r="AA1459" s="135" t="e">
        <f t="shared" si="1473"/>
        <v>#N/A</v>
      </c>
      <c r="AB1459" s="135" t="e">
        <f t="shared" si="1473"/>
        <v>#N/A</v>
      </c>
    </row>
    <row r="1460" spans="1:28" ht="15.5">
      <c r="A1460" s="29" t="s">
        <v>193</v>
      </c>
      <c r="B1460" s="30" t="str">
        <f t="shared" si="0"/>
        <v>PhilippinesTalakag</v>
      </c>
      <c r="C1460" s="29" t="s">
        <v>30</v>
      </c>
      <c r="D1460" s="30" t="s">
        <v>1223</v>
      </c>
      <c r="E1460" s="120">
        <v>0.23619599999999999</v>
      </c>
      <c r="F1460" s="181">
        <v>5.9781698000000001E-2</v>
      </c>
      <c r="G1460" s="181">
        <v>0.11371503500000001</v>
      </c>
      <c r="H1460" s="181">
        <v>0.20691195400000001</v>
      </c>
      <c r="I1460" s="120">
        <v>0.27744099999999999</v>
      </c>
      <c r="J1460" s="28" t="s">
        <v>1649</v>
      </c>
      <c r="K1460" s="135" t="e">
        <f t="shared" ref="K1460:AB1460" si="1474">NA()</f>
        <v>#N/A</v>
      </c>
      <c r="L1460" s="135" t="e">
        <f t="shared" si="1474"/>
        <v>#N/A</v>
      </c>
      <c r="M1460" s="164" t="e">
        <f t="shared" si="1474"/>
        <v>#N/A</v>
      </c>
      <c r="N1460" s="164" t="e">
        <f t="shared" si="1474"/>
        <v>#N/A</v>
      </c>
      <c r="O1460" s="165" t="e">
        <f t="shared" si="1474"/>
        <v>#N/A</v>
      </c>
      <c r="P1460" s="135" t="e">
        <f t="shared" si="1474"/>
        <v>#N/A</v>
      </c>
      <c r="Q1460" s="164" t="e">
        <f t="shared" si="1474"/>
        <v>#N/A</v>
      </c>
      <c r="R1460" s="164" t="e">
        <f t="shared" si="1474"/>
        <v>#N/A</v>
      </c>
      <c r="S1460" s="164" t="e">
        <f t="shared" si="1474"/>
        <v>#N/A</v>
      </c>
      <c r="T1460" s="164" t="e">
        <f t="shared" si="1474"/>
        <v>#N/A</v>
      </c>
      <c r="U1460" s="164" t="e">
        <f t="shared" si="1474"/>
        <v>#N/A</v>
      </c>
      <c r="V1460" s="135" t="e">
        <f t="shared" si="1474"/>
        <v>#N/A</v>
      </c>
      <c r="W1460" s="135" t="e">
        <f t="shared" si="1474"/>
        <v>#N/A</v>
      </c>
      <c r="X1460" s="135" t="e">
        <f t="shared" si="1474"/>
        <v>#N/A</v>
      </c>
      <c r="Y1460" s="135" t="e">
        <f t="shared" si="1474"/>
        <v>#N/A</v>
      </c>
      <c r="Z1460" s="135" t="e">
        <f t="shared" si="1474"/>
        <v>#N/A</v>
      </c>
      <c r="AA1460" s="135" t="e">
        <f t="shared" si="1474"/>
        <v>#N/A</v>
      </c>
      <c r="AB1460" s="135" t="e">
        <f t="shared" si="1474"/>
        <v>#N/A</v>
      </c>
    </row>
    <row r="1461" spans="1:28" ht="15.5">
      <c r="A1461" s="29" t="s">
        <v>193</v>
      </c>
      <c r="B1461" s="30" t="str">
        <f t="shared" si="0"/>
        <v>PhilippinesTalalora</v>
      </c>
      <c r="C1461" s="29" t="s">
        <v>30</v>
      </c>
      <c r="D1461" s="30" t="s">
        <v>1096</v>
      </c>
      <c r="E1461" s="120">
        <v>0.20404600000000001</v>
      </c>
      <c r="F1461" s="181">
        <v>6.9877124999999998E-2</v>
      </c>
      <c r="G1461" s="181">
        <v>0.118158123</v>
      </c>
      <c r="H1461" s="181">
        <v>0.180588308</v>
      </c>
      <c r="I1461" s="120">
        <v>0.28137000000000001</v>
      </c>
      <c r="J1461" s="28" t="s">
        <v>1649</v>
      </c>
      <c r="K1461" s="135" t="e">
        <f t="shared" ref="K1461:AB1461" si="1475">NA()</f>
        <v>#N/A</v>
      </c>
      <c r="L1461" s="135" t="e">
        <f t="shared" si="1475"/>
        <v>#N/A</v>
      </c>
      <c r="M1461" s="164" t="e">
        <f t="shared" si="1475"/>
        <v>#N/A</v>
      </c>
      <c r="N1461" s="164" t="e">
        <f t="shared" si="1475"/>
        <v>#N/A</v>
      </c>
      <c r="O1461" s="165" t="e">
        <f t="shared" si="1475"/>
        <v>#N/A</v>
      </c>
      <c r="P1461" s="135" t="e">
        <f t="shared" si="1475"/>
        <v>#N/A</v>
      </c>
      <c r="Q1461" s="164" t="e">
        <f t="shared" si="1475"/>
        <v>#N/A</v>
      </c>
      <c r="R1461" s="164" t="e">
        <f t="shared" si="1475"/>
        <v>#N/A</v>
      </c>
      <c r="S1461" s="164" t="e">
        <f t="shared" si="1475"/>
        <v>#N/A</v>
      </c>
      <c r="T1461" s="164" t="e">
        <f t="shared" si="1475"/>
        <v>#N/A</v>
      </c>
      <c r="U1461" s="164" t="e">
        <f t="shared" si="1475"/>
        <v>#N/A</v>
      </c>
      <c r="V1461" s="135" t="e">
        <f t="shared" si="1475"/>
        <v>#N/A</v>
      </c>
      <c r="W1461" s="135" t="e">
        <f t="shared" si="1475"/>
        <v>#N/A</v>
      </c>
      <c r="X1461" s="135" t="e">
        <f t="shared" si="1475"/>
        <v>#N/A</v>
      </c>
      <c r="Y1461" s="135" t="e">
        <f t="shared" si="1475"/>
        <v>#N/A</v>
      </c>
      <c r="Z1461" s="135" t="e">
        <f t="shared" si="1475"/>
        <v>#N/A</v>
      </c>
      <c r="AA1461" s="135" t="e">
        <f t="shared" si="1475"/>
        <v>#N/A</v>
      </c>
      <c r="AB1461" s="135" t="e">
        <f t="shared" si="1475"/>
        <v>#N/A</v>
      </c>
    </row>
    <row r="1462" spans="1:28" ht="15.5">
      <c r="A1462" s="29" t="s">
        <v>193</v>
      </c>
      <c r="B1462" s="30" t="str">
        <f t="shared" si="0"/>
        <v>PhilippinesTalavera</v>
      </c>
      <c r="C1462" s="29" t="s">
        <v>30</v>
      </c>
      <c r="D1462" s="30" t="s">
        <v>480</v>
      </c>
      <c r="E1462" s="120">
        <v>0.26098900000000003</v>
      </c>
      <c r="F1462" s="181">
        <v>4.8746684999999998E-2</v>
      </c>
      <c r="G1462" s="181">
        <v>9.5226270000000002E-2</v>
      </c>
      <c r="H1462" s="181">
        <v>0.18692771699999999</v>
      </c>
      <c r="I1462" s="120">
        <v>0.31861200000000001</v>
      </c>
      <c r="J1462" s="28" t="s">
        <v>1649</v>
      </c>
      <c r="K1462" s="135" t="e">
        <f t="shared" ref="K1462:AB1462" si="1476">NA()</f>
        <v>#N/A</v>
      </c>
      <c r="L1462" s="135" t="e">
        <f t="shared" si="1476"/>
        <v>#N/A</v>
      </c>
      <c r="M1462" s="164" t="e">
        <f t="shared" si="1476"/>
        <v>#N/A</v>
      </c>
      <c r="N1462" s="164" t="e">
        <f t="shared" si="1476"/>
        <v>#N/A</v>
      </c>
      <c r="O1462" s="165" t="e">
        <f t="shared" si="1476"/>
        <v>#N/A</v>
      </c>
      <c r="P1462" s="135" t="e">
        <f t="shared" si="1476"/>
        <v>#N/A</v>
      </c>
      <c r="Q1462" s="164" t="e">
        <f t="shared" si="1476"/>
        <v>#N/A</v>
      </c>
      <c r="R1462" s="164" t="e">
        <f t="shared" si="1476"/>
        <v>#N/A</v>
      </c>
      <c r="S1462" s="164" t="e">
        <f t="shared" si="1476"/>
        <v>#N/A</v>
      </c>
      <c r="T1462" s="164" t="e">
        <f t="shared" si="1476"/>
        <v>#N/A</v>
      </c>
      <c r="U1462" s="164" t="e">
        <f t="shared" si="1476"/>
        <v>#N/A</v>
      </c>
      <c r="V1462" s="135" t="e">
        <f t="shared" si="1476"/>
        <v>#N/A</v>
      </c>
      <c r="W1462" s="135" t="e">
        <f t="shared" si="1476"/>
        <v>#N/A</v>
      </c>
      <c r="X1462" s="135" t="e">
        <f t="shared" si="1476"/>
        <v>#N/A</v>
      </c>
      <c r="Y1462" s="135" t="e">
        <f t="shared" si="1476"/>
        <v>#N/A</v>
      </c>
      <c r="Z1462" s="135" t="e">
        <f t="shared" si="1476"/>
        <v>#N/A</v>
      </c>
      <c r="AA1462" s="135" t="e">
        <f t="shared" si="1476"/>
        <v>#N/A</v>
      </c>
      <c r="AB1462" s="135" t="e">
        <f t="shared" si="1476"/>
        <v>#N/A</v>
      </c>
    </row>
    <row r="1463" spans="1:28" ht="15.5">
      <c r="A1463" s="29" t="s">
        <v>193</v>
      </c>
      <c r="B1463" s="30" t="str">
        <f t="shared" si="0"/>
        <v>PhilippinesTalayan</v>
      </c>
      <c r="C1463" s="29" t="s">
        <v>30</v>
      </c>
      <c r="D1463" s="30" t="s">
        <v>1628</v>
      </c>
      <c r="E1463" s="120">
        <v>0.244339</v>
      </c>
      <c r="F1463" s="181">
        <v>7.1823388000000002E-2</v>
      </c>
      <c r="G1463" s="181">
        <v>0.128496271</v>
      </c>
      <c r="H1463" s="181">
        <v>0.200286361</v>
      </c>
      <c r="I1463" s="120">
        <v>0.237979</v>
      </c>
      <c r="J1463" s="28" t="s">
        <v>1649</v>
      </c>
      <c r="K1463" s="135" t="e">
        <f t="shared" ref="K1463:AB1463" si="1477">NA()</f>
        <v>#N/A</v>
      </c>
      <c r="L1463" s="135" t="e">
        <f t="shared" si="1477"/>
        <v>#N/A</v>
      </c>
      <c r="M1463" s="164" t="e">
        <f t="shared" si="1477"/>
        <v>#N/A</v>
      </c>
      <c r="N1463" s="164" t="e">
        <f t="shared" si="1477"/>
        <v>#N/A</v>
      </c>
      <c r="O1463" s="165" t="e">
        <f t="shared" si="1477"/>
        <v>#N/A</v>
      </c>
      <c r="P1463" s="135" t="e">
        <f t="shared" si="1477"/>
        <v>#N/A</v>
      </c>
      <c r="Q1463" s="164" t="e">
        <f t="shared" si="1477"/>
        <v>#N/A</v>
      </c>
      <c r="R1463" s="164" t="e">
        <f t="shared" si="1477"/>
        <v>#N/A</v>
      </c>
      <c r="S1463" s="164" t="e">
        <f t="shared" si="1477"/>
        <v>#N/A</v>
      </c>
      <c r="T1463" s="164" t="e">
        <f t="shared" si="1477"/>
        <v>#N/A</v>
      </c>
      <c r="U1463" s="164" t="e">
        <f t="shared" si="1477"/>
        <v>#N/A</v>
      </c>
      <c r="V1463" s="135" t="e">
        <f t="shared" si="1477"/>
        <v>#N/A</v>
      </c>
      <c r="W1463" s="135" t="e">
        <f t="shared" si="1477"/>
        <v>#N/A</v>
      </c>
      <c r="X1463" s="135" t="e">
        <f t="shared" si="1477"/>
        <v>#N/A</v>
      </c>
      <c r="Y1463" s="135" t="e">
        <f t="shared" si="1477"/>
        <v>#N/A</v>
      </c>
      <c r="Z1463" s="135" t="e">
        <f t="shared" si="1477"/>
        <v>#N/A</v>
      </c>
      <c r="AA1463" s="135" t="e">
        <f t="shared" si="1477"/>
        <v>#N/A</v>
      </c>
      <c r="AB1463" s="135" t="e">
        <f t="shared" si="1477"/>
        <v>#N/A</v>
      </c>
    </row>
    <row r="1464" spans="1:28" ht="15.5">
      <c r="A1464" s="29" t="s">
        <v>193</v>
      </c>
      <c r="B1464" s="30" t="str">
        <f t="shared" si="0"/>
        <v>PhilippinesTalibon</v>
      </c>
      <c r="C1464" s="29" t="s">
        <v>30</v>
      </c>
      <c r="D1464" s="30" t="s">
        <v>931</v>
      </c>
      <c r="E1464" s="120">
        <v>0.232511</v>
      </c>
      <c r="F1464" s="181">
        <v>5.8713732999999997E-2</v>
      </c>
      <c r="G1464" s="181">
        <v>0.108408368</v>
      </c>
      <c r="H1464" s="181">
        <v>0.184742194</v>
      </c>
      <c r="I1464" s="120">
        <v>0.28531099999999998</v>
      </c>
      <c r="J1464" s="28" t="s">
        <v>1649</v>
      </c>
      <c r="K1464" s="135" t="e">
        <f t="shared" ref="K1464:AB1464" si="1478">NA()</f>
        <v>#N/A</v>
      </c>
      <c r="L1464" s="135" t="e">
        <f t="shared" si="1478"/>
        <v>#N/A</v>
      </c>
      <c r="M1464" s="164" t="e">
        <f t="shared" si="1478"/>
        <v>#N/A</v>
      </c>
      <c r="N1464" s="164" t="e">
        <f t="shared" si="1478"/>
        <v>#N/A</v>
      </c>
      <c r="O1464" s="165" t="e">
        <f t="shared" si="1478"/>
        <v>#N/A</v>
      </c>
      <c r="P1464" s="135" t="e">
        <f t="shared" si="1478"/>
        <v>#N/A</v>
      </c>
      <c r="Q1464" s="164" t="e">
        <f t="shared" si="1478"/>
        <v>#N/A</v>
      </c>
      <c r="R1464" s="164" t="e">
        <f t="shared" si="1478"/>
        <v>#N/A</v>
      </c>
      <c r="S1464" s="164" t="e">
        <f t="shared" si="1478"/>
        <v>#N/A</v>
      </c>
      <c r="T1464" s="164" t="e">
        <f t="shared" si="1478"/>
        <v>#N/A</v>
      </c>
      <c r="U1464" s="164" t="e">
        <f t="shared" si="1478"/>
        <v>#N/A</v>
      </c>
      <c r="V1464" s="135" t="e">
        <f t="shared" si="1478"/>
        <v>#N/A</v>
      </c>
      <c r="W1464" s="135" t="e">
        <f t="shared" si="1478"/>
        <v>#N/A</v>
      </c>
      <c r="X1464" s="135" t="e">
        <f t="shared" si="1478"/>
        <v>#N/A</v>
      </c>
      <c r="Y1464" s="135" t="e">
        <f t="shared" si="1478"/>
        <v>#N/A</v>
      </c>
      <c r="Z1464" s="135" t="e">
        <f t="shared" si="1478"/>
        <v>#N/A</v>
      </c>
      <c r="AA1464" s="135" t="e">
        <f t="shared" si="1478"/>
        <v>#N/A</v>
      </c>
      <c r="AB1464" s="135" t="e">
        <f t="shared" si="1478"/>
        <v>#N/A</v>
      </c>
    </row>
    <row r="1465" spans="1:28" ht="15.5">
      <c r="A1465" s="29" t="s">
        <v>193</v>
      </c>
      <c r="B1465" s="30" t="str">
        <f t="shared" si="0"/>
        <v>PhilippinesTalipao</v>
      </c>
      <c r="C1465" s="29" t="s">
        <v>30</v>
      </c>
      <c r="D1465" s="30" t="s">
        <v>1665</v>
      </c>
      <c r="E1465" s="120">
        <v>0.25119900000000001</v>
      </c>
      <c r="F1465" s="181">
        <v>7.5646377000000001E-2</v>
      </c>
      <c r="G1465" s="181">
        <v>0.13534359200000001</v>
      </c>
      <c r="H1465" s="181">
        <v>0.195015887</v>
      </c>
      <c r="I1465" s="120">
        <v>0.236235</v>
      </c>
      <c r="J1465" s="28" t="s">
        <v>1649</v>
      </c>
      <c r="K1465" s="135" t="e">
        <f t="shared" ref="K1465:AB1465" si="1479">NA()</f>
        <v>#N/A</v>
      </c>
      <c r="L1465" s="135" t="e">
        <f t="shared" si="1479"/>
        <v>#N/A</v>
      </c>
      <c r="M1465" s="164" t="e">
        <f t="shared" si="1479"/>
        <v>#N/A</v>
      </c>
      <c r="N1465" s="164" t="e">
        <f t="shared" si="1479"/>
        <v>#N/A</v>
      </c>
      <c r="O1465" s="165" t="e">
        <f t="shared" si="1479"/>
        <v>#N/A</v>
      </c>
      <c r="P1465" s="135" t="e">
        <f t="shared" si="1479"/>
        <v>#N/A</v>
      </c>
      <c r="Q1465" s="164" t="e">
        <f t="shared" si="1479"/>
        <v>#N/A</v>
      </c>
      <c r="R1465" s="164" t="e">
        <f t="shared" si="1479"/>
        <v>#N/A</v>
      </c>
      <c r="S1465" s="164" t="e">
        <f t="shared" si="1479"/>
        <v>#N/A</v>
      </c>
      <c r="T1465" s="164" t="e">
        <f t="shared" si="1479"/>
        <v>#N/A</v>
      </c>
      <c r="U1465" s="164" t="e">
        <f t="shared" si="1479"/>
        <v>#N/A</v>
      </c>
      <c r="V1465" s="135" t="e">
        <f t="shared" si="1479"/>
        <v>#N/A</v>
      </c>
      <c r="W1465" s="135" t="e">
        <f t="shared" si="1479"/>
        <v>#N/A</v>
      </c>
      <c r="X1465" s="135" t="e">
        <f t="shared" si="1479"/>
        <v>#N/A</v>
      </c>
      <c r="Y1465" s="135" t="e">
        <f t="shared" si="1479"/>
        <v>#N/A</v>
      </c>
      <c r="Z1465" s="135" t="e">
        <f t="shared" si="1479"/>
        <v>#N/A</v>
      </c>
      <c r="AA1465" s="135" t="e">
        <f t="shared" si="1479"/>
        <v>#N/A</v>
      </c>
      <c r="AB1465" s="135" t="e">
        <f t="shared" si="1479"/>
        <v>#N/A</v>
      </c>
    </row>
    <row r="1466" spans="1:28" ht="15.5">
      <c r="A1466" s="29" t="s">
        <v>193</v>
      </c>
      <c r="B1466" s="30" t="str">
        <f t="shared" si="0"/>
        <v>PhilippinesTalisay</v>
      </c>
      <c r="C1466" s="29" t="s">
        <v>30</v>
      </c>
      <c r="D1466" s="30" t="s">
        <v>565</v>
      </c>
      <c r="E1466" s="120">
        <v>0.25575599999999998</v>
      </c>
      <c r="F1466" s="181">
        <v>4.9337944000000002E-2</v>
      </c>
      <c r="G1466" s="181">
        <v>9.7101571999999997E-2</v>
      </c>
      <c r="H1466" s="181">
        <v>0.18966292800000001</v>
      </c>
      <c r="I1466" s="120">
        <v>0.31080099999999999</v>
      </c>
      <c r="J1466" s="28" t="s">
        <v>1649</v>
      </c>
      <c r="K1466" s="135" t="e">
        <f t="shared" ref="K1466:AB1466" si="1480">NA()</f>
        <v>#N/A</v>
      </c>
      <c r="L1466" s="135" t="e">
        <f t="shared" si="1480"/>
        <v>#N/A</v>
      </c>
      <c r="M1466" s="164" t="e">
        <f t="shared" si="1480"/>
        <v>#N/A</v>
      </c>
      <c r="N1466" s="164" t="e">
        <f t="shared" si="1480"/>
        <v>#N/A</v>
      </c>
      <c r="O1466" s="165" t="e">
        <f t="shared" si="1480"/>
        <v>#N/A</v>
      </c>
      <c r="P1466" s="135" t="e">
        <f t="shared" si="1480"/>
        <v>#N/A</v>
      </c>
      <c r="Q1466" s="164" t="e">
        <f t="shared" si="1480"/>
        <v>#N/A</v>
      </c>
      <c r="R1466" s="164" t="e">
        <f t="shared" si="1480"/>
        <v>#N/A</v>
      </c>
      <c r="S1466" s="164" t="e">
        <f t="shared" si="1480"/>
        <v>#N/A</v>
      </c>
      <c r="T1466" s="164" t="e">
        <f t="shared" si="1480"/>
        <v>#N/A</v>
      </c>
      <c r="U1466" s="164" t="e">
        <f t="shared" si="1480"/>
        <v>#N/A</v>
      </c>
      <c r="V1466" s="135" t="e">
        <f t="shared" si="1480"/>
        <v>#N/A</v>
      </c>
      <c r="W1466" s="135" t="e">
        <f t="shared" si="1480"/>
        <v>#N/A</v>
      </c>
      <c r="X1466" s="135" t="e">
        <f t="shared" si="1480"/>
        <v>#N/A</v>
      </c>
      <c r="Y1466" s="135" t="e">
        <f t="shared" si="1480"/>
        <v>#N/A</v>
      </c>
      <c r="Z1466" s="135" t="e">
        <f t="shared" si="1480"/>
        <v>#N/A</v>
      </c>
      <c r="AA1466" s="135" t="e">
        <f t="shared" si="1480"/>
        <v>#N/A</v>
      </c>
      <c r="AB1466" s="135" t="e">
        <f t="shared" si="1480"/>
        <v>#N/A</v>
      </c>
    </row>
    <row r="1467" spans="1:28" ht="15.5">
      <c r="A1467" s="29" t="s">
        <v>193</v>
      </c>
      <c r="B1467" s="30" t="str">
        <f t="shared" si="0"/>
        <v>PhilippinesTalisayan</v>
      </c>
      <c r="C1467" s="29" t="s">
        <v>30</v>
      </c>
      <c r="D1467" s="30" t="s">
        <v>1325</v>
      </c>
      <c r="E1467" s="120">
        <v>0.22819800000000001</v>
      </c>
      <c r="F1467" s="181">
        <v>5.5376453999999999E-2</v>
      </c>
      <c r="G1467" s="181">
        <v>0.102060804</v>
      </c>
      <c r="H1467" s="181">
        <v>0.182289329</v>
      </c>
      <c r="I1467" s="120">
        <v>0.29638799999999998</v>
      </c>
      <c r="J1467" s="28" t="s">
        <v>1649</v>
      </c>
      <c r="K1467" s="135" t="e">
        <f t="shared" ref="K1467:AB1467" si="1481">NA()</f>
        <v>#N/A</v>
      </c>
      <c r="L1467" s="135" t="e">
        <f t="shared" si="1481"/>
        <v>#N/A</v>
      </c>
      <c r="M1467" s="164" t="e">
        <f t="shared" si="1481"/>
        <v>#N/A</v>
      </c>
      <c r="N1467" s="164" t="e">
        <f t="shared" si="1481"/>
        <v>#N/A</v>
      </c>
      <c r="O1467" s="165" t="e">
        <f t="shared" si="1481"/>
        <v>#N/A</v>
      </c>
      <c r="P1467" s="135" t="e">
        <f t="shared" si="1481"/>
        <v>#N/A</v>
      </c>
      <c r="Q1467" s="164" t="e">
        <f t="shared" si="1481"/>
        <v>#N/A</v>
      </c>
      <c r="R1467" s="164" t="e">
        <f t="shared" si="1481"/>
        <v>#N/A</v>
      </c>
      <c r="S1467" s="164" t="e">
        <f t="shared" si="1481"/>
        <v>#N/A</v>
      </c>
      <c r="T1467" s="164" t="e">
        <f t="shared" si="1481"/>
        <v>#N/A</v>
      </c>
      <c r="U1467" s="164" t="e">
        <f t="shared" si="1481"/>
        <v>#N/A</v>
      </c>
      <c r="V1467" s="135" t="e">
        <f t="shared" si="1481"/>
        <v>#N/A</v>
      </c>
      <c r="W1467" s="135" t="e">
        <f t="shared" si="1481"/>
        <v>#N/A</v>
      </c>
      <c r="X1467" s="135" t="e">
        <f t="shared" si="1481"/>
        <v>#N/A</v>
      </c>
      <c r="Y1467" s="135" t="e">
        <f t="shared" si="1481"/>
        <v>#N/A</v>
      </c>
      <c r="Z1467" s="135" t="e">
        <f t="shared" si="1481"/>
        <v>#N/A</v>
      </c>
      <c r="AA1467" s="135" t="e">
        <f t="shared" si="1481"/>
        <v>#N/A</v>
      </c>
      <c r="AB1467" s="135" t="e">
        <f t="shared" si="1481"/>
        <v>#N/A</v>
      </c>
    </row>
    <row r="1468" spans="1:28" ht="15.5">
      <c r="A1468" s="29" t="s">
        <v>193</v>
      </c>
      <c r="B1468" s="30" t="str">
        <f t="shared" si="0"/>
        <v>PhilippinesTalitay</v>
      </c>
      <c r="C1468" s="29" t="s">
        <v>30</v>
      </c>
      <c r="D1468" s="30" t="s">
        <v>1634</v>
      </c>
      <c r="E1468" s="120">
        <v>0.24100099999999999</v>
      </c>
      <c r="F1468" s="181">
        <v>5.8938302999999997E-2</v>
      </c>
      <c r="G1468" s="181">
        <v>0.10919733600000001</v>
      </c>
      <c r="H1468" s="181">
        <v>0.20594765500000001</v>
      </c>
      <c r="I1468" s="120">
        <v>0.244029</v>
      </c>
      <c r="J1468" s="28" t="s">
        <v>1649</v>
      </c>
      <c r="K1468" s="135" t="e">
        <f t="shared" ref="K1468:AB1468" si="1482">NA()</f>
        <v>#N/A</v>
      </c>
      <c r="L1468" s="135" t="e">
        <f t="shared" si="1482"/>
        <v>#N/A</v>
      </c>
      <c r="M1468" s="164" t="e">
        <f t="shared" si="1482"/>
        <v>#N/A</v>
      </c>
      <c r="N1468" s="164" t="e">
        <f t="shared" si="1482"/>
        <v>#N/A</v>
      </c>
      <c r="O1468" s="165" t="e">
        <f t="shared" si="1482"/>
        <v>#N/A</v>
      </c>
      <c r="P1468" s="135" t="e">
        <f t="shared" si="1482"/>
        <v>#N/A</v>
      </c>
      <c r="Q1468" s="164" t="e">
        <f t="shared" si="1482"/>
        <v>#N/A</v>
      </c>
      <c r="R1468" s="164" t="e">
        <f t="shared" si="1482"/>
        <v>#N/A</v>
      </c>
      <c r="S1468" s="164" t="e">
        <f t="shared" si="1482"/>
        <v>#N/A</v>
      </c>
      <c r="T1468" s="164" t="e">
        <f t="shared" si="1482"/>
        <v>#N/A</v>
      </c>
      <c r="U1468" s="164" t="e">
        <f t="shared" si="1482"/>
        <v>#N/A</v>
      </c>
      <c r="V1468" s="135" t="e">
        <f t="shared" si="1482"/>
        <v>#N/A</v>
      </c>
      <c r="W1468" s="135" t="e">
        <f t="shared" si="1482"/>
        <v>#N/A</v>
      </c>
      <c r="X1468" s="135" t="e">
        <f t="shared" si="1482"/>
        <v>#N/A</v>
      </c>
      <c r="Y1468" s="135" t="e">
        <f t="shared" si="1482"/>
        <v>#N/A</v>
      </c>
      <c r="Z1468" s="135" t="e">
        <f t="shared" si="1482"/>
        <v>#N/A</v>
      </c>
      <c r="AA1468" s="135" t="e">
        <f t="shared" si="1482"/>
        <v>#N/A</v>
      </c>
      <c r="AB1468" s="135" t="e">
        <f t="shared" si="1482"/>
        <v>#N/A</v>
      </c>
    </row>
    <row r="1469" spans="1:28" ht="15.5">
      <c r="A1469" s="29" t="s">
        <v>193</v>
      </c>
      <c r="B1469" s="30" t="str">
        <f t="shared" si="0"/>
        <v>PhilippinesTalugtug</v>
      </c>
      <c r="C1469" s="29" t="s">
        <v>30</v>
      </c>
      <c r="D1469" s="30" t="s">
        <v>481</v>
      </c>
      <c r="E1469" s="120">
        <v>0.24411099999999999</v>
      </c>
      <c r="F1469" s="181">
        <v>4.8620732999999999E-2</v>
      </c>
      <c r="G1469" s="181">
        <v>9.0817483000000004E-2</v>
      </c>
      <c r="H1469" s="181">
        <v>0.17731032499999999</v>
      </c>
      <c r="I1469" s="120">
        <v>0.32056899999999999</v>
      </c>
      <c r="J1469" s="28" t="s">
        <v>1649</v>
      </c>
      <c r="K1469" s="135" t="e">
        <f t="shared" ref="K1469:AB1469" si="1483">NA()</f>
        <v>#N/A</v>
      </c>
      <c r="L1469" s="135" t="e">
        <f t="shared" si="1483"/>
        <v>#N/A</v>
      </c>
      <c r="M1469" s="164" t="e">
        <f t="shared" si="1483"/>
        <v>#N/A</v>
      </c>
      <c r="N1469" s="164" t="e">
        <f t="shared" si="1483"/>
        <v>#N/A</v>
      </c>
      <c r="O1469" s="165" t="e">
        <f t="shared" si="1483"/>
        <v>#N/A</v>
      </c>
      <c r="P1469" s="135" t="e">
        <f t="shared" si="1483"/>
        <v>#N/A</v>
      </c>
      <c r="Q1469" s="164" t="e">
        <f t="shared" si="1483"/>
        <v>#N/A</v>
      </c>
      <c r="R1469" s="164" t="e">
        <f t="shared" si="1483"/>
        <v>#N/A</v>
      </c>
      <c r="S1469" s="164" t="e">
        <f t="shared" si="1483"/>
        <v>#N/A</v>
      </c>
      <c r="T1469" s="164" t="e">
        <f t="shared" si="1483"/>
        <v>#N/A</v>
      </c>
      <c r="U1469" s="164" t="e">
        <f t="shared" si="1483"/>
        <v>#N/A</v>
      </c>
      <c r="V1469" s="135" t="e">
        <f t="shared" si="1483"/>
        <v>#N/A</v>
      </c>
      <c r="W1469" s="135" t="e">
        <f t="shared" si="1483"/>
        <v>#N/A</v>
      </c>
      <c r="X1469" s="135" t="e">
        <f t="shared" si="1483"/>
        <v>#N/A</v>
      </c>
      <c r="Y1469" s="135" t="e">
        <f t="shared" si="1483"/>
        <v>#N/A</v>
      </c>
      <c r="Z1469" s="135" t="e">
        <f t="shared" si="1483"/>
        <v>#N/A</v>
      </c>
      <c r="AA1469" s="135" t="e">
        <f t="shared" si="1483"/>
        <v>#N/A</v>
      </c>
      <c r="AB1469" s="135" t="e">
        <f t="shared" si="1483"/>
        <v>#N/A</v>
      </c>
    </row>
    <row r="1470" spans="1:28" ht="15.5">
      <c r="A1470" s="29" t="s">
        <v>193</v>
      </c>
      <c r="B1470" s="30" t="str">
        <f t="shared" si="0"/>
        <v>PhilippinesTalusan</v>
      </c>
      <c r="C1470" s="29" t="s">
        <v>30</v>
      </c>
      <c r="D1470" s="30" t="s">
        <v>1199</v>
      </c>
      <c r="E1470" s="120">
        <v>0.231239</v>
      </c>
      <c r="F1470" s="181">
        <v>6.8103706999999999E-2</v>
      </c>
      <c r="G1470" s="181">
        <v>0.12522940399999999</v>
      </c>
      <c r="H1470" s="181">
        <v>0.210350696</v>
      </c>
      <c r="I1470" s="120">
        <v>0.25412899999999999</v>
      </c>
      <c r="J1470" s="28" t="s">
        <v>1649</v>
      </c>
      <c r="K1470" s="135" t="e">
        <f t="shared" ref="K1470:AB1470" si="1484">NA()</f>
        <v>#N/A</v>
      </c>
      <c r="L1470" s="135" t="e">
        <f t="shared" si="1484"/>
        <v>#N/A</v>
      </c>
      <c r="M1470" s="164" t="e">
        <f t="shared" si="1484"/>
        <v>#N/A</v>
      </c>
      <c r="N1470" s="164" t="e">
        <f t="shared" si="1484"/>
        <v>#N/A</v>
      </c>
      <c r="O1470" s="165" t="e">
        <f t="shared" si="1484"/>
        <v>#N/A</v>
      </c>
      <c r="P1470" s="135" t="e">
        <f t="shared" si="1484"/>
        <v>#N/A</v>
      </c>
      <c r="Q1470" s="164" t="e">
        <f t="shared" si="1484"/>
        <v>#N/A</v>
      </c>
      <c r="R1470" s="164" t="e">
        <f t="shared" si="1484"/>
        <v>#N/A</v>
      </c>
      <c r="S1470" s="164" t="e">
        <f t="shared" si="1484"/>
        <v>#N/A</v>
      </c>
      <c r="T1470" s="164" t="e">
        <f t="shared" si="1484"/>
        <v>#N/A</v>
      </c>
      <c r="U1470" s="164" t="e">
        <f t="shared" si="1484"/>
        <v>#N/A</v>
      </c>
      <c r="V1470" s="135" t="e">
        <f t="shared" si="1484"/>
        <v>#N/A</v>
      </c>
      <c r="W1470" s="135" t="e">
        <f t="shared" si="1484"/>
        <v>#N/A</v>
      </c>
      <c r="X1470" s="135" t="e">
        <f t="shared" si="1484"/>
        <v>#N/A</v>
      </c>
      <c r="Y1470" s="135" t="e">
        <f t="shared" si="1484"/>
        <v>#N/A</v>
      </c>
      <c r="Z1470" s="135" t="e">
        <f t="shared" si="1484"/>
        <v>#N/A</v>
      </c>
      <c r="AA1470" s="135" t="e">
        <f t="shared" si="1484"/>
        <v>#N/A</v>
      </c>
      <c r="AB1470" s="135" t="e">
        <f t="shared" si="1484"/>
        <v>#N/A</v>
      </c>
    </row>
    <row r="1471" spans="1:28" ht="15.5">
      <c r="A1471" s="29" t="s">
        <v>193</v>
      </c>
      <c r="B1471" s="30" t="str">
        <f t="shared" si="0"/>
        <v>PhilippinesTambulig</v>
      </c>
      <c r="C1471" s="29" t="s">
        <v>30</v>
      </c>
      <c r="D1471" s="30" t="s">
        <v>1176</v>
      </c>
      <c r="E1471" s="120">
        <v>0.24527099999999999</v>
      </c>
      <c r="F1471" s="181">
        <v>5.3235618999999998E-2</v>
      </c>
      <c r="G1471" s="181">
        <v>0.107300885</v>
      </c>
      <c r="H1471" s="181">
        <v>0.20738385000000001</v>
      </c>
      <c r="I1471" s="120">
        <v>0.30627799999999999</v>
      </c>
      <c r="J1471" s="28" t="s">
        <v>1649</v>
      </c>
      <c r="K1471" s="135" t="e">
        <f t="shared" ref="K1471:AB1471" si="1485">NA()</f>
        <v>#N/A</v>
      </c>
      <c r="L1471" s="135" t="e">
        <f t="shared" si="1485"/>
        <v>#N/A</v>
      </c>
      <c r="M1471" s="164" t="e">
        <f t="shared" si="1485"/>
        <v>#N/A</v>
      </c>
      <c r="N1471" s="164" t="e">
        <f t="shared" si="1485"/>
        <v>#N/A</v>
      </c>
      <c r="O1471" s="165" t="e">
        <f t="shared" si="1485"/>
        <v>#N/A</v>
      </c>
      <c r="P1471" s="135" t="e">
        <f t="shared" si="1485"/>
        <v>#N/A</v>
      </c>
      <c r="Q1471" s="164" t="e">
        <f t="shared" si="1485"/>
        <v>#N/A</v>
      </c>
      <c r="R1471" s="164" t="e">
        <f t="shared" si="1485"/>
        <v>#N/A</v>
      </c>
      <c r="S1471" s="164" t="e">
        <f t="shared" si="1485"/>
        <v>#N/A</v>
      </c>
      <c r="T1471" s="164" t="e">
        <f t="shared" si="1485"/>
        <v>#N/A</v>
      </c>
      <c r="U1471" s="164" t="e">
        <f t="shared" si="1485"/>
        <v>#N/A</v>
      </c>
      <c r="V1471" s="135" t="e">
        <f t="shared" si="1485"/>
        <v>#N/A</v>
      </c>
      <c r="W1471" s="135" t="e">
        <f t="shared" si="1485"/>
        <v>#N/A</v>
      </c>
      <c r="X1471" s="135" t="e">
        <f t="shared" si="1485"/>
        <v>#N/A</v>
      </c>
      <c r="Y1471" s="135" t="e">
        <f t="shared" si="1485"/>
        <v>#N/A</v>
      </c>
      <c r="Z1471" s="135" t="e">
        <f t="shared" si="1485"/>
        <v>#N/A</v>
      </c>
      <c r="AA1471" s="135" t="e">
        <f t="shared" si="1485"/>
        <v>#N/A</v>
      </c>
      <c r="AB1471" s="135" t="e">
        <f t="shared" si="1485"/>
        <v>#N/A</v>
      </c>
    </row>
    <row r="1472" spans="1:28" ht="15.5">
      <c r="A1472" s="29" t="s">
        <v>193</v>
      </c>
      <c r="B1472" s="30" t="str">
        <f t="shared" si="0"/>
        <v>PhilippinesTampakan</v>
      </c>
      <c r="C1472" s="29" t="s">
        <v>30</v>
      </c>
      <c r="D1472" s="30" t="s">
        <v>1403</v>
      </c>
      <c r="E1472" s="120">
        <v>0.24488299999999999</v>
      </c>
      <c r="F1472" s="181">
        <v>5.1106894E-2</v>
      </c>
      <c r="G1472" s="181">
        <v>9.9607843000000001E-2</v>
      </c>
      <c r="H1472" s="181">
        <v>0.18808349099999999</v>
      </c>
      <c r="I1472" s="120">
        <v>0.31096800000000002</v>
      </c>
      <c r="J1472" s="28" t="s">
        <v>1649</v>
      </c>
      <c r="K1472" s="135" t="e">
        <f t="shared" ref="K1472:AB1472" si="1486">NA()</f>
        <v>#N/A</v>
      </c>
      <c r="L1472" s="135" t="e">
        <f t="shared" si="1486"/>
        <v>#N/A</v>
      </c>
      <c r="M1472" s="164" t="e">
        <f t="shared" si="1486"/>
        <v>#N/A</v>
      </c>
      <c r="N1472" s="164" t="e">
        <f t="shared" si="1486"/>
        <v>#N/A</v>
      </c>
      <c r="O1472" s="165" t="e">
        <f t="shared" si="1486"/>
        <v>#N/A</v>
      </c>
      <c r="P1472" s="135" t="e">
        <f t="shared" si="1486"/>
        <v>#N/A</v>
      </c>
      <c r="Q1472" s="164" t="e">
        <f t="shared" si="1486"/>
        <v>#N/A</v>
      </c>
      <c r="R1472" s="164" t="e">
        <f t="shared" si="1486"/>
        <v>#N/A</v>
      </c>
      <c r="S1472" s="164" t="e">
        <f t="shared" si="1486"/>
        <v>#N/A</v>
      </c>
      <c r="T1472" s="164" t="e">
        <f t="shared" si="1486"/>
        <v>#N/A</v>
      </c>
      <c r="U1472" s="164" t="e">
        <f t="shared" si="1486"/>
        <v>#N/A</v>
      </c>
      <c r="V1472" s="135" t="e">
        <f t="shared" si="1486"/>
        <v>#N/A</v>
      </c>
      <c r="W1472" s="135" t="e">
        <f t="shared" si="1486"/>
        <v>#N/A</v>
      </c>
      <c r="X1472" s="135" t="e">
        <f t="shared" si="1486"/>
        <v>#N/A</v>
      </c>
      <c r="Y1472" s="135" t="e">
        <f t="shared" si="1486"/>
        <v>#N/A</v>
      </c>
      <c r="Z1472" s="135" t="e">
        <f t="shared" si="1486"/>
        <v>#N/A</v>
      </c>
      <c r="AA1472" s="135" t="e">
        <f t="shared" si="1486"/>
        <v>#N/A</v>
      </c>
      <c r="AB1472" s="135" t="e">
        <f t="shared" si="1486"/>
        <v>#N/A</v>
      </c>
    </row>
    <row r="1473" spans="1:28" ht="15.5">
      <c r="A1473" s="29" t="s">
        <v>193</v>
      </c>
      <c r="B1473" s="30" t="str">
        <f t="shared" si="0"/>
        <v>PhilippinesTamparan</v>
      </c>
      <c r="C1473" s="29" t="s">
        <v>30</v>
      </c>
      <c r="D1473" s="30" t="s">
        <v>1592</v>
      </c>
      <c r="E1473" s="120">
        <v>0.240705</v>
      </c>
      <c r="F1473" s="181">
        <v>6.5471129000000003E-2</v>
      </c>
      <c r="G1473" s="181">
        <v>0.111347298</v>
      </c>
      <c r="H1473" s="181">
        <v>0.17461544400000001</v>
      </c>
      <c r="I1473" s="120">
        <v>0.22265599999999999</v>
      </c>
      <c r="J1473" s="28" t="s">
        <v>1649</v>
      </c>
      <c r="K1473" s="135" t="e">
        <f t="shared" ref="K1473:AB1473" si="1487">NA()</f>
        <v>#N/A</v>
      </c>
      <c r="L1473" s="135" t="e">
        <f t="shared" si="1487"/>
        <v>#N/A</v>
      </c>
      <c r="M1473" s="164" t="e">
        <f t="shared" si="1487"/>
        <v>#N/A</v>
      </c>
      <c r="N1473" s="164" t="e">
        <f t="shared" si="1487"/>
        <v>#N/A</v>
      </c>
      <c r="O1473" s="165" t="e">
        <f t="shared" si="1487"/>
        <v>#N/A</v>
      </c>
      <c r="P1473" s="135" t="e">
        <f t="shared" si="1487"/>
        <v>#N/A</v>
      </c>
      <c r="Q1473" s="164" t="e">
        <f t="shared" si="1487"/>
        <v>#N/A</v>
      </c>
      <c r="R1473" s="164" t="e">
        <f t="shared" si="1487"/>
        <v>#N/A</v>
      </c>
      <c r="S1473" s="164" t="e">
        <f t="shared" si="1487"/>
        <v>#N/A</v>
      </c>
      <c r="T1473" s="164" t="e">
        <f t="shared" si="1487"/>
        <v>#N/A</v>
      </c>
      <c r="U1473" s="164" t="e">
        <f t="shared" si="1487"/>
        <v>#N/A</v>
      </c>
      <c r="V1473" s="135" t="e">
        <f t="shared" si="1487"/>
        <v>#N/A</v>
      </c>
      <c r="W1473" s="135" t="e">
        <f t="shared" si="1487"/>
        <v>#N/A</v>
      </c>
      <c r="X1473" s="135" t="e">
        <f t="shared" si="1487"/>
        <v>#N/A</v>
      </c>
      <c r="Y1473" s="135" t="e">
        <f t="shared" si="1487"/>
        <v>#N/A</v>
      </c>
      <c r="Z1473" s="135" t="e">
        <f t="shared" si="1487"/>
        <v>#N/A</v>
      </c>
      <c r="AA1473" s="135" t="e">
        <f t="shared" si="1487"/>
        <v>#N/A</v>
      </c>
      <c r="AB1473" s="135" t="e">
        <f t="shared" si="1487"/>
        <v>#N/A</v>
      </c>
    </row>
    <row r="1474" spans="1:28" ht="15.5">
      <c r="A1474" s="29" t="s">
        <v>193</v>
      </c>
      <c r="B1474" s="30" t="str">
        <f t="shared" si="0"/>
        <v>PhilippinesTampilisan</v>
      </c>
      <c r="C1474" s="29" t="s">
        <v>30</v>
      </c>
      <c r="D1474" s="30" t="s">
        <v>1151</v>
      </c>
      <c r="E1474" s="120">
        <v>0.22742399999999999</v>
      </c>
      <c r="F1474" s="181">
        <v>5.5374995000000003E-2</v>
      </c>
      <c r="G1474" s="181">
        <v>0.10075286999999999</v>
      </c>
      <c r="H1474" s="181">
        <v>0.18225202600000001</v>
      </c>
      <c r="I1474" s="120">
        <v>0.29312500000000002</v>
      </c>
      <c r="J1474" s="28" t="s">
        <v>1649</v>
      </c>
      <c r="K1474" s="135" t="e">
        <f t="shared" ref="K1474:AB1474" si="1488">NA()</f>
        <v>#N/A</v>
      </c>
      <c r="L1474" s="135" t="e">
        <f t="shared" si="1488"/>
        <v>#N/A</v>
      </c>
      <c r="M1474" s="164" t="e">
        <f t="shared" si="1488"/>
        <v>#N/A</v>
      </c>
      <c r="N1474" s="164" t="e">
        <f t="shared" si="1488"/>
        <v>#N/A</v>
      </c>
      <c r="O1474" s="165" t="e">
        <f t="shared" si="1488"/>
        <v>#N/A</v>
      </c>
      <c r="P1474" s="135" t="e">
        <f t="shared" si="1488"/>
        <v>#N/A</v>
      </c>
      <c r="Q1474" s="164" t="e">
        <f t="shared" si="1488"/>
        <v>#N/A</v>
      </c>
      <c r="R1474" s="164" t="e">
        <f t="shared" si="1488"/>
        <v>#N/A</v>
      </c>
      <c r="S1474" s="164" t="e">
        <f t="shared" si="1488"/>
        <v>#N/A</v>
      </c>
      <c r="T1474" s="164" t="e">
        <f t="shared" si="1488"/>
        <v>#N/A</v>
      </c>
      <c r="U1474" s="164" t="e">
        <f t="shared" si="1488"/>
        <v>#N/A</v>
      </c>
      <c r="V1474" s="135" t="e">
        <f t="shared" si="1488"/>
        <v>#N/A</v>
      </c>
      <c r="W1474" s="135" t="e">
        <f t="shared" si="1488"/>
        <v>#N/A</v>
      </c>
      <c r="X1474" s="135" t="e">
        <f t="shared" si="1488"/>
        <v>#N/A</v>
      </c>
      <c r="Y1474" s="135" t="e">
        <f t="shared" si="1488"/>
        <v>#N/A</v>
      </c>
      <c r="Z1474" s="135" t="e">
        <f t="shared" si="1488"/>
        <v>#N/A</v>
      </c>
      <c r="AA1474" s="135" t="e">
        <f t="shared" si="1488"/>
        <v>#N/A</v>
      </c>
      <c r="AB1474" s="135" t="e">
        <f t="shared" si="1488"/>
        <v>#N/A</v>
      </c>
    </row>
    <row r="1475" spans="1:28" ht="15.5">
      <c r="A1475" s="29" t="s">
        <v>193</v>
      </c>
      <c r="B1475" s="30" t="str">
        <f t="shared" si="0"/>
        <v>PhilippinesTanauan</v>
      </c>
      <c r="C1475" s="29" t="s">
        <v>30</v>
      </c>
      <c r="D1475" s="30" t="s">
        <v>1053</v>
      </c>
      <c r="E1475" s="120">
        <v>0.23894499999999999</v>
      </c>
      <c r="F1475" s="181">
        <v>4.9926392E-2</v>
      </c>
      <c r="G1475" s="181">
        <v>9.8907690000000006E-2</v>
      </c>
      <c r="H1475" s="181">
        <v>0.202940695</v>
      </c>
      <c r="I1475" s="120">
        <v>0.31342599999999998</v>
      </c>
      <c r="J1475" s="28" t="s">
        <v>1649</v>
      </c>
      <c r="K1475" s="135" t="e">
        <f t="shared" ref="K1475:AB1475" si="1489">NA()</f>
        <v>#N/A</v>
      </c>
      <c r="L1475" s="135" t="e">
        <f t="shared" si="1489"/>
        <v>#N/A</v>
      </c>
      <c r="M1475" s="164" t="e">
        <f t="shared" si="1489"/>
        <v>#N/A</v>
      </c>
      <c r="N1475" s="164" t="e">
        <f t="shared" si="1489"/>
        <v>#N/A</v>
      </c>
      <c r="O1475" s="165" t="e">
        <f t="shared" si="1489"/>
        <v>#N/A</v>
      </c>
      <c r="P1475" s="135" t="e">
        <f t="shared" si="1489"/>
        <v>#N/A</v>
      </c>
      <c r="Q1475" s="164" t="e">
        <f t="shared" si="1489"/>
        <v>#N/A</v>
      </c>
      <c r="R1475" s="164" t="e">
        <f t="shared" si="1489"/>
        <v>#N/A</v>
      </c>
      <c r="S1475" s="164" t="e">
        <f t="shared" si="1489"/>
        <v>#N/A</v>
      </c>
      <c r="T1475" s="164" t="e">
        <f t="shared" si="1489"/>
        <v>#N/A</v>
      </c>
      <c r="U1475" s="164" t="e">
        <f t="shared" si="1489"/>
        <v>#N/A</v>
      </c>
      <c r="V1475" s="135" t="e">
        <f t="shared" si="1489"/>
        <v>#N/A</v>
      </c>
      <c r="W1475" s="135" t="e">
        <f t="shared" si="1489"/>
        <v>#N/A</v>
      </c>
      <c r="X1475" s="135" t="e">
        <f t="shared" si="1489"/>
        <v>#N/A</v>
      </c>
      <c r="Y1475" s="135" t="e">
        <f t="shared" si="1489"/>
        <v>#N/A</v>
      </c>
      <c r="Z1475" s="135" t="e">
        <f t="shared" si="1489"/>
        <v>#N/A</v>
      </c>
      <c r="AA1475" s="135" t="e">
        <f t="shared" si="1489"/>
        <v>#N/A</v>
      </c>
      <c r="AB1475" s="135" t="e">
        <f t="shared" si="1489"/>
        <v>#N/A</v>
      </c>
    </row>
    <row r="1476" spans="1:28" ht="15.5">
      <c r="A1476" s="29" t="s">
        <v>193</v>
      </c>
      <c r="B1476" s="30" t="str">
        <f t="shared" si="0"/>
        <v>PhilippinesTanay</v>
      </c>
      <c r="C1476" s="29" t="s">
        <v>30</v>
      </c>
      <c r="D1476" s="30" t="s">
        <v>672</v>
      </c>
      <c r="E1476" s="120">
        <v>0.25456200000000001</v>
      </c>
      <c r="F1476" s="181">
        <v>5.2770941000000002E-2</v>
      </c>
      <c r="G1476" s="181">
        <v>0.10384452199999999</v>
      </c>
      <c r="H1476" s="181">
        <v>0.201595519</v>
      </c>
      <c r="I1476" s="120">
        <v>0.30130699999999999</v>
      </c>
      <c r="J1476" s="28" t="s">
        <v>1649</v>
      </c>
      <c r="K1476" s="135" t="e">
        <f t="shared" ref="K1476:AB1476" si="1490">NA()</f>
        <v>#N/A</v>
      </c>
      <c r="L1476" s="135" t="e">
        <f t="shared" si="1490"/>
        <v>#N/A</v>
      </c>
      <c r="M1476" s="164" t="e">
        <f t="shared" si="1490"/>
        <v>#N/A</v>
      </c>
      <c r="N1476" s="164" t="e">
        <f t="shared" si="1490"/>
        <v>#N/A</v>
      </c>
      <c r="O1476" s="165" t="e">
        <f t="shared" si="1490"/>
        <v>#N/A</v>
      </c>
      <c r="P1476" s="135" t="e">
        <f t="shared" si="1490"/>
        <v>#N/A</v>
      </c>
      <c r="Q1476" s="164" t="e">
        <f t="shared" si="1490"/>
        <v>#N/A</v>
      </c>
      <c r="R1476" s="164" t="e">
        <f t="shared" si="1490"/>
        <v>#N/A</v>
      </c>
      <c r="S1476" s="164" t="e">
        <f t="shared" si="1490"/>
        <v>#N/A</v>
      </c>
      <c r="T1476" s="164" t="e">
        <f t="shared" si="1490"/>
        <v>#N/A</v>
      </c>
      <c r="U1476" s="164" t="e">
        <f t="shared" si="1490"/>
        <v>#N/A</v>
      </c>
      <c r="V1476" s="135" t="e">
        <f t="shared" si="1490"/>
        <v>#N/A</v>
      </c>
      <c r="W1476" s="135" t="e">
        <f t="shared" si="1490"/>
        <v>#N/A</v>
      </c>
      <c r="X1476" s="135" t="e">
        <f t="shared" si="1490"/>
        <v>#N/A</v>
      </c>
      <c r="Y1476" s="135" t="e">
        <f t="shared" si="1490"/>
        <v>#N/A</v>
      </c>
      <c r="Z1476" s="135" t="e">
        <f t="shared" si="1490"/>
        <v>#N/A</v>
      </c>
      <c r="AA1476" s="135" t="e">
        <f t="shared" si="1490"/>
        <v>#N/A</v>
      </c>
      <c r="AB1476" s="135" t="e">
        <f t="shared" si="1490"/>
        <v>#N/A</v>
      </c>
    </row>
    <row r="1477" spans="1:28" ht="15.5">
      <c r="A1477" s="29" t="s">
        <v>193</v>
      </c>
      <c r="B1477" s="30" t="str">
        <f t="shared" si="0"/>
        <v>PhilippinesTandubas</v>
      </c>
      <c r="C1477" s="29" t="s">
        <v>30</v>
      </c>
      <c r="D1477" s="30" t="s">
        <v>1684</v>
      </c>
      <c r="E1477" s="120">
        <v>0.250834</v>
      </c>
      <c r="F1477" s="181">
        <v>6.4715889999999998E-2</v>
      </c>
      <c r="G1477" s="181">
        <v>0.118169445</v>
      </c>
      <c r="H1477" s="181">
        <v>0.197516162</v>
      </c>
      <c r="I1477" s="120">
        <v>0.26138099999999997</v>
      </c>
      <c r="J1477" s="28" t="s">
        <v>1649</v>
      </c>
      <c r="K1477" s="135" t="e">
        <f t="shared" ref="K1477:AB1477" si="1491">NA()</f>
        <v>#N/A</v>
      </c>
      <c r="L1477" s="135" t="e">
        <f t="shared" si="1491"/>
        <v>#N/A</v>
      </c>
      <c r="M1477" s="164" t="e">
        <f t="shared" si="1491"/>
        <v>#N/A</v>
      </c>
      <c r="N1477" s="164" t="e">
        <f t="shared" si="1491"/>
        <v>#N/A</v>
      </c>
      <c r="O1477" s="165" t="e">
        <f t="shared" si="1491"/>
        <v>#N/A</v>
      </c>
      <c r="P1477" s="135" t="e">
        <f t="shared" si="1491"/>
        <v>#N/A</v>
      </c>
      <c r="Q1477" s="164" t="e">
        <f t="shared" si="1491"/>
        <v>#N/A</v>
      </c>
      <c r="R1477" s="164" t="e">
        <f t="shared" si="1491"/>
        <v>#N/A</v>
      </c>
      <c r="S1477" s="164" t="e">
        <f t="shared" si="1491"/>
        <v>#N/A</v>
      </c>
      <c r="T1477" s="164" t="e">
        <f t="shared" si="1491"/>
        <v>#N/A</v>
      </c>
      <c r="U1477" s="164" t="e">
        <f t="shared" si="1491"/>
        <v>#N/A</v>
      </c>
      <c r="V1477" s="135" t="e">
        <f t="shared" si="1491"/>
        <v>#N/A</v>
      </c>
      <c r="W1477" s="135" t="e">
        <f t="shared" si="1491"/>
        <v>#N/A</v>
      </c>
      <c r="X1477" s="135" t="e">
        <f t="shared" si="1491"/>
        <v>#N/A</v>
      </c>
      <c r="Y1477" s="135" t="e">
        <f t="shared" si="1491"/>
        <v>#N/A</v>
      </c>
      <c r="Z1477" s="135" t="e">
        <f t="shared" si="1491"/>
        <v>#N/A</v>
      </c>
      <c r="AA1477" s="135" t="e">
        <f t="shared" si="1491"/>
        <v>#N/A</v>
      </c>
      <c r="AB1477" s="135" t="e">
        <f t="shared" si="1491"/>
        <v>#N/A</v>
      </c>
    </row>
    <row r="1478" spans="1:28" ht="15.5">
      <c r="A1478" s="29" t="s">
        <v>193</v>
      </c>
      <c r="B1478" s="30" t="str">
        <f t="shared" si="0"/>
        <v>PhilippinesTangalan</v>
      </c>
      <c r="C1478" s="29" t="s">
        <v>30</v>
      </c>
      <c r="D1478" s="30" t="s">
        <v>808</v>
      </c>
      <c r="E1478" s="120">
        <v>0.23736099999999999</v>
      </c>
      <c r="F1478" s="181">
        <v>5.0009126000000001E-2</v>
      </c>
      <c r="G1478" s="181">
        <v>0.10029202399999999</v>
      </c>
      <c r="H1478" s="181">
        <v>0.19739003499999999</v>
      </c>
      <c r="I1478" s="120">
        <v>0.31871699999999997</v>
      </c>
      <c r="J1478" s="28" t="s">
        <v>1649</v>
      </c>
      <c r="K1478" s="135" t="e">
        <f t="shared" ref="K1478:AB1478" si="1492">NA()</f>
        <v>#N/A</v>
      </c>
      <c r="L1478" s="135" t="e">
        <f t="shared" si="1492"/>
        <v>#N/A</v>
      </c>
      <c r="M1478" s="164" t="e">
        <f t="shared" si="1492"/>
        <v>#N/A</v>
      </c>
      <c r="N1478" s="164" t="e">
        <f t="shared" si="1492"/>
        <v>#N/A</v>
      </c>
      <c r="O1478" s="165" t="e">
        <f t="shared" si="1492"/>
        <v>#N/A</v>
      </c>
      <c r="P1478" s="135" t="e">
        <f t="shared" si="1492"/>
        <v>#N/A</v>
      </c>
      <c r="Q1478" s="164" t="e">
        <f t="shared" si="1492"/>
        <v>#N/A</v>
      </c>
      <c r="R1478" s="164" t="e">
        <f t="shared" si="1492"/>
        <v>#N/A</v>
      </c>
      <c r="S1478" s="164" t="e">
        <f t="shared" si="1492"/>
        <v>#N/A</v>
      </c>
      <c r="T1478" s="164" t="e">
        <f t="shared" si="1492"/>
        <v>#N/A</v>
      </c>
      <c r="U1478" s="164" t="e">
        <f t="shared" si="1492"/>
        <v>#N/A</v>
      </c>
      <c r="V1478" s="135" t="e">
        <f t="shared" si="1492"/>
        <v>#N/A</v>
      </c>
      <c r="W1478" s="135" t="e">
        <f t="shared" si="1492"/>
        <v>#N/A</v>
      </c>
      <c r="X1478" s="135" t="e">
        <f t="shared" si="1492"/>
        <v>#N/A</v>
      </c>
      <c r="Y1478" s="135" t="e">
        <f t="shared" si="1492"/>
        <v>#N/A</v>
      </c>
      <c r="Z1478" s="135" t="e">
        <f t="shared" si="1492"/>
        <v>#N/A</v>
      </c>
      <c r="AA1478" s="135" t="e">
        <f t="shared" si="1492"/>
        <v>#N/A</v>
      </c>
      <c r="AB1478" s="135" t="e">
        <f t="shared" si="1492"/>
        <v>#N/A</v>
      </c>
    </row>
    <row r="1479" spans="1:28" ht="15.5">
      <c r="A1479" s="29" t="s">
        <v>193</v>
      </c>
      <c r="B1479" s="30" t="str">
        <f t="shared" si="0"/>
        <v>PhilippinesTangcal</v>
      </c>
      <c r="C1479" s="29" t="s">
        <v>30</v>
      </c>
      <c r="D1479" s="30" t="s">
        <v>1253</v>
      </c>
      <c r="E1479" s="120">
        <v>0.23443800000000001</v>
      </c>
      <c r="F1479" s="181">
        <v>7.1668533000000006E-2</v>
      </c>
      <c r="G1479" s="181">
        <v>0.126210395</v>
      </c>
      <c r="H1479" s="181">
        <v>0.18747118099999999</v>
      </c>
      <c r="I1479" s="120">
        <v>0.215862</v>
      </c>
      <c r="J1479" s="28" t="s">
        <v>1649</v>
      </c>
      <c r="K1479" s="135" t="e">
        <f t="shared" ref="K1479:AB1479" si="1493">NA()</f>
        <v>#N/A</v>
      </c>
      <c r="L1479" s="135" t="e">
        <f t="shared" si="1493"/>
        <v>#N/A</v>
      </c>
      <c r="M1479" s="164" t="e">
        <f t="shared" si="1493"/>
        <v>#N/A</v>
      </c>
      <c r="N1479" s="164" t="e">
        <f t="shared" si="1493"/>
        <v>#N/A</v>
      </c>
      <c r="O1479" s="165" t="e">
        <f t="shared" si="1493"/>
        <v>#N/A</v>
      </c>
      <c r="P1479" s="135" t="e">
        <f t="shared" si="1493"/>
        <v>#N/A</v>
      </c>
      <c r="Q1479" s="164" t="e">
        <f t="shared" si="1493"/>
        <v>#N/A</v>
      </c>
      <c r="R1479" s="164" t="e">
        <f t="shared" si="1493"/>
        <v>#N/A</v>
      </c>
      <c r="S1479" s="164" t="e">
        <f t="shared" si="1493"/>
        <v>#N/A</v>
      </c>
      <c r="T1479" s="164" t="e">
        <f t="shared" si="1493"/>
        <v>#N/A</v>
      </c>
      <c r="U1479" s="164" t="e">
        <f t="shared" si="1493"/>
        <v>#N/A</v>
      </c>
      <c r="V1479" s="135" t="e">
        <f t="shared" si="1493"/>
        <v>#N/A</v>
      </c>
      <c r="W1479" s="135" t="e">
        <f t="shared" si="1493"/>
        <v>#N/A</v>
      </c>
      <c r="X1479" s="135" t="e">
        <f t="shared" si="1493"/>
        <v>#N/A</v>
      </c>
      <c r="Y1479" s="135" t="e">
        <f t="shared" si="1493"/>
        <v>#N/A</v>
      </c>
      <c r="Z1479" s="135" t="e">
        <f t="shared" si="1493"/>
        <v>#N/A</v>
      </c>
      <c r="AA1479" s="135" t="e">
        <f t="shared" si="1493"/>
        <v>#N/A</v>
      </c>
      <c r="AB1479" s="135" t="e">
        <f t="shared" si="1493"/>
        <v>#N/A</v>
      </c>
    </row>
    <row r="1480" spans="1:28" ht="15.5">
      <c r="A1480" s="29" t="s">
        <v>193</v>
      </c>
      <c r="B1480" s="30" t="str">
        <f t="shared" si="0"/>
        <v>PhilippinesTangub City</v>
      </c>
      <c r="C1480" s="29" t="s">
        <v>30</v>
      </c>
      <c r="D1480" s="30" t="s">
        <v>1270</v>
      </c>
      <c r="E1480" s="120">
        <v>0.24462400000000001</v>
      </c>
      <c r="F1480" s="181">
        <v>5.4387328999999998E-2</v>
      </c>
      <c r="G1480" s="181">
        <v>0.107187634</v>
      </c>
      <c r="H1480" s="181">
        <v>0.19953658899999999</v>
      </c>
      <c r="I1480" s="120">
        <v>0.29566300000000001</v>
      </c>
      <c r="J1480" s="28" t="s">
        <v>1649</v>
      </c>
      <c r="K1480" s="135" t="e">
        <f t="shared" ref="K1480:AB1480" si="1494">NA()</f>
        <v>#N/A</v>
      </c>
      <c r="L1480" s="135" t="e">
        <f t="shared" si="1494"/>
        <v>#N/A</v>
      </c>
      <c r="M1480" s="164" t="e">
        <f t="shared" si="1494"/>
        <v>#N/A</v>
      </c>
      <c r="N1480" s="164" t="e">
        <f t="shared" si="1494"/>
        <v>#N/A</v>
      </c>
      <c r="O1480" s="165" t="e">
        <f t="shared" si="1494"/>
        <v>#N/A</v>
      </c>
      <c r="P1480" s="135" t="e">
        <f t="shared" si="1494"/>
        <v>#N/A</v>
      </c>
      <c r="Q1480" s="164" t="e">
        <f t="shared" si="1494"/>
        <v>#N/A</v>
      </c>
      <c r="R1480" s="164" t="e">
        <f t="shared" si="1494"/>
        <v>#N/A</v>
      </c>
      <c r="S1480" s="164" t="e">
        <f t="shared" si="1494"/>
        <v>#N/A</v>
      </c>
      <c r="T1480" s="164" t="e">
        <f t="shared" si="1494"/>
        <v>#N/A</v>
      </c>
      <c r="U1480" s="164" t="e">
        <f t="shared" si="1494"/>
        <v>#N/A</v>
      </c>
      <c r="V1480" s="135" t="e">
        <f t="shared" si="1494"/>
        <v>#N/A</v>
      </c>
      <c r="W1480" s="135" t="e">
        <f t="shared" si="1494"/>
        <v>#N/A</v>
      </c>
      <c r="X1480" s="135" t="e">
        <f t="shared" si="1494"/>
        <v>#N/A</v>
      </c>
      <c r="Y1480" s="135" t="e">
        <f t="shared" si="1494"/>
        <v>#N/A</v>
      </c>
      <c r="Z1480" s="135" t="e">
        <f t="shared" si="1494"/>
        <v>#N/A</v>
      </c>
      <c r="AA1480" s="135" t="e">
        <f t="shared" si="1494"/>
        <v>#N/A</v>
      </c>
      <c r="AB1480" s="135" t="e">
        <f t="shared" si="1494"/>
        <v>#N/A</v>
      </c>
    </row>
    <row r="1481" spans="1:28" ht="15.5">
      <c r="A1481" s="29" t="s">
        <v>193</v>
      </c>
      <c r="B1481" s="30" t="str">
        <f t="shared" si="0"/>
        <v>PhilippinesTantangan</v>
      </c>
      <c r="C1481" s="29" t="s">
        <v>30</v>
      </c>
      <c r="D1481" s="30" t="s">
        <v>1404</v>
      </c>
      <c r="E1481" s="120">
        <v>0.25013299999999999</v>
      </c>
      <c r="F1481" s="181">
        <v>4.8074921999999999E-2</v>
      </c>
      <c r="G1481" s="181">
        <v>9.3282459999999998E-2</v>
      </c>
      <c r="H1481" s="181">
        <v>0.18892357500000001</v>
      </c>
      <c r="I1481" s="120">
        <v>0.31744699999999998</v>
      </c>
      <c r="J1481" s="28" t="s">
        <v>1649</v>
      </c>
      <c r="K1481" s="135" t="e">
        <f t="shared" ref="K1481:AB1481" si="1495">NA()</f>
        <v>#N/A</v>
      </c>
      <c r="L1481" s="135" t="e">
        <f t="shared" si="1495"/>
        <v>#N/A</v>
      </c>
      <c r="M1481" s="164" t="e">
        <f t="shared" si="1495"/>
        <v>#N/A</v>
      </c>
      <c r="N1481" s="164" t="e">
        <f t="shared" si="1495"/>
        <v>#N/A</v>
      </c>
      <c r="O1481" s="165" t="e">
        <f t="shared" si="1495"/>
        <v>#N/A</v>
      </c>
      <c r="P1481" s="135" t="e">
        <f t="shared" si="1495"/>
        <v>#N/A</v>
      </c>
      <c r="Q1481" s="164" t="e">
        <f t="shared" si="1495"/>
        <v>#N/A</v>
      </c>
      <c r="R1481" s="164" t="e">
        <f t="shared" si="1495"/>
        <v>#N/A</v>
      </c>
      <c r="S1481" s="164" t="e">
        <f t="shared" si="1495"/>
        <v>#N/A</v>
      </c>
      <c r="T1481" s="164" t="e">
        <f t="shared" si="1495"/>
        <v>#N/A</v>
      </c>
      <c r="U1481" s="164" t="e">
        <f t="shared" si="1495"/>
        <v>#N/A</v>
      </c>
      <c r="V1481" s="135" t="e">
        <f t="shared" si="1495"/>
        <v>#N/A</v>
      </c>
      <c r="W1481" s="135" t="e">
        <f t="shared" si="1495"/>
        <v>#N/A</v>
      </c>
      <c r="X1481" s="135" t="e">
        <f t="shared" si="1495"/>
        <v>#N/A</v>
      </c>
      <c r="Y1481" s="135" t="e">
        <f t="shared" si="1495"/>
        <v>#N/A</v>
      </c>
      <c r="Z1481" s="135" t="e">
        <f t="shared" si="1495"/>
        <v>#N/A</v>
      </c>
      <c r="AA1481" s="135" t="e">
        <f t="shared" si="1495"/>
        <v>#N/A</v>
      </c>
      <c r="AB1481" s="135" t="e">
        <f t="shared" si="1495"/>
        <v>#N/A</v>
      </c>
    </row>
    <row r="1482" spans="1:28" ht="15.5">
      <c r="A1482" s="29" t="s">
        <v>193</v>
      </c>
      <c r="B1482" s="30" t="str">
        <f t="shared" si="0"/>
        <v>PhilippinesTanudan</v>
      </c>
      <c r="C1482" s="29" t="s">
        <v>30</v>
      </c>
      <c r="D1482" s="30" t="s">
        <v>1523</v>
      </c>
      <c r="E1482" s="120">
        <v>0.23159199999999999</v>
      </c>
      <c r="F1482" s="181">
        <v>5.3387875000000001E-2</v>
      </c>
      <c r="G1482" s="181">
        <v>0.10656597399999999</v>
      </c>
      <c r="H1482" s="181">
        <v>0.219844766</v>
      </c>
      <c r="I1482" s="120">
        <v>0.31875399999999998</v>
      </c>
      <c r="J1482" s="28" t="s">
        <v>1649</v>
      </c>
      <c r="K1482" s="135" t="e">
        <f t="shared" ref="K1482:AB1482" si="1496">NA()</f>
        <v>#N/A</v>
      </c>
      <c r="L1482" s="135" t="e">
        <f t="shared" si="1496"/>
        <v>#N/A</v>
      </c>
      <c r="M1482" s="164" t="e">
        <f t="shared" si="1496"/>
        <v>#N/A</v>
      </c>
      <c r="N1482" s="164" t="e">
        <f t="shared" si="1496"/>
        <v>#N/A</v>
      </c>
      <c r="O1482" s="165" t="e">
        <f t="shared" si="1496"/>
        <v>#N/A</v>
      </c>
      <c r="P1482" s="135" t="e">
        <f t="shared" si="1496"/>
        <v>#N/A</v>
      </c>
      <c r="Q1482" s="164" t="e">
        <f t="shared" si="1496"/>
        <v>#N/A</v>
      </c>
      <c r="R1482" s="164" t="e">
        <f t="shared" si="1496"/>
        <v>#N/A</v>
      </c>
      <c r="S1482" s="164" t="e">
        <f t="shared" si="1496"/>
        <v>#N/A</v>
      </c>
      <c r="T1482" s="164" t="e">
        <f t="shared" si="1496"/>
        <v>#N/A</v>
      </c>
      <c r="U1482" s="164" t="e">
        <f t="shared" si="1496"/>
        <v>#N/A</v>
      </c>
      <c r="V1482" s="135" t="e">
        <f t="shared" si="1496"/>
        <v>#N/A</v>
      </c>
      <c r="W1482" s="135" t="e">
        <f t="shared" si="1496"/>
        <v>#N/A</v>
      </c>
      <c r="X1482" s="135" t="e">
        <f t="shared" si="1496"/>
        <v>#N/A</v>
      </c>
      <c r="Y1482" s="135" t="e">
        <f t="shared" si="1496"/>
        <v>#N/A</v>
      </c>
      <c r="Z1482" s="135" t="e">
        <f t="shared" si="1496"/>
        <v>#N/A</v>
      </c>
      <c r="AA1482" s="135" t="e">
        <f t="shared" si="1496"/>
        <v>#N/A</v>
      </c>
      <c r="AB1482" s="135" t="e">
        <f t="shared" si="1496"/>
        <v>#N/A</v>
      </c>
    </row>
    <row r="1483" spans="1:28" ht="15.5">
      <c r="A1483" s="29" t="s">
        <v>193</v>
      </c>
      <c r="B1483" s="30" t="str">
        <f t="shared" si="0"/>
        <v>PhilippinesTanza</v>
      </c>
      <c r="C1483" s="29" t="s">
        <v>30</v>
      </c>
      <c r="D1483" s="30" t="s">
        <v>592</v>
      </c>
      <c r="E1483" s="120">
        <v>0.284723</v>
      </c>
      <c r="F1483" s="181">
        <v>4.8167896000000002E-2</v>
      </c>
      <c r="G1483" s="181">
        <v>9.4757458000000003E-2</v>
      </c>
      <c r="H1483" s="181">
        <v>0.191018091</v>
      </c>
      <c r="I1483" s="120">
        <v>0.31479099999999999</v>
      </c>
      <c r="J1483" s="28" t="s">
        <v>1649</v>
      </c>
      <c r="K1483" s="135" t="e">
        <f t="shared" ref="K1483:AB1483" si="1497">NA()</f>
        <v>#N/A</v>
      </c>
      <c r="L1483" s="135" t="e">
        <f t="shared" si="1497"/>
        <v>#N/A</v>
      </c>
      <c r="M1483" s="164" t="e">
        <f t="shared" si="1497"/>
        <v>#N/A</v>
      </c>
      <c r="N1483" s="164" t="e">
        <f t="shared" si="1497"/>
        <v>#N/A</v>
      </c>
      <c r="O1483" s="165" t="e">
        <f t="shared" si="1497"/>
        <v>#N/A</v>
      </c>
      <c r="P1483" s="135" t="e">
        <f t="shared" si="1497"/>
        <v>#N/A</v>
      </c>
      <c r="Q1483" s="164" t="e">
        <f t="shared" si="1497"/>
        <v>#N/A</v>
      </c>
      <c r="R1483" s="164" t="e">
        <f t="shared" si="1497"/>
        <v>#N/A</v>
      </c>
      <c r="S1483" s="164" t="e">
        <f t="shared" si="1497"/>
        <v>#N/A</v>
      </c>
      <c r="T1483" s="164" t="e">
        <f t="shared" si="1497"/>
        <v>#N/A</v>
      </c>
      <c r="U1483" s="164" t="e">
        <f t="shared" si="1497"/>
        <v>#N/A</v>
      </c>
      <c r="V1483" s="135" t="e">
        <f t="shared" si="1497"/>
        <v>#N/A</v>
      </c>
      <c r="W1483" s="135" t="e">
        <f t="shared" si="1497"/>
        <v>#N/A</v>
      </c>
      <c r="X1483" s="135" t="e">
        <f t="shared" si="1497"/>
        <v>#N/A</v>
      </c>
      <c r="Y1483" s="135" t="e">
        <f t="shared" si="1497"/>
        <v>#N/A</v>
      </c>
      <c r="Z1483" s="135" t="e">
        <f t="shared" si="1497"/>
        <v>#N/A</v>
      </c>
      <c r="AA1483" s="135" t="e">
        <f t="shared" si="1497"/>
        <v>#N/A</v>
      </c>
      <c r="AB1483" s="135" t="e">
        <f t="shared" si="1497"/>
        <v>#N/A</v>
      </c>
    </row>
    <row r="1484" spans="1:28" ht="15.5">
      <c r="A1484" s="29" t="s">
        <v>193</v>
      </c>
      <c r="B1484" s="30" t="str">
        <f t="shared" si="0"/>
        <v>PhilippinesTapaz</v>
      </c>
      <c r="C1484" s="29" t="s">
        <v>30</v>
      </c>
      <c r="D1484" s="30" t="s">
        <v>845</v>
      </c>
      <c r="E1484" s="120">
        <v>0.24876699999999999</v>
      </c>
      <c r="F1484" s="181">
        <v>5.0123750000000002E-2</v>
      </c>
      <c r="G1484" s="181">
        <v>0.101046518</v>
      </c>
      <c r="H1484" s="181">
        <v>0.205386549</v>
      </c>
      <c r="I1484" s="120">
        <v>0.31728800000000001</v>
      </c>
      <c r="J1484" s="28" t="s">
        <v>1649</v>
      </c>
      <c r="K1484" s="135" t="e">
        <f t="shared" ref="K1484:AB1484" si="1498">NA()</f>
        <v>#N/A</v>
      </c>
      <c r="L1484" s="135" t="e">
        <f t="shared" si="1498"/>
        <v>#N/A</v>
      </c>
      <c r="M1484" s="164" t="e">
        <f t="shared" si="1498"/>
        <v>#N/A</v>
      </c>
      <c r="N1484" s="164" t="e">
        <f t="shared" si="1498"/>
        <v>#N/A</v>
      </c>
      <c r="O1484" s="165" t="e">
        <f t="shared" si="1498"/>
        <v>#N/A</v>
      </c>
      <c r="P1484" s="135" t="e">
        <f t="shared" si="1498"/>
        <v>#N/A</v>
      </c>
      <c r="Q1484" s="164" t="e">
        <f t="shared" si="1498"/>
        <v>#N/A</v>
      </c>
      <c r="R1484" s="164" t="e">
        <f t="shared" si="1498"/>
        <v>#N/A</v>
      </c>
      <c r="S1484" s="164" t="e">
        <f t="shared" si="1498"/>
        <v>#N/A</v>
      </c>
      <c r="T1484" s="164" t="e">
        <f t="shared" si="1498"/>
        <v>#N/A</v>
      </c>
      <c r="U1484" s="164" t="e">
        <f t="shared" si="1498"/>
        <v>#N/A</v>
      </c>
      <c r="V1484" s="135" t="e">
        <f t="shared" si="1498"/>
        <v>#N/A</v>
      </c>
      <c r="W1484" s="135" t="e">
        <f t="shared" si="1498"/>
        <v>#N/A</v>
      </c>
      <c r="X1484" s="135" t="e">
        <f t="shared" si="1498"/>
        <v>#N/A</v>
      </c>
      <c r="Y1484" s="135" t="e">
        <f t="shared" si="1498"/>
        <v>#N/A</v>
      </c>
      <c r="Z1484" s="135" t="e">
        <f t="shared" si="1498"/>
        <v>#N/A</v>
      </c>
      <c r="AA1484" s="135" t="e">
        <f t="shared" si="1498"/>
        <v>#N/A</v>
      </c>
      <c r="AB1484" s="135" t="e">
        <f t="shared" si="1498"/>
        <v>#N/A</v>
      </c>
    </row>
    <row r="1485" spans="1:28" ht="15.5">
      <c r="A1485" s="29" t="s">
        <v>193</v>
      </c>
      <c r="B1485" s="30" t="str">
        <f t="shared" si="0"/>
        <v>PhilippinesTapul</v>
      </c>
      <c r="C1485" s="29" t="s">
        <v>30</v>
      </c>
      <c r="D1485" s="30" t="s">
        <v>1666</v>
      </c>
      <c r="E1485" s="120">
        <v>0.25674599999999997</v>
      </c>
      <c r="F1485" s="181">
        <v>7.0835852000000005E-2</v>
      </c>
      <c r="G1485" s="181">
        <v>0.121778315</v>
      </c>
      <c r="H1485" s="181">
        <v>0.17167664999999999</v>
      </c>
      <c r="I1485" s="120">
        <v>0.23547799999999999</v>
      </c>
      <c r="J1485" s="28" t="s">
        <v>1649</v>
      </c>
      <c r="K1485" s="135" t="e">
        <f t="shared" ref="K1485:AB1485" si="1499">NA()</f>
        <v>#N/A</v>
      </c>
      <c r="L1485" s="135" t="e">
        <f t="shared" si="1499"/>
        <v>#N/A</v>
      </c>
      <c r="M1485" s="164" t="e">
        <f t="shared" si="1499"/>
        <v>#N/A</v>
      </c>
      <c r="N1485" s="164" t="e">
        <f t="shared" si="1499"/>
        <v>#N/A</v>
      </c>
      <c r="O1485" s="165" t="e">
        <f t="shared" si="1499"/>
        <v>#N/A</v>
      </c>
      <c r="P1485" s="135" t="e">
        <f t="shared" si="1499"/>
        <v>#N/A</v>
      </c>
      <c r="Q1485" s="164" t="e">
        <f t="shared" si="1499"/>
        <v>#N/A</v>
      </c>
      <c r="R1485" s="164" t="e">
        <f t="shared" si="1499"/>
        <v>#N/A</v>
      </c>
      <c r="S1485" s="164" t="e">
        <f t="shared" si="1499"/>
        <v>#N/A</v>
      </c>
      <c r="T1485" s="164" t="e">
        <f t="shared" si="1499"/>
        <v>#N/A</v>
      </c>
      <c r="U1485" s="164" t="e">
        <f t="shared" si="1499"/>
        <v>#N/A</v>
      </c>
      <c r="V1485" s="135" t="e">
        <f t="shared" si="1499"/>
        <v>#N/A</v>
      </c>
      <c r="W1485" s="135" t="e">
        <f t="shared" si="1499"/>
        <v>#N/A</v>
      </c>
      <c r="X1485" s="135" t="e">
        <f t="shared" si="1499"/>
        <v>#N/A</v>
      </c>
      <c r="Y1485" s="135" t="e">
        <f t="shared" si="1499"/>
        <v>#N/A</v>
      </c>
      <c r="Z1485" s="135" t="e">
        <f t="shared" si="1499"/>
        <v>#N/A</v>
      </c>
      <c r="AA1485" s="135" t="e">
        <f t="shared" si="1499"/>
        <v>#N/A</v>
      </c>
      <c r="AB1485" s="135" t="e">
        <f t="shared" si="1499"/>
        <v>#N/A</v>
      </c>
    </row>
    <row r="1486" spans="1:28" ht="15.5">
      <c r="A1486" s="29" t="s">
        <v>193</v>
      </c>
      <c r="B1486" s="30" t="str">
        <f t="shared" si="0"/>
        <v>PhilippinesTaraka</v>
      </c>
      <c r="C1486" s="29" t="s">
        <v>30</v>
      </c>
      <c r="D1486" s="30" t="s">
        <v>1593</v>
      </c>
      <c r="E1486" s="120">
        <v>0.26751000000000003</v>
      </c>
      <c r="F1486" s="181">
        <v>7.3676196999999999E-2</v>
      </c>
      <c r="G1486" s="181">
        <v>0.13462189099999999</v>
      </c>
      <c r="H1486" s="181">
        <v>0.20838267599999999</v>
      </c>
      <c r="I1486" s="120">
        <v>0.23016400000000001</v>
      </c>
      <c r="J1486" s="28" t="s">
        <v>1649</v>
      </c>
      <c r="K1486" s="135" t="e">
        <f t="shared" ref="K1486:AB1486" si="1500">NA()</f>
        <v>#N/A</v>
      </c>
      <c r="L1486" s="135" t="e">
        <f t="shared" si="1500"/>
        <v>#N/A</v>
      </c>
      <c r="M1486" s="164" t="e">
        <f t="shared" si="1500"/>
        <v>#N/A</v>
      </c>
      <c r="N1486" s="164" t="e">
        <f t="shared" si="1500"/>
        <v>#N/A</v>
      </c>
      <c r="O1486" s="165" t="e">
        <f t="shared" si="1500"/>
        <v>#N/A</v>
      </c>
      <c r="P1486" s="135" t="e">
        <f t="shared" si="1500"/>
        <v>#N/A</v>
      </c>
      <c r="Q1486" s="164" t="e">
        <f t="shared" si="1500"/>
        <v>#N/A</v>
      </c>
      <c r="R1486" s="164" t="e">
        <f t="shared" si="1500"/>
        <v>#N/A</v>
      </c>
      <c r="S1486" s="164" t="e">
        <f t="shared" si="1500"/>
        <v>#N/A</v>
      </c>
      <c r="T1486" s="164" t="e">
        <f t="shared" si="1500"/>
        <v>#N/A</v>
      </c>
      <c r="U1486" s="164" t="e">
        <f t="shared" si="1500"/>
        <v>#N/A</v>
      </c>
      <c r="V1486" s="135" t="e">
        <f t="shared" si="1500"/>
        <v>#N/A</v>
      </c>
      <c r="W1486" s="135" t="e">
        <f t="shared" si="1500"/>
        <v>#N/A</v>
      </c>
      <c r="X1486" s="135" t="e">
        <f t="shared" si="1500"/>
        <v>#N/A</v>
      </c>
      <c r="Y1486" s="135" t="e">
        <f t="shared" si="1500"/>
        <v>#N/A</v>
      </c>
      <c r="Z1486" s="135" t="e">
        <f t="shared" si="1500"/>
        <v>#N/A</v>
      </c>
      <c r="AA1486" s="135" t="e">
        <f t="shared" si="1500"/>
        <v>#N/A</v>
      </c>
      <c r="AB1486" s="135" t="e">
        <f t="shared" si="1500"/>
        <v>#N/A</v>
      </c>
    </row>
    <row r="1487" spans="1:28" ht="15.5">
      <c r="A1487" s="29" t="s">
        <v>193</v>
      </c>
      <c r="B1487" s="30" t="str">
        <f t="shared" si="0"/>
        <v>PhilippinesTarangnan</v>
      </c>
      <c r="C1487" s="29" t="s">
        <v>30</v>
      </c>
      <c r="D1487" s="30" t="s">
        <v>1097</v>
      </c>
      <c r="E1487" s="120">
        <v>0.226552</v>
      </c>
      <c r="F1487" s="181">
        <v>5.9899168000000003E-2</v>
      </c>
      <c r="G1487" s="181">
        <v>0.110715429</v>
      </c>
      <c r="H1487" s="181">
        <v>0.200984315</v>
      </c>
      <c r="I1487" s="120">
        <v>0.29497400000000001</v>
      </c>
      <c r="J1487" s="28" t="s">
        <v>1649</v>
      </c>
      <c r="K1487" s="135" t="e">
        <f t="shared" ref="K1487:AB1487" si="1501">NA()</f>
        <v>#N/A</v>
      </c>
      <c r="L1487" s="135" t="e">
        <f t="shared" si="1501"/>
        <v>#N/A</v>
      </c>
      <c r="M1487" s="164" t="e">
        <f t="shared" si="1501"/>
        <v>#N/A</v>
      </c>
      <c r="N1487" s="164" t="e">
        <f t="shared" si="1501"/>
        <v>#N/A</v>
      </c>
      <c r="O1487" s="165" t="e">
        <f t="shared" si="1501"/>
        <v>#N/A</v>
      </c>
      <c r="P1487" s="135" t="e">
        <f t="shared" si="1501"/>
        <v>#N/A</v>
      </c>
      <c r="Q1487" s="164" t="e">
        <f t="shared" si="1501"/>
        <v>#N/A</v>
      </c>
      <c r="R1487" s="164" t="e">
        <f t="shared" si="1501"/>
        <v>#N/A</v>
      </c>
      <c r="S1487" s="164" t="e">
        <f t="shared" si="1501"/>
        <v>#N/A</v>
      </c>
      <c r="T1487" s="164" t="e">
        <f t="shared" si="1501"/>
        <v>#N/A</v>
      </c>
      <c r="U1487" s="164" t="e">
        <f t="shared" si="1501"/>
        <v>#N/A</v>
      </c>
      <c r="V1487" s="135" t="e">
        <f t="shared" si="1501"/>
        <v>#N/A</v>
      </c>
      <c r="W1487" s="135" t="e">
        <f t="shared" si="1501"/>
        <v>#N/A</v>
      </c>
      <c r="X1487" s="135" t="e">
        <f t="shared" si="1501"/>
        <v>#N/A</v>
      </c>
      <c r="Y1487" s="135" t="e">
        <f t="shared" si="1501"/>
        <v>#N/A</v>
      </c>
      <c r="Z1487" s="135" t="e">
        <f t="shared" si="1501"/>
        <v>#N/A</v>
      </c>
      <c r="AA1487" s="135" t="e">
        <f t="shared" si="1501"/>
        <v>#N/A</v>
      </c>
      <c r="AB1487" s="135" t="e">
        <f t="shared" si="1501"/>
        <v>#N/A</v>
      </c>
    </row>
    <row r="1488" spans="1:28" ht="15.5">
      <c r="A1488" s="29" t="s">
        <v>193</v>
      </c>
      <c r="B1488" s="30" t="str">
        <f t="shared" si="0"/>
        <v>PhilippinesTarragona</v>
      </c>
      <c r="C1488" s="29" t="s">
        <v>30</v>
      </c>
      <c r="D1488" s="30" t="s">
        <v>1360</v>
      </c>
      <c r="E1488" s="120">
        <v>0.231687</v>
      </c>
      <c r="F1488" s="181">
        <v>6.0743564999999999E-2</v>
      </c>
      <c r="G1488" s="181">
        <v>0.112678742</v>
      </c>
      <c r="H1488" s="181">
        <v>0.19904671099999999</v>
      </c>
      <c r="I1488" s="120">
        <v>0.30467100000000003</v>
      </c>
      <c r="J1488" s="28" t="s">
        <v>1649</v>
      </c>
      <c r="K1488" s="135" t="e">
        <f t="shared" ref="K1488:AB1488" si="1502">NA()</f>
        <v>#N/A</v>
      </c>
      <c r="L1488" s="135" t="e">
        <f t="shared" si="1502"/>
        <v>#N/A</v>
      </c>
      <c r="M1488" s="164" t="e">
        <f t="shared" si="1502"/>
        <v>#N/A</v>
      </c>
      <c r="N1488" s="164" t="e">
        <f t="shared" si="1502"/>
        <v>#N/A</v>
      </c>
      <c r="O1488" s="165" t="e">
        <f t="shared" si="1502"/>
        <v>#N/A</v>
      </c>
      <c r="P1488" s="135" t="e">
        <f t="shared" si="1502"/>
        <v>#N/A</v>
      </c>
      <c r="Q1488" s="164" t="e">
        <f t="shared" si="1502"/>
        <v>#N/A</v>
      </c>
      <c r="R1488" s="164" t="e">
        <f t="shared" si="1502"/>
        <v>#N/A</v>
      </c>
      <c r="S1488" s="164" t="e">
        <f t="shared" si="1502"/>
        <v>#N/A</v>
      </c>
      <c r="T1488" s="164" t="e">
        <f t="shared" si="1502"/>
        <v>#N/A</v>
      </c>
      <c r="U1488" s="164" t="e">
        <f t="shared" si="1502"/>
        <v>#N/A</v>
      </c>
      <c r="V1488" s="135" t="e">
        <f t="shared" si="1502"/>
        <v>#N/A</v>
      </c>
      <c r="W1488" s="135" t="e">
        <f t="shared" si="1502"/>
        <v>#N/A</v>
      </c>
      <c r="X1488" s="135" t="e">
        <f t="shared" si="1502"/>
        <v>#N/A</v>
      </c>
      <c r="Y1488" s="135" t="e">
        <f t="shared" si="1502"/>
        <v>#N/A</v>
      </c>
      <c r="Z1488" s="135" t="e">
        <f t="shared" si="1502"/>
        <v>#N/A</v>
      </c>
      <c r="AA1488" s="135" t="e">
        <f t="shared" si="1502"/>
        <v>#N/A</v>
      </c>
      <c r="AB1488" s="135" t="e">
        <f t="shared" si="1502"/>
        <v>#N/A</v>
      </c>
    </row>
    <row r="1489" spans="1:28" ht="15.5">
      <c r="A1489" s="29" t="s">
        <v>193</v>
      </c>
      <c r="B1489" s="30" t="str">
        <f t="shared" si="0"/>
        <v>PhilippinesTayasan</v>
      </c>
      <c r="C1489" s="29" t="s">
        <v>30</v>
      </c>
      <c r="D1489" s="30" t="s">
        <v>1873</v>
      </c>
      <c r="E1489" s="120">
        <v>0.22108800000000001</v>
      </c>
      <c r="F1489" s="181">
        <v>5.6498448999999999E-2</v>
      </c>
      <c r="G1489" s="181">
        <v>9.9154215000000004E-2</v>
      </c>
      <c r="H1489" s="181">
        <v>0.173132224</v>
      </c>
      <c r="I1489" s="120">
        <v>0.30363699999999999</v>
      </c>
      <c r="J1489" s="28" t="s">
        <v>1649</v>
      </c>
      <c r="K1489" s="135" t="e">
        <f t="shared" ref="K1489:AB1489" si="1503">NA()</f>
        <v>#N/A</v>
      </c>
      <c r="L1489" s="135" t="e">
        <f t="shared" si="1503"/>
        <v>#N/A</v>
      </c>
      <c r="M1489" s="164" t="e">
        <f t="shared" si="1503"/>
        <v>#N/A</v>
      </c>
      <c r="N1489" s="164" t="e">
        <f t="shared" si="1503"/>
        <v>#N/A</v>
      </c>
      <c r="O1489" s="165" t="e">
        <f t="shared" si="1503"/>
        <v>#N/A</v>
      </c>
      <c r="P1489" s="135" t="e">
        <f t="shared" si="1503"/>
        <v>#N/A</v>
      </c>
      <c r="Q1489" s="164" t="e">
        <f t="shared" si="1503"/>
        <v>#N/A</v>
      </c>
      <c r="R1489" s="164" t="e">
        <f t="shared" si="1503"/>
        <v>#N/A</v>
      </c>
      <c r="S1489" s="164" t="e">
        <f t="shared" si="1503"/>
        <v>#N/A</v>
      </c>
      <c r="T1489" s="164" t="e">
        <f t="shared" si="1503"/>
        <v>#N/A</v>
      </c>
      <c r="U1489" s="164" t="e">
        <f t="shared" si="1503"/>
        <v>#N/A</v>
      </c>
      <c r="V1489" s="135" t="e">
        <f t="shared" si="1503"/>
        <v>#N/A</v>
      </c>
      <c r="W1489" s="135" t="e">
        <f t="shared" si="1503"/>
        <v>#N/A</v>
      </c>
      <c r="X1489" s="135" t="e">
        <f t="shared" si="1503"/>
        <v>#N/A</v>
      </c>
      <c r="Y1489" s="135" t="e">
        <f t="shared" si="1503"/>
        <v>#N/A</v>
      </c>
      <c r="Z1489" s="135" t="e">
        <f t="shared" si="1503"/>
        <v>#N/A</v>
      </c>
      <c r="AA1489" s="135" t="e">
        <f t="shared" si="1503"/>
        <v>#N/A</v>
      </c>
      <c r="AB1489" s="135" t="e">
        <f t="shared" si="1503"/>
        <v>#N/A</v>
      </c>
    </row>
    <row r="1490" spans="1:28" ht="15.5">
      <c r="A1490" s="29" t="s">
        <v>193</v>
      </c>
      <c r="B1490" s="30" t="str">
        <f t="shared" si="0"/>
        <v>PhilippinesTaysan</v>
      </c>
      <c r="C1490" s="29" t="s">
        <v>30</v>
      </c>
      <c r="D1490" s="30" t="s">
        <v>567</v>
      </c>
      <c r="E1490" s="120">
        <v>0.253585</v>
      </c>
      <c r="F1490" s="181">
        <v>5.080643E-2</v>
      </c>
      <c r="G1490" s="181">
        <v>9.9744784000000003E-2</v>
      </c>
      <c r="H1490" s="181">
        <v>0.19506932900000001</v>
      </c>
      <c r="I1490" s="120">
        <v>0.31812600000000002</v>
      </c>
      <c r="J1490" s="28" t="s">
        <v>1649</v>
      </c>
      <c r="K1490" s="135" t="e">
        <f t="shared" ref="K1490:AB1490" si="1504">NA()</f>
        <v>#N/A</v>
      </c>
      <c r="L1490" s="135" t="e">
        <f t="shared" si="1504"/>
        <v>#N/A</v>
      </c>
      <c r="M1490" s="164" t="e">
        <f t="shared" si="1504"/>
        <v>#N/A</v>
      </c>
      <c r="N1490" s="164" t="e">
        <f t="shared" si="1504"/>
        <v>#N/A</v>
      </c>
      <c r="O1490" s="165" t="e">
        <f t="shared" si="1504"/>
        <v>#N/A</v>
      </c>
      <c r="P1490" s="135" t="e">
        <f t="shared" si="1504"/>
        <v>#N/A</v>
      </c>
      <c r="Q1490" s="164" t="e">
        <f t="shared" si="1504"/>
        <v>#N/A</v>
      </c>
      <c r="R1490" s="164" t="e">
        <f t="shared" si="1504"/>
        <v>#N/A</v>
      </c>
      <c r="S1490" s="164" t="e">
        <f t="shared" si="1504"/>
        <v>#N/A</v>
      </c>
      <c r="T1490" s="164" t="e">
        <f t="shared" si="1504"/>
        <v>#N/A</v>
      </c>
      <c r="U1490" s="164" t="e">
        <f t="shared" si="1504"/>
        <v>#N/A</v>
      </c>
      <c r="V1490" s="135" t="e">
        <f t="shared" si="1504"/>
        <v>#N/A</v>
      </c>
      <c r="W1490" s="135" t="e">
        <f t="shared" si="1504"/>
        <v>#N/A</v>
      </c>
      <c r="X1490" s="135" t="e">
        <f t="shared" si="1504"/>
        <v>#N/A</v>
      </c>
      <c r="Y1490" s="135" t="e">
        <f t="shared" si="1504"/>
        <v>#N/A</v>
      </c>
      <c r="Z1490" s="135" t="e">
        <f t="shared" si="1504"/>
        <v>#N/A</v>
      </c>
      <c r="AA1490" s="135" t="e">
        <f t="shared" si="1504"/>
        <v>#N/A</v>
      </c>
      <c r="AB1490" s="135" t="e">
        <f t="shared" si="1504"/>
        <v>#N/A</v>
      </c>
    </row>
    <row r="1491" spans="1:28" ht="15.5">
      <c r="A1491" s="29" t="s">
        <v>193</v>
      </c>
      <c r="B1491" s="30" t="str">
        <f t="shared" si="0"/>
        <v>PhilippinesTaytay</v>
      </c>
      <c r="C1491" s="29" t="s">
        <v>30</v>
      </c>
      <c r="D1491" s="30" t="s">
        <v>673</v>
      </c>
      <c r="E1491" s="120">
        <v>0.26764700000000002</v>
      </c>
      <c r="F1491" s="181">
        <v>5.0112994000000001E-2</v>
      </c>
      <c r="G1491" s="181">
        <v>0.100007863</v>
      </c>
      <c r="H1491" s="181">
        <v>0.19738807799999999</v>
      </c>
      <c r="I1491" s="120">
        <v>0.308832</v>
      </c>
      <c r="J1491" s="28" t="s">
        <v>1649</v>
      </c>
      <c r="K1491" s="135" t="e">
        <f t="shared" ref="K1491:AB1491" si="1505">NA()</f>
        <v>#N/A</v>
      </c>
      <c r="L1491" s="135" t="e">
        <f t="shared" si="1505"/>
        <v>#N/A</v>
      </c>
      <c r="M1491" s="164" t="e">
        <f t="shared" si="1505"/>
        <v>#N/A</v>
      </c>
      <c r="N1491" s="164" t="e">
        <f t="shared" si="1505"/>
        <v>#N/A</v>
      </c>
      <c r="O1491" s="165" t="e">
        <f t="shared" si="1505"/>
        <v>#N/A</v>
      </c>
      <c r="P1491" s="135" t="e">
        <f t="shared" si="1505"/>
        <v>#N/A</v>
      </c>
      <c r="Q1491" s="164" t="e">
        <f t="shared" si="1505"/>
        <v>#N/A</v>
      </c>
      <c r="R1491" s="164" t="e">
        <f t="shared" si="1505"/>
        <v>#N/A</v>
      </c>
      <c r="S1491" s="164" t="e">
        <f t="shared" si="1505"/>
        <v>#N/A</v>
      </c>
      <c r="T1491" s="164" t="e">
        <f t="shared" si="1505"/>
        <v>#N/A</v>
      </c>
      <c r="U1491" s="164" t="e">
        <f t="shared" si="1505"/>
        <v>#N/A</v>
      </c>
      <c r="V1491" s="135" t="e">
        <f t="shared" si="1505"/>
        <v>#N/A</v>
      </c>
      <c r="W1491" s="135" t="e">
        <f t="shared" si="1505"/>
        <v>#N/A</v>
      </c>
      <c r="X1491" s="135" t="e">
        <f t="shared" si="1505"/>
        <v>#N/A</v>
      </c>
      <c r="Y1491" s="135" t="e">
        <f t="shared" si="1505"/>
        <v>#N/A</v>
      </c>
      <c r="Z1491" s="135" t="e">
        <f t="shared" si="1505"/>
        <v>#N/A</v>
      </c>
      <c r="AA1491" s="135" t="e">
        <f t="shared" si="1505"/>
        <v>#N/A</v>
      </c>
      <c r="AB1491" s="135" t="e">
        <f t="shared" si="1505"/>
        <v>#N/A</v>
      </c>
    </row>
    <row r="1492" spans="1:28" ht="15.5">
      <c r="A1492" s="29" t="s">
        <v>193</v>
      </c>
      <c r="B1492" s="30" t="str">
        <f t="shared" si="0"/>
        <v>PhilippinesTayug</v>
      </c>
      <c r="C1492" s="29" t="s">
        <v>30</v>
      </c>
      <c r="D1492" s="30" t="s">
        <v>317</v>
      </c>
      <c r="E1492" s="120">
        <v>0.246611</v>
      </c>
      <c r="F1492" s="181">
        <v>4.7602494000000002E-2</v>
      </c>
      <c r="G1492" s="181">
        <v>9.1195624000000003E-2</v>
      </c>
      <c r="H1492" s="181">
        <v>0.17847458799999999</v>
      </c>
      <c r="I1492" s="120">
        <v>0.31887199999999999</v>
      </c>
      <c r="J1492" s="28" t="s">
        <v>1649</v>
      </c>
      <c r="K1492" s="135" t="e">
        <f t="shared" ref="K1492:AB1492" si="1506">NA()</f>
        <v>#N/A</v>
      </c>
      <c r="L1492" s="135" t="e">
        <f t="shared" si="1506"/>
        <v>#N/A</v>
      </c>
      <c r="M1492" s="164" t="e">
        <f t="shared" si="1506"/>
        <v>#N/A</v>
      </c>
      <c r="N1492" s="164" t="e">
        <f t="shared" si="1506"/>
        <v>#N/A</v>
      </c>
      <c r="O1492" s="165" t="e">
        <f t="shared" si="1506"/>
        <v>#N/A</v>
      </c>
      <c r="P1492" s="135" t="e">
        <f t="shared" si="1506"/>
        <v>#N/A</v>
      </c>
      <c r="Q1492" s="164" t="e">
        <f t="shared" si="1506"/>
        <v>#N/A</v>
      </c>
      <c r="R1492" s="164" t="e">
        <f t="shared" si="1506"/>
        <v>#N/A</v>
      </c>
      <c r="S1492" s="164" t="e">
        <f t="shared" si="1506"/>
        <v>#N/A</v>
      </c>
      <c r="T1492" s="164" t="e">
        <f t="shared" si="1506"/>
        <v>#N/A</v>
      </c>
      <c r="U1492" s="164" t="e">
        <f t="shared" si="1506"/>
        <v>#N/A</v>
      </c>
      <c r="V1492" s="135" t="e">
        <f t="shared" si="1506"/>
        <v>#N/A</v>
      </c>
      <c r="W1492" s="135" t="e">
        <f t="shared" si="1506"/>
        <v>#N/A</v>
      </c>
      <c r="X1492" s="135" t="e">
        <f t="shared" si="1506"/>
        <v>#N/A</v>
      </c>
      <c r="Y1492" s="135" t="e">
        <f t="shared" si="1506"/>
        <v>#N/A</v>
      </c>
      <c r="Z1492" s="135" t="e">
        <f t="shared" si="1506"/>
        <v>#N/A</v>
      </c>
      <c r="AA1492" s="135" t="e">
        <f t="shared" si="1506"/>
        <v>#N/A</v>
      </c>
      <c r="AB1492" s="135" t="e">
        <f t="shared" si="1506"/>
        <v>#N/A</v>
      </c>
    </row>
    <row r="1493" spans="1:28" ht="15.5">
      <c r="A1493" s="29" t="s">
        <v>193</v>
      </c>
      <c r="B1493" s="30" t="str">
        <f t="shared" si="0"/>
        <v>PhilippinesTayum</v>
      </c>
      <c r="C1493" s="29" t="s">
        <v>30</v>
      </c>
      <c r="D1493" s="30" t="s">
        <v>1482</v>
      </c>
      <c r="E1493" s="120">
        <v>0.242759</v>
      </c>
      <c r="F1493" s="181">
        <v>5.2187737999999997E-2</v>
      </c>
      <c r="G1493" s="181">
        <v>9.5113015999999995E-2</v>
      </c>
      <c r="H1493" s="181">
        <v>0.17398216599999999</v>
      </c>
      <c r="I1493" s="120">
        <v>0.31533800000000001</v>
      </c>
      <c r="J1493" s="28" t="s">
        <v>1649</v>
      </c>
      <c r="K1493" s="135" t="e">
        <f t="shared" ref="K1493:AB1493" si="1507">NA()</f>
        <v>#N/A</v>
      </c>
      <c r="L1493" s="135" t="e">
        <f t="shared" si="1507"/>
        <v>#N/A</v>
      </c>
      <c r="M1493" s="164" t="e">
        <f t="shared" si="1507"/>
        <v>#N/A</v>
      </c>
      <c r="N1493" s="164" t="e">
        <f t="shared" si="1507"/>
        <v>#N/A</v>
      </c>
      <c r="O1493" s="165" t="e">
        <f t="shared" si="1507"/>
        <v>#N/A</v>
      </c>
      <c r="P1493" s="135" t="e">
        <f t="shared" si="1507"/>
        <v>#N/A</v>
      </c>
      <c r="Q1493" s="164" t="e">
        <f t="shared" si="1507"/>
        <v>#N/A</v>
      </c>
      <c r="R1493" s="164" t="e">
        <f t="shared" si="1507"/>
        <v>#N/A</v>
      </c>
      <c r="S1493" s="164" t="e">
        <f t="shared" si="1507"/>
        <v>#N/A</v>
      </c>
      <c r="T1493" s="164" t="e">
        <f t="shared" si="1507"/>
        <v>#N/A</v>
      </c>
      <c r="U1493" s="164" t="e">
        <f t="shared" si="1507"/>
        <v>#N/A</v>
      </c>
      <c r="V1493" s="135" t="e">
        <f t="shared" si="1507"/>
        <v>#N/A</v>
      </c>
      <c r="W1493" s="135" t="e">
        <f t="shared" si="1507"/>
        <v>#N/A</v>
      </c>
      <c r="X1493" s="135" t="e">
        <f t="shared" si="1507"/>
        <v>#N/A</v>
      </c>
      <c r="Y1493" s="135" t="e">
        <f t="shared" si="1507"/>
        <v>#N/A</v>
      </c>
      <c r="Z1493" s="135" t="e">
        <f t="shared" si="1507"/>
        <v>#N/A</v>
      </c>
      <c r="AA1493" s="135" t="e">
        <f t="shared" si="1507"/>
        <v>#N/A</v>
      </c>
      <c r="AB1493" s="135" t="e">
        <f t="shared" si="1507"/>
        <v>#N/A</v>
      </c>
    </row>
    <row r="1494" spans="1:28" ht="15.5">
      <c r="A1494" s="29" t="s">
        <v>193</v>
      </c>
      <c r="B1494" s="30" t="str">
        <f t="shared" si="0"/>
        <v>PhilippinesT'Boli</v>
      </c>
      <c r="C1494" s="29" t="s">
        <v>30</v>
      </c>
      <c r="D1494" s="30" t="s">
        <v>1405</v>
      </c>
      <c r="E1494" s="120">
        <v>0.24763499999999999</v>
      </c>
      <c r="F1494" s="181">
        <v>5.9145135000000001E-2</v>
      </c>
      <c r="G1494" s="181">
        <v>0.113664943</v>
      </c>
      <c r="H1494" s="181">
        <v>0.20973614900000001</v>
      </c>
      <c r="I1494" s="120">
        <v>0.27865699999999999</v>
      </c>
      <c r="J1494" s="28" t="s">
        <v>1649</v>
      </c>
      <c r="K1494" s="135" t="e">
        <f t="shared" ref="K1494:AB1494" si="1508">NA()</f>
        <v>#N/A</v>
      </c>
      <c r="L1494" s="135" t="e">
        <f t="shared" si="1508"/>
        <v>#N/A</v>
      </c>
      <c r="M1494" s="164" t="e">
        <f t="shared" si="1508"/>
        <v>#N/A</v>
      </c>
      <c r="N1494" s="164" t="e">
        <f t="shared" si="1508"/>
        <v>#N/A</v>
      </c>
      <c r="O1494" s="165" t="e">
        <f t="shared" si="1508"/>
        <v>#N/A</v>
      </c>
      <c r="P1494" s="135" t="e">
        <f t="shared" si="1508"/>
        <v>#N/A</v>
      </c>
      <c r="Q1494" s="164" t="e">
        <f t="shared" si="1508"/>
        <v>#N/A</v>
      </c>
      <c r="R1494" s="164" t="e">
        <f t="shared" si="1508"/>
        <v>#N/A</v>
      </c>
      <c r="S1494" s="164" t="e">
        <f t="shared" si="1508"/>
        <v>#N/A</v>
      </c>
      <c r="T1494" s="164" t="e">
        <f t="shared" si="1508"/>
        <v>#N/A</v>
      </c>
      <c r="U1494" s="164" t="e">
        <f t="shared" si="1508"/>
        <v>#N/A</v>
      </c>
      <c r="V1494" s="135" t="e">
        <f t="shared" si="1508"/>
        <v>#N/A</v>
      </c>
      <c r="W1494" s="135" t="e">
        <f t="shared" si="1508"/>
        <v>#N/A</v>
      </c>
      <c r="X1494" s="135" t="e">
        <f t="shared" si="1508"/>
        <v>#N/A</v>
      </c>
      <c r="Y1494" s="135" t="e">
        <f t="shared" si="1508"/>
        <v>#N/A</v>
      </c>
      <c r="Z1494" s="135" t="e">
        <f t="shared" si="1508"/>
        <v>#N/A</v>
      </c>
      <c r="AA1494" s="135" t="e">
        <f t="shared" si="1508"/>
        <v>#N/A</v>
      </c>
      <c r="AB1494" s="135" t="e">
        <f t="shared" si="1508"/>
        <v>#N/A</v>
      </c>
    </row>
    <row r="1495" spans="1:28" ht="15.5">
      <c r="A1495" s="29" t="s">
        <v>193</v>
      </c>
      <c r="B1495" s="30" t="str">
        <f t="shared" si="0"/>
        <v>PhilippinesTeresa</v>
      </c>
      <c r="C1495" s="29" t="s">
        <v>30</v>
      </c>
      <c r="D1495" s="30" t="s">
        <v>674</v>
      </c>
      <c r="E1495" s="120">
        <v>0.272617</v>
      </c>
      <c r="F1495" s="181">
        <v>4.8896199000000001E-2</v>
      </c>
      <c r="G1495" s="181">
        <v>0.10120335900000001</v>
      </c>
      <c r="H1495" s="181">
        <v>0.19738550799999999</v>
      </c>
      <c r="I1495" s="120">
        <v>0.31507200000000002</v>
      </c>
      <c r="J1495" s="28" t="s">
        <v>1649</v>
      </c>
      <c r="K1495" s="135" t="e">
        <f t="shared" ref="K1495:AB1495" si="1509">NA()</f>
        <v>#N/A</v>
      </c>
      <c r="L1495" s="135" t="e">
        <f t="shared" si="1509"/>
        <v>#N/A</v>
      </c>
      <c r="M1495" s="164" t="e">
        <f t="shared" si="1509"/>
        <v>#N/A</v>
      </c>
      <c r="N1495" s="164" t="e">
        <f t="shared" si="1509"/>
        <v>#N/A</v>
      </c>
      <c r="O1495" s="165" t="e">
        <f t="shared" si="1509"/>
        <v>#N/A</v>
      </c>
      <c r="P1495" s="135" t="e">
        <f t="shared" si="1509"/>
        <v>#N/A</v>
      </c>
      <c r="Q1495" s="164" t="e">
        <f t="shared" si="1509"/>
        <v>#N/A</v>
      </c>
      <c r="R1495" s="164" t="e">
        <f t="shared" si="1509"/>
        <v>#N/A</v>
      </c>
      <c r="S1495" s="164" t="e">
        <f t="shared" si="1509"/>
        <v>#N/A</v>
      </c>
      <c r="T1495" s="164" t="e">
        <f t="shared" si="1509"/>
        <v>#N/A</v>
      </c>
      <c r="U1495" s="164" t="e">
        <f t="shared" si="1509"/>
        <v>#N/A</v>
      </c>
      <c r="V1495" s="135" t="e">
        <f t="shared" si="1509"/>
        <v>#N/A</v>
      </c>
      <c r="W1495" s="135" t="e">
        <f t="shared" si="1509"/>
        <v>#N/A</v>
      </c>
      <c r="X1495" s="135" t="e">
        <f t="shared" si="1509"/>
        <v>#N/A</v>
      </c>
      <c r="Y1495" s="135" t="e">
        <f t="shared" si="1509"/>
        <v>#N/A</v>
      </c>
      <c r="Z1495" s="135" t="e">
        <f t="shared" si="1509"/>
        <v>#N/A</v>
      </c>
      <c r="AA1495" s="135" t="e">
        <f t="shared" si="1509"/>
        <v>#N/A</v>
      </c>
      <c r="AB1495" s="135" t="e">
        <f t="shared" si="1509"/>
        <v>#N/A</v>
      </c>
    </row>
    <row r="1496" spans="1:28" ht="15.5">
      <c r="A1496" s="29" t="s">
        <v>193</v>
      </c>
      <c r="B1496" s="30" t="str">
        <f t="shared" si="0"/>
        <v>PhilippinesTernate</v>
      </c>
      <c r="C1496" s="29" t="s">
        <v>30</v>
      </c>
      <c r="D1496" s="30" t="s">
        <v>593</v>
      </c>
      <c r="E1496" s="120">
        <v>0.26221</v>
      </c>
      <c r="F1496" s="181">
        <v>5.0826964000000002E-2</v>
      </c>
      <c r="G1496" s="181">
        <v>9.9753854000000003E-2</v>
      </c>
      <c r="H1496" s="181">
        <v>0.19765081800000001</v>
      </c>
      <c r="I1496" s="120">
        <v>0.31955800000000001</v>
      </c>
      <c r="J1496" s="28" t="s">
        <v>1649</v>
      </c>
      <c r="K1496" s="135" t="e">
        <f t="shared" ref="K1496:AB1496" si="1510">NA()</f>
        <v>#N/A</v>
      </c>
      <c r="L1496" s="135" t="e">
        <f t="shared" si="1510"/>
        <v>#N/A</v>
      </c>
      <c r="M1496" s="164" t="e">
        <f t="shared" si="1510"/>
        <v>#N/A</v>
      </c>
      <c r="N1496" s="164" t="e">
        <f t="shared" si="1510"/>
        <v>#N/A</v>
      </c>
      <c r="O1496" s="165" t="e">
        <f t="shared" si="1510"/>
        <v>#N/A</v>
      </c>
      <c r="P1496" s="135" t="e">
        <f t="shared" si="1510"/>
        <v>#N/A</v>
      </c>
      <c r="Q1496" s="164" t="e">
        <f t="shared" si="1510"/>
        <v>#N/A</v>
      </c>
      <c r="R1496" s="164" t="e">
        <f t="shared" si="1510"/>
        <v>#N/A</v>
      </c>
      <c r="S1496" s="164" t="e">
        <f t="shared" si="1510"/>
        <v>#N/A</v>
      </c>
      <c r="T1496" s="164" t="e">
        <f t="shared" si="1510"/>
        <v>#N/A</v>
      </c>
      <c r="U1496" s="164" t="e">
        <f t="shared" si="1510"/>
        <v>#N/A</v>
      </c>
      <c r="V1496" s="135" t="e">
        <f t="shared" si="1510"/>
        <v>#N/A</v>
      </c>
      <c r="W1496" s="135" t="e">
        <f t="shared" si="1510"/>
        <v>#N/A</v>
      </c>
      <c r="X1496" s="135" t="e">
        <f t="shared" si="1510"/>
        <v>#N/A</v>
      </c>
      <c r="Y1496" s="135" t="e">
        <f t="shared" si="1510"/>
        <v>#N/A</v>
      </c>
      <c r="Z1496" s="135" t="e">
        <f t="shared" si="1510"/>
        <v>#N/A</v>
      </c>
      <c r="AA1496" s="135" t="e">
        <f t="shared" si="1510"/>
        <v>#N/A</v>
      </c>
      <c r="AB1496" s="135" t="e">
        <f t="shared" si="1510"/>
        <v>#N/A</v>
      </c>
    </row>
    <row r="1497" spans="1:28" ht="15.5">
      <c r="A1497" s="29" t="s">
        <v>193</v>
      </c>
      <c r="B1497" s="30" t="str">
        <f t="shared" si="0"/>
        <v>PhilippinesTiaong</v>
      </c>
      <c r="C1497" s="29" t="s">
        <v>30</v>
      </c>
      <c r="D1497" s="30" t="s">
        <v>661</v>
      </c>
      <c r="E1497" s="120">
        <v>0.25714100000000001</v>
      </c>
      <c r="F1497" s="181">
        <v>5.2029845999999998E-2</v>
      </c>
      <c r="G1497" s="181">
        <v>9.9225770000000005E-2</v>
      </c>
      <c r="H1497" s="181">
        <v>0.18893413000000001</v>
      </c>
      <c r="I1497" s="120">
        <v>0.30984200000000001</v>
      </c>
      <c r="J1497" s="28" t="s">
        <v>1649</v>
      </c>
      <c r="K1497" s="135" t="e">
        <f t="shared" ref="K1497:AB1497" si="1511">NA()</f>
        <v>#N/A</v>
      </c>
      <c r="L1497" s="135" t="e">
        <f t="shared" si="1511"/>
        <v>#N/A</v>
      </c>
      <c r="M1497" s="164" t="e">
        <f t="shared" si="1511"/>
        <v>#N/A</v>
      </c>
      <c r="N1497" s="164" t="e">
        <f t="shared" si="1511"/>
        <v>#N/A</v>
      </c>
      <c r="O1497" s="165" t="e">
        <f t="shared" si="1511"/>
        <v>#N/A</v>
      </c>
      <c r="P1497" s="135" t="e">
        <f t="shared" si="1511"/>
        <v>#N/A</v>
      </c>
      <c r="Q1497" s="164" t="e">
        <f t="shared" si="1511"/>
        <v>#N/A</v>
      </c>
      <c r="R1497" s="164" t="e">
        <f t="shared" si="1511"/>
        <v>#N/A</v>
      </c>
      <c r="S1497" s="164" t="e">
        <f t="shared" si="1511"/>
        <v>#N/A</v>
      </c>
      <c r="T1497" s="164" t="e">
        <f t="shared" si="1511"/>
        <v>#N/A</v>
      </c>
      <c r="U1497" s="164" t="e">
        <f t="shared" si="1511"/>
        <v>#N/A</v>
      </c>
      <c r="V1497" s="135" t="e">
        <f t="shared" si="1511"/>
        <v>#N/A</v>
      </c>
      <c r="W1497" s="135" t="e">
        <f t="shared" si="1511"/>
        <v>#N/A</v>
      </c>
      <c r="X1497" s="135" t="e">
        <f t="shared" si="1511"/>
        <v>#N/A</v>
      </c>
      <c r="Y1497" s="135" t="e">
        <f t="shared" si="1511"/>
        <v>#N/A</v>
      </c>
      <c r="Z1497" s="135" t="e">
        <f t="shared" si="1511"/>
        <v>#N/A</v>
      </c>
      <c r="AA1497" s="135" t="e">
        <f t="shared" si="1511"/>
        <v>#N/A</v>
      </c>
      <c r="AB1497" s="135" t="e">
        <f t="shared" si="1511"/>
        <v>#N/A</v>
      </c>
    </row>
    <row r="1498" spans="1:28" ht="15.5">
      <c r="A1498" s="29" t="s">
        <v>193</v>
      </c>
      <c r="B1498" s="30" t="str">
        <f t="shared" si="0"/>
        <v>PhilippinesTibiao</v>
      </c>
      <c r="C1498" s="29" t="s">
        <v>30</v>
      </c>
      <c r="D1498" s="30" t="s">
        <v>826</v>
      </c>
      <c r="E1498" s="120">
        <v>0.227793</v>
      </c>
      <c r="F1498" s="181">
        <v>5.2041273999999998E-2</v>
      </c>
      <c r="G1498" s="181">
        <v>0.10232540800000001</v>
      </c>
      <c r="H1498" s="181">
        <v>0.19066846100000001</v>
      </c>
      <c r="I1498" s="120">
        <v>0.31142500000000001</v>
      </c>
      <c r="J1498" s="28" t="s">
        <v>1649</v>
      </c>
      <c r="K1498" s="135" t="e">
        <f t="shared" ref="K1498:AB1498" si="1512">NA()</f>
        <v>#N/A</v>
      </c>
      <c r="L1498" s="135" t="e">
        <f t="shared" si="1512"/>
        <v>#N/A</v>
      </c>
      <c r="M1498" s="164" t="e">
        <f t="shared" si="1512"/>
        <v>#N/A</v>
      </c>
      <c r="N1498" s="164" t="e">
        <f t="shared" si="1512"/>
        <v>#N/A</v>
      </c>
      <c r="O1498" s="165" t="e">
        <f t="shared" si="1512"/>
        <v>#N/A</v>
      </c>
      <c r="P1498" s="135" t="e">
        <f t="shared" si="1512"/>
        <v>#N/A</v>
      </c>
      <c r="Q1498" s="164" t="e">
        <f t="shared" si="1512"/>
        <v>#N/A</v>
      </c>
      <c r="R1498" s="164" t="e">
        <f t="shared" si="1512"/>
        <v>#N/A</v>
      </c>
      <c r="S1498" s="164" t="e">
        <f t="shared" si="1512"/>
        <v>#N/A</v>
      </c>
      <c r="T1498" s="164" t="e">
        <f t="shared" si="1512"/>
        <v>#N/A</v>
      </c>
      <c r="U1498" s="164" t="e">
        <f t="shared" si="1512"/>
        <v>#N/A</v>
      </c>
      <c r="V1498" s="135" t="e">
        <f t="shared" si="1512"/>
        <v>#N/A</v>
      </c>
      <c r="W1498" s="135" t="e">
        <f t="shared" si="1512"/>
        <v>#N/A</v>
      </c>
      <c r="X1498" s="135" t="e">
        <f t="shared" si="1512"/>
        <v>#N/A</v>
      </c>
      <c r="Y1498" s="135" t="e">
        <f t="shared" si="1512"/>
        <v>#N/A</v>
      </c>
      <c r="Z1498" s="135" t="e">
        <f t="shared" si="1512"/>
        <v>#N/A</v>
      </c>
      <c r="AA1498" s="135" t="e">
        <f t="shared" si="1512"/>
        <v>#N/A</v>
      </c>
      <c r="AB1498" s="135" t="e">
        <f t="shared" si="1512"/>
        <v>#N/A</v>
      </c>
    </row>
    <row r="1499" spans="1:28" ht="15.5">
      <c r="A1499" s="29" t="s">
        <v>193</v>
      </c>
      <c r="B1499" s="30" t="str">
        <f t="shared" si="0"/>
        <v>PhilippinesTigaon</v>
      </c>
      <c r="C1499" s="29" t="s">
        <v>30</v>
      </c>
      <c r="D1499" s="30" t="s">
        <v>744</v>
      </c>
      <c r="E1499" s="120">
        <v>0.231962</v>
      </c>
      <c r="F1499" s="181">
        <v>5.8022144999999997E-2</v>
      </c>
      <c r="G1499" s="181">
        <v>0.109295846</v>
      </c>
      <c r="H1499" s="181">
        <v>0.19208640900000001</v>
      </c>
      <c r="I1499" s="120">
        <v>0.27856799999999998</v>
      </c>
      <c r="J1499" s="28" t="s">
        <v>1649</v>
      </c>
      <c r="K1499" s="135" t="e">
        <f t="shared" ref="K1499:AB1499" si="1513">NA()</f>
        <v>#N/A</v>
      </c>
      <c r="L1499" s="135" t="e">
        <f t="shared" si="1513"/>
        <v>#N/A</v>
      </c>
      <c r="M1499" s="164" t="e">
        <f t="shared" si="1513"/>
        <v>#N/A</v>
      </c>
      <c r="N1499" s="164" t="e">
        <f t="shared" si="1513"/>
        <v>#N/A</v>
      </c>
      <c r="O1499" s="165" t="e">
        <f t="shared" si="1513"/>
        <v>#N/A</v>
      </c>
      <c r="P1499" s="135" t="e">
        <f t="shared" si="1513"/>
        <v>#N/A</v>
      </c>
      <c r="Q1499" s="164" t="e">
        <f t="shared" si="1513"/>
        <v>#N/A</v>
      </c>
      <c r="R1499" s="164" t="e">
        <f t="shared" si="1513"/>
        <v>#N/A</v>
      </c>
      <c r="S1499" s="164" t="e">
        <f t="shared" si="1513"/>
        <v>#N/A</v>
      </c>
      <c r="T1499" s="164" t="e">
        <f t="shared" si="1513"/>
        <v>#N/A</v>
      </c>
      <c r="U1499" s="164" t="e">
        <f t="shared" si="1513"/>
        <v>#N/A</v>
      </c>
      <c r="V1499" s="135" t="e">
        <f t="shared" si="1513"/>
        <v>#N/A</v>
      </c>
      <c r="W1499" s="135" t="e">
        <f t="shared" si="1513"/>
        <v>#N/A</v>
      </c>
      <c r="X1499" s="135" t="e">
        <f t="shared" si="1513"/>
        <v>#N/A</v>
      </c>
      <c r="Y1499" s="135" t="e">
        <f t="shared" si="1513"/>
        <v>#N/A</v>
      </c>
      <c r="Z1499" s="135" t="e">
        <f t="shared" si="1513"/>
        <v>#N/A</v>
      </c>
      <c r="AA1499" s="135" t="e">
        <f t="shared" si="1513"/>
        <v>#N/A</v>
      </c>
      <c r="AB1499" s="135" t="e">
        <f t="shared" si="1513"/>
        <v>#N/A</v>
      </c>
    </row>
    <row r="1500" spans="1:28" ht="15.5">
      <c r="A1500" s="29" t="s">
        <v>193</v>
      </c>
      <c r="B1500" s="30" t="str">
        <f t="shared" si="0"/>
        <v>PhilippinesTigbao</v>
      </c>
      <c r="C1500" s="29" t="s">
        <v>30</v>
      </c>
      <c r="D1500" s="30" t="s">
        <v>1184</v>
      </c>
      <c r="E1500" s="120">
        <v>0.22331899999999999</v>
      </c>
      <c r="F1500" s="181">
        <v>5.9297392999999997E-2</v>
      </c>
      <c r="G1500" s="181">
        <v>0.108298775</v>
      </c>
      <c r="H1500" s="181">
        <v>0.18728252100000001</v>
      </c>
      <c r="I1500" s="120">
        <v>0.28724</v>
      </c>
      <c r="J1500" s="28" t="s">
        <v>1649</v>
      </c>
      <c r="K1500" s="135" t="e">
        <f t="shared" ref="K1500:AB1500" si="1514">NA()</f>
        <v>#N/A</v>
      </c>
      <c r="L1500" s="135" t="e">
        <f t="shared" si="1514"/>
        <v>#N/A</v>
      </c>
      <c r="M1500" s="164" t="e">
        <f t="shared" si="1514"/>
        <v>#N/A</v>
      </c>
      <c r="N1500" s="164" t="e">
        <f t="shared" si="1514"/>
        <v>#N/A</v>
      </c>
      <c r="O1500" s="165" t="e">
        <f t="shared" si="1514"/>
        <v>#N/A</v>
      </c>
      <c r="P1500" s="135" t="e">
        <f t="shared" si="1514"/>
        <v>#N/A</v>
      </c>
      <c r="Q1500" s="164" t="e">
        <f t="shared" si="1514"/>
        <v>#N/A</v>
      </c>
      <c r="R1500" s="164" t="e">
        <f t="shared" si="1514"/>
        <v>#N/A</v>
      </c>
      <c r="S1500" s="164" t="e">
        <f t="shared" si="1514"/>
        <v>#N/A</v>
      </c>
      <c r="T1500" s="164" t="e">
        <f t="shared" si="1514"/>
        <v>#N/A</v>
      </c>
      <c r="U1500" s="164" t="e">
        <f t="shared" si="1514"/>
        <v>#N/A</v>
      </c>
      <c r="V1500" s="135" t="e">
        <f t="shared" si="1514"/>
        <v>#N/A</v>
      </c>
      <c r="W1500" s="135" t="e">
        <f t="shared" si="1514"/>
        <v>#N/A</v>
      </c>
      <c r="X1500" s="135" t="e">
        <f t="shared" si="1514"/>
        <v>#N/A</v>
      </c>
      <c r="Y1500" s="135" t="e">
        <f t="shared" si="1514"/>
        <v>#N/A</v>
      </c>
      <c r="Z1500" s="135" t="e">
        <f t="shared" si="1514"/>
        <v>#N/A</v>
      </c>
      <c r="AA1500" s="135" t="e">
        <f t="shared" si="1514"/>
        <v>#N/A</v>
      </c>
      <c r="AB1500" s="135" t="e">
        <f t="shared" si="1514"/>
        <v>#N/A</v>
      </c>
    </row>
    <row r="1501" spans="1:28" ht="15.5">
      <c r="A1501" s="29" t="s">
        <v>193</v>
      </c>
      <c r="B1501" s="30" t="str">
        <f t="shared" si="0"/>
        <v>PhilippinesTigbauan</v>
      </c>
      <c r="C1501" s="29" t="s">
        <v>30</v>
      </c>
      <c r="D1501" s="30" t="s">
        <v>884</v>
      </c>
      <c r="E1501" s="120">
        <v>0.24981700000000001</v>
      </c>
      <c r="F1501" s="181">
        <v>4.5274773999999997E-2</v>
      </c>
      <c r="G1501" s="181">
        <v>9.0358178999999997E-2</v>
      </c>
      <c r="H1501" s="181">
        <v>0.18137020400000001</v>
      </c>
      <c r="I1501" s="120">
        <v>0.32633200000000001</v>
      </c>
      <c r="J1501" s="28" t="s">
        <v>1649</v>
      </c>
      <c r="K1501" s="135" t="e">
        <f t="shared" ref="K1501:AB1501" si="1515">NA()</f>
        <v>#N/A</v>
      </c>
      <c r="L1501" s="135" t="e">
        <f t="shared" si="1515"/>
        <v>#N/A</v>
      </c>
      <c r="M1501" s="164" t="e">
        <f t="shared" si="1515"/>
        <v>#N/A</v>
      </c>
      <c r="N1501" s="164" t="e">
        <f t="shared" si="1515"/>
        <v>#N/A</v>
      </c>
      <c r="O1501" s="165" t="e">
        <f t="shared" si="1515"/>
        <v>#N/A</v>
      </c>
      <c r="P1501" s="135" t="e">
        <f t="shared" si="1515"/>
        <v>#N/A</v>
      </c>
      <c r="Q1501" s="164" t="e">
        <f t="shared" si="1515"/>
        <v>#N/A</v>
      </c>
      <c r="R1501" s="164" t="e">
        <f t="shared" si="1515"/>
        <v>#N/A</v>
      </c>
      <c r="S1501" s="164" t="e">
        <f t="shared" si="1515"/>
        <v>#N/A</v>
      </c>
      <c r="T1501" s="164" t="e">
        <f t="shared" si="1515"/>
        <v>#N/A</v>
      </c>
      <c r="U1501" s="164" t="e">
        <f t="shared" si="1515"/>
        <v>#N/A</v>
      </c>
      <c r="V1501" s="135" t="e">
        <f t="shared" si="1515"/>
        <v>#N/A</v>
      </c>
      <c r="W1501" s="135" t="e">
        <f t="shared" si="1515"/>
        <v>#N/A</v>
      </c>
      <c r="X1501" s="135" t="e">
        <f t="shared" si="1515"/>
        <v>#N/A</v>
      </c>
      <c r="Y1501" s="135" t="e">
        <f t="shared" si="1515"/>
        <v>#N/A</v>
      </c>
      <c r="Z1501" s="135" t="e">
        <f t="shared" si="1515"/>
        <v>#N/A</v>
      </c>
      <c r="AA1501" s="135" t="e">
        <f t="shared" si="1515"/>
        <v>#N/A</v>
      </c>
      <c r="AB1501" s="135" t="e">
        <f t="shared" si="1515"/>
        <v>#N/A</v>
      </c>
    </row>
    <row r="1502" spans="1:28" ht="15.5">
      <c r="A1502" s="29" t="s">
        <v>193</v>
      </c>
      <c r="B1502" s="30" t="str">
        <f t="shared" si="0"/>
        <v>PhilippinesTinambac</v>
      </c>
      <c r="C1502" s="29" t="s">
        <v>30</v>
      </c>
      <c r="D1502" s="30" t="s">
        <v>745</v>
      </c>
      <c r="E1502" s="120">
        <v>0.21829999999999999</v>
      </c>
      <c r="F1502" s="181">
        <v>6.7350382E-2</v>
      </c>
      <c r="G1502" s="181">
        <v>0.119250577</v>
      </c>
      <c r="H1502" s="181">
        <v>0.19425205700000001</v>
      </c>
      <c r="I1502" s="120">
        <v>0.27212500000000001</v>
      </c>
      <c r="J1502" s="28" t="s">
        <v>1649</v>
      </c>
      <c r="K1502" s="135" t="e">
        <f t="shared" ref="K1502:AB1502" si="1516">NA()</f>
        <v>#N/A</v>
      </c>
      <c r="L1502" s="135" t="e">
        <f t="shared" si="1516"/>
        <v>#N/A</v>
      </c>
      <c r="M1502" s="164" t="e">
        <f t="shared" si="1516"/>
        <v>#N/A</v>
      </c>
      <c r="N1502" s="164" t="e">
        <f t="shared" si="1516"/>
        <v>#N/A</v>
      </c>
      <c r="O1502" s="165" t="e">
        <f t="shared" si="1516"/>
        <v>#N/A</v>
      </c>
      <c r="P1502" s="135" t="e">
        <f t="shared" si="1516"/>
        <v>#N/A</v>
      </c>
      <c r="Q1502" s="164" t="e">
        <f t="shared" si="1516"/>
        <v>#N/A</v>
      </c>
      <c r="R1502" s="164" t="e">
        <f t="shared" si="1516"/>
        <v>#N/A</v>
      </c>
      <c r="S1502" s="164" t="e">
        <f t="shared" si="1516"/>
        <v>#N/A</v>
      </c>
      <c r="T1502" s="164" t="e">
        <f t="shared" si="1516"/>
        <v>#N/A</v>
      </c>
      <c r="U1502" s="164" t="e">
        <f t="shared" si="1516"/>
        <v>#N/A</v>
      </c>
      <c r="V1502" s="135" t="e">
        <f t="shared" si="1516"/>
        <v>#N/A</v>
      </c>
      <c r="W1502" s="135" t="e">
        <f t="shared" si="1516"/>
        <v>#N/A</v>
      </c>
      <c r="X1502" s="135" t="e">
        <f t="shared" si="1516"/>
        <v>#N/A</v>
      </c>
      <c r="Y1502" s="135" t="e">
        <f t="shared" si="1516"/>
        <v>#N/A</v>
      </c>
      <c r="Z1502" s="135" t="e">
        <f t="shared" si="1516"/>
        <v>#N/A</v>
      </c>
      <c r="AA1502" s="135" t="e">
        <f t="shared" si="1516"/>
        <v>#N/A</v>
      </c>
      <c r="AB1502" s="135" t="e">
        <f t="shared" si="1516"/>
        <v>#N/A</v>
      </c>
    </row>
    <row r="1503" spans="1:28" ht="15.5">
      <c r="A1503" s="29" t="s">
        <v>193</v>
      </c>
      <c r="B1503" s="30" t="str">
        <f t="shared" si="0"/>
        <v>PhilippinesTineg</v>
      </c>
      <c r="C1503" s="29" t="s">
        <v>30</v>
      </c>
      <c r="D1503" s="30" t="s">
        <v>1483</v>
      </c>
      <c r="E1503" s="120">
        <v>0.24190700000000001</v>
      </c>
      <c r="F1503" s="181">
        <v>5.826957E-2</v>
      </c>
      <c r="G1503" s="181">
        <v>0.113792427</v>
      </c>
      <c r="H1503" s="181">
        <v>0.20502256199999999</v>
      </c>
      <c r="I1503" s="120">
        <v>0.30645499999999998</v>
      </c>
      <c r="J1503" s="28" t="s">
        <v>1649</v>
      </c>
      <c r="K1503" s="135" t="e">
        <f t="shared" ref="K1503:AB1503" si="1517">NA()</f>
        <v>#N/A</v>
      </c>
      <c r="L1503" s="135" t="e">
        <f t="shared" si="1517"/>
        <v>#N/A</v>
      </c>
      <c r="M1503" s="164" t="e">
        <f t="shared" si="1517"/>
        <v>#N/A</v>
      </c>
      <c r="N1503" s="164" t="e">
        <f t="shared" si="1517"/>
        <v>#N/A</v>
      </c>
      <c r="O1503" s="165" t="e">
        <f t="shared" si="1517"/>
        <v>#N/A</v>
      </c>
      <c r="P1503" s="135" t="e">
        <f t="shared" si="1517"/>
        <v>#N/A</v>
      </c>
      <c r="Q1503" s="164" t="e">
        <f t="shared" si="1517"/>
        <v>#N/A</v>
      </c>
      <c r="R1503" s="164" t="e">
        <f t="shared" si="1517"/>
        <v>#N/A</v>
      </c>
      <c r="S1503" s="164" t="e">
        <f t="shared" si="1517"/>
        <v>#N/A</v>
      </c>
      <c r="T1503" s="164" t="e">
        <f t="shared" si="1517"/>
        <v>#N/A</v>
      </c>
      <c r="U1503" s="164" t="e">
        <f t="shared" si="1517"/>
        <v>#N/A</v>
      </c>
      <c r="V1503" s="135" t="e">
        <f t="shared" si="1517"/>
        <v>#N/A</v>
      </c>
      <c r="W1503" s="135" t="e">
        <f t="shared" si="1517"/>
        <v>#N/A</v>
      </c>
      <c r="X1503" s="135" t="e">
        <f t="shared" si="1517"/>
        <v>#N/A</v>
      </c>
      <c r="Y1503" s="135" t="e">
        <f t="shared" si="1517"/>
        <v>#N/A</v>
      </c>
      <c r="Z1503" s="135" t="e">
        <f t="shared" si="1517"/>
        <v>#N/A</v>
      </c>
      <c r="AA1503" s="135" t="e">
        <f t="shared" si="1517"/>
        <v>#N/A</v>
      </c>
      <c r="AB1503" s="135" t="e">
        <f t="shared" si="1517"/>
        <v>#N/A</v>
      </c>
    </row>
    <row r="1504" spans="1:28" ht="15.5">
      <c r="A1504" s="29" t="s">
        <v>193</v>
      </c>
      <c r="B1504" s="30" t="str">
        <f t="shared" si="0"/>
        <v>PhilippinesTinglayan</v>
      </c>
      <c r="C1504" s="29" t="s">
        <v>30</v>
      </c>
      <c r="D1504" s="30" t="s">
        <v>1525</v>
      </c>
      <c r="E1504" s="120">
        <v>0.24191799999999999</v>
      </c>
      <c r="F1504" s="181">
        <v>5.6963009000000002E-2</v>
      </c>
      <c r="G1504" s="181">
        <v>0.11035125899999999</v>
      </c>
      <c r="H1504" s="181">
        <v>0.219381411</v>
      </c>
      <c r="I1504" s="120">
        <v>0.30408800000000002</v>
      </c>
      <c r="J1504" s="28" t="s">
        <v>1649</v>
      </c>
      <c r="K1504" s="135" t="e">
        <f t="shared" ref="K1504:AB1504" si="1518">NA()</f>
        <v>#N/A</v>
      </c>
      <c r="L1504" s="135" t="e">
        <f t="shared" si="1518"/>
        <v>#N/A</v>
      </c>
      <c r="M1504" s="164" t="e">
        <f t="shared" si="1518"/>
        <v>#N/A</v>
      </c>
      <c r="N1504" s="164" t="e">
        <f t="shared" si="1518"/>
        <v>#N/A</v>
      </c>
      <c r="O1504" s="165" t="e">
        <f t="shared" si="1518"/>
        <v>#N/A</v>
      </c>
      <c r="P1504" s="135" t="e">
        <f t="shared" si="1518"/>
        <v>#N/A</v>
      </c>
      <c r="Q1504" s="164" t="e">
        <f t="shared" si="1518"/>
        <v>#N/A</v>
      </c>
      <c r="R1504" s="164" t="e">
        <f t="shared" si="1518"/>
        <v>#N/A</v>
      </c>
      <c r="S1504" s="164" t="e">
        <f t="shared" si="1518"/>
        <v>#N/A</v>
      </c>
      <c r="T1504" s="164" t="e">
        <f t="shared" si="1518"/>
        <v>#N/A</v>
      </c>
      <c r="U1504" s="164" t="e">
        <f t="shared" si="1518"/>
        <v>#N/A</v>
      </c>
      <c r="V1504" s="135" t="e">
        <f t="shared" si="1518"/>
        <v>#N/A</v>
      </c>
      <c r="W1504" s="135" t="e">
        <f t="shared" si="1518"/>
        <v>#N/A</v>
      </c>
      <c r="X1504" s="135" t="e">
        <f t="shared" si="1518"/>
        <v>#N/A</v>
      </c>
      <c r="Y1504" s="135" t="e">
        <f t="shared" si="1518"/>
        <v>#N/A</v>
      </c>
      <c r="Z1504" s="135" t="e">
        <f t="shared" si="1518"/>
        <v>#N/A</v>
      </c>
      <c r="AA1504" s="135" t="e">
        <f t="shared" si="1518"/>
        <v>#N/A</v>
      </c>
      <c r="AB1504" s="135" t="e">
        <f t="shared" si="1518"/>
        <v>#N/A</v>
      </c>
    </row>
    <row r="1505" spans="1:28" ht="15.5">
      <c r="A1505" s="29" t="s">
        <v>193</v>
      </c>
      <c r="B1505" s="30" t="str">
        <f t="shared" si="0"/>
        <v>PhilippinesTingloy</v>
      </c>
      <c r="C1505" s="29" t="s">
        <v>30</v>
      </c>
      <c r="D1505" s="30" t="s">
        <v>568</v>
      </c>
      <c r="E1505" s="120">
        <v>0.24878600000000001</v>
      </c>
      <c r="F1505" s="181">
        <v>4.5928902000000001E-2</v>
      </c>
      <c r="G1505" s="181">
        <v>9.5820079000000002E-2</v>
      </c>
      <c r="H1505" s="181">
        <v>0.203471176</v>
      </c>
      <c r="I1505" s="120">
        <v>0.32579900000000001</v>
      </c>
      <c r="J1505" s="28" t="s">
        <v>1649</v>
      </c>
      <c r="K1505" s="135" t="e">
        <f t="shared" ref="K1505:AB1505" si="1519">NA()</f>
        <v>#N/A</v>
      </c>
      <c r="L1505" s="135" t="e">
        <f t="shared" si="1519"/>
        <v>#N/A</v>
      </c>
      <c r="M1505" s="164" t="e">
        <f t="shared" si="1519"/>
        <v>#N/A</v>
      </c>
      <c r="N1505" s="164" t="e">
        <f t="shared" si="1519"/>
        <v>#N/A</v>
      </c>
      <c r="O1505" s="165" t="e">
        <f t="shared" si="1519"/>
        <v>#N/A</v>
      </c>
      <c r="P1505" s="135" t="e">
        <f t="shared" si="1519"/>
        <v>#N/A</v>
      </c>
      <c r="Q1505" s="164" t="e">
        <f t="shared" si="1519"/>
        <v>#N/A</v>
      </c>
      <c r="R1505" s="164" t="e">
        <f t="shared" si="1519"/>
        <v>#N/A</v>
      </c>
      <c r="S1505" s="164" t="e">
        <f t="shared" si="1519"/>
        <v>#N/A</v>
      </c>
      <c r="T1505" s="164" t="e">
        <f t="shared" si="1519"/>
        <v>#N/A</v>
      </c>
      <c r="U1505" s="164" t="e">
        <f t="shared" si="1519"/>
        <v>#N/A</v>
      </c>
      <c r="V1505" s="135" t="e">
        <f t="shared" si="1519"/>
        <v>#N/A</v>
      </c>
      <c r="W1505" s="135" t="e">
        <f t="shared" si="1519"/>
        <v>#N/A</v>
      </c>
      <c r="X1505" s="135" t="e">
        <f t="shared" si="1519"/>
        <v>#N/A</v>
      </c>
      <c r="Y1505" s="135" t="e">
        <f t="shared" si="1519"/>
        <v>#N/A</v>
      </c>
      <c r="Z1505" s="135" t="e">
        <f t="shared" si="1519"/>
        <v>#N/A</v>
      </c>
      <c r="AA1505" s="135" t="e">
        <f t="shared" si="1519"/>
        <v>#N/A</v>
      </c>
      <c r="AB1505" s="135" t="e">
        <f t="shared" si="1519"/>
        <v>#N/A</v>
      </c>
    </row>
    <row r="1506" spans="1:28" ht="15.5">
      <c r="A1506" s="29" t="s">
        <v>193</v>
      </c>
      <c r="B1506" s="30" t="str">
        <f t="shared" si="0"/>
        <v>PhilippinesTinoc</v>
      </c>
      <c r="C1506" s="29" t="s">
        <v>30</v>
      </c>
      <c r="D1506" s="30" t="s">
        <v>1513</v>
      </c>
      <c r="E1506" s="120">
        <v>0.24717700000000001</v>
      </c>
      <c r="F1506" s="181">
        <v>5.0848481000000001E-2</v>
      </c>
      <c r="G1506" s="181">
        <v>0.10381061699999999</v>
      </c>
      <c r="H1506" s="181">
        <v>0.22706685200000001</v>
      </c>
      <c r="I1506" s="120">
        <v>0.32399299999999998</v>
      </c>
      <c r="J1506" s="28" t="s">
        <v>1649</v>
      </c>
      <c r="K1506" s="135" t="e">
        <f t="shared" ref="K1506:AB1506" si="1520">NA()</f>
        <v>#N/A</v>
      </c>
      <c r="L1506" s="135" t="e">
        <f t="shared" si="1520"/>
        <v>#N/A</v>
      </c>
      <c r="M1506" s="164" t="e">
        <f t="shared" si="1520"/>
        <v>#N/A</v>
      </c>
      <c r="N1506" s="164" t="e">
        <f t="shared" si="1520"/>
        <v>#N/A</v>
      </c>
      <c r="O1506" s="165" t="e">
        <f t="shared" si="1520"/>
        <v>#N/A</v>
      </c>
      <c r="P1506" s="135" t="e">
        <f t="shared" si="1520"/>
        <v>#N/A</v>
      </c>
      <c r="Q1506" s="164" t="e">
        <f t="shared" si="1520"/>
        <v>#N/A</v>
      </c>
      <c r="R1506" s="164" t="e">
        <f t="shared" si="1520"/>
        <v>#N/A</v>
      </c>
      <c r="S1506" s="164" t="e">
        <f t="shared" si="1520"/>
        <v>#N/A</v>
      </c>
      <c r="T1506" s="164" t="e">
        <f t="shared" si="1520"/>
        <v>#N/A</v>
      </c>
      <c r="U1506" s="164" t="e">
        <f t="shared" si="1520"/>
        <v>#N/A</v>
      </c>
      <c r="V1506" s="135" t="e">
        <f t="shared" si="1520"/>
        <v>#N/A</v>
      </c>
      <c r="W1506" s="135" t="e">
        <f t="shared" si="1520"/>
        <v>#N/A</v>
      </c>
      <c r="X1506" s="135" t="e">
        <f t="shared" si="1520"/>
        <v>#N/A</v>
      </c>
      <c r="Y1506" s="135" t="e">
        <f t="shared" si="1520"/>
        <v>#N/A</v>
      </c>
      <c r="Z1506" s="135" t="e">
        <f t="shared" si="1520"/>
        <v>#N/A</v>
      </c>
      <c r="AA1506" s="135" t="e">
        <f t="shared" si="1520"/>
        <v>#N/A</v>
      </c>
      <c r="AB1506" s="135" t="e">
        <f t="shared" si="1520"/>
        <v>#N/A</v>
      </c>
    </row>
    <row r="1507" spans="1:28" ht="15.5">
      <c r="A1507" s="29" t="s">
        <v>193</v>
      </c>
      <c r="B1507" s="30" t="str">
        <f t="shared" si="0"/>
        <v>PhilippinesTipo-Tipo</v>
      </c>
      <c r="C1507" s="29" t="s">
        <v>30</v>
      </c>
      <c r="D1507" s="30" t="s">
        <v>1552</v>
      </c>
      <c r="E1507" s="120">
        <v>0.25434400000000001</v>
      </c>
      <c r="F1507" s="181">
        <v>6.9822052999999995E-2</v>
      </c>
      <c r="G1507" s="181">
        <v>0.13635652000000001</v>
      </c>
      <c r="H1507" s="181">
        <v>0.216563169</v>
      </c>
      <c r="I1507" s="120">
        <v>0.22960900000000001</v>
      </c>
      <c r="J1507" s="28" t="s">
        <v>1649</v>
      </c>
      <c r="K1507" s="135" t="e">
        <f t="shared" ref="K1507:AB1507" si="1521">NA()</f>
        <v>#N/A</v>
      </c>
      <c r="L1507" s="135" t="e">
        <f t="shared" si="1521"/>
        <v>#N/A</v>
      </c>
      <c r="M1507" s="164" t="e">
        <f t="shared" si="1521"/>
        <v>#N/A</v>
      </c>
      <c r="N1507" s="164" t="e">
        <f t="shared" si="1521"/>
        <v>#N/A</v>
      </c>
      <c r="O1507" s="165" t="e">
        <f t="shared" si="1521"/>
        <v>#N/A</v>
      </c>
      <c r="P1507" s="135" t="e">
        <f t="shared" si="1521"/>
        <v>#N/A</v>
      </c>
      <c r="Q1507" s="164" t="e">
        <f t="shared" si="1521"/>
        <v>#N/A</v>
      </c>
      <c r="R1507" s="164" t="e">
        <f t="shared" si="1521"/>
        <v>#N/A</v>
      </c>
      <c r="S1507" s="164" t="e">
        <f t="shared" si="1521"/>
        <v>#N/A</v>
      </c>
      <c r="T1507" s="164" t="e">
        <f t="shared" si="1521"/>
        <v>#N/A</v>
      </c>
      <c r="U1507" s="164" t="e">
        <f t="shared" si="1521"/>
        <v>#N/A</v>
      </c>
      <c r="V1507" s="135" t="e">
        <f t="shared" si="1521"/>
        <v>#N/A</v>
      </c>
      <c r="W1507" s="135" t="e">
        <f t="shared" si="1521"/>
        <v>#N/A</v>
      </c>
      <c r="X1507" s="135" t="e">
        <f t="shared" si="1521"/>
        <v>#N/A</v>
      </c>
      <c r="Y1507" s="135" t="e">
        <f t="shared" si="1521"/>
        <v>#N/A</v>
      </c>
      <c r="Z1507" s="135" t="e">
        <f t="shared" si="1521"/>
        <v>#N/A</v>
      </c>
      <c r="AA1507" s="135" t="e">
        <f t="shared" si="1521"/>
        <v>#N/A</v>
      </c>
      <c r="AB1507" s="135" t="e">
        <f t="shared" si="1521"/>
        <v>#N/A</v>
      </c>
    </row>
    <row r="1508" spans="1:28" ht="15.5">
      <c r="A1508" s="29" t="s">
        <v>193</v>
      </c>
      <c r="B1508" s="30" t="str">
        <f t="shared" si="0"/>
        <v>PhilippinesTitay</v>
      </c>
      <c r="C1508" s="29" t="s">
        <v>30</v>
      </c>
      <c r="D1508" s="30" t="s">
        <v>1200</v>
      </c>
      <c r="E1508" s="120">
        <v>0.23117199999999999</v>
      </c>
      <c r="F1508" s="181">
        <v>5.6368650999999999E-2</v>
      </c>
      <c r="G1508" s="181">
        <v>0.103899503</v>
      </c>
      <c r="H1508" s="181">
        <v>0.18927787700000001</v>
      </c>
      <c r="I1508" s="120">
        <v>0.29664000000000001</v>
      </c>
      <c r="J1508" s="28" t="s">
        <v>1649</v>
      </c>
      <c r="K1508" s="135" t="e">
        <f t="shared" ref="K1508:AB1508" si="1522">NA()</f>
        <v>#N/A</v>
      </c>
      <c r="L1508" s="135" t="e">
        <f t="shared" si="1522"/>
        <v>#N/A</v>
      </c>
      <c r="M1508" s="164" t="e">
        <f t="shared" si="1522"/>
        <v>#N/A</v>
      </c>
      <c r="N1508" s="164" t="e">
        <f t="shared" si="1522"/>
        <v>#N/A</v>
      </c>
      <c r="O1508" s="165" t="e">
        <f t="shared" si="1522"/>
        <v>#N/A</v>
      </c>
      <c r="P1508" s="135" t="e">
        <f t="shared" si="1522"/>
        <v>#N/A</v>
      </c>
      <c r="Q1508" s="164" t="e">
        <f t="shared" si="1522"/>
        <v>#N/A</v>
      </c>
      <c r="R1508" s="164" t="e">
        <f t="shared" si="1522"/>
        <v>#N/A</v>
      </c>
      <c r="S1508" s="164" t="e">
        <f t="shared" si="1522"/>
        <v>#N/A</v>
      </c>
      <c r="T1508" s="164" t="e">
        <f t="shared" si="1522"/>
        <v>#N/A</v>
      </c>
      <c r="U1508" s="164" t="e">
        <f t="shared" si="1522"/>
        <v>#N/A</v>
      </c>
      <c r="V1508" s="135" t="e">
        <f t="shared" si="1522"/>
        <v>#N/A</v>
      </c>
      <c r="W1508" s="135" t="e">
        <f t="shared" si="1522"/>
        <v>#N/A</v>
      </c>
      <c r="X1508" s="135" t="e">
        <f t="shared" si="1522"/>
        <v>#N/A</v>
      </c>
      <c r="Y1508" s="135" t="e">
        <f t="shared" si="1522"/>
        <v>#N/A</v>
      </c>
      <c r="Z1508" s="135" t="e">
        <f t="shared" si="1522"/>
        <v>#N/A</v>
      </c>
      <c r="AA1508" s="135" t="e">
        <f t="shared" si="1522"/>
        <v>#N/A</v>
      </c>
      <c r="AB1508" s="135" t="e">
        <f t="shared" si="1522"/>
        <v>#N/A</v>
      </c>
    </row>
    <row r="1509" spans="1:28" ht="15.5">
      <c r="A1509" s="29" t="s">
        <v>193</v>
      </c>
      <c r="B1509" s="30" t="str">
        <f t="shared" si="0"/>
        <v>PhilippinesTiwi</v>
      </c>
      <c r="C1509" s="29" t="s">
        <v>30</v>
      </c>
      <c r="D1509" s="30" t="s">
        <v>695</v>
      </c>
      <c r="E1509" s="120">
        <v>0.239063</v>
      </c>
      <c r="F1509" s="181">
        <v>5.9450300999999997E-2</v>
      </c>
      <c r="G1509" s="181">
        <v>0.112707078</v>
      </c>
      <c r="H1509" s="181">
        <v>0.195161898</v>
      </c>
      <c r="I1509" s="120">
        <v>0.28742499999999999</v>
      </c>
      <c r="J1509" s="28" t="s">
        <v>1649</v>
      </c>
      <c r="K1509" s="135" t="e">
        <f t="shared" ref="K1509:AB1509" si="1523">NA()</f>
        <v>#N/A</v>
      </c>
      <c r="L1509" s="135" t="e">
        <f t="shared" si="1523"/>
        <v>#N/A</v>
      </c>
      <c r="M1509" s="164" t="e">
        <f t="shared" si="1523"/>
        <v>#N/A</v>
      </c>
      <c r="N1509" s="164" t="e">
        <f t="shared" si="1523"/>
        <v>#N/A</v>
      </c>
      <c r="O1509" s="165" t="e">
        <f t="shared" si="1523"/>
        <v>#N/A</v>
      </c>
      <c r="P1509" s="135" t="e">
        <f t="shared" si="1523"/>
        <v>#N/A</v>
      </c>
      <c r="Q1509" s="164" t="e">
        <f t="shared" si="1523"/>
        <v>#N/A</v>
      </c>
      <c r="R1509" s="164" t="e">
        <f t="shared" si="1523"/>
        <v>#N/A</v>
      </c>
      <c r="S1509" s="164" t="e">
        <f t="shared" si="1523"/>
        <v>#N/A</v>
      </c>
      <c r="T1509" s="164" t="e">
        <f t="shared" si="1523"/>
        <v>#N/A</v>
      </c>
      <c r="U1509" s="164" t="e">
        <f t="shared" si="1523"/>
        <v>#N/A</v>
      </c>
      <c r="V1509" s="135" t="e">
        <f t="shared" si="1523"/>
        <v>#N/A</v>
      </c>
      <c r="W1509" s="135" t="e">
        <f t="shared" si="1523"/>
        <v>#N/A</v>
      </c>
      <c r="X1509" s="135" t="e">
        <f t="shared" si="1523"/>
        <v>#N/A</v>
      </c>
      <c r="Y1509" s="135" t="e">
        <f t="shared" si="1523"/>
        <v>#N/A</v>
      </c>
      <c r="Z1509" s="135" t="e">
        <f t="shared" si="1523"/>
        <v>#N/A</v>
      </c>
      <c r="AA1509" s="135" t="e">
        <f t="shared" si="1523"/>
        <v>#N/A</v>
      </c>
      <c r="AB1509" s="135" t="e">
        <f t="shared" si="1523"/>
        <v>#N/A</v>
      </c>
    </row>
    <row r="1510" spans="1:28" ht="15.5">
      <c r="A1510" s="29" t="s">
        <v>193</v>
      </c>
      <c r="B1510" s="30" t="str">
        <f t="shared" si="0"/>
        <v>PhilippinesTobias Fornier (Dao)</v>
      </c>
      <c r="C1510" s="29" t="s">
        <v>30</v>
      </c>
      <c r="D1510" s="30" t="s">
        <v>816</v>
      </c>
      <c r="E1510" s="120">
        <v>0.23436999999999999</v>
      </c>
      <c r="F1510" s="181">
        <v>4.9234400999999997E-2</v>
      </c>
      <c r="G1510" s="181">
        <v>9.3475761000000004E-2</v>
      </c>
      <c r="H1510" s="181">
        <v>0.183471525</v>
      </c>
      <c r="I1510" s="120">
        <v>0.32923799999999998</v>
      </c>
      <c r="J1510" s="28" t="s">
        <v>1649</v>
      </c>
      <c r="K1510" s="135" t="e">
        <f t="shared" ref="K1510:AB1510" si="1524">NA()</f>
        <v>#N/A</v>
      </c>
      <c r="L1510" s="135" t="e">
        <f t="shared" si="1524"/>
        <v>#N/A</v>
      </c>
      <c r="M1510" s="164" t="e">
        <f t="shared" si="1524"/>
        <v>#N/A</v>
      </c>
      <c r="N1510" s="164" t="e">
        <f t="shared" si="1524"/>
        <v>#N/A</v>
      </c>
      <c r="O1510" s="165" t="e">
        <f t="shared" si="1524"/>
        <v>#N/A</v>
      </c>
      <c r="P1510" s="135" t="e">
        <f t="shared" si="1524"/>
        <v>#N/A</v>
      </c>
      <c r="Q1510" s="164" t="e">
        <f t="shared" si="1524"/>
        <v>#N/A</v>
      </c>
      <c r="R1510" s="164" t="e">
        <f t="shared" si="1524"/>
        <v>#N/A</v>
      </c>
      <c r="S1510" s="164" t="e">
        <f t="shared" si="1524"/>
        <v>#N/A</v>
      </c>
      <c r="T1510" s="164" t="e">
        <f t="shared" si="1524"/>
        <v>#N/A</v>
      </c>
      <c r="U1510" s="164" t="e">
        <f t="shared" si="1524"/>
        <v>#N/A</v>
      </c>
      <c r="V1510" s="135" t="e">
        <f t="shared" si="1524"/>
        <v>#N/A</v>
      </c>
      <c r="W1510" s="135" t="e">
        <f t="shared" si="1524"/>
        <v>#N/A</v>
      </c>
      <c r="X1510" s="135" t="e">
        <f t="shared" si="1524"/>
        <v>#N/A</v>
      </c>
      <c r="Y1510" s="135" t="e">
        <f t="shared" si="1524"/>
        <v>#N/A</v>
      </c>
      <c r="Z1510" s="135" t="e">
        <f t="shared" si="1524"/>
        <v>#N/A</v>
      </c>
      <c r="AA1510" s="135" t="e">
        <f t="shared" si="1524"/>
        <v>#N/A</v>
      </c>
      <c r="AB1510" s="135" t="e">
        <f t="shared" si="1524"/>
        <v>#N/A</v>
      </c>
    </row>
    <row r="1511" spans="1:28" ht="15.5">
      <c r="A1511" s="29" t="s">
        <v>193</v>
      </c>
      <c r="B1511" s="30" t="str">
        <f t="shared" si="0"/>
        <v>PhilippinesToboso</v>
      </c>
      <c r="C1511" s="29" t="s">
        <v>30</v>
      </c>
      <c r="D1511" s="30" t="s">
        <v>1849</v>
      </c>
      <c r="E1511" s="120">
        <v>0.22759699999999999</v>
      </c>
      <c r="F1511" s="181">
        <v>5.6845705000000003E-2</v>
      </c>
      <c r="G1511" s="181">
        <v>0.104644536</v>
      </c>
      <c r="H1511" s="181">
        <v>0.19328489300000001</v>
      </c>
      <c r="I1511" s="120">
        <v>0.30063600000000001</v>
      </c>
      <c r="J1511" s="28" t="s">
        <v>1649</v>
      </c>
      <c r="K1511" s="135" t="e">
        <f t="shared" ref="K1511:AB1511" si="1525">NA()</f>
        <v>#N/A</v>
      </c>
      <c r="L1511" s="135" t="e">
        <f t="shared" si="1525"/>
        <v>#N/A</v>
      </c>
      <c r="M1511" s="164" t="e">
        <f t="shared" si="1525"/>
        <v>#N/A</v>
      </c>
      <c r="N1511" s="164" t="e">
        <f t="shared" si="1525"/>
        <v>#N/A</v>
      </c>
      <c r="O1511" s="165" t="e">
        <f t="shared" si="1525"/>
        <v>#N/A</v>
      </c>
      <c r="P1511" s="135" t="e">
        <f t="shared" si="1525"/>
        <v>#N/A</v>
      </c>
      <c r="Q1511" s="164" t="e">
        <f t="shared" si="1525"/>
        <v>#N/A</v>
      </c>
      <c r="R1511" s="164" t="e">
        <f t="shared" si="1525"/>
        <v>#N/A</v>
      </c>
      <c r="S1511" s="164" t="e">
        <f t="shared" si="1525"/>
        <v>#N/A</v>
      </c>
      <c r="T1511" s="164" t="e">
        <f t="shared" si="1525"/>
        <v>#N/A</v>
      </c>
      <c r="U1511" s="164" t="e">
        <f t="shared" si="1525"/>
        <v>#N/A</v>
      </c>
      <c r="V1511" s="135" t="e">
        <f t="shared" si="1525"/>
        <v>#N/A</v>
      </c>
      <c r="W1511" s="135" t="e">
        <f t="shared" si="1525"/>
        <v>#N/A</v>
      </c>
      <c r="X1511" s="135" t="e">
        <f t="shared" si="1525"/>
        <v>#N/A</v>
      </c>
      <c r="Y1511" s="135" t="e">
        <f t="shared" si="1525"/>
        <v>#N/A</v>
      </c>
      <c r="Z1511" s="135" t="e">
        <f t="shared" si="1525"/>
        <v>#N/A</v>
      </c>
      <c r="AA1511" s="135" t="e">
        <f t="shared" si="1525"/>
        <v>#N/A</v>
      </c>
      <c r="AB1511" s="135" t="e">
        <f t="shared" si="1525"/>
        <v>#N/A</v>
      </c>
    </row>
    <row r="1512" spans="1:28" ht="15.5">
      <c r="A1512" s="29" t="s">
        <v>193</v>
      </c>
      <c r="B1512" s="30" t="str">
        <f t="shared" si="0"/>
        <v>PhilippinesToledo City</v>
      </c>
      <c r="C1512" s="29" t="s">
        <v>30</v>
      </c>
      <c r="D1512" s="30" t="s">
        <v>984</v>
      </c>
      <c r="E1512" s="120">
        <v>0.24384900000000001</v>
      </c>
      <c r="F1512" s="181">
        <v>5.2972084000000003E-2</v>
      </c>
      <c r="G1512" s="181">
        <v>0.101652626</v>
      </c>
      <c r="H1512" s="181">
        <v>0.19356562099999999</v>
      </c>
      <c r="I1512" s="120">
        <v>0.29905799999999999</v>
      </c>
      <c r="J1512" s="28" t="s">
        <v>1649</v>
      </c>
      <c r="K1512" s="135" t="e">
        <f t="shared" ref="K1512:AB1512" si="1526">NA()</f>
        <v>#N/A</v>
      </c>
      <c r="L1512" s="135" t="e">
        <f t="shared" si="1526"/>
        <v>#N/A</v>
      </c>
      <c r="M1512" s="164" t="e">
        <f t="shared" si="1526"/>
        <v>#N/A</v>
      </c>
      <c r="N1512" s="164" t="e">
        <f t="shared" si="1526"/>
        <v>#N/A</v>
      </c>
      <c r="O1512" s="165" t="e">
        <f t="shared" si="1526"/>
        <v>#N/A</v>
      </c>
      <c r="P1512" s="135" t="e">
        <f t="shared" si="1526"/>
        <v>#N/A</v>
      </c>
      <c r="Q1512" s="164" t="e">
        <f t="shared" si="1526"/>
        <v>#N/A</v>
      </c>
      <c r="R1512" s="164" t="e">
        <f t="shared" si="1526"/>
        <v>#N/A</v>
      </c>
      <c r="S1512" s="164" t="e">
        <f t="shared" si="1526"/>
        <v>#N/A</v>
      </c>
      <c r="T1512" s="164" t="e">
        <f t="shared" si="1526"/>
        <v>#N/A</v>
      </c>
      <c r="U1512" s="164" t="e">
        <f t="shared" si="1526"/>
        <v>#N/A</v>
      </c>
      <c r="V1512" s="135" t="e">
        <f t="shared" si="1526"/>
        <v>#N/A</v>
      </c>
      <c r="W1512" s="135" t="e">
        <f t="shared" si="1526"/>
        <v>#N/A</v>
      </c>
      <c r="X1512" s="135" t="e">
        <f t="shared" si="1526"/>
        <v>#N/A</v>
      </c>
      <c r="Y1512" s="135" t="e">
        <f t="shared" si="1526"/>
        <v>#N/A</v>
      </c>
      <c r="Z1512" s="135" t="e">
        <f t="shared" si="1526"/>
        <v>#N/A</v>
      </c>
      <c r="AA1512" s="135" t="e">
        <f t="shared" si="1526"/>
        <v>#N/A</v>
      </c>
      <c r="AB1512" s="135" t="e">
        <f t="shared" si="1526"/>
        <v>#N/A</v>
      </c>
    </row>
    <row r="1513" spans="1:28" ht="15.5">
      <c r="A1513" s="29" t="s">
        <v>193</v>
      </c>
      <c r="B1513" s="30" t="str">
        <f t="shared" si="0"/>
        <v>PhilippinesTolosa</v>
      </c>
      <c r="C1513" s="29" t="s">
        <v>30</v>
      </c>
      <c r="D1513" s="30" t="s">
        <v>1054</v>
      </c>
      <c r="E1513" s="120">
        <v>0.23739199999999999</v>
      </c>
      <c r="F1513" s="181">
        <v>5.2864906000000003E-2</v>
      </c>
      <c r="G1513" s="181">
        <v>0.10220230700000001</v>
      </c>
      <c r="H1513" s="181">
        <v>0.19777862500000001</v>
      </c>
      <c r="I1513" s="120">
        <v>0.30522500000000002</v>
      </c>
      <c r="J1513" s="28" t="s">
        <v>1649</v>
      </c>
      <c r="K1513" s="135" t="e">
        <f t="shared" ref="K1513:AB1513" si="1527">NA()</f>
        <v>#N/A</v>
      </c>
      <c r="L1513" s="135" t="e">
        <f t="shared" si="1527"/>
        <v>#N/A</v>
      </c>
      <c r="M1513" s="164" t="e">
        <f t="shared" si="1527"/>
        <v>#N/A</v>
      </c>
      <c r="N1513" s="164" t="e">
        <f t="shared" si="1527"/>
        <v>#N/A</v>
      </c>
      <c r="O1513" s="165" t="e">
        <f t="shared" si="1527"/>
        <v>#N/A</v>
      </c>
      <c r="P1513" s="135" t="e">
        <f t="shared" si="1527"/>
        <v>#N/A</v>
      </c>
      <c r="Q1513" s="164" t="e">
        <f t="shared" si="1527"/>
        <v>#N/A</v>
      </c>
      <c r="R1513" s="164" t="e">
        <f t="shared" si="1527"/>
        <v>#N/A</v>
      </c>
      <c r="S1513" s="164" t="e">
        <f t="shared" si="1527"/>
        <v>#N/A</v>
      </c>
      <c r="T1513" s="164" t="e">
        <f t="shared" si="1527"/>
        <v>#N/A</v>
      </c>
      <c r="U1513" s="164" t="e">
        <f t="shared" si="1527"/>
        <v>#N/A</v>
      </c>
      <c r="V1513" s="135" t="e">
        <f t="shared" si="1527"/>
        <v>#N/A</v>
      </c>
      <c r="W1513" s="135" t="e">
        <f t="shared" si="1527"/>
        <v>#N/A</v>
      </c>
      <c r="X1513" s="135" t="e">
        <f t="shared" si="1527"/>
        <v>#N/A</v>
      </c>
      <c r="Y1513" s="135" t="e">
        <f t="shared" si="1527"/>
        <v>#N/A</v>
      </c>
      <c r="Z1513" s="135" t="e">
        <f t="shared" si="1527"/>
        <v>#N/A</v>
      </c>
      <c r="AA1513" s="135" t="e">
        <f t="shared" si="1527"/>
        <v>#N/A</v>
      </c>
      <c r="AB1513" s="135" t="e">
        <f t="shared" si="1527"/>
        <v>#N/A</v>
      </c>
    </row>
    <row r="1514" spans="1:28" ht="15.5">
      <c r="A1514" s="29" t="s">
        <v>193</v>
      </c>
      <c r="B1514" s="30" t="str">
        <f t="shared" si="0"/>
        <v>PhilippinesTomas Oppus</v>
      </c>
      <c r="C1514" s="29" t="s">
        <v>30</v>
      </c>
      <c r="D1514" s="30" t="s">
        <v>1120</v>
      </c>
      <c r="E1514" s="120">
        <v>0.23067199999999999</v>
      </c>
      <c r="F1514" s="181">
        <v>5.3769268000000002E-2</v>
      </c>
      <c r="G1514" s="181">
        <v>0.100313102</v>
      </c>
      <c r="H1514" s="181">
        <v>0.178648844</v>
      </c>
      <c r="I1514" s="120">
        <v>0.30599700000000002</v>
      </c>
      <c r="J1514" s="28" t="s">
        <v>1649</v>
      </c>
      <c r="K1514" s="135" t="e">
        <f t="shared" ref="K1514:AB1514" si="1528">NA()</f>
        <v>#N/A</v>
      </c>
      <c r="L1514" s="135" t="e">
        <f t="shared" si="1528"/>
        <v>#N/A</v>
      </c>
      <c r="M1514" s="164" t="e">
        <f t="shared" si="1528"/>
        <v>#N/A</v>
      </c>
      <c r="N1514" s="164" t="e">
        <f t="shared" si="1528"/>
        <v>#N/A</v>
      </c>
      <c r="O1514" s="165" t="e">
        <f t="shared" si="1528"/>
        <v>#N/A</v>
      </c>
      <c r="P1514" s="135" t="e">
        <f t="shared" si="1528"/>
        <v>#N/A</v>
      </c>
      <c r="Q1514" s="164" t="e">
        <f t="shared" si="1528"/>
        <v>#N/A</v>
      </c>
      <c r="R1514" s="164" t="e">
        <f t="shared" si="1528"/>
        <v>#N/A</v>
      </c>
      <c r="S1514" s="164" t="e">
        <f t="shared" si="1528"/>
        <v>#N/A</v>
      </c>
      <c r="T1514" s="164" t="e">
        <f t="shared" si="1528"/>
        <v>#N/A</v>
      </c>
      <c r="U1514" s="164" t="e">
        <f t="shared" si="1528"/>
        <v>#N/A</v>
      </c>
      <c r="V1514" s="135" t="e">
        <f t="shared" si="1528"/>
        <v>#N/A</v>
      </c>
      <c r="W1514" s="135" t="e">
        <f t="shared" si="1528"/>
        <v>#N/A</v>
      </c>
      <c r="X1514" s="135" t="e">
        <f t="shared" si="1528"/>
        <v>#N/A</v>
      </c>
      <c r="Y1514" s="135" t="e">
        <f t="shared" si="1528"/>
        <v>#N/A</v>
      </c>
      <c r="Z1514" s="135" t="e">
        <f t="shared" si="1528"/>
        <v>#N/A</v>
      </c>
      <c r="AA1514" s="135" t="e">
        <f t="shared" si="1528"/>
        <v>#N/A</v>
      </c>
      <c r="AB1514" s="135" t="e">
        <f t="shared" si="1528"/>
        <v>#N/A</v>
      </c>
    </row>
    <row r="1515" spans="1:28" ht="15.5">
      <c r="A1515" s="29" t="s">
        <v>193</v>
      </c>
      <c r="B1515" s="30" t="str">
        <f t="shared" si="0"/>
        <v>PhilippinesTondo I / II</v>
      </c>
      <c r="C1515" s="29" t="s">
        <v>30</v>
      </c>
      <c r="D1515" s="30" t="s">
        <v>1433</v>
      </c>
      <c r="E1515" s="120">
        <v>0.27141799999999999</v>
      </c>
      <c r="F1515" s="181">
        <v>4.7380033000000002E-2</v>
      </c>
      <c r="G1515" s="181">
        <v>9.6833358999999994E-2</v>
      </c>
      <c r="H1515" s="181">
        <v>0.19392964100000001</v>
      </c>
      <c r="I1515" s="120">
        <v>0.30654900000000002</v>
      </c>
      <c r="J1515" s="28" t="s">
        <v>1649</v>
      </c>
      <c r="K1515" s="135" t="e">
        <f t="shared" ref="K1515:AB1515" si="1529">NA()</f>
        <v>#N/A</v>
      </c>
      <c r="L1515" s="135" t="e">
        <f t="shared" si="1529"/>
        <v>#N/A</v>
      </c>
      <c r="M1515" s="164" t="e">
        <f t="shared" si="1529"/>
        <v>#N/A</v>
      </c>
      <c r="N1515" s="164" t="e">
        <f t="shared" si="1529"/>
        <v>#N/A</v>
      </c>
      <c r="O1515" s="165" t="e">
        <f t="shared" si="1529"/>
        <v>#N/A</v>
      </c>
      <c r="P1515" s="135" t="e">
        <f t="shared" si="1529"/>
        <v>#N/A</v>
      </c>
      <c r="Q1515" s="164" t="e">
        <f t="shared" si="1529"/>
        <v>#N/A</v>
      </c>
      <c r="R1515" s="164" t="e">
        <f t="shared" si="1529"/>
        <v>#N/A</v>
      </c>
      <c r="S1515" s="164" t="e">
        <f t="shared" si="1529"/>
        <v>#N/A</v>
      </c>
      <c r="T1515" s="164" t="e">
        <f t="shared" si="1529"/>
        <v>#N/A</v>
      </c>
      <c r="U1515" s="164" t="e">
        <f t="shared" si="1529"/>
        <v>#N/A</v>
      </c>
      <c r="V1515" s="135" t="e">
        <f t="shared" si="1529"/>
        <v>#N/A</v>
      </c>
      <c r="W1515" s="135" t="e">
        <f t="shared" si="1529"/>
        <v>#N/A</v>
      </c>
      <c r="X1515" s="135" t="e">
        <f t="shared" si="1529"/>
        <v>#N/A</v>
      </c>
      <c r="Y1515" s="135" t="e">
        <f t="shared" si="1529"/>
        <v>#N/A</v>
      </c>
      <c r="Z1515" s="135" t="e">
        <f t="shared" si="1529"/>
        <v>#N/A</v>
      </c>
      <c r="AA1515" s="135" t="e">
        <f t="shared" si="1529"/>
        <v>#N/A</v>
      </c>
      <c r="AB1515" s="135" t="e">
        <f t="shared" si="1529"/>
        <v>#N/A</v>
      </c>
    </row>
    <row r="1516" spans="1:28" ht="15.5">
      <c r="A1516" s="29" t="s">
        <v>193</v>
      </c>
      <c r="B1516" s="30" t="str">
        <f t="shared" si="0"/>
        <v>PhilippinesTongkil</v>
      </c>
      <c r="C1516" s="29" t="s">
        <v>30</v>
      </c>
      <c r="D1516" s="30" t="s">
        <v>1667</v>
      </c>
      <c r="E1516" s="120">
        <v>0.25437700000000002</v>
      </c>
      <c r="F1516" s="181">
        <v>6.4939364999999999E-2</v>
      </c>
      <c r="G1516" s="181">
        <v>0.12089731400000001</v>
      </c>
      <c r="H1516" s="181">
        <v>0.19312114599999999</v>
      </c>
      <c r="I1516" s="120">
        <v>0.24961700000000001</v>
      </c>
      <c r="J1516" s="28" t="s">
        <v>1649</v>
      </c>
      <c r="K1516" s="135" t="e">
        <f t="shared" ref="K1516:AB1516" si="1530">NA()</f>
        <v>#N/A</v>
      </c>
      <c r="L1516" s="135" t="e">
        <f t="shared" si="1530"/>
        <v>#N/A</v>
      </c>
      <c r="M1516" s="164" t="e">
        <f t="shared" si="1530"/>
        <v>#N/A</v>
      </c>
      <c r="N1516" s="164" t="e">
        <f t="shared" si="1530"/>
        <v>#N/A</v>
      </c>
      <c r="O1516" s="165" t="e">
        <f t="shared" si="1530"/>
        <v>#N/A</v>
      </c>
      <c r="P1516" s="135" t="e">
        <f t="shared" si="1530"/>
        <v>#N/A</v>
      </c>
      <c r="Q1516" s="164" t="e">
        <f t="shared" si="1530"/>
        <v>#N/A</v>
      </c>
      <c r="R1516" s="164" t="e">
        <f t="shared" si="1530"/>
        <v>#N/A</v>
      </c>
      <c r="S1516" s="164" t="e">
        <f t="shared" si="1530"/>
        <v>#N/A</v>
      </c>
      <c r="T1516" s="164" t="e">
        <f t="shared" si="1530"/>
        <v>#N/A</v>
      </c>
      <c r="U1516" s="164" t="e">
        <f t="shared" si="1530"/>
        <v>#N/A</v>
      </c>
      <c r="V1516" s="135" t="e">
        <f t="shared" si="1530"/>
        <v>#N/A</v>
      </c>
      <c r="W1516" s="135" t="e">
        <f t="shared" si="1530"/>
        <v>#N/A</v>
      </c>
      <c r="X1516" s="135" t="e">
        <f t="shared" si="1530"/>
        <v>#N/A</v>
      </c>
      <c r="Y1516" s="135" t="e">
        <f t="shared" si="1530"/>
        <v>#N/A</v>
      </c>
      <c r="Z1516" s="135" t="e">
        <f t="shared" si="1530"/>
        <v>#N/A</v>
      </c>
      <c r="AA1516" s="135" t="e">
        <f t="shared" si="1530"/>
        <v>#N/A</v>
      </c>
      <c r="AB1516" s="135" t="e">
        <f t="shared" si="1530"/>
        <v>#N/A</v>
      </c>
    </row>
    <row r="1517" spans="1:28" ht="15.5">
      <c r="A1517" s="29" t="s">
        <v>193</v>
      </c>
      <c r="B1517" s="30" t="str">
        <f t="shared" si="0"/>
        <v>PhilippinesTorrijos</v>
      </c>
      <c r="C1517" s="29" t="s">
        <v>30</v>
      </c>
      <c r="D1517" s="30" t="s">
        <v>1769</v>
      </c>
      <c r="E1517" s="120">
        <v>0.21956500000000001</v>
      </c>
      <c r="F1517" s="181">
        <v>6.2115057000000001E-2</v>
      </c>
      <c r="G1517" s="181">
        <v>0.10988075</v>
      </c>
      <c r="H1517" s="181">
        <v>0.16855589000000001</v>
      </c>
      <c r="I1517" s="120">
        <v>0.277945</v>
      </c>
      <c r="J1517" s="28" t="s">
        <v>1649</v>
      </c>
      <c r="K1517" s="135" t="e">
        <f t="shared" ref="K1517:AB1517" si="1531">NA()</f>
        <v>#N/A</v>
      </c>
      <c r="L1517" s="135" t="e">
        <f t="shared" si="1531"/>
        <v>#N/A</v>
      </c>
      <c r="M1517" s="164" t="e">
        <f t="shared" si="1531"/>
        <v>#N/A</v>
      </c>
      <c r="N1517" s="164" t="e">
        <f t="shared" si="1531"/>
        <v>#N/A</v>
      </c>
      <c r="O1517" s="165" t="e">
        <f t="shared" si="1531"/>
        <v>#N/A</v>
      </c>
      <c r="P1517" s="135" t="e">
        <f t="shared" si="1531"/>
        <v>#N/A</v>
      </c>
      <c r="Q1517" s="164" t="e">
        <f t="shared" si="1531"/>
        <v>#N/A</v>
      </c>
      <c r="R1517" s="164" t="e">
        <f t="shared" si="1531"/>
        <v>#N/A</v>
      </c>
      <c r="S1517" s="164" t="e">
        <f t="shared" si="1531"/>
        <v>#N/A</v>
      </c>
      <c r="T1517" s="164" t="e">
        <f t="shared" si="1531"/>
        <v>#N/A</v>
      </c>
      <c r="U1517" s="164" t="e">
        <f t="shared" si="1531"/>
        <v>#N/A</v>
      </c>
      <c r="V1517" s="135" t="e">
        <f t="shared" si="1531"/>
        <v>#N/A</v>
      </c>
      <c r="W1517" s="135" t="e">
        <f t="shared" si="1531"/>
        <v>#N/A</v>
      </c>
      <c r="X1517" s="135" t="e">
        <f t="shared" si="1531"/>
        <v>#N/A</v>
      </c>
      <c r="Y1517" s="135" t="e">
        <f t="shared" si="1531"/>
        <v>#N/A</v>
      </c>
      <c r="Z1517" s="135" t="e">
        <f t="shared" si="1531"/>
        <v>#N/A</v>
      </c>
      <c r="AA1517" s="135" t="e">
        <f t="shared" si="1531"/>
        <v>#N/A</v>
      </c>
      <c r="AB1517" s="135" t="e">
        <f t="shared" si="1531"/>
        <v>#N/A</v>
      </c>
    </row>
    <row r="1518" spans="1:28" ht="15.5">
      <c r="A1518" s="29" t="s">
        <v>193</v>
      </c>
      <c r="B1518" s="30" t="str">
        <f t="shared" si="0"/>
        <v>PhilippinesTrece Martires City (Capital)</v>
      </c>
      <c r="C1518" s="29" t="s">
        <v>30</v>
      </c>
      <c r="D1518" s="30" t="s">
        <v>594</v>
      </c>
      <c r="E1518" s="120">
        <v>0.27537200000000001</v>
      </c>
      <c r="F1518" s="181">
        <v>5.2526122000000001E-2</v>
      </c>
      <c r="G1518" s="181">
        <v>0.102470571</v>
      </c>
      <c r="H1518" s="181">
        <v>0.19508326200000001</v>
      </c>
      <c r="I1518" s="120">
        <v>0.30058499999999999</v>
      </c>
      <c r="J1518" s="28" t="s">
        <v>1649</v>
      </c>
      <c r="K1518" s="135" t="e">
        <f t="shared" ref="K1518:AB1518" si="1532">NA()</f>
        <v>#N/A</v>
      </c>
      <c r="L1518" s="135" t="e">
        <f t="shared" si="1532"/>
        <v>#N/A</v>
      </c>
      <c r="M1518" s="164" t="e">
        <f t="shared" si="1532"/>
        <v>#N/A</v>
      </c>
      <c r="N1518" s="164" t="e">
        <f t="shared" si="1532"/>
        <v>#N/A</v>
      </c>
      <c r="O1518" s="165" t="e">
        <f t="shared" si="1532"/>
        <v>#N/A</v>
      </c>
      <c r="P1518" s="135" t="e">
        <f t="shared" si="1532"/>
        <v>#N/A</v>
      </c>
      <c r="Q1518" s="164" t="e">
        <f t="shared" si="1532"/>
        <v>#N/A</v>
      </c>
      <c r="R1518" s="164" t="e">
        <f t="shared" si="1532"/>
        <v>#N/A</v>
      </c>
      <c r="S1518" s="164" t="e">
        <f t="shared" si="1532"/>
        <v>#N/A</v>
      </c>
      <c r="T1518" s="164" t="e">
        <f t="shared" si="1532"/>
        <v>#N/A</v>
      </c>
      <c r="U1518" s="164" t="e">
        <f t="shared" si="1532"/>
        <v>#N/A</v>
      </c>
      <c r="V1518" s="135" t="e">
        <f t="shared" si="1532"/>
        <v>#N/A</v>
      </c>
      <c r="W1518" s="135" t="e">
        <f t="shared" si="1532"/>
        <v>#N/A</v>
      </c>
      <c r="X1518" s="135" t="e">
        <f t="shared" si="1532"/>
        <v>#N/A</v>
      </c>
      <c r="Y1518" s="135" t="e">
        <f t="shared" si="1532"/>
        <v>#N/A</v>
      </c>
      <c r="Z1518" s="135" t="e">
        <f t="shared" si="1532"/>
        <v>#N/A</v>
      </c>
      <c r="AA1518" s="135" t="e">
        <f t="shared" si="1532"/>
        <v>#N/A</v>
      </c>
      <c r="AB1518" s="135" t="e">
        <f t="shared" si="1532"/>
        <v>#N/A</v>
      </c>
    </row>
    <row r="1519" spans="1:28" ht="15.5">
      <c r="A1519" s="29" t="s">
        <v>193</v>
      </c>
      <c r="B1519" s="30" t="str">
        <f t="shared" si="0"/>
        <v>PhilippinesTrento</v>
      </c>
      <c r="C1519" s="29" t="s">
        <v>30</v>
      </c>
      <c r="D1519" s="30" t="s">
        <v>1713</v>
      </c>
      <c r="E1519" s="120">
        <v>0.23508200000000001</v>
      </c>
      <c r="F1519" s="181">
        <v>5.3951324000000002E-2</v>
      </c>
      <c r="G1519" s="181">
        <v>9.7507999999999997E-2</v>
      </c>
      <c r="H1519" s="181">
        <v>0.182488122</v>
      </c>
      <c r="I1519" s="120">
        <v>0.30716599999999999</v>
      </c>
      <c r="J1519" s="28" t="s">
        <v>1649</v>
      </c>
      <c r="K1519" s="135" t="e">
        <f t="shared" ref="K1519:AB1519" si="1533">NA()</f>
        <v>#N/A</v>
      </c>
      <c r="L1519" s="135" t="e">
        <f t="shared" si="1533"/>
        <v>#N/A</v>
      </c>
      <c r="M1519" s="164" t="e">
        <f t="shared" si="1533"/>
        <v>#N/A</v>
      </c>
      <c r="N1519" s="164" t="e">
        <f t="shared" si="1533"/>
        <v>#N/A</v>
      </c>
      <c r="O1519" s="165" t="e">
        <f t="shared" si="1533"/>
        <v>#N/A</v>
      </c>
      <c r="P1519" s="135" t="e">
        <f t="shared" si="1533"/>
        <v>#N/A</v>
      </c>
      <c r="Q1519" s="164" t="e">
        <f t="shared" si="1533"/>
        <v>#N/A</v>
      </c>
      <c r="R1519" s="164" t="e">
        <f t="shared" si="1533"/>
        <v>#N/A</v>
      </c>
      <c r="S1519" s="164" t="e">
        <f t="shared" si="1533"/>
        <v>#N/A</v>
      </c>
      <c r="T1519" s="164" t="e">
        <f t="shared" si="1533"/>
        <v>#N/A</v>
      </c>
      <c r="U1519" s="164" t="e">
        <f t="shared" si="1533"/>
        <v>#N/A</v>
      </c>
      <c r="V1519" s="135" t="e">
        <f t="shared" si="1533"/>
        <v>#N/A</v>
      </c>
      <c r="W1519" s="135" t="e">
        <f t="shared" si="1533"/>
        <v>#N/A</v>
      </c>
      <c r="X1519" s="135" t="e">
        <f t="shared" si="1533"/>
        <v>#N/A</v>
      </c>
      <c r="Y1519" s="135" t="e">
        <f t="shared" si="1533"/>
        <v>#N/A</v>
      </c>
      <c r="Z1519" s="135" t="e">
        <f t="shared" si="1533"/>
        <v>#N/A</v>
      </c>
      <c r="AA1519" s="135" t="e">
        <f t="shared" si="1533"/>
        <v>#N/A</v>
      </c>
      <c r="AB1519" s="135" t="e">
        <f t="shared" si="1533"/>
        <v>#N/A</v>
      </c>
    </row>
    <row r="1520" spans="1:28" ht="15.5">
      <c r="A1520" s="29" t="s">
        <v>193</v>
      </c>
      <c r="B1520" s="30" t="str">
        <f t="shared" si="0"/>
        <v>PhilippinesTrinidad</v>
      </c>
      <c r="C1520" s="29" t="s">
        <v>30</v>
      </c>
      <c r="D1520" s="30" t="s">
        <v>932</v>
      </c>
      <c r="E1520" s="120">
        <v>0.23400899999999999</v>
      </c>
      <c r="F1520" s="181">
        <v>5.7798223000000003E-2</v>
      </c>
      <c r="G1520" s="181">
        <v>0.10652146699999999</v>
      </c>
      <c r="H1520" s="181">
        <v>0.18240706000000001</v>
      </c>
      <c r="I1520" s="120">
        <v>0.296157</v>
      </c>
      <c r="J1520" s="28" t="s">
        <v>1649</v>
      </c>
      <c r="K1520" s="135" t="e">
        <f t="shared" ref="K1520:AB1520" si="1534">NA()</f>
        <v>#N/A</v>
      </c>
      <c r="L1520" s="135" t="e">
        <f t="shared" si="1534"/>
        <v>#N/A</v>
      </c>
      <c r="M1520" s="164" t="e">
        <f t="shared" si="1534"/>
        <v>#N/A</v>
      </c>
      <c r="N1520" s="164" t="e">
        <f t="shared" si="1534"/>
        <v>#N/A</v>
      </c>
      <c r="O1520" s="165" t="e">
        <f t="shared" si="1534"/>
        <v>#N/A</v>
      </c>
      <c r="P1520" s="135" t="e">
        <f t="shared" si="1534"/>
        <v>#N/A</v>
      </c>
      <c r="Q1520" s="164" t="e">
        <f t="shared" si="1534"/>
        <v>#N/A</v>
      </c>
      <c r="R1520" s="164" t="e">
        <f t="shared" si="1534"/>
        <v>#N/A</v>
      </c>
      <c r="S1520" s="164" t="e">
        <f t="shared" si="1534"/>
        <v>#N/A</v>
      </c>
      <c r="T1520" s="164" t="e">
        <f t="shared" si="1534"/>
        <v>#N/A</v>
      </c>
      <c r="U1520" s="164" t="e">
        <f t="shared" si="1534"/>
        <v>#N/A</v>
      </c>
      <c r="V1520" s="135" t="e">
        <f t="shared" si="1534"/>
        <v>#N/A</v>
      </c>
      <c r="W1520" s="135" t="e">
        <f t="shared" si="1534"/>
        <v>#N/A</v>
      </c>
      <c r="X1520" s="135" t="e">
        <f t="shared" si="1534"/>
        <v>#N/A</v>
      </c>
      <c r="Y1520" s="135" t="e">
        <f t="shared" si="1534"/>
        <v>#N/A</v>
      </c>
      <c r="Z1520" s="135" t="e">
        <f t="shared" si="1534"/>
        <v>#N/A</v>
      </c>
      <c r="AA1520" s="135" t="e">
        <f t="shared" si="1534"/>
        <v>#N/A</v>
      </c>
      <c r="AB1520" s="135" t="e">
        <f t="shared" si="1534"/>
        <v>#N/A</v>
      </c>
    </row>
    <row r="1521" spans="1:28" ht="15.5">
      <c r="A1521" s="29" t="s">
        <v>193</v>
      </c>
      <c r="B1521" s="30" t="str">
        <f t="shared" si="0"/>
        <v>PhilippinesTuao</v>
      </c>
      <c r="C1521" s="29" t="s">
        <v>30</v>
      </c>
      <c r="D1521" s="30" t="s">
        <v>360</v>
      </c>
      <c r="E1521" s="120">
        <v>0.24893199999999999</v>
      </c>
      <c r="F1521" s="181">
        <v>4.6087591999999997E-2</v>
      </c>
      <c r="G1521" s="181">
        <v>9.2110180999999999E-2</v>
      </c>
      <c r="H1521" s="181">
        <v>0.18985943</v>
      </c>
      <c r="I1521" s="120">
        <v>0.32066299999999998</v>
      </c>
      <c r="J1521" s="28" t="s">
        <v>1649</v>
      </c>
      <c r="K1521" s="135" t="e">
        <f t="shared" ref="K1521:AB1521" si="1535">NA()</f>
        <v>#N/A</v>
      </c>
      <c r="L1521" s="135" t="e">
        <f t="shared" si="1535"/>
        <v>#N/A</v>
      </c>
      <c r="M1521" s="164" t="e">
        <f t="shared" si="1535"/>
        <v>#N/A</v>
      </c>
      <c r="N1521" s="164" t="e">
        <f t="shared" si="1535"/>
        <v>#N/A</v>
      </c>
      <c r="O1521" s="165" t="e">
        <f t="shared" si="1535"/>
        <v>#N/A</v>
      </c>
      <c r="P1521" s="135" t="e">
        <f t="shared" si="1535"/>
        <v>#N/A</v>
      </c>
      <c r="Q1521" s="164" t="e">
        <f t="shared" si="1535"/>
        <v>#N/A</v>
      </c>
      <c r="R1521" s="164" t="e">
        <f t="shared" si="1535"/>
        <v>#N/A</v>
      </c>
      <c r="S1521" s="164" t="e">
        <f t="shared" si="1535"/>
        <v>#N/A</v>
      </c>
      <c r="T1521" s="164" t="e">
        <f t="shared" si="1535"/>
        <v>#N/A</v>
      </c>
      <c r="U1521" s="164" t="e">
        <f t="shared" si="1535"/>
        <v>#N/A</v>
      </c>
      <c r="V1521" s="135" t="e">
        <f t="shared" si="1535"/>
        <v>#N/A</v>
      </c>
      <c r="W1521" s="135" t="e">
        <f t="shared" si="1535"/>
        <v>#N/A</v>
      </c>
      <c r="X1521" s="135" t="e">
        <f t="shared" si="1535"/>
        <v>#N/A</v>
      </c>
      <c r="Y1521" s="135" t="e">
        <f t="shared" si="1535"/>
        <v>#N/A</v>
      </c>
      <c r="Z1521" s="135" t="e">
        <f t="shared" si="1535"/>
        <v>#N/A</v>
      </c>
      <c r="AA1521" s="135" t="e">
        <f t="shared" si="1535"/>
        <v>#N/A</v>
      </c>
      <c r="AB1521" s="135" t="e">
        <f t="shared" si="1535"/>
        <v>#N/A</v>
      </c>
    </row>
    <row r="1522" spans="1:28" ht="15.5">
      <c r="A1522" s="29" t="s">
        <v>193</v>
      </c>
      <c r="B1522" s="30" t="str">
        <f t="shared" si="0"/>
        <v>PhilippinesTuba</v>
      </c>
      <c r="C1522" s="29" t="s">
        <v>30</v>
      </c>
      <c r="D1522" s="30" t="s">
        <v>1501</v>
      </c>
      <c r="E1522" s="120">
        <v>0.26315899999999998</v>
      </c>
      <c r="F1522" s="181">
        <v>4.6969443E-2</v>
      </c>
      <c r="G1522" s="181">
        <v>9.6121557999999996E-2</v>
      </c>
      <c r="H1522" s="181">
        <v>0.19732202800000001</v>
      </c>
      <c r="I1522" s="120">
        <v>0.33388600000000002</v>
      </c>
      <c r="J1522" s="28" t="s">
        <v>1649</v>
      </c>
      <c r="K1522" s="135" t="e">
        <f t="shared" ref="K1522:AB1522" si="1536">NA()</f>
        <v>#N/A</v>
      </c>
      <c r="L1522" s="135" t="e">
        <f t="shared" si="1536"/>
        <v>#N/A</v>
      </c>
      <c r="M1522" s="164" t="e">
        <f t="shared" si="1536"/>
        <v>#N/A</v>
      </c>
      <c r="N1522" s="164" t="e">
        <f t="shared" si="1536"/>
        <v>#N/A</v>
      </c>
      <c r="O1522" s="165" t="e">
        <f t="shared" si="1536"/>
        <v>#N/A</v>
      </c>
      <c r="P1522" s="135" t="e">
        <f t="shared" si="1536"/>
        <v>#N/A</v>
      </c>
      <c r="Q1522" s="164" t="e">
        <f t="shared" si="1536"/>
        <v>#N/A</v>
      </c>
      <c r="R1522" s="164" t="e">
        <f t="shared" si="1536"/>
        <v>#N/A</v>
      </c>
      <c r="S1522" s="164" t="e">
        <f t="shared" si="1536"/>
        <v>#N/A</v>
      </c>
      <c r="T1522" s="164" t="e">
        <f t="shared" si="1536"/>
        <v>#N/A</v>
      </c>
      <c r="U1522" s="164" t="e">
        <f t="shared" si="1536"/>
        <v>#N/A</v>
      </c>
      <c r="V1522" s="135" t="e">
        <f t="shared" si="1536"/>
        <v>#N/A</v>
      </c>
      <c r="W1522" s="135" t="e">
        <f t="shared" si="1536"/>
        <v>#N/A</v>
      </c>
      <c r="X1522" s="135" t="e">
        <f t="shared" si="1536"/>
        <v>#N/A</v>
      </c>
      <c r="Y1522" s="135" t="e">
        <f t="shared" si="1536"/>
        <v>#N/A</v>
      </c>
      <c r="Z1522" s="135" t="e">
        <f t="shared" si="1536"/>
        <v>#N/A</v>
      </c>
      <c r="AA1522" s="135" t="e">
        <f t="shared" si="1536"/>
        <v>#N/A</v>
      </c>
      <c r="AB1522" s="135" t="e">
        <f t="shared" si="1536"/>
        <v>#N/A</v>
      </c>
    </row>
    <row r="1523" spans="1:28" ht="15.5">
      <c r="A1523" s="29" t="s">
        <v>193</v>
      </c>
      <c r="B1523" s="30" t="str">
        <f t="shared" si="0"/>
        <v>PhilippinesTubajon</v>
      </c>
      <c r="C1523" s="29" t="s">
        <v>30</v>
      </c>
      <c r="D1523" s="30" t="s">
        <v>1764</v>
      </c>
      <c r="E1523" s="120">
        <v>0.22667999999999999</v>
      </c>
      <c r="F1523" s="181">
        <v>5.3286611999999997E-2</v>
      </c>
      <c r="G1523" s="181">
        <v>9.980667E-2</v>
      </c>
      <c r="H1523" s="181">
        <v>0.18148864200000001</v>
      </c>
      <c r="I1523" s="120">
        <v>0.30763699999999999</v>
      </c>
      <c r="J1523" s="28" t="s">
        <v>1649</v>
      </c>
      <c r="K1523" s="135" t="e">
        <f t="shared" ref="K1523:AB1523" si="1537">NA()</f>
        <v>#N/A</v>
      </c>
      <c r="L1523" s="135" t="e">
        <f t="shared" si="1537"/>
        <v>#N/A</v>
      </c>
      <c r="M1523" s="164" t="e">
        <f t="shared" si="1537"/>
        <v>#N/A</v>
      </c>
      <c r="N1523" s="164" t="e">
        <f t="shared" si="1537"/>
        <v>#N/A</v>
      </c>
      <c r="O1523" s="165" t="e">
        <f t="shared" si="1537"/>
        <v>#N/A</v>
      </c>
      <c r="P1523" s="135" t="e">
        <f t="shared" si="1537"/>
        <v>#N/A</v>
      </c>
      <c r="Q1523" s="164" t="e">
        <f t="shared" si="1537"/>
        <v>#N/A</v>
      </c>
      <c r="R1523" s="164" t="e">
        <f t="shared" si="1537"/>
        <v>#N/A</v>
      </c>
      <c r="S1523" s="164" t="e">
        <f t="shared" si="1537"/>
        <v>#N/A</v>
      </c>
      <c r="T1523" s="164" t="e">
        <f t="shared" si="1537"/>
        <v>#N/A</v>
      </c>
      <c r="U1523" s="164" t="e">
        <f t="shared" si="1537"/>
        <v>#N/A</v>
      </c>
      <c r="V1523" s="135" t="e">
        <f t="shared" si="1537"/>
        <v>#N/A</v>
      </c>
      <c r="W1523" s="135" t="e">
        <f t="shared" si="1537"/>
        <v>#N/A</v>
      </c>
      <c r="X1523" s="135" t="e">
        <f t="shared" si="1537"/>
        <v>#N/A</v>
      </c>
      <c r="Y1523" s="135" t="e">
        <f t="shared" si="1537"/>
        <v>#N/A</v>
      </c>
      <c r="Z1523" s="135" t="e">
        <f t="shared" si="1537"/>
        <v>#N/A</v>
      </c>
      <c r="AA1523" s="135" t="e">
        <f t="shared" si="1537"/>
        <v>#N/A</v>
      </c>
      <c r="AB1523" s="135" t="e">
        <f t="shared" si="1537"/>
        <v>#N/A</v>
      </c>
    </row>
    <row r="1524" spans="1:28" ht="15.5">
      <c r="A1524" s="29" t="s">
        <v>193</v>
      </c>
      <c r="B1524" s="30" t="str">
        <f t="shared" si="0"/>
        <v>PhilippinesTubao</v>
      </c>
      <c r="C1524" s="29" t="s">
        <v>30</v>
      </c>
      <c r="D1524" s="30" t="s">
        <v>276</v>
      </c>
      <c r="E1524" s="120">
        <v>0.25190600000000002</v>
      </c>
      <c r="F1524" s="181">
        <v>4.8870479000000001E-2</v>
      </c>
      <c r="G1524" s="181">
        <v>9.6835950000000004E-2</v>
      </c>
      <c r="H1524" s="181">
        <v>0.18928608699999999</v>
      </c>
      <c r="I1524" s="120">
        <v>0.32677800000000001</v>
      </c>
      <c r="J1524" s="28" t="s">
        <v>1649</v>
      </c>
      <c r="K1524" s="135" t="e">
        <f t="shared" ref="K1524:AB1524" si="1538">NA()</f>
        <v>#N/A</v>
      </c>
      <c r="L1524" s="135" t="e">
        <f t="shared" si="1538"/>
        <v>#N/A</v>
      </c>
      <c r="M1524" s="164" t="e">
        <f t="shared" si="1538"/>
        <v>#N/A</v>
      </c>
      <c r="N1524" s="164" t="e">
        <f t="shared" si="1538"/>
        <v>#N/A</v>
      </c>
      <c r="O1524" s="165" t="e">
        <f t="shared" si="1538"/>
        <v>#N/A</v>
      </c>
      <c r="P1524" s="135" t="e">
        <f t="shared" si="1538"/>
        <v>#N/A</v>
      </c>
      <c r="Q1524" s="164" t="e">
        <f t="shared" si="1538"/>
        <v>#N/A</v>
      </c>
      <c r="R1524" s="164" t="e">
        <f t="shared" si="1538"/>
        <v>#N/A</v>
      </c>
      <c r="S1524" s="164" t="e">
        <f t="shared" si="1538"/>
        <v>#N/A</v>
      </c>
      <c r="T1524" s="164" t="e">
        <f t="shared" si="1538"/>
        <v>#N/A</v>
      </c>
      <c r="U1524" s="164" t="e">
        <f t="shared" si="1538"/>
        <v>#N/A</v>
      </c>
      <c r="V1524" s="135" t="e">
        <f t="shared" si="1538"/>
        <v>#N/A</v>
      </c>
      <c r="W1524" s="135" t="e">
        <f t="shared" si="1538"/>
        <v>#N/A</v>
      </c>
      <c r="X1524" s="135" t="e">
        <f t="shared" si="1538"/>
        <v>#N/A</v>
      </c>
      <c r="Y1524" s="135" t="e">
        <f t="shared" si="1538"/>
        <v>#N/A</v>
      </c>
      <c r="Z1524" s="135" t="e">
        <f t="shared" si="1538"/>
        <v>#N/A</v>
      </c>
      <c r="AA1524" s="135" t="e">
        <f t="shared" si="1538"/>
        <v>#N/A</v>
      </c>
      <c r="AB1524" s="135" t="e">
        <f t="shared" si="1538"/>
        <v>#N/A</v>
      </c>
    </row>
    <row r="1525" spans="1:28" ht="15.5">
      <c r="A1525" s="29" t="s">
        <v>193</v>
      </c>
      <c r="B1525" s="30" t="str">
        <f t="shared" si="0"/>
        <v>PhilippinesTubaran</v>
      </c>
      <c r="C1525" s="29" t="s">
        <v>30</v>
      </c>
      <c r="D1525" s="30" t="s">
        <v>1594</v>
      </c>
      <c r="E1525" s="120">
        <v>0.25642399999999999</v>
      </c>
      <c r="F1525" s="181">
        <v>6.6309580000000007E-2</v>
      </c>
      <c r="G1525" s="181">
        <v>0.11899111800000001</v>
      </c>
      <c r="H1525" s="181">
        <v>0.181503831</v>
      </c>
      <c r="I1525" s="120">
        <v>0.228354</v>
      </c>
      <c r="J1525" s="28" t="s">
        <v>1649</v>
      </c>
      <c r="K1525" s="135" t="e">
        <f t="shared" ref="K1525:AB1525" si="1539">NA()</f>
        <v>#N/A</v>
      </c>
      <c r="L1525" s="135" t="e">
        <f t="shared" si="1539"/>
        <v>#N/A</v>
      </c>
      <c r="M1525" s="164" t="e">
        <f t="shared" si="1539"/>
        <v>#N/A</v>
      </c>
      <c r="N1525" s="164" t="e">
        <f t="shared" si="1539"/>
        <v>#N/A</v>
      </c>
      <c r="O1525" s="165" t="e">
        <f t="shared" si="1539"/>
        <v>#N/A</v>
      </c>
      <c r="P1525" s="135" t="e">
        <f t="shared" si="1539"/>
        <v>#N/A</v>
      </c>
      <c r="Q1525" s="164" t="e">
        <f t="shared" si="1539"/>
        <v>#N/A</v>
      </c>
      <c r="R1525" s="164" t="e">
        <f t="shared" si="1539"/>
        <v>#N/A</v>
      </c>
      <c r="S1525" s="164" t="e">
        <f t="shared" si="1539"/>
        <v>#N/A</v>
      </c>
      <c r="T1525" s="164" t="e">
        <f t="shared" si="1539"/>
        <v>#N/A</v>
      </c>
      <c r="U1525" s="164" t="e">
        <f t="shared" si="1539"/>
        <v>#N/A</v>
      </c>
      <c r="V1525" s="135" t="e">
        <f t="shared" si="1539"/>
        <v>#N/A</v>
      </c>
      <c r="W1525" s="135" t="e">
        <f t="shared" si="1539"/>
        <v>#N/A</v>
      </c>
      <c r="X1525" s="135" t="e">
        <f t="shared" si="1539"/>
        <v>#N/A</v>
      </c>
      <c r="Y1525" s="135" t="e">
        <f t="shared" si="1539"/>
        <v>#N/A</v>
      </c>
      <c r="Z1525" s="135" t="e">
        <f t="shared" si="1539"/>
        <v>#N/A</v>
      </c>
      <c r="AA1525" s="135" t="e">
        <f t="shared" si="1539"/>
        <v>#N/A</v>
      </c>
      <c r="AB1525" s="135" t="e">
        <f t="shared" si="1539"/>
        <v>#N/A</v>
      </c>
    </row>
    <row r="1526" spans="1:28" ht="15.5">
      <c r="A1526" s="29" t="s">
        <v>193</v>
      </c>
      <c r="B1526" s="30" t="str">
        <f t="shared" si="0"/>
        <v>PhilippinesTubay</v>
      </c>
      <c r="C1526" s="29" t="s">
        <v>30</v>
      </c>
      <c r="D1526" s="30" t="s">
        <v>1700</v>
      </c>
      <c r="E1526" s="120">
        <v>0.23367599999999999</v>
      </c>
      <c r="F1526" s="181">
        <v>5.3345099E-2</v>
      </c>
      <c r="G1526" s="181">
        <v>0.10203754199999999</v>
      </c>
      <c r="H1526" s="181">
        <v>0.19079897300000001</v>
      </c>
      <c r="I1526" s="120">
        <v>0.30503000000000002</v>
      </c>
      <c r="J1526" s="28" t="s">
        <v>1649</v>
      </c>
      <c r="K1526" s="135" t="e">
        <f t="shared" ref="K1526:AB1526" si="1540">NA()</f>
        <v>#N/A</v>
      </c>
      <c r="L1526" s="135" t="e">
        <f t="shared" si="1540"/>
        <v>#N/A</v>
      </c>
      <c r="M1526" s="164" t="e">
        <f t="shared" si="1540"/>
        <v>#N/A</v>
      </c>
      <c r="N1526" s="164" t="e">
        <f t="shared" si="1540"/>
        <v>#N/A</v>
      </c>
      <c r="O1526" s="165" t="e">
        <f t="shared" si="1540"/>
        <v>#N/A</v>
      </c>
      <c r="P1526" s="135" t="e">
        <f t="shared" si="1540"/>
        <v>#N/A</v>
      </c>
      <c r="Q1526" s="164" t="e">
        <f t="shared" si="1540"/>
        <v>#N/A</v>
      </c>
      <c r="R1526" s="164" t="e">
        <f t="shared" si="1540"/>
        <v>#N/A</v>
      </c>
      <c r="S1526" s="164" t="e">
        <f t="shared" si="1540"/>
        <v>#N/A</v>
      </c>
      <c r="T1526" s="164" t="e">
        <f t="shared" si="1540"/>
        <v>#N/A</v>
      </c>
      <c r="U1526" s="164" t="e">
        <f t="shared" si="1540"/>
        <v>#N/A</v>
      </c>
      <c r="V1526" s="135" t="e">
        <f t="shared" si="1540"/>
        <v>#N/A</v>
      </c>
      <c r="W1526" s="135" t="e">
        <f t="shared" si="1540"/>
        <v>#N/A</v>
      </c>
      <c r="X1526" s="135" t="e">
        <f t="shared" si="1540"/>
        <v>#N/A</v>
      </c>
      <c r="Y1526" s="135" t="e">
        <f t="shared" si="1540"/>
        <v>#N/A</v>
      </c>
      <c r="Z1526" s="135" t="e">
        <f t="shared" si="1540"/>
        <v>#N/A</v>
      </c>
      <c r="AA1526" s="135" t="e">
        <f t="shared" si="1540"/>
        <v>#N/A</v>
      </c>
      <c r="AB1526" s="135" t="e">
        <f t="shared" si="1540"/>
        <v>#N/A</v>
      </c>
    </row>
    <row r="1527" spans="1:28" ht="15.5">
      <c r="A1527" s="29" t="s">
        <v>193</v>
      </c>
      <c r="B1527" s="30" t="str">
        <f t="shared" si="0"/>
        <v>PhilippinesTubigon</v>
      </c>
      <c r="C1527" s="29" t="s">
        <v>30</v>
      </c>
      <c r="D1527" s="30" t="s">
        <v>933</v>
      </c>
      <c r="E1527" s="120">
        <v>0.23458899999999999</v>
      </c>
      <c r="F1527" s="181">
        <v>5.2753143000000002E-2</v>
      </c>
      <c r="G1527" s="181">
        <v>9.9100081000000007E-2</v>
      </c>
      <c r="H1527" s="181">
        <v>0.17667182400000001</v>
      </c>
      <c r="I1527" s="120">
        <v>0.31521100000000002</v>
      </c>
      <c r="J1527" s="28" t="s">
        <v>1649</v>
      </c>
      <c r="K1527" s="135" t="e">
        <f t="shared" ref="K1527:AB1527" si="1541">NA()</f>
        <v>#N/A</v>
      </c>
      <c r="L1527" s="135" t="e">
        <f t="shared" si="1541"/>
        <v>#N/A</v>
      </c>
      <c r="M1527" s="164" t="e">
        <f t="shared" si="1541"/>
        <v>#N/A</v>
      </c>
      <c r="N1527" s="164" t="e">
        <f t="shared" si="1541"/>
        <v>#N/A</v>
      </c>
      <c r="O1527" s="165" t="e">
        <f t="shared" si="1541"/>
        <v>#N/A</v>
      </c>
      <c r="P1527" s="135" t="e">
        <f t="shared" si="1541"/>
        <v>#N/A</v>
      </c>
      <c r="Q1527" s="164" t="e">
        <f t="shared" si="1541"/>
        <v>#N/A</v>
      </c>
      <c r="R1527" s="164" t="e">
        <f t="shared" si="1541"/>
        <v>#N/A</v>
      </c>
      <c r="S1527" s="164" t="e">
        <f t="shared" si="1541"/>
        <v>#N/A</v>
      </c>
      <c r="T1527" s="164" t="e">
        <f t="shared" si="1541"/>
        <v>#N/A</v>
      </c>
      <c r="U1527" s="164" t="e">
        <f t="shared" si="1541"/>
        <v>#N/A</v>
      </c>
      <c r="V1527" s="135" t="e">
        <f t="shared" si="1541"/>
        <v>#N/A</v>
      </c>
      <c r="W1527" s="135" t="e">
        <f t="shared" si="1541"/>
        <v>#N/A</v>
      </c>
      <c r="X1527" s="135" t="e">
        <f t="shared" si="1541"/>
        <v>#N/A</v>
      </c>
      <c r="Y1527" s="135" t="e">
        <f t="shared" si="1541"/>
        <v>#N/A</v>
      </c>
      <c r="Z1527" s="135" t="e">
        <f t="shared" si="1541"/>
        <v>#N/A</v>
      </c>
      <c r="AA1527" s="135" t="e">
        <f t="shared" si="1541"/>
        <v>#N/A</v>
      </c>
      <c r="AB1527" s="135" t="e">
        <f t="shared" si="1541"/>
        <v>#N/A</v>
      </c>
    </row>
    <row r="1528" spans="1:28" ht="15.5">
      <c r="A1528" s="29" t="s">
        <v>193</v>
      </c>
      <c r="B1528" s="30" t="str">
        <f t="shared" si="0"/>
        <v>PhilippinesTublay</v>
      </c>
      <c r="C1528" s="29" t="s">
        <v>30</v>
      </c>
      <c r="D1528" s="30" t="s">
        <v>1502</v>
      </c>
      <c r="E1528" s="120">
        <v>0.24318100000000001</v>
      </c>
      <c r="F1528" s="181">
        <v>4.6892466000000001E-2</v>
      </c>
      <c r="G1528" s="181">
        <v>8.7636933E-2</v>
      </c>
      <c r="H1528" s="181">
        <v>0.18410462799999999</v>
      </c>
      <c r="I1528" s="120">
        <v>0.338978</v>
      </c>
      <c r="J1528" s="28" t="s">
        <v>1649</v>
      </c>
      <c r="K1528" s="135" t="e">
        <f t="shared" ref="K1528:AB1528" si="1542">NA()</f>
        <v>#N/A</v>
      </c>
      <c r="L1528" s="135" t="e">
        <f t="shared" si="1542"/>
        <v>#N/A</v>
      </c>
      <c r="M1528" s="164" t="e">
        <f t="shared" si="1542"/>
        <v>#N/A</v>
      </c>
      <c r="N1528" s="164" t="e">
        <f t="shared" si="1542"/>
        <v>#N/A</v>
      </c>
      <c r="O1528" s="165" t="e">
        <f t="shared" si="1542"/>
        <v>#N/A</v>
      </c>
      <c r="P1528" s="135" t="e">
        <f t="shared" si="1542"/>
        <v>#N/A</v>
      </c>
      <c r="Q1528" s="164" t="e">
        <f t="shared" si="1542"/>
        <v>#N/A</v>
      </c>
      <c r="R1528" s="164" t="e">
        <f t="shared" si="1542"/>
        <v>#N/A</v>
      </c>
      <c r="S1528" s="164" t="e">
        <f t="shared" si="1542"/>
        <v>#N/A</v>
      </c>
      <c r="T1528" s="164" t="e">
        <f t="shared" si="1542"/>
        <v>#N/A</v>
      </c>
      <c r="U1528" s="164" t="e">
        <f t="shared" si="1542"/>
        <v>#N/A</v>
      </c>
      <c r="V1528" s="135" t="e">
        <f t="shared" si="1542"/>
        <v>#N/A</v>
      </c>
      <c r="W1528" s="135" t="e">
        <f t="shared" si="1542"/>
        <v>#N/A</v>
      </c>
      <c r="X1528" s="135" t="e">
        <f t="shared" si="1542"/>
        <v>#N/A</v>
      </c>
      <c r="Y1528" s="135" t="e">
        <f t="shared" si="1542"/>
        <v>#N/A</v>
      </c>
      <c r="Z1528" s="135" t="e">
        <f t="shared" si="1542"/>
        <v>#N/A</v>
      </c>
      <c r="AA1528" s="135" t="e">
        <f t="shared" si="1542"/>
        <v>#N/A</v>
      </c>
      <c r="AB1528" s="135" t="e">
        <f t="shared" si="1542"/>
        <v>#N/A</v>
      </c>
    </row>
    <row r="1529" spans="1:28" ht="15.5">
      <c r="A1529" s="29" t="s">
        <v>193</v>
      </c>
      <c r="B1529" s="30" t="str">
        <f t="shared" si="0"/>
        <v>PhilippinesTubo</v>
      </c>
      <c r="C1529" s="29" t="s">
        <v>30</v>
      </c>
      <c r="D1529" s="30" t="s">
        <v>1484</v>
      </c>
      <c r="E1529" s="120">
        <v>0.242674</v>
      </c>
      <c r="F1529" s="181">
        <v>4.9833304000000002E-2</v>
      </c>
      <c r="G1529" s="181">
        <v>9.2121425000000007E-2</v>
      </c>
      <c r="H1529" s="181">
        <v>0.190559747</v>
      </c>
      <c r="I1529" s="120">
        <v>0.34199000000000002</v>
      </c>
      <c r="J1529" s="28" t="s">
        <v>1649</v>
      </c>
      <c r="K1529" s="135" t="e">
        <f t="shared" ref="K1529:AB1529" si="1543">NA()</f>
        <v>#N/A</v>
      </c>
      <c r="L1529" s="135" t="e">
        <f t="shared" si="1543"/>
        <v>#N/A</v>
      </c>
      <c r="M1529" s="164" t="e">
        <f t="shared" si="1543"/>
        <v>#N/A</v>
      </c>
      <c r="N1529" s="164" t="e">
        <f t="shared" si="1543"/>
        <v>#N/A</v>
      </c>
      <c r="O1529" s="165" t="e">
        <f t="shared" si="1543"/>
        <v>#N/A</v>
      </c>
      <c r="P1529" s="135" t="e">
        <f t="shared" si="1543"/>
        <v>#N/A</v>
      </c>
      <c r="Q1529" s="164" t="e">
        <f t="shared" si="1543"/>
        <v>#N/A</v>
      </c>
      <c r="R1529" s="164" t="e">
        <f t="shared" si="1543"/>
        <v>#N/A</v>
      </c>
      <c r="S1529" s="164" t="e">
        <f t="shared" si="1543"/>
        <v>#N/A</v>
      </c>
      <c r="T1529" s="164" t="e">
        <f t="shared" si="1543"/>
        <v>#N/A</v>
      </c>
      <c r="U1529" s="164" t="e">
        <f t="shared" si="1543"/>
        <v>#N/A</v>
      </c>
      <c r="V1529" s="135" t="e">
        <f t="shared" si="1543"/>
        <v>#N/A</v>
      </c>
      <c r="W1529" s="135" t="e">
        <f t="shared" si="1543"/>
        <v>#N/A</v>
      </c>
      <c r="X1529" s="135" t="e">
        <f t="shared" si="1543"/>
        <v>#N/A</v>
      </c>
      <c r="Y1529" s="135" t="e">
        <f t="shared" si="1543"/>
        <v>#N/A</v>
      </c>
      <c r="Z1529" s="135" t="e">
        <f t="shared" si="1543"/>
        <v>#N/A</v>
      </c>
      <c r="AA1529" s="135" t="e">
        <f t="shared" si="1543"/>
        <v>#N/A</v>
      </c>
      <c r="AB1529" s="135" t="e">
        <f t="shared" si="1543"/>
        <v>#N/A</v>
      </c>
    </row>
    <row r="1530" spans="1:28" ht="15.5">
      <c r="A1530" s="29" t="s">
        <v>193</v>
      </c>
      <c r="B1530" s="30" t="str">
        <f t="shared" si="0"/>
        <v>PhilippinesTubod</v>
      </c>
      <c r="C1530" s="29" t="s">
        <v>30</v>
      </c>
      <c r="D1530" s="30" t="s">
        <v>1734</v>
      </c>
      <c r="E1530" s="120">
        <v>0.23574500000000001</v>
      </c>
      <c r="F1530" s="181">
        <v>4.8711812E-2</v>
      </c>
      <c r="G1530" s="181">
        <v>9.5593411000000003E-2</v>
      </c>
      <c r="H1530" s="181">
        <v>0.177601014</v>
      </c>
      <c r="I1530" s="120">
        <v>0.31268499999999999</v>
      </c>
      <c r="J1530" s="28" t="s">
        <v>1649</v>
      </c>
      <c r="K1530" s="135" t="e">
        <f t="shared" ref="K1530:AB1530" si="1544">NA()</f>
        <v>#N/A</v>
      </c>
      <c r="L1530" s="135" t="e">
        <f t="shared" si="1544"/>
        <v>#N/A</v>
      </c>
      <c r="M1530" s="164" t="e">
        <f t="shared" si="1544"/>
        <v>#N/A</v>
      </c>
      <c r="N1530" s="164" t="e">
        <f t="shared" si="1544"/>
        <v>#N/A</v>
      </c>
      <c r="O1530" s="165" t="e">
        <f t="shared" si="1544"/>
        <v>#N/A</v>
      </c>
      <c r="P1530" s="135" t="e">
        <f t="shared" si="1544"/>
        <v>#N/A</v>
      </c>
      <c r="Q1530" s="164" t="e">
        <f t="shared" si="1544"/>
        <v>#N/A</v>
      </c>
      <c r="R1530" s="164" t="e">
        <f t="shared" si="1544"/>
        <v>#N/A</v>
      </c>
      <c r="S1530" s="164" t="e">
        <f t="shared" si="1544"/>
        <v>#N/A</v>
      </c>
      <c r="T1530" s="164" t="e">
        <f t="shared" si="1544"/>
        <v>#N/A</v>
      </c>
      <c r="U1530" s="164" t="e">
        <f t="shared" si="1544"/>
        <v>#N/A</v>
      </c>
      <c r="V1530" s="135" t="e">
        <f t="shared" si="1544"/>
        <v>#N/A</v>
      </c>
      <c r="W1530" s="135" t="e">
        <f t="shared" si="1544"/>
        <v>#N/A</v>
      </c>
      <c r="X1530" s="135" t="e">
        <f t="shared" si="1544"/>
        <v>#N/A</v>
      </c>
      <c r="Y1530" s="135" t="e">
        <f t="shared" si="1544"/>
        <v>#N/A</v>
      </c>
      <c r="Z1530" s="135" t="e">
        <f t="shared" si="1544"/>
        <v>#N/A</v>
      </c>
      <c r="AA1530" s="135" t="e">
        <f t="shared" si="1544"/>
        <v>#N/A</v>
      </c>
      <c r="AB1530" s="135" t="e">
        <f t="shared" si="1544"/>
        <v>#N/A</v>
      </c>
    </row>
    <row r="1531" spans="1:28" ht="15.5">
      <c r="A1531" s="29" t="s">
        <v>193</v>
      </c>
      <c r="B1531" s="30" t="str">
        <f t="shared" si="0"/>
        <v>PhilippinesTubod (Capital)</v>
      </c>
      <c r="C1531" s="29" t="s">
        <v>30</v>
      </c>
      <c r="D1531" s="30" t="s">
        <v>1254</v>
      </c>
      <c r="E1531" s="120">
        <v>0.24577499999999999</v>
      </c>
      <c r="F1531" s="181">
        <v>5.0312731999999999E-2</v>
      </c>
      <c r="G1531" s="181">
        <v>9.7021096000000001E-2</v>
      </c>
      <c r="H1531" s="181">
        <v>0.19145552800000001</v>
      </c>
      <c r="I1531" s="120">
        <v>0.32129799999999997</v>
      </c>
      <c r="J1531" s="28" t="s">
        <v>1649</v>
      </c>
      <c r="K1531" s="135" t="e">
        <f t="shared" ref="K1531:AB1531" si="1545">NA()</f>
        <v>#N/A</v>
      </c>
      <c r="L1531" s="135" t="e">
        <f t="shared" si="1545"/>
        <v>#N/A</v>
      </c>
      <c r="M1531" s="164" t="e">
        <f t="shared" si="1545"/>
        <v>#N/A</v>
      </c>
      <c r="N1531" s="164" t="e">
        <f t="shared" si="1545"/>
        <v>#N/A</v>
      </c>
      <c r="O1531" s="165" t="e">
        <f t="shared" si="1545"/>
        <v>#N/A</v>
      </c>
      <c r="P1531" s="135" t="e">
        <f t="shared" si="1545"/>
        <v>#N/A</v>
      </c>
      <c r="Q1531" s="164" t="e">
        <f t="shared" si="1545"/>
        <v>#N/A</v>
      </c>
      <c r="R1531" s="164" t="e">
        <f t="shared" si="1545"/>
        <v>#N/A</v>
      </c>
      <c r="S1531" s="164" t="e">
        <f t="shared" si="1545"/>
        <v>#N/A</v>
      </c>
      <c r="T1531" s="164" t="e">
        <f t="shared" si="1545"/>
        <v>#N/A</v>
      </c>
      <c r="U1531" s="164" t="e">
        <f t="shared" si="1545"/>
        <v>#N/A</v>
      </c>
      <c r="V1531" s="135" t="e">
        <f t="shared" si="1545"/>
        <v>#N/A</v>
      </c>
      <c r="W1531" s="135" t="e">
        <f t="shared" si="1545"/>
        <v>#N/A</v>
      </c>
      <c r="X1531" s="135" t="e">
        <f t="shared" si="1545"/>
        <v>#N/A</v>
      </c>
      <c r="Y1531" s="135" t="e">
        <f t="shared" si="1545"/>
        <v>#N/A</v>
      </c>
      <c r="Z1531" s="135" t="e">
        <f t="shared" si="1545"/>
        <v>#N/A</v>
      </c>
      <c r="AA1531" s="135" t="e">
        <f t="shared" si="1545"/>
        <v>#N/A</v>
      </c>
      <c r="AB1531" s="135" t="e">
        <f t="shared" si="1545"/>
        <v>#N/A</v>
      </c>
    </row>
    <row r="1532" spans="1:28" ht="15.5">
      <c r="A1532" s="29" t="s">
        <v>193</v>
      </c>
      <c r="B1532" s="30" t="str">
        <f t="shared" si="0"/>
        <v>PhilippinesTubungan</v>
      </c>
      <c r="C1532" s="29" t="s">
        <v>30</v>
      </c>
      <c r="D1532" s="30" t="s">
        <v>886</v>
      </c>
      <c r="E1532" s="120">
        <v>0.24210400000000001</v>
      </c>
      <c r="F1532" s="181">
        <v>4.6728139000000002E-2</v>
      </c>
      <c r="G1532" s="181">
        <v>9.2075371000000003E-2</v>
      </c>
      <c r="H1532" s="181">
        <v>0.18508619500000001</v>
      </c>
      <c r="I1532" s="120">
        <v>0.32985900000000001</v>
      </c>
      <c r="J1532" s="28" t="s">
        <v>1649</v>
      </c>
      <c r="K1532" s="135" t="e">
        <f t="shared" ref="K1532:AB1532" si="1546">NA()</f>
        <v>#N/A</v>
      </c>
      <c r="L1532" s="135" t="e">
        <f t="shared" si="1546"/>
        <v>#N/A</v>
      </c>
      <c r="M1532" s="164" t="e">
        <f t="shared" si="1546"/>
        <v>#N/A</v>
      </c>
      <c r="N1532" s="164" t="e">
        <f t="shared" si="1546"/>
        <v>#N/A</v>
      </c>
      <c r="O1532" s="165" t="e">
        <f t="shared" si="1546"/>
        <v>#N/A</v>
      </c>
      <c r="P1532" s="135" t="e">
        <f t="shared" si="1546"/>
        <v>#N/A</v>
      </c>
      <c r="Q1532" s="164" t="e">
        <f t="shared" si="1546"/>
        <v>#N/A</v>
      </c>
      <c r="R1532" s="164" t="e">
        <f t="shared" si="1546"/>
        <v>#N/A</v>
      </c>
      <c r="S1532" s="164" t="e">
        <f t="shared" si="1546"/>
        <v>#N/A</v>
      </c>
      <c r="T1532" s="164" t="e">
        <f t="shared" si="1546"/>
        <v>#N/A</v>
      </c>
      <c r="U1532" s="164" t="e">
        <f t="shared" si="1546"/>
        <v>#N/A</v>
      </c>
      <c r="V1532" s="135" t="e">
        <f t="shared" si="1546"/>
        <v>#N/A</v>
      </c>
      <c r="W1532" s="135" t="e">
        <f t="shared" si="1546"/>
        <v>#N/A</v>
      </c>
      <c r="X1532" s="135" t="e">
        <f t="shared" si="1546"/>
        <v>#N/A</v>
      </c>
      <c r="Y1532" s="135" t="e">
        <f t="shared" si="1546"/>
        <v>#N/A</v>
      </c>
      <c r="Z1532" s="135" t="e">
        <f t="shared" si="1546"/>
        <v>#N/A</v>
      </c>
      <c r="AA1532" s="135" t="e">
        <f t="shared" si="1546"/>
        <v>#N/A</v>
      </c>
      <c r="AB1532" s="135" t="e">
        <f t="shared" si="1546"/>
        <v>#N/A</v>
      </c>
    </row>
    <row r="1533" spans="1:28" ht="15.5">
      <c r="A1533" s="29" t="s">
        <v>193</v>
      </c>
      <c r="B1533" s="30" t="str">
        <f t="shared" si="0"/>
        <v>PhilippinesTuburan</v>
      </c>
      <c r="C1533" s="29" t="s">
        <v>30</v>
      </c>
      <c r="D1533" s="30" t="s">
        <v>985</v>
      </c>
      <c r="E1533" s="120">
        <v>0.23522399999999999</v>
      </c>
      <c r="F1533" s="181">
        <v>5.5487492999999999E-2</v>
      </c>
      <c r="G1533" s="181">
        <v>0.10509913999999999</v>
      </c>
      <c r="H1533" s="181">
        <v>0.192939469</v>
      </c>
      <c r="I1533" s="120">
        <v>0.282445</v>
      </c>
      <c r="J1533" s="28" t="s">
        <v>1649</v>
      </c>
      <c r="K1533" s="135" t="e">
        <f t="shared" ref="K1533:AB1533" si="1547">NA()</f>
        <v>#N/A</v>
      </c>
      <c r="L1533" s="135" t="e">
        <f t="shared" si="1547"/>
        <v>#N/A</v>
      </c>
      <c r="M1533" s="164" t="e">
        <f t="shared" si="1547"/>
        <v>#N/A</v>
      </c>
      <c r="N1533" s="164" t="e">
        <f t="shared" si="1547"/>
        <v>#N/A</v>
      </c>
      <c r="O1533" s="165" t="e">
        <f t="shared" si="1547"/>
        <v>#N/A</v>
      </c>
      <c r="P1533" s="135" t="e">
        <f t="shared" si="1547"/>
        <v>#N/A</v>
      </c>
      <c r="Q1533" s="164" t="e">
        <f t="shared" si="1547"/>
        <v>#N/A</v>
      </c>
      <c r="R1533" s="164" t="e">
        <f t="shared" si="1547"/>
        <v>#N/A</v>
      </c>
      <c r="S1533" s="164" t="e">
        <f t="shared" si="1547"/>
        <v>#N/A</v>
      </c>
      <c r="T1533" s="164" t="e">
        <f t="shared" si="1547"/>
        <v>#N/A</v>
      </c>
      <c r="U1533" s="164" t="e">
        <f t="shared" si="1547"/>
        <v>#N/A</v>
      </c>
      <c r="V1533" s="135" t="e">
        <f t="shared" si="1547"/>
        <v>#N/A</v>
      </c>
      <c r="W1533" s="135" t="e">
        <f t="shared" si="1547"/>
        <v>#N/A</v>
      </c>
      <c r="X1533" s="135" t="e">
        <f t="shared" si="1547"/>
        <v>#N/A</v>
      </c>
      <c r="Y1533" s="135" t="e">
        <f t="shared" si="1547"/>
        <v>#N/A</v>
      </c>
      <c r="Z1533" s="135" t="e">
        <f t="shared" si="1547"/>
        <v>#N/A</v>
      </c>
      <c r="AA1533" s="135" t="e">
        <f t="shared" si="1547"/>
        <v>#N/A</v>
      </c>
      <c r="AB1533" s="135" t="e">
        <f t="shared" si="1547"/>
        <v>#N/A</v>
      </c>
    </row>
    <row r="1534" spans="1:28" ht="15.5">
      <c r="A1534" s="29" t="s">
        <v>193</v>
      </c>
      <c r="B1534" s="30" t="str">
        <f t="shared" si="0"/>
        <v>PhilippinesTudela</v>
      </c>
      <c r="C1534" s="29" t="s">
        <v>30</v>
      </c>
      <c r="D1534" s="30" t="s">
        <v>986</v>
      </c>
      <c r="E1534" s="120">
        <v>0.23610400000000001</v>
      </c>
      <c r="F1534" s="181">
        <v>4.9741474000000001E-2</v>
      </c>
      <c r="G1534" s="181">
        <v>9.5306751999999995E-2</v>
      </c>
      <c r="H1534" s="181">
        <v>0.18830168</v>
      </c>
      <c r="I1534" s="120">
        <v>0.32144299999999998</v>
      </c>
      <c r="J1534" s="28" t="s">
        <v>1649</v>
      </c>
      <c r="K1534" s="135" t="e">
        <f t="shared" ref="K1534:AB1534" si="1548">NA()</f>
        <v>#N/A</v>
      </c>
      <c r="L1534" s="135" t="e">
        <f t="shared" si="1548"/>
        <v>#N/A</v>
      </c>
      <c r="M1534" s="164" t="e">
        <f t="shared" si="1548"/>
        <v>#N/A</v>
      </c>
      <c r="N1534" s="164" t="e">
        <f t="shared" si="1548"/>
        <v>#N/A</v>
      </c>
      <c r="O1534" s="165" t="e">
        <f t="shared" si="1548"/>
        <v>#N/A</v>
      </c>
      <c r="P1534" s="135" t="e">
        <f t="shared" si="1548"/>
        <v>#N/A</v>
      </c>
      <c r="Q1534" s="164" t="e">
        <f t="shared" si="1548"/>
        <v>#N/A</v>
      </c>
      <c r="R1534" s="164" t="e">
        <f t="shared" si="1548"/>
        <v>#N/A</v>
      </c>
      <c r="S1534" s="164" t="e">
        <f t="shared" si="1548"/>
        <v>#N/A</v>
      </c>
      <c r="T1534" s="164" t="e">
        <f t="shared" si="1548"/>
        <v>#N/A</v>
      </c>
      <c r="U1534" s="164" t="e">
        <f t="shared" si="1548"/>
        <v>#N/A</v>
      </c>
      <c r="V1534" s="135" t="e">
        <f t="shared" si="1548"/>
        <v>#N/A</v>
      </c>
      <c r="W1534" s="135" t="e">
        <f t="shared" si="1548"/>
        <v>#N/A</v>
      </c>
      <c r="X1534" s="135" t="e">
        <f t="shared" si="1548"/>
        <v>#N/A</v>
      </c>
      <c r="Y1534" s="135" t="e">
        <f t="shared" si="1548"/>
        <v>#N/A</v>
      </c>
      <c r="Z1534" s="135" t="e">
        <f t="shared" si="1548"/>
        <v>#N/A</v>
      </c>
      <c r="AA1534" s="135" t="e">
        <f t="shared" si="1548"/>
        <v>#N/A</v>
      </c>
      <c r="AB1534" s="135" t="e">
        <f t="shared" si="1548"/>
        <v>#N/A</v>
      </c>
    </row>
    <row r="1535" spans="1:28" ht="15.5">
      <c r="A1535" s="29" t="s">
        <v>193</v>
      </c>
      <c r="B1535" s="30" t="str">
        <f t="shared" si="0"/>
        <v>PhilippinesTugaya</v>
      </c>
      <c r="C1535" s="29" t="s">
        <v>30</v>
      </c>
      <c r="D1535" s="30" t="s">
        <v>1595</v>
      </c>
      <c r="E1535" s="120">
        <v>0.25804100000000002</v>
      </c>
      <c r="F1535" s="181">
        <v>6.7061391999999997E-2</v>
      </c>
      <c r="G1535" s="181">
        <v>0.12379272700000001</v>
      </c>
      <c r="H1535" s="181">
        <v>0.205761317</v>
      </c>
      <c r="I1535" s="120">
        <v>0.23389599999999999</v>
      </c>
      <c r="J1535" s="28" t="s">
        <v>1649</v>
      </c>
      <c r="K1535" s="135" t="e">
        <f t="shared" ref="K1535:AB1535" si="1549">NA()</f>
        <v>#N/A</v>
      </c>
      <c r="L1535" s="135" t="e">
        <f t="shared" si="1549"/>
        <v>#N/A</v>
      </c>
      <c r="M1535" s="164" t="e">
        <f t="shared" si="1549"/>
        <v>#N/A</v>
      </c>
      <c r="N1535" s="164" t="e">
        <f t="shared" si="1549"/>
        <v>#N/A</v>
      </c>
      <c r="O1535" s="165" t="e">
        <f t="shared" si="1549"/>
        <v>#N/A</v>
      </c>
      <c r="P1535" s="135" t="e">
        <f t="shared" si="1549"/>
        <v>#N/A</v>
      </c>
      <c r="Q1535" s="164" t="e">
        <f t="shared" si="1549"/>
        <v>#N/A</v>
      </c>
      <c r="R1535" s="164" t="e">
        <f t="shared" si="1549"/>
        <v>#N/A</v>
      </c>
      <c r="S1535" s="164" t="e">
        <f t="shared" si="1549"/>
        <v>#N/A</v>
      </c>
      <c r="T1535" s="164" t="e">
        <f t="shared" si="1549"/>
        <v>#N/A</v>
      </c>
      <c r="U1535" s="164" t="e">
        <f t="shared" si="1549"/>
        <v>#N/A</v>
      </c>
      <c r="V1535" s="135" t="e">
        <f t="shared" si="1549"/>
        <v>#N/A</v>
      </c>
      <c r="W1535" s="135" t="e">
        <f t="shared" si="1549"/>
        <v>#N/A</v>
      </c>
      <c r="X1535" s="135" t="e">
        <f t="shared" si="1549"/>
        <v>#N/A</v>
      </c>
      <c r="Y1535" s="135" t="e">
        <f t="shared" si="1549"/>
        <v>#N/A</v>
      </c>
      <c r="Z1535" s="135" t="e">
        <f t="shared" si="1549"/>
        <v>#N/A</v>
      </c>
      <c r="AA1535" s="135" t="e">
        <f t="shared" si="1549"/>
        <v>#N/A</v>
      </c>
      <c r="AB1535" s="135" t="e">
        <f t="shared" si="1549"/>
        <v>#N/A</v>
      </c>
    </row>
    <row r="1536" spans="1:28" ht="15.5">
      <c r="A1536" s="29" t="s">
        <v>193</v>
      </c>
      <c r="B1536" s="30" t="str">
        <f t="shared" si="0"/>
        <v>PhilippinesTuguegarao City (Capital)</v>
      </c>
      <c r="C1536" s="29" t="s">
        <v>30</v>
      </c>
      <c r="D1536" s="30" t="s">
        <v>361</v>
      </c>
      <c r="E1536" s="120">
        <v>0.284302</v>
      </c>
      <c r="F1536" s="181">
        <v>4.0390352999999997E-2</v>
      </c>
      <c r="G1536" s="181">
        <v>0.10041563000000001</v>
      </c>
      <c r="H1536" s="181">
        <v>0.221814699</v>
      </c>
      <c r="I1536" s="120">
        <v>0.32875799999999999</v>
      </c>
      <c r="J1536" s="28" t="s">
        <v>1649</v>
      </c>
      <c r="K1536" s="135" t="e">
        <f t="shared" ref="K1536:AB1536" si="1550">NA()</f>
        <v>#N/A</v>
      </c>
      <c r="L1536" s="135" t="e">
        <f t="shared" si="1550"/>
        <v>#N/A</v>
      </c>
      <c r="M1536" s="164" t="e">
        <f t="shared" si="1550"/>
        <v>#N/A</v>
      </c>
      <c r="N1536" s="164" t="e">
        <f t="shared" si="1550"/>
        <v>#N/A</v>
      </c>
      <c r="O1536" s="165" t="e">
        <f t="shared" si="1550"/>
        <v>#N/A</v>
      </c>
      <c r="P1536" s="135" t="e">
        <f t="shared" si="1550"/>
        <v>#N/A</v>
      </c>
      <c r="Q1536" s="164" t="e">
        <f t="shared" si="1550"/>
        <v>#N/A</v>
      </c>
      <c r="R1536" s="164" t="e">
        <f t="shared" si="1550"/>
        <v>#N/A</v>
      </c>
      <c r="S1536" s="164" t="e">
        <f t="shared" si="1550"/>
        <v>#N/A</v>
      </c>
      <c r="T1536" s="164" t="e">
        <f t="shared" si="1550"/>
        <v>#N/A</v>
      </c>
      <c r="U1536" s="164" t="e">
        <f t="shared" si="1550"/>
        <v>#N/A</v>
      </c>
      <c r="V1536" s="135" t="e">
        <f t="shared" si="1550"/>
        <v>#N/A</v>
      </c>
      <c r="W1536" s="135" t="e">
        <f t="shared" si="1550"/>
        <v>#N/A</v>
      </c>
      <c r="X1536" s="135" t="e">
        <f t="shared" si="1550"/>
        <v>#N/A</v>
      </c>
      <c r="Y1536" s="135" t="e">
        <f t="shared" si="1550"/>
        <v>#N/A</v>
      </c>
      <c r="Z1536" s="135" t="e">
        <f t="shared" si="1550"/>
        <v>#N/A</v>
      </c>
      <c r="AA1536" s="135" t="e">
        <f t="shared" si="1550"/>
        <v>#N/A</v>
      </c>
      <c r="AB1536" s="135" t="e">
        <f t="shared" si="1550"/>
        <v>#N/A</v>
      </c>
    </row>
    <row r="1537" spans="1:28" ht="15.5">
      <c r="A1537" s="29" t="s">
        <v>193</v>
      </c>
      <c r="B1537" s="30" t="str">
        <f t="shared" si="0"/>
        <v>PhilippinesTukuran</v>
      </c>
      <c r="C1537" s="29" t="s">
        <v>30</v>
      </c>
      <c r="D1537" s="30" t="s">
        <v>1177</v>
      </c>
      <c r="E1537" s="120">
        <v>0.24113499999999999</v>
      </c>
      <c r="F1537" s="181">
        <v>5.4922150000000003E-2</v>
      </c>
      <c r="G1537" s="181">
        <v>0.10567554</v>
      </c>
      <c r="H1537" s="181">
        <v>0.197338021</v>
      </c>
      <c r="I1537" s="120">
        <v>0.29879499999999998</v>
      </c>
      <c r="J1537" s="28" t="s">
        <v>1649</v>
      </c>
      <c r="K1537" s="135" t="e">
        <f t="shared" ref="K1537:AB1537" si="1551">NA()</f>
        <v>#N/A</v>
      </c>
      <c r="L1537" s="135" t="e">
        <f t="shared" si="1551"/>
        <v>#N/A</v>
      </c>
      <c r="M1537" s="164" t="e">
        <f t="shared" si="1551"/>
        <v>#N/A</v>
      </c>
      <c r="N1537" s="164" t="e">
        <f t="shared" si="1551"/>
        <v>#N/A</v>
      </c>
      <c r="O1537" s="165" t="e">
        <f t="shared" si="1551"/>
        <v>#N/A</v>
      </c>
      <c r="P1537" s="135" t="e">
        <f t="shared" si="1551"/>
        <v>#N/A</v>
      </c>
      <c r="Q1537" s="164" t="e">
        <f t="shared" si="1551"/>
        <v>#N/A</v>
      </c>
      <c r="R1537" s="164" t="e">
        <f t="shared" si="1551"/>
        <v>#N/A</v>
      </c>
      <c r="S1537" s="164" t="e">
        <f t="shared" si="1551"/>
        <v>#N/A</v>
      </c>
      <c r="T1537" s="164" t="e">
        <f t="shared" si="1551"/>
        <v>#N/A</v>
      </c>
      <c r="U1537" s="164" t="e">
        <f t="shared" si="1551"/>
        <v>#N/A</v>
      </c>
      <c r="V1537" s="135" t="e">
        <f t="shared" si="1551"/>
        <v>#N/A</v>
      </c>
      <c r="W1537" s="135" t="e">
        <f t="shared" si="1551"/>
        <v>#N/A</v>
      </c>
      <c r="X1537" s="135" t="e">
        <f t="shared" si="1551"/>
        <v>#N/A</v>
      </c>
      <c r="Y1537" s="135" t="e">
        <f t="shared" si="1551"/>
        <v>#N/A</v>
      </c>
      <c r="Z1537" s="135" t="e">
        <f t="shared" si="1551"/>
        <v>#N/A</v>
      </c>
      <c r="AA1537" s="135" t="e">
        <f t="shared" si="1551"/>
        <v>#N/A</v>
      </c>
      <c r="AB1537" s="135" t="e">
        <f t="shared" si="1551"/>
        <v>#N/A</v>
      </c>
    </row>
    <row r="1538" spans="1:28" ht="15.5">
      <c r="A1538" s="29" t="s">
        <v>193</v>
      </c>
      <c r="B1538" s="30" t="str">
        <f t="shared" si="0"/>
        <v>PhilippinesTulunan</v>
      </c>
      <c r="C1538" s="29" t="s">
        <v>30</v>
      </c>
      <c r="D1538" s="30" t="s">
        <v>1392</v>
      </c>
      <c r="E1538" s="120">
        <v>0.24435100000000001</v>
      </c>
      <c r="F1538" s="181">
        <v>5.2164989000000002E-2</v>
      </c>
      <c r="G1538" s="181">
        <v>0.10068479800000001</v>
      </c>
      <c r="H1538" s="181">
        <v>0.19370764200000001</v>
      </c>
      <c r="I1538" s="120">
        <v>0.30961</v>
      </c>
      <c r="J1538" s="28" t="s">
        <v>1649</v>
      </c>
      <c r="K1538" s="135" t="e">
        <f t="shared" ref="K1538:AB1538" si="1552">NA()</f>
        <v>#N/A</v>
      </c>
      <c r="L1538" s="135" t="e">
        <f t="shared" si="1552"/>
        <v>#N/A</v>
      </c>
      <c r="M1538" s="164" t="e">
        <f t="shared" si="1552"/>
        <v>#N/A</v>
      </c>
      <c r="N1538" s="164" t="e">
        <f t="shared" si="1552"/>
        <v>#N/A</v>
      </c>
      <c r="O1538" s="165" t="e">
        <f t="shared" si="1552"/>
        <v>#N/A</v>
      </c>
      <c r="P1538" s="135" t="e">
        <f t="shared" si="1552"/>
        <v>#N/A</v>
      </c>
      <c r="Q1538" s="164" t="e">
        <f t="shared" si="1552"/>
        <v>#N/A</v>
      </c>
      <c r="R1538" s="164" t="e">
        <f t="shared" si="1552"/>
        <v>#N/A</v>
      </c>
      <c r="S1538" s="164" t="e">
        <f t="shared" si="1552"/>
        <v>#N/A</v>
      </c>
      <c r="T1538" s="164" t="e">
        <f t="shared" si="1552"/>
        <v>#N/A</v>
      </c>
      <c r="U1538" s="164" t="e">
        <f t="shared" si="1552"/>
        <v>#N/A</v>
      </c>
      <c r="V1538" s="135" t="e">
        <f t="shared" si="1552"/>
        <v>#N/A</v>
      </c>
      <c r="W1538" s="135" t="e">
        <f t="shared" si="1552"/>
        <v>#N/A</v>
      </c>
      <c r="X1538" s="135" t="e">
        <f t="shared" si="1552"/>
        <v>#N/A</v>
      </c>
      <c r="Y1538" s="135" t="e">
        <f t="shared" si="1552"/>
        <v>#N/A</v>
      </c>
      <c r="Z1538" s="135" t="e">
        <f t="shared" si="1552"/>
        <v>#N/A</v>
      </c>
      <c r="AA1538" s="135" t="e">
        <f t="shared" si="1552"/>
        <v>#N/A</v>
      </c>
      <c r="AB1538" s="135" t="e">
        <f t="shared" si="1552"/>
        <v>#N/A</v>
      </c>
    </row>
    <row r="1539" spans="1:28" ht="15.5">
      <c r="A1539" s="29" t="s">
        <v>193</v>
      </c>
      <c r="B1539" s="30" t="str">
        <f t="shared" si="0"/>
        <v>PhilippinesTumauini</v>
      </c>
      <c r="C1539" s="29" t="s">
        <v>30</v>
      </c>
      <c r="D1539" s="30" t="s">
        <v>394</v>
      </c>
      <c r="E1539" s="120">
        <v>0.25996999999999998</v>
      </c>
      <c r="F1539" s="181">
        <v>5.0406503999999998E-2</v>
      </c>
      <c r="G1539" s="181">
        <v>0.101152993</v>
      </c>
      <c r="H1539" s="181">
        <v>0.198787879</v>
      </c>
      <c r="I1539" s="120">
        <v>0.308618</v>
      </c>
      <c r="J1539" s="28" t="s">
        <v>1649</v>
      </c>
      <c r="K1539" s="135" t="e">
        <f t="shared" ref="K1539:AB1539" si="1553">NA()</f>
        <v>#N/A</v>
      </c>
      <c r="L1539" s="135" t="e">
        <f t="shared" si="1553"/>
        <v>#N/A</v>
      </c>
      <c r="M1539" s="164" t="e">
        <f t="shared" si="1553"/>
        <v>#N/A</v>
      </c>
      <c r="N1539" s="164" t="e">
        <f t="shared" si="1553"/>
        <v>#N/A</v>
      </c>
      <c r="O1539" s="165" t="e">
        <f t="shared" si="1553"/>
        <v>#N/A</v>
      </c>
      <c r="P1539" s="135" t="e">
        <f t="shared" si="1553"/>
        <v>#N/A</v>
      </c>
      <c r="Q1539" s="164" t="e">
        <f t="shared" si="1553"/>
        <v>#N/A</v>
      </c>
      <c r="R1539" s="164" t="e">
        <f t="shared" si="1553"/>
        <v>#N/A</v>
      </c>
      <c r="S1539" s="164" t="e">
        <f t="shared" si="1553"/>
        <v>#N/A</v>
      </c>
      <c r="T1539" s="164" t="e">
        <f t="shared" si="1553"/>
        <v>#N/A</v>
      </c>
      <c r="U1539" s="164" t="e">
        <f t="shared" si="1553"/>
        <v>#N/A</v>
      </c>
      <c r="V1539" s="135" t="e">
        <f t="shared" si="1553"/>
        <v>#N/A</v>
      </c>
      <c r="W1539" s="135" t="e">
        <f t="shared" si="1553"/>
        <v>#N/A</v>
      </c>
      <c r="X1539" s="135" t="e">
        <f t="shared" si="1553"/>
        <v>#N/A</v>
      </c>
      <c r="Y1539" s="135" t="e">
        <f t="shared" si="1553"/>
        <v>#N/A</v>
      </c>
      <c r="Z1539" s="135" t="e">
        <f t="shared" si="1553"/>
        <v>#N/A</v>
      </c>
      <c r="AA1539" s="135" t="e">
        <f t="shared" si="1553"/>
        <v>#N/A</v>
      </c>
      <c r="AB1539" s="135" t="e">
        <f t="shared" si="1553"/>
        <v>#N/A</v>
      </c>
    </row>
    <row r="1540" spans="1:28" ht="15.5">
      <c r="A1540" s="29" t="s">
        <v>193</v>
      </c>
      <c r="B1540" s="30" t="str">
        <f t="shared" si="0"/>
        <v>PhilippinesTunga</v>
      </c>
      <c r="C1540" s="29" t="s">
        <v>30</v>
      </c>
      <c r="D1540" s="30" t="s">
        <v>1055</v>
      </c>
      <c r="E1540" s="120">
        <v>0.24485799999999999</v>
      </c>
      <c r="F1540" s="181">
        <v>4.7863924000000002E-2</v>
      </c>
      <c r="G1540" s="181">
        <v>9.7573839999999995E-2</v>
      </c>
      <c r="H1540" s="181">
        <v>0.19949894500000001</v>
      </c>
      <c r="I1540" s="120">
        <v>0.31065399999999999</v>
      </c>
      <c r="J1540" s="28" t="s">
        <v>1649</v>
      </c>
      <c r="K1540" s="135" t="e">
        <f t="shared" ref="K1540:AB1540" si="1554">NA()</f>
        <v>#N/A</v>
      </c>
      <c r="L1540" s="135" t="e">
        <f t="shared" si="1554"/>
        <v>#N/A</v>
      </c>
      <c r="M1540" s="164" t="e">
        <f t="shared" si="1554"/>
        <v>#N/A</v>
      </c>
      <c r="N1540" s="164" t="e">
        <f t="shared" si="1554"/>
        <v>#N/A</v>
      </c>
      <c r="O1540" s="165" t="e">
        <f t="shared" si="1554"/>
        <v>#N/A</v>
      </c>
      <c r="P1540" s="135" t="e">
        <f t="shared" si="1554"/>
        <v>#N/A</v>
      </c>
      <c r="Q1540" s="164" t="e">
        <f t="shared" si="1554"/>
        <v>#N/A</v>
      </c>
      <c r="R1540" s="164" t="e">
        <f t="shared" si="1554"/>
        <v>#N/A</v>
      </c>
      <c r="S1540" s="164" t="e">
        <f t="shared" si="1554"/>
        <v>#N/A</v>
      </c>
      <c r="T1540" s="164" t="e">
        <f t="shared" si="1554"/>
        <v>#N/A</v>
      </c>
      <c r="U1540" s="164" t="e">
        <f t="shared" si="1554"/>
        <v>#N/A</v>
      </c>
      <c r="V1540" s="135" t="e">
        <f t="shared" si="1554"/>
        <v>#N/A</v>
      </c>
      <c r="W1540" s="135" t="e">
        <f t="shared" si="1554"/>
        <v>#N/A</v>
      </c>
      <c r="X1540" s="135" t="e">
        <f t="shared" si="1554"/>
        <v>#N/A</v>
      </c>
      <c r="Y1540" s="135" t="e">
        <f t="shared" si="1554"/>
        <v>#N/A</v>
      </c>
      <c r="Z1540" s="135" t="e">
        <f t="shared" si="1554"/>
        <v>#N/A</v>
      </c>
      <c r="AA1540" s="135" t="e">
        <f t="shared" si="1554"/>
        <v>#N/A</v>
      </c>
      <c r="AB1540" s="135" t="e">
        <f t="shared" si="1554"/>
        <v>#N/A</v>
      </c>
    </row>
    <row r="1541" spans="1:28" ht="15.5">
      <c r="A1541" s="29" t="s">
        <v>193</v>
      </c>
      <c r="B1541" s="30" t="str">
        <f t="shared" si="0"/>
        <v>PhilippinesTungawan</v>
      </c>
      <c r="C1541" s="29" t="s">
        <v>30</v>
      </c>
      <c r="D1541" s="30" t="s">
        <v>1202</v>
      </c>
      <c r="E1541" s="120">
        <v>0.23499900000000001</v>
      </c>
      <c r="F1541" s="181">
        <v>5.9909588E-2</v>
      </c>
      <c r="G1541" s="181">
        <v>0.11303830600000001</v>
      </c>
      <c r="H1541" s="181">
        <v>0.20475850600000001</v>
      </c>
      <c r="I1541" s="120">
        <v>0.28201300000000001</v>
      </c>
      <c r="J1541" s="28" t="s">
        <v>1649</v>
      </c>
      <c r="K1541" s="135" t="e">
        <f t="shared" ref="K1541:AB1541" si="1555">NA()</f>
        <v>#N/A</v>
      </c>
      <c r="L1541" s="135" t="e">
        <f t="shared" si="1555"/>
        <v>#N/A</v>
      </c>
      <c r="M1541" s="164" t="e">
        <f t="shared" si="1555"/>
        <v>#N/A</v>
      </c>
      <c r="N1541" s="164" t="e">
        <f t="shared" si="1555"/>
        <v>#N/A</v>
      </c>
      <c r="O1541" s="165" t="e">
        <f t="shared" si="1555"/>
        <v>#N/A</v>
      </c>
      <c r="P1541" s="135" t="e">
        <f t="shared" si="1555"/>
        <v>#N/A</v>
      </c>
      <c r="Q1541" s="164" t="e">
        <f t="shared" si="1555"/>
        <v>#N/A</v>
      </c>
      <c r="R1541" s="164" t="e">
        <f t="shared" si="1555"/>
        <v>#N/A</v>
      </c>
      <c r="S1541" s="164" t="e">
        <f t="shared" si="1555"/>
        <v>#N/A</v>
      </c>
      <c r="T1541" s="164" t="e">
        <f t="shared" si="1555"/>
        <v>#N/A</v>
      </c>
      <c r="U1541" s="164" t="e">
        <f t="shared" si="1555"/>
        <v>#N/A</v>
      </c>
      <c r="V1541" s="135" t="e">
        <f t="shared" si="1555"/>
        <v>#N/A</v>
      </c>
      <c r="W1541" s="135" t="e">
        <f t="shared" si="1555"/>
        <v>#N/A</v>
      </c>
      <c r="X1541" s="135" t="e">
        <f t="shared" si="1555"/>
        <v>#N/A</v>
      </c>
      <c r="Y1541" s="135" t="e">
        <f t="shared" si="1555"/>
        <v>#N/A</v>
      </c>
      <c r="Z1541" s="135" t="e">
        <f t="shared" si="1555"/>
        <v>#N/A</v>
      </c>
      <c r="AA1541" s="135" t="e">
        <f t="shared" si="1555"/>
        <v>#N/A</v>
      </c>
      <c r="AB1541" s="135" t="e">
        <f t="shared" si="1555"/>
        <v>#N/A</v>
      </c>
    </row>
    <row r="1542" spans="1:28" ht="15.5">
      <c r="A1542" s="29" t="s">
        <v>193</v>
      </c>
      <c r="B1542" s="30" t="str">
        <f t="shared" si="0"/>
        <v>PhilippinesTupi</v>
      </c>
      <c r="C1542" s="29" t="s">
        <v>30</v>
      </c>
      <c r="D1542" s="30" t="s">
        <v>1406</v>
      </c>
      <c r="E1542" s="120">
        <v>0.25552999999999998</v>
      </c>
      <c r="F1542" s="181">
        <v>5.3003887E-2</v>
      </c>
      <c r="G1542" s="181">
        <v>0.10739396399999999</v>
      </c>
      <c r="H1542" s="181">
        <v>0.209929119</v>
      </c>
      <c r="I1542" s="120">
        <v>0.31114999999999998</v>
      </c>
      <c r="J1542" s="28" t="s">
        <v>1649</v>
      </c>
      <c r="K1542" s="135" t="e">
        <f t="shared" ref="K1542:AB1542" si="1556">NA()</f>
        <v>#N/A</v>
      </c>
      <c r="L1542" s="135" t="e">
        <f t="shared" si="1556"/>
        <v>#N/A</v>
      </c>
      <c r="M1542" s="164" t="e">
        <f t="shared" si="1556"/>
        <v>#N/A</v>
      </c>
      <c r="N1542" s="164" t="e">
        <f t="shared" si="1556"/>
        <v>#N/A</v>
      </c>
      <c r="O1542" s="165" t="e">
        <f t="shared" si="1556"/>
        <v>#N/A</v>
      </c>
      <c r="P1542" s="135" t="e">
        <f t="shared" si="1556"/>
        <v>#N/A</v>
      </c>
      <c r="Q1542" s="164" t="e">
        <f t="shared" si="1556"/>
        <v>#N/A</v>
      </c>
      <c r="R1542" s="164" t="e">
        <f t="shared" si="1556"/>
        <v>#N/A</v>
      </c>
      <c r="S1542" s="164" t="e">
        <f t="shared" si="1556"/>
        <v>#N/A</v>
      </c>
      <c r="T1542" s="164" t="e">
        <f t="shared" si="1556"/>
        <v>#N/A</v>
      </c>
      <c r="U1542" s="164" t="e">
        <f t="shared" si="1556"/>
        <v>#N/A</v>
      </c>
      <c r="V1542" s="135" t="e">
        <f t="shared" si="1556"/>
        <v>#N/A</v>
      </c>
      <c r="W1542" s="135" t="e">
        <f t="shared" si="1556"/>
        <v>#N/A</v>
      </c>
      <c r="X1542" s="135" t="e">
        <f t="shared" si="1556"/>
        <v>#N/A</v>
      </c>
      <c r="Y1542" s="135" t="e">
        <f t="shared" si="1556"/>
        <v>#N/A</v>
      </c>
      <c r="Z1542" s="135" t="e">
        <f t="shared" si="1556"/>
        <v>#N/A</v>
      </c>
      <c r="AA1542" s="135" t="e">
        <f t="shared" si="1556"/>
        <v>#N/A</v>
      </c>
      <c r="AB1542" s="135" t="e">
        <f t="shared" si="1556"/>
        <v>#N/A</v>
      </c>
    </row>
    <row r="1543" spans="1:28" ht="15.5">
      <c r="A1543" s="29" t="s">
        <v>193</v>
      </c>
      <c r="B1543" s="30" t="str">
        <f t="shared" si="0"/>
        <v>PhilippinesTurtle Islands</v>
      </c>
      <c r="C1543" s="29" t="s">
        <v>30</v>
      </c>
      <c r="D1543" s="30" t="s">
        <v>1685</v>
      </c>
      <c r="E1543" s="120">
        <v>0.25639899999999999</v>
      </c>
      <c r="F1543" s="181">
        <v>5.0560608999999999E-2</v>
      </c>
      <c r="G1543" s="181">
        <v>0.10090966799999999</v>
      </c>
      <c r="H1543" s="181">
        <v>0.19653056899999999</v>
      </c>
      <c r="I1543" s="120">
        <v>0.30251699999999998</v>
      </c>
      <c r="J1543" s="28" t="s">
        <v>1649</v>
      </c>
      <c r="K1543" s="135" t="e">
        <f t="shared" ref="K1543:AB1543" si="1557">NA()</f>
        <v>#N/A</v>
      </c>
      <c r="L1543" s="135" t="e">
        <f t="shared" si="1557"/>
        <v>#N/A</v>
      </c>
      <c r="M1543" s="164" t="e">
        <f t="shared" si="1557"/>
        <v>#N/A</v>
      </c>
      <c r="N1543" s="164" t="e">
        <f t="shared" si="1557"/>
        <v>#N/A</v>
      </c>
      <c r="O1543" s="165" t="e">
        <f t="shared" si="1557"/>
        <v>#N/A</v>
      </c>
      <c r="P1543" s="135" t="e">
        <f t="shared" si="1557"/>
        <v>#N/A</v>
      </c>
      <c r="Q1543" s="164" t="e">
        <f t="shared" si="1557"/>
        <v>#N/A</v>
      </c>
      <c r="R1543" s="164" t="e">
        <f t="shared" si="1557"/>
        <v>#N/A</v>
      </c>
      <c r="S1543" s="164" t="e">
        <f t="shared" si="1557"/>
        <v>#N/A</v>
      </c>
      <c r="T1543" s="164" t="e">
        <f t="shared" si="1557"/>
        <v>#N/A</v>
      </c>
      <c r="U1543" s="164" t="e">
        <f t="shared" si="1557"/>
        <v>#N/A</v>
      </c>
      <c r="V1543" s="135" t="e">
        <f t="shared" si="1557"/>
        <v>#N/A</v>
      </c>
      <c r="W1543" s="135" t="e">
        <f t="shared" si="1557"/>
        <v>#N/A</v>
      </c>
      <c r="X1543" s="135" t="e">
        <f t="shared" si="1557"/>
        <v>#N/A</v>
      </c>
      <c r="Y1543" s="135" t="e">
        <f t="shared" si="1557"/>
        <v>#N/A</v>
      </c>
      <c r="Z1543" s="135" t="e">
        <f t="shared" si="1557"/>
        <v>#N/A</v>
      </c>
      <c r="AA1543" s="135" t="e">
        <f t="shared" si="1557"/>
        <v>#N/A</v>
      </c>
      <c r="AB1543" s="135" t="e">
        <f t="shared" si="1557"/>
        <v>#N/A</v>
      </c>
    </row>
    <row r="1544" spans="1:28" ht="15.5">
      <c r="A1544" s="29" t="s">
        <v>193</v>
      </c>
      <c r="B1544" s="30" t="str">
        <f t="shared" si="0"/>
        <v>PhilippinesTuy</v>
      </c>
      <c r="C1544" s="29" t="s">
        <v>30</v>
      </c>
      <c r="D1544" s="30" t="s">
        <v>569</v>
      </c>
      <c r="E1544" s="120">
        <v>0.247834</v>
      </c>
      <c r="F1544" s="181">
        <v>4.7710491000000001E-2</v>
      </c>
      <c r="G1544" s="181">
        <v>9.1168872999999997E-2</v>
      </c>
      <c r="H1544" s="181">
        <v>0.175273758</v>
      </c>
      <c r="I1544" s="120">
        <v>0.31861099999999998</v>
      </c>
      <c r="J1544" s="28" t="s">
        <v>1649</v>
      </c>
      <c r="K1544" s="135" t="e">
        <f t="shared" ref="K1544:AB1544" si="1558">NA()</f>
        <v>#N/A</v>
      </c>
      <c r="L1544" s="135" t="e">
        <f t="shared" si="1558"/>
        <v>#N/A</v>
      </c>
      <c r="M1544" s="164" t="e">
        <f t="shared" si="1558"/>
        <v>#N/A</v>
      </c>
      <c r="N1544" s="164" t="e">
        <f t="shared" si="1558"/>
        <v>#N/A</v>
      </c>
      <c r="O1544" s="165" t="e">
        <f t="shared" si="1558"/>
        <v>#N/A</v>
      </c>
      <c r="P1544" s="135" t="e">
        <f t="shared" si="1558"/>
        <v>#N/A</v>
      </c>
      <c r="Q1544" s="164" t="e">
        <f t="shared" si="1558"/>
        <v>#N/A</v>
      </c>
      <c r="R1544" s="164" t="e">
        <f t="shared" si="1558"/>
        <v>#N/A</v>
      </c>
      <c r="S1544" s="164" t="e">
        <f t="shared" si="1558"/>
        <v>#N/A</v>
      </c>
      <c r="T1544" s="164" t="e">
        <f t="shared" si="1558"/>
        <v>#N/A</v>
      </c>
      <c r="U1544" s="164" t="e">
        <f t="shared" si="1558"/>
        <v>#N/A</v>
      </c>
      <c r="V1544" s="135" t="e">
        <f t="shared" si="1558"/>
        <v>#N/A</v>
      </c>
      <c r="W1544" s="135" t="e">
        <f t="shared" si="1558"/>
        <v>#N/A</v>
      </c>
      <c r="X1544" s="135" t="e">
        <f t="shared" si="1558"/>
        <v>#N/A</v>
      </c>
      <c r="Y1544" s="135" t="e">
        <f t="shared" si="1558"/>
        <v>#N/A</v>
      </c>
      <c r="Z1544" s="135" t="e">
        <f t="shared" si="1558"/>
        <v>#N/A</v>
      </c>
      <c r="AA1544" s="135" t="e">
        <f t="shared" si="1558"/>
        <v>#N/A</v>
      </c>
      <c r="AB1544" s="135" t="e">
        <f t="shared" si="1558"/>
        <v>#N/A</v>
      </c>
    </row>
    <row r="1545" spans="1:28" ht="15.5">
      <c r="A1545" s="29" t="s">
        <v>193</v>
      </c>
      <c r="B1545" s="30" t="str">
        <f t="shared" si="0"/>
        <v>PhilippinesUbay</v>
      </c>
      <c r="C1545" s="29" t="s">
        <v>30</v>
      </c>
      <c r="D1545" s="30" t="s">
        <v>934</v>
      </c>
      <c r="E1545" s="120">
        <v>0.22231100000000001</v>
      </c>
      <c r="F1545" s="181">
        <v>6.3286845999999994E-2</v>
      </c>
      <c r="G1545" s="181">
        <v>0.10862546100000001</v>
      </c>
      <c r="H1545" s="181">
        <v>0.16876492300000001</v>
      </c>
      <c r="I1545" s="120">
        <v>0.28430899999999998</v>
      </c>
      <c r="J1545" s="28" t="s">
        <v>1649</v>
      </c>
      <c r="K1545" s="135" t="e">
        <f t="shared" ref="K1545:AB1545" si="1559">NA()</f>
        <v>#N/A</v>
      </c>
      <c r="L1545" s="135" t="e">
        <f t="shared" si="1559"/>
        <v>#N/A</v>
      </c>
      <c r="M1545" s="164" t="e">
        <f t="shared" si="1559"/>
        <v>#N/A</v>
      </c>
      <c r="N1545" s="164" t="e">
        <f t="shared" si="1559"/>
        <v>#N/A</v>
      </c>
      <c r="O1545" s="165" t="e">
        <f t="shared" si="1559"/>
        <v>#N/A</v>
      </c>
      <c r="P1545" s="135" t="e">
        <f t="shared" si="1559"/>
        <v>#N/A</v>
      </c>
      <c r="Q1545" s="164" t="e">
        <f t="shared" si="1559"/>
        <v>#N/A</v>
      </c>
      <c r="R1545" s="164" t="e">
        <f t="shared" si="1559"/>
        <v>#N/A</v>
      </c>
      <c r="S1545" s="164" t="e">
        <f t="shared" si="1559"/>
        <v>#N/A</v>
      </c>
      <c r="T1545" s="164" t="e">
        <f t="shared" si="1559"/>
        <v>#N/A</v>
      </c>
      <c r="U1545" s="164" t="e">
        <f t="shared" si="1559"/>
        <v>#N/A</v>
      </c>
      <c r="V1545" s="135" t="e">
        <f t="shared" si="1559"/>
        <v>#N/A</v>
      </c>
      <c r="W1545" s="135" t="e">
        <f t="shared" si="1559"/>
        <v>#N/A</v>
      </c>
      <c r="X1545" s="135" t="e">
        <f t="shared" si="1559"/>
        <v>#N/A</v>
      </c>
      <c r="Y1545" s="135" t="e">
        <f t="shared" si="1559"/>
        <v>#N/A</v>
      </c>
      <c r="Z1545" s="135" t="e">
        <f t="shared" si="1559"/>
        <v>#N/A</v>
      </c>
      <c r="AA1545" s="135" t="e">
        <f t="shared" si="1559"/>
        <v>#N/A</v>
      </c>
      <c r="AB1545" s="135" t="e">
        <f t="shared" si="1559"/>
        <v>#N/A</v>
      </c>
    </row>
    <row r="1546" spans="1:28" ht="15.5">
      <c r="A1546" s="29" t="s">
        <v>193</v>
      </c>
      <c r="B1546" s="30" t="str">
        <f t="shared" si="0"/>
        <v>PhilippinesUmingan</v>
      </c>
      <c r="C1546" s="29" t="s">
        <v>30</v>
      </c>
      <c r="D1546" s="30" t="s">
        <v>319</v>
      </c>
      <c r="E1546" s="120">
        <v>0.24627299999999999</v>
      </c>
      <c r="F1546" s="181">
        <v>4.7821219999999998E-2</v>
      </c>
      <c r="G1546" s="181">
        <v>9.4372849999999994E-2</v>
      </c>
      <c r="H1546" s="181">
        <v>0.186042702</v>
      </c>
      <c r="I1546" s="120">
        <v>0.31824400000000003</v>
      </c>
      <c r="J1546" s="28" t="s">
        <v>1649</v>
      </c>
      <c r="K1546" s="135" t="e">
        <f t="shared" ref="K1546:AB1546" si="1560">NA()</f>
        <v>#N/A</v>
      </c>
      <c r="L1546" s="135" t="e">
        <f t="shared" si="1560"/>
        <v>#N/A</v>
      </c>
      <c r="M1546" s="164" t="e">
        <f t="shared" si="1560"/>
        <v>#N/A</v>
      </c>
      <c r="N1546" s="164" t="e">
        <f t="shared" si="1560"/>
        <v>#N/A</v>
      </c>
      <c r="O1546" s="165" t="e">
        <f t="shared" si="1560"/>
        <v>#N/A</v>
      </c>
      <c r="P1546" s="135" t="e">
        <f t="shared" si="1560"/>
        <v>#N/A</v>
      </c>
      <c r="Q1546" s="164" t="e">
        <f t="shared" si="1560"/>
        <v>#N/A</v>
      </c>
      <c r="R1546" s="164" t="e">
        <f t="shared" si="1560"/>
        <v>#N/A</v>
      </c>
      <c r="S1546" s="164" t="e">
        <f t="shared" si="1560"/>
        <v>#N/A</v>
      </c>
      <c r="T1546" s="164" t="e">
        <f t="shared" si="1560"/>
        <v>#N/A</v>
      </c>
      <c r="U1546" s="164" t="e">
        <f t="shared" si="1560"/>
        <v>#N/A</v>
      </c>
      <c r="V1546" s="135" t="e">
        <f t="shared" si="1560"/>
        <v>#N/A</v>
      </c>
      <c r="W1546" s="135" t="e">
        <f t="shared" si="1560"/>
        <v>#N/A</v>
      </c>
      <c r="X1546" s="135" t="e">
        <f t="shared" si="1560"/>
        <v>#N/A</v>
      </c>
      <c r="Y1546" s="135" t="e">
        <f t="shared" si="1560"/>
        <v>#N/A</v>
      </c>
      <c r="Z1546" s="135" t="e">
        <f t="shared" si="1560"/>
        <v>#N/A</v>
      </c>
      <c r="AA1546" s="135" t="e">
        <f t="shared" si="1560"/>
        <v>#N/A</v>
      </c>
      <c r="AB1546" s="135" t="e">
        <f t="shared" si="1560"/>
        <v>#N/A</v>
      </c>
    </row>
    <row r="1547" spans="1:28" ht="15.5">
      <c r="A1547" s="29" t="s">
        <v>193</v>
      </c>
      <c r="B1547" s="30" t="str">
        <f t="shared" si="0"/>
        <v>PhilippinesUngkaya Pukan</v>
      </c>
      <c r="C1547" s="29" t="s">
        <v>30</v>
      </c>
      <c r="D1547" s="30" t="s">
        <v>1556</v>
      </c>
      <c r="E1547" s="120">
        <v>0.236484</v>
      </c>
      <c r="F1547" s="181">
        <v>6.7783742999999994E-2</v>
      </c>
      <c r="G1547" s="181">
        <v>0.121305786</v>
      </c>
      <c r="H1547" s="181">
        <v>0.186866222</v>
      </c>
      <c r="I1547" s="120">
        <v>0.21690799999999999</v>
      </c>
      <c r="J1547" s="28" t="s">
        <v>1649</v>
      </c>
      <c r="K1547" s="135" t="e">
        <f t="shared" ref="K1547:AB1547" si="1561">NA()</f>
        <v>#N/A</v>
      </c>
      <c r="L1547" s="135" t="e">
        <f t="shared" si="1561"/>
        <v>#N/A</v>
      </c>
      <c r="M1547" s="164" t="e">
        <f t="shared" si="1561"/>
        <v>#N/A</v>
      </c>
      <c r="N1547" s="164" t="e">
        <f t="shared" si="1561"/>
        <v>#N/A</v>
      </c>
      <c r="O1547" s="165" t="e">
        <f t="shared" si="1561"/>
        <v>#N/A</v>
      </c>
      <c r="P1547" s="135" t="e">
        <f t="shared" si="1561"/>
        <v>#N/A</v>
      </c>
      <c r="Q1547" s="164" t="e">
        <f t="shared" si="1561"/>
        <v>#N/A</v>
      </c>
      <c r="R1547" s="164" t="e">
        <f t="shared" si="1561"/>
        <v>#N/A</v>
      </c>
      <c r="S1547" s="164" t="e">
        <f t="shared" si="1561"/>
        <v>#N/A</v>
      </c>
      <c r="T1547" s="164" t="e">
        <f t="shared" si="1561"/>
        <v>#N/A</v>
      </c>
      <c r="U1547" s="164" t="e">
        <f t="shared" si="1561"/>
        <v>#N/A</v>
      </c>
      <c r="V1547" s="135" t="e">
        <f t="shared" si="1561"/>
        <v>#N/A</v>
      </c>
      <c r="W1547" s="135" t="e">
        <f t="shared" si="1561"/>
        <v>#N/A</v>
      </c>
      <c r="X1547" s="135" t="e">
        <f t="shared" si="1561"/>
        <v>#N/A</v>
      </c>
      <c r="Y1547" s="135" t="e">
        <f t="shared" si="1561"/>
        <v>#N/A</v>
      </c>
      <c r="Z1547" s="135" t="e">
        <f t="shared" si="1561"/>
        <v>#N/A</v>
      </c>
      <c r="AA1547" s="135" t="e">
        <f t="shared" si="1561"/>
        <v>#N/A</v>
      </c>
      <c r="AB1547" s="135" t="e">
        <f t="shared" si="1561"/>
        <v>#N/A</v>
      </c>
    </row>
    <row r="1548" spans="1:28" ht="15.5">
      <c r="A1548" s="29" t="s">
        <v>193</v>
      </c>
      <c r="B1548" s="30" t="str">
        <f t="shared" si="0"/>
        <v>PhilippinesUnisan</v>
      </c>
      <c r="C1548" s="29" t="s">
        <v>30</v>
      </c>
      <c r="D1548" s="30" t="s">
        <v>662</v>
      </c>
      <c r="E1548" s="120">
        <v>0.24665200000000001</v>
      </c>
      <c r="F1548" s="181">
        <v>4.7463175000000003E-2</v>
      </c>
      <c r="G1548" s="181">
        <v>9.6414224000000007E-2</v>
      </c>
      <c r="H1548" s="181">
        <v>0.18676536199999999</v>
      </c>
      <c r="I1548" s="120">
        <v>0.32018999999999997</v>
      </c>
      <c r="J1548" s="28" t="s">
        <v>1649</v>
      </c>
      <c r="K1548" s="135" t="e">
        <f t="shared" ref="K1548:AB1548" si="1562">NA()</f>
        <v>#N/A</v>
      </c>
      <c r="L1548" s="135" t="e">
        <f t="shared" si="1562"/>
        <v>#N/A</v>
      </c>
      <c r="M1548" s="164" t="e">
        <f t="shared" si="1562"/>
        <v>#N/A</v>
      </c>
      <c r="N1548" s="164" t="e">
        <f t="shared" si="1562"/>
        <v>#N/A</v>
      </c>
      <c r="O1548" s="165" t="e">
        <f t="shared" si="1562"/>
        <v>#N/A</v>
      </c>
      <c r="P1548" s="135" t="e">
        <f t="shared" si="1562"/>
        <v>#N/A</v>
      </c>
      <c r="Q1548" s="164" t="e">
        <f t="shared" si="1562"/>
        <v>#N/A</v>
      </c>
      <c r="R1548" s="164" t="e">
        <f t="shared" si="1562"/>
        <v>#N/A</v>
      </c>
      <c r="S1548" s="164" t="e">
        <f t="shared" si="1562"/>
        <v>#N/A</v>
      </c>
      <c r="T1548" s="164" t="e">
        <f t="shared" si="1562"/>
        <v>#N/A</v>
      </c>
      <c r="U1548" s="164" t="e">
        <f t="shared" si="1562"/>
        <v>#N/A</v>
      </c>
      <c r="V1548" s="135" t="e">
        <f t="shared" si="1562"/>
        <v>#N/A</v>
      </c>
      <c r="W1548" s="135" t="e">
        <f t="shared" si="1562"/>
        <v>#N/A</v>
      </c>
      <c r="X1548" s="135" t="e">
        <f t="shared" si="1562"/>
        <v>#N/A</v>
      </c>
      <c r="Y1548" s="135" t="e">
        <f t="shared" si="1562"/>
        <v>#N/A</v>
      </c>
      <c r="Z1548" s="135" t="e">
        <f t="shared" si="1562"/>
        <v>#N/A</v>
      </c>
      <c r="AA1548" s="135" t="e">
        <f t="shared" si="1562"/>
        <v>#N/A</v>
      </c>
      <c r="AB1548" s="135" t="e">
        <f t="shared" si="1562"/>
        <v>#N/A</v>
      </c>
    </row>
    <row r="1549" spans="1:28" ht="15.5">
      <c r="A1549" s="29" t="s">
        <v>193</v>
      </c>
      <c r="B1549" s="30" t="str">
        <f t="shared" si="0"/>
        <v>PhilippinesUpi</v>
      </c>
      <c r="C1549" s="29" t="s">
        <v>30</v>
      </c>
      <c r="D1549" s="30" t="s">
        <v>1627</v>
      </c>
      <c r="E1549" s="120">
        <v>0.236232</v>
      </c>
      <c r="F1549" s="181">
        <v>5.8992590999999997E-2</v>
      </c>
      <c r="G1549" s="181">
        <v>0.114066028</v>
      </c>
      <c r="H1549" s="181">
        <v>0.20491573799999999</v>
      </c>
      <c r="I1549" s="120">
        <v>0.28456799999999999</v>
      </c>
      <c r="J1549" s="28" t="s">
        <v>1649</v>
      </c>
      <c r="K1549" s="135" t="e">
        <f t="shared" ref="K1549:AB1549" si="1563">NA()</f>
        <v>#N/A</v>
      </c>
      <c r="L1549" s="135" t="e">
        <f t="shared" si="1563"/>
        <v>#N/A</v>
      </c>
      <c r="M1549" s="164" t="e">
        <f t="shared" si="1563"/>
        <v>#N/A</v>
      </c>
      <c r="N1549" s="164" t="e">
        <f t="shared" si="1563"/>
        <v>#N/A</v>
      </c>
      <c r="O1549" s="165" t="e">
        <f t="shared" si="1563"/>
        <v>#N/A</v>
      </c>
      <c r="P1549" s="135" t="e">
        <f t="shared" si="1563"/>
        <v>#N/A</v>
      </c>
      <c r="Q1549" s="164" t="e">
        <f t="shared" si="1563"/>
        <v>#N/A</v>
      </c>
      <c r="R1549" s="164" t="e">
        <f t="shared" si="1563"/>
        <v>#N/A</v>
      </c>
      <c r="S1549" s="164" t="e">
        <f t="shared" si="1563"/>
        <v>#N/A</v>
      </c>
      <c r="T1549" s="164" t="e">
        <f t="shared" si="1563"/>
        <v>#N/A</v>
      </c>
      <c r="U1549" s="164" t="e">
        <f t="shared" si="1563"/>
        <v>#N/A</v>
      </c>
      <c r="V1549" s="135" t="e">
        <f t="shared" si="1563"/>
        <v>#N/A</v>
      </c>
      <c r="W1549" s="135" t="e">
        <f t="shared" si="1563"/>
        <v>#N/A</v>
      </c>
      <c r="X1549" s="135" t="e">
        <f t="shared" si="1563"/>
        <v>#N/A</v>
      </c>
      <c r="Y1549" s="135" t="e">
        <f t="shared" si="1563"/>
        <v>#N/A</v>
      </c>
      <c r="Z1549" s="135" t="e">
        <f t="shared" si="1563"/>
        <v>#N/A</v>
      </c>
      <c r="AA1549" s="135" t="e">
        <f t="shared" si="1563"/>
        <v>#N/A</v>
      </c>
      <c r="AB1549" s="135" t="e">
        <f t="shared" si="1563"/>
        <v>#N/A</v>
      </c>
    </row>
    <row r="1550" spans="1:28" ht="15.5">
      <c r="A1550" s="29" t="s">
        <v>193</v>
      </c>
      <c r="B1550" s="30" t="str">
        <f t="shared" si="0"/>
        <v>PhilippinesUrbiztondo</v>
      </c>
      <c r="C1550" s="29" t="s">
        <v>30</v>
      </c>
      <c r="D1550" s="30" t="s">
        <v>320</v>
      </c>
      <c r="E1550" s="120">
        <v>0.22688900000000001</v>
      </c>
      <c r="F1550" s="181">
        <v>6.0653776999999999E-2</v>
      </c>
      <c r="G1550" s="181">
        <v>0.109507674</v>
      </c>
      <c r="H1550" s="181">
        <v>0.18046641399999999</v>
      </c>
      <c r="I1550" s="120">
        <v>0.26826800000000001</v>
      </c>
      <c r="J1550" s="28" t="s">
        <v>1649</v>
      </c>
      <c r="K1550" s="135" t="e">
        <f t="shared" ref="K1550:AB1550" si="1564">NA()</f>
        <v>#N/A</v>
      </c>
      <c r="L1550" s="135" t="e">
        <f t="shared" si="1564"/>
        <v>#N/A</v>
      </c>
      <c r="M1550" s="164" t="e">
        <f t="shared" si="1564"/>
        <v>#N/A</v>
      </c>
      <c r="N1550" s="164" t="e">
        <f t="shared" si="1564"/>
        <v>#N/A</v>
      </c>
      <c r="O1550" s="165" t="e">
        <f t="shared" si="1564"/>
        <v>#N/A</v>
      </c>
      <c r="P1550" s="135" t="e">
        <f t="shared" si="1564"/>
        <v>#N/A</v>
      </c>
      <c r="Q1550" s="164" t="e">
        <f t="shared" si="1564"/>
        <v>#N/A</v>
      </c>
      <c r="R1550" s="164" t="e">
        <f t="shared" si="1564"/>
        <v>#N/A</v>
      </c>
      <c r="S1550" s="164" t="e">
        <f t="shared" si="1564"/>
        <v>#N/A</v>
      </c>
      <c r="T1550" s="164" t="e">
        <f t="shared" si="1564"/>
        <v>#N/A</v>
      </c>
      <c r="U1550" s="164" t="e">
        <f t="shared" si="1564"/>
        <v>#N/A</v>
      </c>
      <c r="V1550" s="135" t="e">
        <f t="shared" si="1564"/>
        <v>#N/A</v>
      </c>
      <c r="W1550" s="135" t="e">
        <f t="shared" si="1564"/>
        <v>#N/A</v>
      </c>
      <c r="X1550" s="135" t="e">
        <f t="shared" si="1564"/>
        <v>#N/A</v>
      </c>
      <c r="Y1550" s="135" t="e">
        <f t="shared" si="1564"/>
        <v>#N/A</v>
      </c>
      <c r="Z1550" s="135" t="e">
        <f t="shared" si="1564"/>
        <v>#N/A</v>
      </c>
      <c r="AA1550" s="135" t="e">
        <f t="shared" si="1564"/>
        <v>#N/A</v>
      </c>
      <c r="AB1550" s="135" t="e">
        <f t="shared" si="1564"/>
        <v>#N/A</v>
      </c>
    </row>
    <row r="1551" spans="1:28" ht="15.5">
      <c r="A1551" s="29" t="s">
        <v>193</v>
      </c>
      <c r="B1551" s="30" t="str">
        <f t="shared" si="0"/>
        <v>PhilippinesUson</v>
      </c>
      <c r="C1551" s="29" t="s">
        <v>30</v>
      </c>
      <c r="D1551" s="30" t="s">
        <v>776</v>
      </c>
      <c r="E1551" s="120">
        <v>0.21266599999999999</v>
      </c>
      <c r="F1551" s="181">
        <v>6.8953852999999996E-2</v>
      </c>
      <c r="G1551" s="181">
        <v>0.120602478</v>
      </c>
      <c r="H1551" s="181">
        <v>0.185870959</v>
      </c>
      <c r="I1551" s="120">
        <v>0.25883099999999998</v>
      </c>
      <c r="J1551" s="28" t="s">
        <v>1649</v>
      </c>
      <c r="K1551" s="135" t="e">
        <f t="shared" ref="K1551:AB1551" si="1565">NA()</f>
        <v>#N/A</v>
      </c>
      <c r="L1551" s="135" t="e">
        <f t="shared" si="1565"/>
        <v>#N/A</v>
      </c>
      <c r="M1551" s="164" t="e">
        <f t="shared" si="1565"/>
        <v>#N/A</v>
      </c>
      <c r="N1551" s="164" t="e">
        <f t="shared" si="1565"/>
        <v>#N/A</v>
      </c>
      <c r="O1551" s="165" t="e">
        <f t="shared" si="1565"/>
        <v>#N/A</v>
      </c>
      <c r="P1551" s="135" t="e">
        <f t="shared" si="1565"/>
        <v>#N/A</v>
      </c>
      <c r="Q1551" s="164" t="e">
        <f t="shared" si="1565"/>
        <v>#N/A</v>
      </c>
      <c r="R1551" s="164" t="e">
        <f t="shared" si="1565"/>
        <v>#N/A</v>
      </c>
      <c r="S1551" s="164" t="e">
        <f t="shared" si="1565"/>
        <v>#N/A</v>
      </c>
      <c r="T1551" s="164" t="e">
        <f t="shared" si="1565"/>
        <v>#N/A</v>
      </c>
      <c r="U1551" s="164" t="e">
        <f t="shared" si="1565"/>
        <v>#N/A</v>
      </c>
      <c r="V1551" s="135" t="e">
        <f t="shared" si="1565"/>
        <v>#N/A</v>
      </c>
      <c r="W1551" s="135" t="e">
        <f t="shared" si="1565"/>
        <v>#N/A</v>
      </c>
      <c r="X1551" s="135" t="e">
        <f t="shared" si="1565"/>
        <v>#N/A</v>
      </c>
      <c r="Y1551" s="135" t="e">
        <f t="shared" si="1565"/>
        <v>#N/A</v>
      </c>
      <c r="Z1551" s="135" t="e">
        <f t="shared" si="1565"/>
        <v>#N/A</v>
      </c>
      <c r="AA1551" s="135" t="e">
        <f t="shared" si="1565"/>
        <v>#N/A</v>
      </c>
      <c r="AB1551" s="135" t="e">
        <f t="shared" si="1565"/>
        <v>#N/A</v>
      </c>
    </row>
    <row r="1552" spans="1:28" ht="15.5">
      <c r="A1552" s="29" t="s">
        <v>193</v>
      </c>
      <c r="B1552" s="30" t="str">
        <f t="shared" si="0"/>
        <v>PhilippinesUyugan</v>
      </c>
      <c r="C1552" s="29" t="s">
        <v>30</v>
      </c>
      <c r="D1552" s="30" t="s">
        <v>331</v>
      </c>
      <c r="E1552" s="120">
        <v>0.225135</v>
      </c>
      <c r="F1552" s="181">
        <v>4.8573630999999999E-2</v>
      </c>
      <c r="G1552" s="181">
        <v>8.0185041999999998E-2</v>
      </c>
      <c r="H1552" s="181">
        <v>0.161912105</v>
      </c>
      <c r="I1552" s="120">
        <v>0.34232800000000002</v>
      </c>
      <c r="J1552" s="28" t="s">
        <v>1649</v>
      </c>
      <c r="K1552" s="135" t="e">
        <f t="shared" ref="K1552:AB1552" si="1566">NA()</f>
        <v>#N/A</v>
      </c>
      <c r="L1552" s="135" t="e">
        <f t="shared" si="1566"/>
        <v>#N/A</v>
      </c>
      <c r="M1552" s="164" t="e">
        <f t="shared" si="1566"/>
        <v>#N/A</v>
      </c>
      <c r="N1552" s="164" t="e">
        <f t="shared" si="1566"/>
        <v>#N/A</v>
      </c>
      <c r="O1552" s="165" t="e">
        <f t="shared" si="1566"/>
        <v>#N/A</v>
      </c>
      <c r="P1552" s="135" t="e">
        <f t="shared" si="1566"/>
        <v>#N/A</v>
      </c>
      <c r="Q1552" s="164" t="e">
        <f t="shared" si="1566"/>
        <v>#N/A</v>
      </c>
      <c r="R1552" s="164" t="e">
        <f t="shared" si="1566"/>
        <v>#N/A</v>
      </c>
      <c r="S1552" s="164" t="e">
        <f t="shared" si="1566"/>
        <v>#N/A</v>
      </c>
      <c r="T1552" s="164" t="e">
        <f t="shared" si="1566"/>
        <v>#N/A</v>
      </c>
      <c r="U1552" s="164" t="e">
        <f t="shared" si="1566"/>
        <v>#N/A</v>
      </c>
      <c r="V1552" s="135" t="e">
        <f t="shared" si="1566"/>
        <v>#N/A</v>
      </c>
      <c r="W1552" s="135" t="e">
        <f t="shared" si="1566"/>
        <v>#N/A</v>
      </c>
      <c r="X1552" s="135" t="e">
        <f t="shared" si="1566"/>
        <v>#N/A</v>
      </c>
      <c r="Y1552" s="135" t="e">
        <f t="shared" si="1566"/>
        <v>#N/A</v>
      </c>
      <c r="Z1552" s="135" t="e">
        <f t="shared" si="1566"/>
        <v>#N/A</v>
      </c>
      <c r="AA1552" s="135" t="e">
        <f t="shared" si="1566"/>
        <v>#N/A</v>
      </c>
      <c r="AB1552" s="135" t="e">
        <f t="shared" si="1566"/>
        <v>#N/A</v>
      </c>
    </row>
    <row r="1553" spans="1:28" ht="15.5">
      <c r="A1553" s="29" t="s">
        <v>193</v>
      </c>
      <c r="B1553" s="30" t="str">
        <f t="shared" si="0"/>
        <v>PhilippinesValderrama</v>
      </c>
      <c r="C1553" s="29" t="s">
        <v>30</v>
      </c>
      <c r="D1553" s="30" t="s">
        <v>827</v>
      </c>
      <c r="E1553" s="120">
        <v>0.21606400000000001</v>
      </c>
      <c r="F1553" s="181">
        <v>5.9244928000000002E-2</v>
      </c>
      <c r="G1553" s="181">
        <v>0.10756118000000001</v>
      </c>
      <c r="H1553" s="181">
        <v>0.18327755700000001</v>
      </c>
      <c r="I1553" s="120">
        <v>0.28686499999999998</v>
      </c>
      <c r="J1553" s="28" t="s">
        <v>1649</v>
      </c>
      <c r="K1553" s="135" t="e">
        <f t="shared" ref="K1553:AB1553" si="1567">NA()</f>
        <v>#N/A</v>
      </c>
      <c r="L1553" s="135" t="e">
        <f t="shared" si="1567"/>
        <v>#N/A</v>
      </c>
      <c r="M1553" s="164" t="e">
        <f t="shared" si="1567"/>
        <v>#N/A</v>
      </c>
      <c r="N1553" s="164" t="e">
        <f t="shared" si="1567"/>
        <v>#N/A</v>
      </c>
      <c r="O1553" s="165" t="e">
        <f t="shared" si="1567"/>
        <v>#N/A</v>
      </c>
      <c r="P1553" s="135" t="e">
        <f t="shared" si="1567"/>
        <v>#N/A</v>
      </c>
      <c r="Q1553" s="164" t="e">
        <f t="shared" si="1567"/>
        <v>#N/A</v>
      </c>
      <c r="R1553" s="164" t="e">
        <f t="shared" si="1567"/>
        <v>#N/A</v>
      </c>
      <c r="S1553" s="164" t="e">
        <f t="shared" si="1567"/>
        <v>#N/A</v>
      </c>
      <c r="T1553" s="164" t="e">
        <f t="shared" si="1567"/>
        <v>#N/A</v>
      </c>
      <c r="U1553" s="164" t="e">
        <f t="shared" si="1567"/>
        <v>#N/A</v>
      </c>
      <c r="V1553" s="135" t="e">
        <f t="shared" si="1567"/>
        <v>#N/A</v>
      </c>
      <c r="W1553" s="135" t="e">
        <f t="shared" si="1567"/>
        <v>#N/A</v>
      </c>
      <c r="X1553" s="135" t="e">
        <f t="shared" si="1567"/>
        <v>#N/A</v>
      </c>
      <c r="Y1553" s="135" t="e">
        <f t="shared" si="1567"/>
        <v>#N/A</v>
      </c>
      <c r="Z1553" s="135" t="e">
        <f t="shared" si="1567"/>
        <v>#N/A</v>
      </c>
      <c r="AA1553" s="135" t="e">
        <f t="shared" si="1567"/>
        <v>#N/A</v>
      </c>
      <c r="AB1553" s="135" t="e">
        <f t="shared" si="1567"/>
        <v>#N/A</v>
      </c>
    </row>
    <row r="1554" spans="1:28" ht="15.5">
      <c r="A1554" s="29" t="s">
        <v>193</v>
      </c>
      <c r="B1554" s="30" t="str">
        <f t="shared" si="0"/>
        <v>PhilippinesValencia</v>
      </c>
      <c r="C1554" s="29" t="s">
        <v>30</v>
      </c>
      <c r="D1554" s="30" t="s">
        <v>935</v>
      </c>
      <c r="E1554" s="120">
        <v>0.23202800000000001</v>
      </c>
      <c r="F1554" s="181">
        <v>5.0984295999999998E-2</v>
      </c>
      <c r="G1554" s="181">
        <v>9.8355820999999996E-2</v>
      </c>
      <c r="H1554" s="181">
        <v>0.18613138700000001</v>
      </c>
      <c r="I1554" s="120">
        <v>0.31759199999999999</v>
      </c>
      <c r="J1554" s="28" t="s">
        <v>1649</v>
      </c>
      <c r="K1554" s="135" t="e">
        <f t="shared" ref="K1554:AB1554" si="1568">NA()</f>
        <v>#N/A</v>
      </c>
      <c r="L1554" s="135" t="e">
        <f t="shared" si="1568"/>
        <v>#N/A</v>
      </c>
      <c r="M1554" s="164" t="e">
        <f t="shared" si="1568"/>
        <v>#N/A</v>
      </c>
      <c r="N1554" s="164" t="e">
        <f t="shared" si="1568"/>
        <v>#N/A</v>
      </c>
      <c r="O1554" s="165" t="e">
        <f t="shared" si="1568"/>
        <v>#N/A</v>
      </c>
      <c r="P1554" s="135" t="e">
        <f t="shared" si="1568"/>
        <v>#N/A</v>
      </c>
      <c r="Q1554" s="164" t="e">
        <f t="shared" si="1568"/>
        <v>#N/A</v>
      </c>
      <c r="R1554" s="164" t="e">
        <f t="shared" si="1568"/>
        <v>#N/A</v>
      </c>
      <c r="S1554" s="164" t="e">
        <f t="shared" si="1568"/>
        <v>#N/A</v>
      </c>
      <c r="T1554" s="164" t="e">
        <f t="shared" si="1568"/>
        <v>#N/A</v>
      </c>
      <c r="U1554" s="164" t="e">
        <f t="shared" si="1568"/>
        <v>#N/A</v>
      </c>
      <c r="V1554" s="135" t="e">
        <f t="shared" si="1568"/>
        <v>#N/A</v>
      </c>
      <c r="W1554" s="135" t="e">
        <f t="shared" si="1568"/>
        <v>#N/A</v>
      </c>
      <c r="X1554" s="135" t="e">
        <f t="shared" si="1568"/>
        <v>#N/A</v>
      </c>
      <c r="Y1554" s="135" t="e">
        <f t="shared" si="1568"/>
        <v>#N/A</v>
      </c>
      <c r="Z1554" s="135" t="e">
        <f t="shared" si="1568"/>
        <v>#N/A</v>
      </c>
      <c r="AA1554" s="135" t="e">
        <f t="shared" si="1568"/>
        <v>#N/A</v>
      </c>
      <c r="AB1554" s="135" t="e">
        <f t="shared" si="1568"/>
        <v>#N/A</v>
      </c>
    </row>
    <row r="1555" spans="1:28" ht="15.5">
      <c r="A1555" s="29" t="s">
        <v>193</v>
      </c>
      <c r="B1555" s="30" t="str">
        <f t="shared" si="0"/>
        <v>PhilippinesValencia (Luzurriaga)</v>
      </c>
      <c r="C1555" s="29" t="s">
        <v>30</v>
      </c>
      <c r="D1555" s="30" t="s">
        <v>1874</v>
      </c>
      <c r="E1555" s="120">
        <v>0.25636999999999999</v>
      </c>
      <c r="F1555" s="181">
        <v>4.5707563E-2</v>
      </c>
      <c r="G1555" s="181">
        <v>9.1788132999999994E-2</v>
      </c>
      <c r="H1555" s="181">
        <v>0.19338918899999999</v>
      </c>
      <c r="I1555" s="120">
        <v>0.32901999999999998</v>
      </c>
      <c r="J1555" s="28" t="s">
        <v>1649</v>
      </c>
      <c r="K1555" s="135" t="e">
        <f t="shared" ref="K1555:AB1555" si="1569">NA()</f>
        <v>#N/A</v>
      </c>
      <c r="L1555" s="135" t="e">
        <f t="shared" si="1569"/>
        <v>#N/A</v>
      </c>
      <c r="M1555" s="164" t="e">
        <f t="shared" si="1569"/>
        <v>#N/A</v>
      </c>
      <c r="N1555" s="164" t="e">
        <f t="shared" si="1569"/>
        <v>#N/A</v>
      </c>
      <c r="O1555" s="165" t="e">
        <f t="shared" si="1569"/>
        <v>#N/A</v>
      </c>
      <c r="P1555" s="135" t="e">
        <f t="shared" si="1569"/>
        <v>#N/A</v>
      </c>
      <c r="Q1555" s="164" t="e">
        <f t="shared" si="1569"/>
        <v>#N/A</v>
      </c>
      <c r="R1555" s="164" t="e">
        <f t="shared" si="1569"/>
        <v>#N/A</v>
      </c>
      <c r="S1555" s="164" t="e">
        <f t="shared" si="1569"/>
        <v>#N/A</v>
      </c>
      <c r="T1555" s="164" t="e">
        <f t="shared" si="1569"/>
        <v>#N/A</v>
      </c>
      <c r="U1555" s="164" t="e">
        <f t="shared" si="1569"/>
        <v>#N/A</v>
      </c>
      <c r="V1555" s="135" t="e">
        <f t="shared" si="1569"/>
        <v>#N/A</v>
      </c>
      <c r="W1555" s="135" t="e">
        <f t="shared" si="1569"/>
        <v>#N/A</v>
      </c>
      <c r="X1555" s="135" t="e">
        <f t="shared" si="1569"/>
        <v>#N/A</v>
      </c>
      <c r="Y1555" s="135" t="e">
        <f t="shared" si="1569"/>
        <v>#N/A</v>
      </c>
      <c r="Z1555" s="135" t="e">
        <f t="shared" si="1569"/>
        <v>#N/A</v>
      </c>
      <c r="AA1555" s="135" t="e">
        <f t="shared" si="1569"/>
        <v>#N/A</v>
      </c>
      <c r="AB1555" s="135" t="e">
        <f t="shared" si="1569"/>
        <v>#N/A</v>
      </c>
    </row>
    <row r="1556" spans="1:28" ht="15.5">
      <c r="A1556" s="29" t="s">
        <v>193</v>
      </c>
      <c r="B1556" s="30" t="str">
        <f t="shared" si="0"/>
        <v>PhilippinesValladolid</v>
      </c>
      <c r="C1556" s="29" t="s">
        <v>30</v>
      </c>
      <c r="D1556" s="30" t="s">
        <v>1850</v>
      </c>
      <c r="E1556" s="120">
        <v>0.24293600000000001</v>
      </c>
      <c r="F1556" s="181">
        <v>4.5780138999999997E-2</v>
      </c>
      <c r="G1556" s="181">
        <v>8.6855391000000004E-2</v>
      </c>
      <c r="H1556" s="181">
        <v>0.174556604</v>
      </c>
      <c r="I1556" s="120">
        <v>0.32960600000000001</v>
      </c>
      <c r="J1556" s="28" t="s">
        <v>1649</v>
      </c>
      <c r="K1556" s="135" t="e">
        <f t="shared" ref="K1556:AB1556" si="1570">NA()</f>
        <v>#N/A</v>
      </c>
      <c r="L1556" s="135" t="e">
        <f t="shared" si="1570"/>
        <v>#N/A</v>
      </c>
      <c r="M1556" s="164" t="e">
        <f t="shared" si="1570"/>
        <v>#N/A</v>
      </c>
      <c r="N1556" s="164" t="e">
        <f t="shared" si="1570"/>
        <v>#N/A</v>
      </c>
      <c r="O1556" s="165" t="e">
        <f t="shared" si="1570"/>
        <v>#N/A</v>
      </c>
      <c r="P1556" s="135" t="e">
        <f t="shared" si="1570"/>
        <v>#N/A</v>
      </c>
      <c r="Q1556" s="164" t="e">
        <f t="shared" si="1570"/>
        <v>#N/A</v>
      </c>
      <c r="R1556" s="164" t="e">
        <f t="shared" si="1570"/>
        <v>#N/A</v>
      </c>
      <c r="S1556" s="164" t="e">
        <f t="shared" si="1570"/>
        <v>#N/A</v>
      </c>
      <c r="T1556" s="164" t="e">
        <f t="shared" si="1570"/>
        <v>#N/A</v>
      </c>
      <c r="U1556" s="164" t="e">
        <f t="shared" si="1570"/>
        <v>#N/A</v>
      </c>
      <c r="V1556" s="135" t="e">
        <f t="shared" si="1570"/>
        <v>#N/A</v>
      </c>
      <c r="W1556" s="135" t="e">
        <f t="shared" si="1570"/>
        <v>#N/A</v>
      </c>
      <c r="X1556" s="135" t="e">
        <f t="shared" si="1570"/>
        <v>#N/A</v>
      </c>
      <c r="Y1556" s="135" t="e">
        <f t="shared" si="1570"/>
        <v>#N/A</v>
      </c>
      <c r="Z1556" s="135" t="e">
        <f t="shared" si="1570"/>
        <v>#N/A</v>
      </c>
      <c r="AA1556" s="135" t="e">
        <f t="shared" si="1570"/>
        <v>#N/A</v>
      </c>
      <c r="AB1556" s="135" t="e">
        <f t="shared" si="1570"/>
        <v>#N/A</v>
      </c>
    </row>
    <row r="1557" spans="1:28" ht="15.5">
      <c r="A1557" s="29" t="s">
        <v>193</v>
      </c>
      <c r="B1557" s="30" t="str">
        <f t="shared" si="0"/>
        <v>PhilippinesVallehermoso</v>
      </c>
      <c r="C1557" s="29" t="s">
        <v>30</v>
      </c>
      <c r="D1557" s="30" t="s">
        <v>1875</v>
      </c>
      <c r="E1557" s="120">
        <v>0.228495</v>
      </c>
      <c r="F1557" s="181">
        <v>5.5150421999999998E-2</v>
      </c>
      <c r="G1557" s="181">
        <v>0.109281476</v>
      </c>
      <c r="H1557" s="181">
        <v>0.20141666</v>
      </c>
      <c r="I1557" s="120">
        <v>0.308058</v>
      </c>
      <c r="J1557" s="28" t="s">
        <v>1649</v>
      </c>
      <c r="K1557" s="135" t="e">
        <f t="shared" ref="K1557:AB1557" si="1571">NA()</f>
        <v>#N/A</v>
      </c>
      <c r="L1557" s="135" t="e">
        <f t="shared" si="1571"/>
        <v>#N/A</v>
      </c>
      <c r="M1557" s="164" t="e">
        <f t="shared" si="1571"/>
        <v>#N/A</v>
      </c>
      <c r="N1557" s="164" t="e">
        <f t="shared" si="1571"/>
        <v>#N/A</v>
      </c>
      <c r="O1557" s="165" t="e">
        <f t="shared" si="1571"/>
        <v>#N/A</v>
      </c>
      <c r="P1557" s="135" t="e">
        <f t="shared" si="1571"/>
        <v>#N/A</v>
      </c>
      <c r="Q1557" s="164" t="e">
        <f t="shared" si="1571"/>
        <v>#N/A</v>
      </c>
      <c r="R1557" s="164" t="e">
        <f t="shared" si="1571"/>
        <v>#N/A</v>
      </c>
      <c r="S1557" s="164" t="e">
        <f t="shared" si="1571"/>
        <v>#N/A</v>
      </c>
      <c r="T1557" s="164" t="e">
        <f t="shared" si="1571"/>
        <v>#N/A</v>
      </c>
      <c r="U1557" s="164" t="e">
        <f t="shared" si="1571"/>
        <v>#N/A</v>
      </c>
      <c r="V1557" s="135" t="e">
        <f t="shared" si="1571"/>
        <v>#N/A</v>
      </c>
      <c r="W1557" s="135" t="e">
        <f t="shared" si="1571"/>
        <v>#N/A</v>
      </c>
      <c r="X1557" s="135" t="e">
        <f t="shared" si="1571"/>
        <v>#N/A</v>
      </c>
      <c r="Y1557" s="135" t="e">
        <f t="shared" si="1571"/>
        <v>#N/A</v>
      </c>
      <c r="Z1557" s="135" t="e">
        <f t="shared" si="1571"/>
        <v>#N/A</v>
      </c>
      <c r="AA1557" s="135" t="e">
        <f t="shared" si="1571"/>
        <v>#N/A</v>
      </c>
      <c r="AB1557" s="135" t="e">
        <f t="shared" si="1571"/>
        <v>#N/A</v>
      </c>
    </row>
    <row r="1558" spans="1:28" ht="15.5">
      <c r="A1558" s="29" t="s">
        <v>193</v>
      </c>
      <c r="B1558" s="30" t="str">
        <f t="shared" si="0"/>
        <v>PhilippinesVeruela</v>
      </c>
      <c r="C1558" s="29" t="s">
        <v>30</v>
      </c>
      <c r="D1558" s="30" t="s">
        <v>1714</v>
      </c>
      <c r="E1558" s="120">
        <v>0.232073</v>
      </c>
      <c r="F1558" s="181">
        <v>5.6811422E-2</v>
      </c>
      <c r="G1558" s="181">
        <v>0.106667277</v>
      </c>
      <c r="H1558" s="181">
        <v>0.20518921900000001</v>
      </c>
      <c r="I1558" s="120">
        <v>0.303734</v>
      </c>
      <c r="J1558" s="28" t="s">
        <v>1649</v>
      </c>
      <c r="K1558" s="135" t="e">
        <f t="shared" ref="K1558:AB1558" si="1572">NA()</f>
        <v>#N/A</v>
      </c>
      <c r="L1558" s="135" t="e">
        <f t="shared" si="1572"/>
        <v>#N/A</v>
      </c>
      <c r="M1558" s="164" t="e">
        <f t="shared" si="1572"/>
        <v>#N/A</v>
      </c>
      <c r="N1558" s="164" t="e">
        <f t="shared" si="1572"/>
        <v>#N/A</v>
      </c>
      <c r="O1558" s="165" t="e">
        <f t="shared" si="1572"/>
        <v>#N/A</v>
      </c>
      <c r="P1558" s="135" t="e">
        <f t="shared" si="1572"/>
        <v>#N/A</v>
      </c>
      <c r="Q1558" s="164" t="e">
        <f t="shared" si="1572"/>
        <v>#N/A</v>
      </c>
      <c r="R1558" s="164" t="e">
        <f t="shared" si="1572"/>
        <v>#N/A</v>
      </c>
      <c r="S1558" s="164" t="e">
        <f t="shared" si="1572"/>
        <v>#N/A</v>
      </c>
      <c r="T1558" s="164" t="e">
        <f t="shared" si="1572"/>
        <v>#N/A</v>
      </c>
      <c r="U1558" s="164" t="e">
        <f t="shared" si="1572"/>
        <v>#N/A</v>
      </c>
      <c r="V1558" s="135" t="e">
        <f t="shared" si="1572"/>
        <v>#N/A</v>
      </c>
      <c r="W1558" s="135" t="e">
        <f t="shared" si="1572"/>
        <v>#N/A</v>
      </c>
      <c r="X1558" s="135" t="e">
        <f t="shared" si="1572"/>
        <v>#N/A</v>
      </c>
      <c r="Y1558" s="135" t="e">
        <f t="shared" si="1572"/>
        <v>#N/A</v>
      </c>
      <c r="Z1558" s="135" t="e">
        <f t="shared" si="1572"/>
        <v>#N/A</v>
      </c>
      <c r="AA1558" s="135" t="e">
        <f t="shared" si="1572"/>
        <v>#N/A</v>
      </c>
      <c r="AB1558" s="135" t="e">
        <f t="shared" si="1572"/>
        <v>#N/A</v>
      </c>
    </row>
    <row r="1559" spans="1:28" ht="15.5">
      <c r="A1559" s="29" t="s">
        <v>193</v>
      </c>
      <c r="B1559" s="30" t="str">
        <f t="shared" si="0"/>
        <v>PhilippinesVictoria</v>
      </c>
      <c r="C1559" s="29" t="s">
        <v>30</v>
      </c>
      <c r="D1559" s="30" t="s">
        <v>519</v>
      </c>
      <c r="E1559" s="120">
        <v>0.247527</v>
      </c>
      <c r="F1559" s="181">
        <v>4.9481719E-2</v>
      </c>
      <c r="G1559" s="181">
        <v>9.4567703000000003E-2</v>
      </c>
      <c r="H1559" s="181">
        <v>0.179577653</v>
      </c>
      <c r="I1559" s="120">
        <v>0.310612</v>
      </c>
      <c r="J1559" s="28" t="s">
        <v>1649</v>
      </c>
      <c r="K1559" s="135" t="e">
        <f t="shared" ref="K1559:AB1559" si="1573">NA()</f>
        <v>#N/A</v>
      </c>
      <c r="L1559" s="135" t="e">
        <f t="shared" si="1573"/>
        <v>#N/A</v>
      </c>
      <c r="M1559" s="164" t="e">
        <f t="shared" si="1573"/>
        <v>#N/A</v>
      </c>
      <c r="N1559" s="164" t="e">
        <f t="shared" si="1573"/>
        <v>#N/A</v>
      </c>
      <c r="O1559" s="165" t="e">
        <f t="shared" si="1573"/>
        <v>#N/A</v>
      </c>
      <c r="P1559" s="135" t="e">
        <f t="shared" si="1573"/>
        <v>#N/A</v>
      </c>
      <c r="Q1559" s="164" t="e">
        <f t="shared" si="1573"/>
        <v>#N/A</v>
      </c>
      <c r="R1559" s="164" t="e">
        <f t="shared" si="1573"/>
        <v>#N/A</v>
      </c>
      <c r="S1559" s="164" t="e">
        <f t="shared" si="1573"/>
        <v>#N/A</v>
      </c>
      <c r="T1559" s="164" t="e">
        <f t="shared" si="1573"/>
        <v>#N/A</v>
      </c>
      <c r="U1559" s="164" t="e">
        <f t="shared" si="1573"/>
        <v>#N/A</v>
      </c>
      <c r="V1559" s="135" t="e">
        <f t="shared" si="1573"/>
        <v>#N/A</v>
      </c>
      <c r="W1559" s="135" t="e">
        <f t="shared" si="1573"/>
        <v>#N/A</v>
      </c>
      <c r="X1559" s="135" t="e">
        <f t="shared" si="1573"/>
        <v>#N/A</v>
      </c>
      <c r="Y1559" s="135" t="e">
        <f t="shared" si="1573"/>
        <v>#N/A</v>
      </c>
      <c r="Z1559" s="135" t="e">
        <f t="shared" si="1573"/>
        <v>#N/A</v>
      </c>
      <c r="AA1559" s="135" t="e">
        <f t="shared" si="1573"/>
        <v>#N/A</v>
      </c>
      <c r="AB1559" s="135" t="e">
        <f t="shared" si="1573"/>
        <v>#N/A</v>
      </c>
    </row>
    <row r="1560" spans="1:28" ht="15.5">
      <c r="A1560" s="29" t="s">
        <v>193</v>
      </c>
      <c r="B1560" s="30" t="str">
        <f t="shared" si="0"/>
        <v>PhilippinesViga</v>
      </c>
      <c r="C1560" s="29" t="s">
        <v>30</v>
      </c>
      <c r="D1560" s="30" t="s">
        <v>755</v>
      </c>
      <c r="E1560" s="120">
        <v>0.213559</v>
      </c>
      <c r="F1560" s="181">
        <v>6.1644469E-2</v>
      </c>
      <c r="G1560" s="181">
        <v>0.10927673</v>
      </c>
      <c r="H1560" s="181">
        <v>0.18359230500000001</v>
      </c>
      <c r="I1560" s="120">
        <v>0.28916900000000001</v>
      </c>
      <c r="J1560" s="28" t="s">
        <v>1649</v>
      </c>
      <c r="K1560" s="135" t="e">
        <f t="shared" ref="K1560:AB1560" si="1574">NA()</f>
        <v>#N/A</v>
      </c>
      <c r="L1560" s="135" t="e">
        <f t="shared" si="1574"/>
        <v>#N/A</v>
      </c>
      <c r="M1560" s="164" t="e">
        <f t="shared" si="1574"/>
        <v>#N/A</v>
      </c>
      <c r="N1560" s="164" t="e">
        <f t="shared" si="1574"/>
        <v>#N/A</v>
      </c>
      <c r="O1560" s="165" t="e">
        <f t="shared" si="1574"/>
        <v>#N/A</v>
      </c>
      <c r="P1560" s="135" t="e">
        <f t="shared" si="1574"/>
        <v>#N/A</v>
      </c>
      <c r="Q1560" s="164" t="e">
        <f t="shared" si="1574"/>
        <v>#N/A</v>
      </c>
      <c r="R1560" s="164" t="e">
        <f t="shared" si="1574"/>
        <v>#N/A</v>
      </c>
      <c r="S1560" s="164" t="e">
        <f t="shared" si="1574"/>
        <v>#N/A</v>
      </c>
      <c r="T1560" s="164" t="e">
        <f t="shared" si="1574"/>
        <v>#N/A</v>
      </c>
      <c r="U1560" s="164" t="e">
        <f t="shared" si="1574"/>
        <v>#N/A</v>
      </c>
      <c r="V1560" s="135" t="e">
        <f t="shared" si="1574"/>
        <v>#N/A</v>
      </c>
      <c r="W1560" s="135" t="e">
        <f t="shared" si="1574"/>
        <v>#N/A</v>
      </c>
      <c r="X1560" s="135" t="e">
        <f t="shared" si="1574"/>
        <v>#N/A</v>
      </c>
      <c r="Y1560" s="135" t="e">
        <f t="shared" si="1574"/>
        <v>#N/A</v>
      </c>
      <c r="Z1560" s="135" t="e">
        <f t="shared" si="1574"/>
        <v>#N/A</v>
      </c>
      <c r="AA1560" s="135" t="e">
        <f t="shared" si="1574"/>
        <v>#N/A</v>
      </c>
      <c r="AB1560" s="135" t="e">
        <f t="shared" si="1574"/>
        <v>#N/A</v>
      </c>
    </row>
    <row r="1561" spans="1:28" ht="15.5">
      <c r="A1561" s="29" t="s">
        <v>193</v>
      </c>
      <c r="B1561" s="30" t="str">
        <f t="shared" si="0"/>
        <v>PhilippinesVillaba</v>
      </c>
      <c r="C1561" s="29" t="s">
        <v>30</v>
      </c>
      <c r="D1561" s="30" t="s">
        <v>1056</v>
      </c>
      <c r="E1561" s="120">
        <v>0.227877</v>
      </c>
      <c r="F1561" s="181">
        <v>5.4952137999999998E-2</v>
      </c>
      <c r="G1561" s="181">
        <v>0.10037955599999999</v>
      </c>
      <c r="H1561" s="181">
        <v>0.18192451800000001</v>
      </c>
      <c r="I1561" s="120">
        <v>0.31371900000000003</v>
      </c>
      <c r="J1561" s="28" t="s">
        <v>1649</v>
      </c>
      <c r="K1561" s="135" t="e">
        <f t="shared" ref="K1561:AB1561" si="1575">NA()</f>
        <v>#N/A</v>
      </c>
      <c r="L1561" s="135" t="e">
        <f t="shared" si="1575"/>
        <v>#N/A</v>
      </c>
      <c r="M1561" s="164" t="e">
        <f t="shared" si="1575"/>
        <v>#N/A</v>
      </c>
      <c r="N1561" s="164" t="e">
        <f t="shared" si="1575"/>
        <v>#N/A</v>
      </c>
      <c r="O1561" s="165" t="e">
        <f t="shared" si="1575"/>
        <v>#N/A</v>
      </c>
      <c r="P1561" s="135" t="e">
        <f t="shared" si="1575"/>
        <v>#N/A</v>
      </c>
      <c r="Q1561" s="164" t="e">
        <f t="shared" si="1575"/>
        <v>#N/A</v>
      </c>
      <c r="R1561" s="164" t="e">
        <f t="shared" si="1575"/>
        <v>#N/A</v>
      </c>
      <c r="S1561" s="164" t="e">
        <f t="shared" si="1575"/>
        <v>#N/A</v>
      </c>
      <c r="T1561" s="164" t="e">
        <f t="shared" si="1575"/>
        <v>#N/A</v>
      </c>
      <c r="U1561" s="164" t="e">
        <f t="shared" si="1575"/>
        <v>#N/A</v>
      </c>
      <c r="V1561" s="135" t="e">
        <f t="shared" si="1575"/>
        <v>#N/A</v>
      </c>
      <c r="W1561" s="135" t="e">
        <f t="shared" si="1575"/>
        <v>#N/A</v>
      </c>
      <c r="X1561" s="135" t="e">
        <f t="shared" si="1575"/>
        <v>#N/A</v>
      </c>
      <c r="Y1561" s="135" t="e">
        <f t="shared" si="1575"/>
        <v>#N/A</v>
      </c>
      <c r="Z1561" s="135" t="e">
        <f t="shared" si="1575"/>
        <v>#N/A</v>
      </c>
      <c r="AA1561" s="135" t="e">
        <f t="shared" si="1575"/>
        <v>#N/A</v>
      </c>
      <c r="AB1561" s="135" t="e">
        <f t="shared" si="1575"/>
        <v>#N/A</v>
      </c>
    </row>
    <row r="1562" spans="1:28" ht="15.5">
      <c r="A1562" s="29" t="s">
        <v>193</v>
      </c>
      <c r="B1562" s="30" t="str">
        <f t="shared" si="0"/>
        <v>PhilippinesVillanueva</v>
      </c>
      <c r="C1562" s="29" t="s">
        <v>30</v>
      </c>
      <c r="D1562" s="30" t="s">
        <v>1326</v>
      </c>
      <c r="E1562" s="120">
        <v>0.233404</v>
      </c>
      <c r="F1562" s="181">
        <v>4.7818579E-2</v>
      </c>
      <c r="G1562" s="181">
        <v>9.0989893000000002E-2</v>
      </c>
      <c r="H1562" s="181">
        <v>0.18373203299999999</v>
      </c>
      <c r="I1562" s="120">
        <v>0.35563</v>
      </c>
      <c r="J1562" s="28" t="s">
        <v>1649</v>
      </c>
      <c r="K1562" s="135" t="e">
        <f t="shared" ref="K1562:AB1562" si="1576">NA()</f>
        <v>#N/A</v>
      </c>
      <c r="L1562" s="135" t="e">
        <f t="shared" si="1576"/>
        <v>#N/A</v>
      </c>
      <c r="M1562" s="164" t="e">
        <f t="shared" si="1576"/>
        <v>#N/A</v>
      </c>
      <c r="N1562" s="164" t="e">
        <f t="shared" si="1576"/>
        <v>#N/A</v>
      </c>
      <c r="O1562" s="165" t="e">
        <f t="shared" si="1576"/>
        <v>#N/A</v>
      </c>
      <c r="P1562" s="135" t="e">
        <f t="shared" si="1576"/>
        <v>#N/A</v>
      </c>
      <c r="Q1562" s="164" t="e">
        <f t="shared" si="1576"/>
        <v>#N/A</v>
      </c>
      <c r="R1562" s="164" t="e">
        <f t="shared" si="1576"/>
        <v>#N/A</v>
      </c>
      <c r="S1562" s="164" t="e">
        <f t="shared" si="1576"/>
        <v>#N/A</v>
      </c>
      <c r="T1562" s="164" t="e">
        <f t="shared" si="1576"/>
        <v>#N/A</v>
      </c>
      <c r="U1562" s="164" t="e">
        <f t="shared" si="1576"/>
        <v>#N/A</v>
      </c>
      <c r="V1562" s="135" t="e">
        <f t="shared" si="1576"/>
        <v>#N/A</v>
      </c>
      <c r="W1562" s="135" t="e">
        <f t="shared" si="1576"/>
        <v>#N/A</v>
      </c>
      <c r="X1562" s="135" t="e">
        <f t="shared" si="1576"/>
        <v>#N/A</v>
      </c>
      <c r="Y1562" s="135" t="e">
        <f t="shared" si="1576"/>
        <v>#N/A</v>
      </c>
      <c r="Z1562" s="135" t="e">
        <f t="shared" si="1576"/>
        <v>#N/A</v>
      </c>
      <c r="AA1562" s="135" t="e">
        <f t="shared" si="1576"/>
        <v>#N/A</v>
      </c>
      <c r="AB1562" s="135" t="e">
        <f t="shared" si="1576"/>
        <v>#N/A</v>
      </c>
    </row>
    <row r="1563" spans="1:28" ht="15.5">
      <c r="A1563" s="29" t="s">
        <v>193</v>
      </c>
      <c r="B1563" s="30" t="str">
        <f t="shared" si="0"/>
        <v>PhilippinesVillareal</v>
      </c>
      <c r="C1563" s="29" t="s">
        <v>30</v>
      </c>
      <c r="D1563" s="30" t="s">
        <v>1098</v>
      </c>
      <c r="E1563" s="120">
        <v>0.21094599999999999</v>
      </c>
      <c r="F1563" s="181">
        <v>6.2876372999999999E-2</v>
      </c>
      <c r="G1563" s="181">
        <v>0.11388593700000001</v>
      </c>
      <c r="H1563" s="181">
        <v>0.19185263899999999</v>
      </c>
      <c r="I1563" s="120">
        <v>0.28710599999999997</v>
      </c>
      <c r="J1563" s="28" t="s">
        <v>1649</v>
      </c>
      <c r="K1563" s="135" t="e">
        <f t="shared" ref="K1563:AB1563" si="1577">NA()</f>
        <v>#N/A</v>
      </c>
      <c r="L1563" s="135" t="e">
        <f t="shared" si="1577"/>
        <v>#N/A</v>
      </c>
      <c r="M1563" s="164" t="e">
        <f t="shared" si="1577"/>
        <v>#N/A</v>
      </c>
      <c r="N1563" s="164" t="e">
        <f t="shared" si="1577"/>
        <v>#N/A</v>
      </c>
      <c r="O1563" s="165" t="e">
        <f t="shared" si="1577"/>
        <v>#N/A</v>
      </c>
      <c r="P1563" s="135" t="e">
        <f t="shared" si="1577"/>
        <v>#N/A</v>
      </c>
      <c r="Q1563" s="164" t="e">
        <f t="shared" si="1577"/>
        <v>#N/A</v>
      </c>
      <c r="R1563" s="164" t="e">
        <f t="shared" si="1577"/>
        <v>#N/A</v>
      </c>
      <c r="S1563" s="164" t="e">
        <f t="shared" si="1577"/>
        <v>#N/A</v>
      </c>
      <c r="T1563" s="164" t="e">
        <f t="shared" si="1577"/>
        <v>#N/A</v>
      </c>
      <c r="U1563" s="164" t="e">
        <f t="shared" si="1577"/>
        <v>#N/A</v>
      </c>
      <c r="V1563" s="135" t="e">
        <f t="shared" si="1577"/>
        <v>#N/A</v>
      </c>
      <c r="W1563" s="135" t="e">
        <f t="shared" si="1577"/>
        <v>#N/A</v>
      </c>
      <c r="X1563" s="135" t="e">
        <f t="shared" si="1577"/>
        <v>#N/A</v>
      </c>
      <c r="Y1563" s="135" t="e">
        <f t="shared" si="1577"/>
        <v>#N/A</v>
      </c>
      <c r="Z1563" s="135" t="e">
        <f t="shared" si="1577"/>
        <v>#N/A</v>
      </c>
      <c r="AA1563" s="135" t="e">
        <f t="shared" si="1577"/>
        <v>#N/A</v>
      </c>
      <c r="AB1563" s="135" t="e">
        <f t="shared" si="1577"/>
        <v>#N/A</v>
      </c>
    </row>
    <row r="1564" spans="1:28" ht="15.5">
      <c r="A1564" s="29" t="s">
        <v>193</v>
      </c>
      <c r="B1564" s="30" t="str">
        <f t="shared" si="0"/>
        <v>PhilippinesVillasis</v>
      </c>
      <c r="C1564" s="29" t="s">
        <v>30</v>
      </c>
      <c r="D1564" s="30" t="s">
        <v>322</v>
      </c>
      <c r="E1564" s="120">
        <v>0.250606</v>
      </c>
      <c r="F1564" s="181">
        <v>4.6315756E-2</v>
      </c>
      <c r="G1564" s="181">
        <v>8.9503152000000002E-2</v>
      </c>
      <c r="H1564" s="181">
        <v>0.17234851500000001</v>
      </c>
      <c r="I1564" s="120">
        <v>0.32289499999999999</v>
      </c>
      <c r="J1564" s="28" t="s">
        <v>1649</v>
      </c>
      <c r="K1564" s="135" t="e">
        <f t="shared" ref="K1564:AB1564" si="1578">NA()</f>
        <v>#N/A</v>
      </c>
      <c r="L1564" s="135" t="e">
        <f t="shared" si="1578"/>
        <v>#N/A</v>
      </c>
      <c r="M1564" s="164" t="e">
        <f t="shared" si="1578"/>
        <v>#N/A</v>
      </c>
      <c r="N1564" s="164" t="e">
        <f t="shared" si="1578"/>
        <v>#N/A</v>
      </c>
      <c r="O1564" s="165" t="e">
        <f t="shared" si="1578"/>
        <v>#N/A</v>
      </c>
      <c r="P1564" s="135" t="e">
        <f t="shared" si="1578"/>
        <v>#N/A</v>
      </c>
      <c r="Q1564" s="164" t="e">
        <f t="shared" si="1578"/>
        <v>#N/A</v>
      </c>
      <c r="R1564" s="164" t="e">
        <f t="shared" si="1578"/>
        <v>#N/A</v>
      </c>
      <c r="S1564" s="164" t="e">
        <f t="shared" si="1578"/>
        <v>#N/A</v>
      </c>
      <c r="T1564" s="164" t="e">
        <f t="shared" si="1578"/>
        <v>#N/A</v>
      </c>
      <c r="U1564" s="164" t="e">
        <f t="shared" si="1578"/>
        <v>#N/A</v>
      </c>
      <c r="V1564" s="135" t="e">
        <f t="shared" si="1578"/>
        <v>#N/A</v>
      </c>
      <c r="W1564" s="135" t="e">
        <f t="shared" si="1578"/>
        <v>#N/A</v>
      </c>
      <c r="X1564" s="135" t="e">
        <f t="shared" si="1578"/>
        <v>#N/A</v>
      </c>
      <c r="Y1564" s="135" t="e">
        <f t="shared" si="1578"/>
        <v>#N/A</v>
      </c>
      <c r="Z1564" s="135" t="e">
        <f t="shared" si="1578"/>
        <v>#N/A</v>
      </c>
      <c r="AA1564" s="135" t="e">
        <f t="shared" si="1578"/>
        <v>#N/A</v>
      </c>
      <c r="AB1564" s="135" t="e">
        <f t="shared" si="1578"/>
        <v>#N/A</v>
      </c>
    </row>
    <row r="1565" spans="1:28" ht="15.5">
      <c r="A1565" s="29" t="s">
        <v>193</v>
      </c>
      <c r="B1565" s="30" t="str">
        <f t="shared" si="0"/>
        <v>PhilippinesVillaverde</v>
      </c>
      <c r="C1565" s="29" t="s">
        <v>30</v>
      </c>
      <c r="D1565" s="30" t="s">
        <v>408</v>
      </c>
      <c r="E1565" s="120">
        <v>0.24871699999999999</v>
      </c>
      <c r="F1565" s="181">
        <v>4.7333440999999997E-2</v>
      </c>
      <c r="G1565" s="181">
        <v>8.8993353999999997E-2</v>
      </c>
      <c r="H1565" s="181">
        <v>0.17058410299999999</v>
      </c>
      <c r="I1565" s="120">
        <v>0.32101400000000002</v>
      </c>
      <c r="J1565" s="28" t="s">
        <v>1649</v>
      </c>
      <c r="K1565" s="135" t="e">
        <f t="shared" ref="K1565:AB1565" si="1579">NA()</f>
        <v>#N/A</v>
      </c>
      <c r="L1565" s="135" t="e">
        <f t="shared" si="1579"/>
        <v>#N/A</v>
      </c>
      <c r="M1565" s="164" t="e">
        <f t="shared" si="1579"/>
        <v>#N/A</v>
      </c>
      <c r="N1565" s="164" t="e">
        <f t="shared" si="1579"/>
        <v>#N/A</v>
      </c>
      <c r="O1565" s="165" t="e">
        <f t="shared" si="1579"/>
        <v>#N/A</v>
      </c>
      <c r="P1565" s="135" t="e">
        <f t="shared" si="1579"/>
        <v>#N/A</v>
      </c>
      <c r="Q1565" s="164" t="e">
        <f t="shared" si="1579"/>
        <v>#N/A</v>
      </c>
      <c r="R1565" s="164" t="e">
        <f t="shared" si="1579"/>
        <v>#N/A</v>
      </c>
      <c r="S1565" s="164" t="e">
        <f t="shared" si="1579"/>
        <v>#N/A</v>
      </c>
      <c r="T1565" s="164" t="e">
        <f t="shared" si="1579"/>
        <v>#N/A</v>
      </c>
      <c r="U1565" s="164" t="e">
        <f t="shared" si="1579"/>
        <v>#N/A</v>
      </c>
      <c r="V1565" s="135" t="e">
        <f t="shared" si="1579"/>
        <v>#N/A</v>
      </c>
      <c r="W1565" s="135" t="e">
        <f t="shared" si="1579"/>
        <v>#N/A</v>
      </c>
      <c r="X1565" s="135" t="e">
        <f t="shared" si="1579"/>
        <v>#N/A</v>
      </c>
      <c r="Y1565" s="135" t="e">
        <f t="shared" si="1579"/>
        <v>#N/A</v>
      </c>
      <c r="Z1565" s="135" t="e">
        <f t="shared" si="1579"/>
        <v>#N/A</v>
      </c>
      <c r="AA1565" s="135" t="e">
        <f t="shared" si="1579"/>
        <v>#N/A</v>
      </c>
      <c r="AB1565" s="135" t="e">
        <f t="shared" si="1579"/>
        <v>#N/A</v>
      </c>
    </row>
    <row r="1566" spans="1:28" ht="15.5">
      <c r="A1566" s="29" t="s">
        <v>193</v>
      </c>
      <c r="B1566" s="30" t="str">
        <f t="shared" si="0"/>
        <v>PhilippinesVillaviciosa</v>
      </c>
      <c r="C1566" s="29" t="s">
        <v>30</v>
      </c>
      <c r="D1566" s="30" t="s">
        <v>1486</v>
      </c>
      <c r="E1566" s="120">
        <v>0.21643200000000001</v>
      </c>
      <c r="F1566" s="181">
        <v>5.0630564000000003E-2</v>
      </c>
      <c r="G1566" s="181">
        <v>8.4569732999999994E-2</v>
      </c>
      <c r="H1566" s="181">
        <v>0.15281899099999999</v>
      </c>
      <c r="I1566" s="120">
        <v>0.33308599999999999</v>
      </c>
      <c r="J1566" s="28" t="s">
        <v>1649</v>
      </c>
      <c r="K1566" s="135" t="e">
        <f t="shared" ref="K1566:AB1566" si="1580">NA()</f>
        <v>#N/A</v>
      </c>
      <c r="L1566" s="135" t="e">
        <f t="shared" si="1580"/>
        <v>#N/A</v>
      </c>
      <c r="M1566" s="164" t="e">
        <f t="shared" si="1580"/>
        <v>#N/A</v>
      </c>
      <c r="N1566" s="164" t="e">
        <f t="shared" si="1580"/>
        <v>#N/A</v>
      </c>
      <c r="O1566" s="165" t="e">
        <f t="shared" si="1580"/>
        <v>#N/A</v>
      </c>
      <c r="P1566" s="135" t="e">
        <f t="shared" si="1580"/>
        <v>#N/A</v>
      </c>
      <c r="Q1566" s="164" t="e">
        <f t="shared" si="1580"/>
        <v>#N/A</v>
      </c>
      <c r="R1566" s="164" t="e">
        <f t="shared" si="1580"/>
        <v>#N/A</v>
      </c>
      <c r="S1566" s="164" t="e">
        <f t="shared" si="1580"/>
        <v>#N/A</v>
      </c>
      <c r="T1566" s="164" t="e">
        <f t="shared" si="1580"/>
        <v>#N/A</v>
      </c>
      <c r="U1566" s="164" t="e">
        <f t="shared" si="1580"/>
        <v>#N/A</v>
      </c>
      <c r="V1566" s="135" t="e">
        <f t="shared" si="1580"/>
        <v>#N/A</v>
      </c>
      <c r="W1566" s="135" t="e">
        <f t="shared" si="1580"/>
        <v>#N/A</v>
      </c>
      <c r="X1566" s="135" t="e">
        <f t="shared" si="1580"/>
        <v>#N/A</v>
      </c>
      <c r="Y1566" s="135" t="e">
        <f t="shared" si="1580"/>
        <v>#N/A</v>
      </c>
      <c r="Z1566" s="135" t="e">
        <f t="shared" si="1580"/>
        <v>#N/A</v>
      </c>
      <c r="AA1566" s="135" t="e">
        <f t="shared" si="1580"/>
        <v>#N/A</v>
      </c>
      <c r="AB1566" s="135" t="e">
        <f t="shared" si="1580"/>
        <v>#N/A</v>
      </c>
    </row>
    <row r="1567" spans="1:28" ht="15.5">
      <c r="A1567" s="29" t="s">
        <v>193</v>
      </c>
      <c r="B1567" s="30" t="str">
        <f t="shared" si="0"/>
        <v>PhilippinesVincenzo A. Sagun</v>
      </c>
      <c r="C1567" s="29" t="s">
        <v>30</v>
      </c>
      <c r="D1567" s="30" t="s">
        <v>1182</v>
      </c>
      <c r="E1567" s="120">
        <v>0.24798999999999999</v>
      </c>
      <c r="F1567" s="181">
        <v>4.8192263999999999E-2</v>
      </c>
      <c r="G1567" s="181">
        <v>0.100888085</v>
      </c>
      <c r="H1567" s="181">
        <v>0.21166715799999999</v>
      </c>
      <c r="I1567" s="120">
        <v>0.316133</v>
      </c>
      <c r="J1567" s="28" t="s">
        <v>1649</v>
      </c>
      <c r="K1567" s="135" t="e">
        <f t="shared" ref="K1567:AB1567" si="1581">NA()</f>
        <v>#N/A</v>
      </c>
      <c r="L1567" s="135" t="e">
        <f t="shared" si="1581"/>
        <v>#N/A</v>
      </c>
      <c r="M1567" s="164" t="e">
        <f t="shared" si="1581"/>
        <v>#N/A</v>
      </c>
      <c r="N1567" s="164" t="e">
        <f t="shared" si="1581"/>
        <v>#N/A</v>
      </c>
      <c r="O1567" s="165" t="e">
        <f t="shared" si="1581"/>
        <v>#N/A</v>
      </c>
      <c r="P1567" s="135" t="e">
        <f t="shared" si="1581"/>
        <v>#N/A</v>
      </c>
      <c r="Q1567" s="164" t="e">
        <f t="shared" si="1581"/>
        <v>#N/A</v>
      </c>
      <c r="R1567" s="164" t="e">
        <f t="shared" si="1581"/>
        <v>#N/A</v>
      </c>
      <c r="S1567" s="164" t="e">
        <f t="shared" si="1581"/>
        <v>#N/A</v>
      </c>
      <c r="T1567" s="164" t="e">
        <f t="shared" si="1581"/>
        <v>#N/A</v>
      </c>
      <c r="U1567" s="164" t="e">
        <f t="shared" si="1581"/>
        <v>#N/A</v>
      </c>
      <c r="V1567" s="135" t="e">
        <f t="shared" si="1581"/>
        <v>#N/A</v>
      </c>
      <c r="W1567" s="135" t="e">
        <f t="shared" si="1581"/>
        <v>#N/A</v>
      </c>
      <c r="X1567" s="135" t="e">
        <f t="shared" si="1581"/>
        <v>#N/A</v>
      </c>
      <c r="Y1567" s="135" t="e">
        <f t="shared" si="1581"/>
        <v>#N/A</v>
      </c>
      <c r="Z1567" s="135" t="e">
        <f t="shared" si="1581"/>
        <v>#N/A</v>
      </c>
      <c r="AA1567" s="135" t="e">
        <f t="shared" si="1581"/>
        <v>#N/A</v>
      </c>
      <c r="AB1567" s="135" t="e">
        <f t="shared" si="1581"/>
        <v>#N/A</v>
      </c>
    </row>
    <row r="1568" spans="1:28" ht="15.5">
      <c r="A1568" s="29" t="s">
        <v>193</v>
      </c>
      <c r="B1568" s="30" t="str">
        <f t="shared" si="0"/>
        <v>PhilippinesVintar</v>
      </c>
      <c r="C1568" s="29" t="s">
        <v>30</v>
      </c>
      <c r="D1568" s="30" t="s">
        <v>220</v>
      </c>
      <c r="E1568" s="120">
        <v>0.24795200000000001</v>
      </c>
      <c r="F1568" s="181">
        <v>4.4040968E-2</v>
      </c>
      <c r="G1568" s="181">
        <v>8.2898820999999998E-2</v>
      </c>
      <c r="H1568" s="181">
        <v>0.16629422699999999</v>
      </c>
      <c r="I1568" s="120">
        <v>0.34332699999999999</v>
      </c>
      <c r="J1568" s="28" t="s">
        <v>1649</v>
      </c>
      <c r="K1568" s="135" t="e">
        <f t="shared" ref="K1568:AB1568" si="1582">NA()</f>
        <v>#N/A</v>
      </c>
      <c r="L1568" s="135" t="e">
        <f t="shared" si="1582"/>
        <v>#N/A</v>
      </c>
      <c r="M1568" s="164" t="e">
        <f t="shared" si="1582"/>
        <v>#N/A</v>
      </c>
      <c r="N1568" s="164" t="e">
        <f t="shared" si="1582"/>
        <v>#N/A</v>
      </c>
      <c r="O1568" s="165" t="e">
        <f t="shared" si="1582"/>
        <v>#N/A</v>
      </c>
      <c r="P1568" s="135" t="e">
        <f t="shared" si="1582"/>
        <v>#N/A</v>
      </c>
      <c r="Q1568" s="164" t="e">
        <f t="shared" si="1582"/>
        <v>#N/A</v>
      </c>
      <c r="R1568" s="164" t="e">
        <f t="shared" si="1582"/>
        <v>#N/A</v>
      </c>
      <c r="S1568" s="164" t="e">
        <f t="shared" si="1582"/>
        <v>#N/A</v>
      </c>
      <c r="T1568" s="164" t="e">
        <f t="shared" si="1582"/>
        <v>#N/A</v>
      </c>
      <c r="U1568" s="164" t="e">
        <f t="shared" si="1582"/>
        <v>#N/A</v>
      </c>
      <c r="V1568" s="135" t="e">
        <f t="shared" si="1582"/>
        <v>#N/A</v>
      </c>
      <c r="W1568" s="135" t="e">
        <f t="shared" si="1582"/>
        <v>#N/A</v>
      </c>
      <c r="X1568" s="135" t="e">
        <f t="shared" si="1582"/>
        <v>#N/A</v>
      </c>
      <c r="Y1568" s="135" t="e">
        <f t="shared" si="1582"/>
        <v>#N/A</v>
      </c>
      <c r="Z1568" s="135" t="e">
        <f t="shared" si="1582"/>
        <v>#N/A</v>
      </c>
      <c r="AA1568" s="135" t="e">
        <f t="shared" si="1582"/>
        <v>#N/A</v>
      </c>
      <c r="AB1568" s="135" t="e">
        <f t="shared" si="1582"/>
        <v>#N/A</v>
      </c>
    </row>
    <row r="1569" spans="1:28" ht="15.5">
      <c r="A1569" s="29" t="s">
        <v>193</v>
      </c>
      <c r="B1569" s="30" t="str">
        <f t="shared" si="0"/>
        <v>PhilippinesVinzons</v>
      </c>
      <c r="C1569" s="29" t="s">
        <v>30</v>
      </c>
      <c r="D1569" s="30" t="s">
        <v>707</v>
      </c>
      <c r="E1569" s="120">
        <v>0.22557199999999999</v>
      </c>
      <c r="F1569" s="181">
        <v>5.8916867999999997E-2</v>
      </c>
      <c r="G1569" s="181">
        <v>0.105024721</v>
      </c>
      <c r="H1569" s="181">
        <v>0.17355409899999999</v>
      </c>
      <c r="I1569" s="120">
        <v>0.28793800000000003</v>
      </c>
      <c r="J1569" s="28" t="s">
        <v>1649</v>
      </c>
      <c r="K1569" s="135" t="e">
        <f t="shared" ref="K1569:AB1569" si="1583">NA()</f>
        <v>#N/A</v>
      </c>
      <c r="L1569" s="135" t="e">
        <f t="shared" si="1583"/>
        <v>#N/A</v>
      </c>
      <c r="M1569" s="164" t="e">
        <f t="shared" si="1583"/>
        <v>#N/A</v>
      </c>
      <c r="N1569" s="164" t="e">
        <f t="shared" si="1583"/>
        <v>#N/A</v>
      </c>
      <c r="O1569" s="165" t="e">
        <f t="shared" si="1583"/>
        <v>#N/A</v>
      </c>
      <c r="P1569" s="135" t="e">
        <f t="shared" si="1583"/>
        <v>#N/A</v>
      </c>
      <c r="Q1569" s="164" t="e">
        <f t="shared" si="1583"/>
        <v>#N/A</v>
      </c>
      <c r="R1569" s="164" t="e">
        <f t="shared" si="1583"/>
        <v>#N/A</v>
      </c>
      <c r="S1569" s="164" t="e">
        <f t="shared" si="1583"/>
        <v>#N/A</v>
      </c>
      <c r="T1569" s="164" t="e">
        <f t="shared" si="1583"/>
        <v>#N/A</v>
      </c>
      <c r="U1569" s="164" t="e">
        <f t="shared" si="1583"/>
        <v>#N/A</v>
      </c>
      <c r="V1569" s="135" t="e">
        <f t="shared" si="1583"/>
        <v>#N/A</v>
      </c>
      <c r="W1569" s="135" t="e">
        <f t="shared" si="1583"/>
        <v>#N/A</v>
      </c>
      <c r="X1569" s="135" t="e">
        <f t="shared" si="1583"/>
        <v>#N/A</v>
      </c>
      <c r="Y1569" s="135" t="e">
        <f t="shared" si="1583"/>
        <v>#N/A</v>
      </c>
      <c r="Z1569" s="135" t="e">
        <f t="shared" si="1583"/>
        <v>#N/A</v>
      </c>
      <c r="AA1569" s="135" t="e">
        <f t="shared" si="1583"/>
        <v>#N/A</v>
      </c>
      <c r="AB1569" s="135" t="e">
        <f t="shared" si="1583"/>
        <v>#N/A</v>
      </c>
    </row>
    <row r="1570" spans="1:28" ht="15.5">
      <c r="A1570" s="29" t="s">
        <v>193</v>
      </c>
      <c r="B1570" s="30" t="str">
        <f t="shared" si="0"/>
        <v>PhilippinesVirac (Capital)</v>
      </c>
      <c r="C1570" s="29" t="s">
        <v>30</v>
      </c>
      <c r="D1570" s="30" t="s">
        <v>756</v>
      </c>
      <c r="E1570" s="120">
        <v>0.25475900000000001</v>
      </c>
      <c r="F1570" s="181">
        <v>5.3197556E-2</v>
      </c>
      <c r="G1570" s="181">
        <v>0.11327902199999999</v>
      </c>
      <c r="H1570" s="181">
        <v>0.21277664600000001</v>
      </c>
      <c r="I1570" s="120">
        <v>0.294379</v>
      </c>
      <c r="J1570" s="28" t="s">
        <v>1649</v>
      </c>
      <c r="K1570" s="135" t="e">
        <f t="shared" ref="K1570:AB1570" si="1584">NA()</f>
        <v>#N/A</v>
      </c>
      <c r="L1570" s="135" t="e">
        <f t="shared" si="1584"/>
        <v>#N/A</v>
      </c>
      <c r="M1570" s="164" t="e">
        <f t="shared" si="1584"/>
        <v>#N/A</v>
      </c>
      <c r="N1570" s="164" t="e">
        <f t="shared" si="1584"/>
        <v>#N/A</v>
      </c>
      <c r="O1570" s="165" t="e">
        <f t="shared" si="1584"/>
        <v>#N/A</v>
      </c>
      <c r="P1570" s="135" t="e">
        <f t="shared" si="1584"/>
        <v>#N/A</v>
      </c>
      <c r="Q1570" s="164" t="e">
        <f t="shared" si="1584"/>
        <v>#N/A</v>
      </c>
      <c r="R1570" s="164" t="e">
        <f t="shared" si="1584"/>
        <v>#N/A</v>
      </c>
      <c r="S1570" s="164" t="e">
        <f t="shared" si="1584"/>
        <v>#N/A</v>
      </c>
      <c r="T1570" s="164" t="e">
        <f t="shared" si="1584"/>
        <v>#N/A</v>
      </c>
      <c r="U1570" s="164" t="e">
        <f t="shared" si="1584"/>
        <v>#N/A</v>
      </c>
      <c r="V1570" s="135" t="e">
        <f t="shared" si="1584"/>
        <v>#N/A</v>
      </c>
      <c r="W1570" s="135" t="e">
        <f t="shared" si="1584"/>
        <v>#N/A</v>
      </c>
      <c r="X1570" s="135" t="e">
        <f t="shared" si="1584"/>
        <v>#N/A</v>
      </c>
      <c r="Y1570" s="135" t="e">
        <f t="shared" si="1584"/>
        <v>#N/A</v>
      </c>
      <c r="Z1570" s="135" t="e">
        <f t="shared" si="1584"/>
        <v>#N/A</v>
      </c>
      <c r="AA1570" s="135" t="e">
        <f t="shared" si="1584"/>
        <v>#N/A</v>
      </c>
      <c r="AB1570" s="135" t="e">
        <f t="shared" si="1584"/>
        <v>#N/A</v>
      </c>
    </row>
    <row r="1571" spans="1:28" ht="15.5">
      <c r="A1571" s="29" t="s">
        <v>193</v>
      </c>
      <c r="B1571" s="30" t="str">
        <f t="shared" si="0"/>
        <v>PhilippinesWao</v>
      </c>
      <c r="C1571" s="29" t="s">
        <v>30</v>
      </c>
      <c r="D1571" s="30" t="s">
        <v>1596</v>
      </c>
      <c r="E1571" s="120">
        <v>0.24673999999999999</v>
      </c>
      <c r="F1571" s="181">
        <v>5.4554969000000002E-2</v>
      </c>
      <c r="G1571" s="181">
        <v>0.10501068400000001</v>
      </c>
      <c r="H1571" s="181">
        <v>0.20077624199999999</v>
      </c>
      <c r="I1571" s="120">
        <v>0.301012</v>
      </c>
      <c r="J1571" s="28" t="s">
        <v>1649</v>
      </c>
      <c r="K1571" s="135" t="e">
        <f t="shared" ref="K1571:AB1571" si="1585">NA()</f>
        <v>#N/A</v>
      </c>
      <c r="L1571" s="135" t="e">
        <f t="shared" si="1585"/>
        <v>#N/A</v>
      </c>
      <c r="M1571" s="164" t="e">
        <f t="shared" si="1585"/>
        <v>#N/A</v>
      </c>
      <c r="N1571" s="164" t="e">
        <f t="shared" si="1585"/>
        <v>#N/A</v>
      </c>
      <c r="O1571" s="165" t="e">
        <f t="shared" si="1585"/>
        <v>#N/A</v>
      </c>
      <c r="P1571" s="135" t="e">
        <f t="shared" si="1585"/>
        <v>#N/A</v>
      </c>
      <c r="Q1571" s="164" t="e">
        <f t="shared" si="1585"/>
        <v>#N/A</v>
      </c>
      <c r="R1571" s="164" t="e">
        <f t="shared" si="1585"/>
        <v>#N/A</v>
      </c>
      <c r="S1571" s="164" t="e">
        <f t="shared" si="1585"/>
        <v>#N/A</v>
      </c>
      <c r="T1571" s="164" t="e">
        <f t="shared" si="1585"/>
        <v>#N/A</v>
      </c>
      <c r="U1571" s="164" t="e">
        <f t="shared" si="1585"/>
        <v>#N/A</v>
      </c>
      <c r="V1571" s="135" t="e">
        <f t="shared" si="1585"/>
        <v>#N/A</v>
      </c>
      <c r="W1571" s="135" t="e">
        <f t="shared" si="1585"/>
        <v>#N/A</v>
      </c>
      <c r="X1571" s="135" t="e">
        <f t="shared" si="1585"/>
        <v>#N/A</v>
      </c>
      <c r="Y1571" s="135" t="e">
        <f t="shared" si="1585"/>
        <v>#N/A</v>
      </c>
      <c r="Z1571" s="135" t="e">
        <f t="shared" si="1585"/>
        <v>#N/A</v>
      </c>
      <c r="AA1571" s="135" t="e">
        <f t="shared" si="1585"/>
        <v>#N/A</v>
      </c>
      <c r="AB1571" s="135" t="e">
        <f t="shared" si="1585"/>
        <v>#N/A</v>
      </c>
    </row>
    <row r="1572" spans="1:28" ht="15.5">
      <c r="A1572" s="29" t="s">
        <v>193</v>
      </c>
      <c r="B1572" s="30" t="str">
        <f t="shared" si="0"/>
        <v>PhilippinesZamboanga City</v>
      </c>
      <c r="C1572" s="29" t="s">
        <v>30</v>
      </c>
      <c r="D1572" s="30" t="s">
        <v>1178</v>
      </c>
      <c r="E1572" s="120">
        <v>0.26704</v>
      </c>
      <c r="F1572" s="181">
        <v>5.1307788E-2</v>
      </c>
      <c r="G1572" s="181">
        <v>0.10676851599999999</v>
      </c>
      <c r="H1572" s="181">
        <v>0.21036691900000001</v>
      </c>
      <c r="I1572" s="120">
        <v>0.303477</v>
      </c>
      <c r="J1572" s="28" t="s">
        <v>1649</v>
      </c>
      <c r="K1572" s="135" t="e">
        <f t="shared" ref="K1572:AB1572" si="1586">NA()</f>
        <v>#N/A</v>
      </c>
      <c r="L1572" s="135" t="e">
        <f t="shared" si="1586"/>
        <v>#N/A</v>
      </c>
      <c r="M1572" s="164" t="e">
        <f t="shared" si="1586"/>
        <v>#N/A</v>
      </c>
      <c r="N1572" s="164" t="e">
        <f t="shared" si="1586"/>
        <v>#N/A</v>
      </c>
      <c r="O1572" s="165" t="e">
        <f t="shared" si="1586"/>
        <v>#N/A</v>
      </c>
      <c r="P1572" s="135" t="e">
        <f t="shared" si="1586"/>
        <v>#N/A</v>
      </c>
      <c r="Q1572" s="164" t="e">
        <f t="shared" si="1586"/>
        <v>#N/A</v>
      </c>
      <c r="R1572" s="164" t="e">
        <f t="shared" si="1586"/>
        <v>#N/A</v>
      </c>
      <c r="S1572" s="164" t="e">
        <f t="shared" si="1586"/>
        <v>#N/A</v>
      </c>
      <c r="T1572" s="164" t="e">
        <f t="shared" si="1586"/>
        <v>#N/A</v>
      </c>
      <c r="U1572" s="164" t="e">
        <f t="shared" si="1586"/>
        <v>#N/A</v>
      </c>
      <c r="V1572" s="135" t="e">
        <f t="shared" si="1586"/>
        <v>#N/A</v>
      </c>
      <c r="W1572" s="135" t="e">
        <f t="shared" si="1586"/>
        <v>#N/A</v>
      </c>
      <c r="X1572" s="135" t="e">
        <f t="shared" si="1586"/>
        <v>#N/A</v>
      </c>
      <c r="Y1572" s="135" t="e">
        <f t="shared" si="1586"/>
        <v>#N/A</v>
      </c>
      <c r="Z1572" s="135" t="e">
        <f t="shared" si="1586"/>
        <v>#N/A</v>
      </c>
      <c r="AA1572" s="135" t="e">
        <f t="shared" si="1586"/>
        <v>#N/A</v>
      </c>
      <c r="AB1572" s="135" t="e">
        <f t="shared" si="1586"/>
        <v>#N/A</v>
      </c>
    </row>
    <row r="1573" spans="1:28" ht="15.5">
      <c r="A1573" s="29" t="s">
        <v>193</v>
      </c>
      <c r="B1573" s="30" t="str">
        <f t="shared" si="0"/>
        <v>PhilippinesZamboanguita</v>
      </c>
      <c r="C1573" s="29" t="s">
        <v>30</v>
      </c>
      <c r="D1573" s="30" t="s">
        <v>1876</v>
      </c>
      <c r="E1573" s="120">
        <v>0.23392099999999999</v>
      </c>
      <c r="F1573" s="181">
        <v>4.7945702999999999E-2</v>
      </c>
      <c r="G1573" s="181">
        <v>9.4149245000000006E-2</v>
      </c>
      <c r="H1573" s="181">
        <v>0.18550377500000001</v>
      </c>
      <c r="I1573" s="120">
        <v>0.326764</v>
      </c>
      <c r="J1573" s="28" t="s">
        <v>1649</v>
      </c>
      <c r="K1573" s="135" t="e">
        <f t="shared" ref="K1573:AB1573" si="1587">NA()</f>
        <v>#N/A</v>
      </c>
      <c r="L1573" s="135" t="e">
        <f t="shared" si="1587"/>
        <v>#N/A</v>
      </c>
      <c r="M1573" s="164" t="e">
        <f t="shared" si="1587"/>
        <v>#N/A</v>
      </c>
      <c r="N1573" s="164" t="e">
        <f t="shared" si="1587"/>
        <v>#N/A</v>
      </c>
      <c r="O1573" s="165" t="e">
        <f t="shared" si="1587"/>
        <v>#N/A</v>
      </c>
      <c r="P1573" s="135" t="e">
        <f t="shared" si="1587"/>
        <v>#N/A</v>
      </c>
      <c r="Q1573" s="164" t="e">
        <f t="shared" si="1587"/>
        <v>#N/A</v>
      </c>
      <c r="R1573" s="164" t="e">
        <f t="shared" si="1587"/>
        <v>#N/A</v>
      </c>
      <c r="S1573" s="164" t="e">
        <f t="shared" si="1587"/>
        <v>#N/A</v>
      </c>
      <c r="T1573" s="164" t="e">
        <f t="shared" si="1587"/>
        <v>#N/A</v>
      </c>
      <c r="U1573" s="164" t="e">
        <f t="shared" si="1587"/>
        <v>#N/A</v>
      </c>
      <c r="V1573" s="135" t="e">
        <f t="shared" si="1587"/>
        <v>#N/A</v>
      </c>
      <c r="W1573" s="135" t="e">
        <f t="shared" si="1587"/>
        <v>#N/A</v>
      </c>
      <c r="X1573" s="135" t="e">
        <f t="shared" si="1587"/>
        <v>#N/A</v>
      </c>
      <c r="Y1573" s="135" t="e">
        <f t="shared" si="1587"/>
        <v>#N/A</v>
      </c>
      <c r="Z1573" s="135" t="e">
        <f t="shared" si="1587"/>
        <v>#N/A</v>
      </c>
      <c r="AA1573" s="135" t="e">
        <f t="shared" si="1587"/>
        <v>#N/A</v>
      </c>
      <c r="AB1573" s="135" t="e">
        <f t="shared" si="1587"/>
        <v>#N/A</v>
      </c>
    </row>
    <row r="1574" spans="1:28" ht="15.5">
      <c r="A1574" s="29" t="s">
        <v>193</v>
      </c>
      <c r="B1574" s="30" t="str">
        <f t="shared" si="0"/>
        <v>PhilippinesZaragoza</v>
      </c>
      <c r="C1574" s="29" t="s">
        <v>30</v>
      </c>
      <c r="D1574" s="30" t="s">
        <v>482</v>
      </c>
      <c r="E1574" s="120">
        <v>0.26172899999999999</v>
      </c>
      <c r="F1574" s="181">
        <v>4.7198655999999999E-2</v>
      </c>
      <c r="G1574" s="181">
        <v>9.1279081999999997E-2</v>
      </c>
      <c r="H1574" s="181">
        <v>0.19021199899999999</v>
      </c>
      <c r="I1574" s="120">
        <v>0.32690799999999998</v>
      </c>
      <c r="J1574" s="28" t="s">
        <v>1649</v>
      </c>
      <c r="K1574" s="135" t="e">
        <f t="shared" ref="K1574:AB1574" si="1588">NA()</f>
        <v>#N/A</v>
      </c>
      <c r="L1574" s="135" t="e">
        <f t="shared" si="1588"/>
        <v>#N/A</v>
      </c>
      <c r="M1574" s="164" t="e">
        <f t="shared" si="1588"/>
        <v>#N/A</v>
      </c>
      <c r="N1574" s="164" t="e">
        <f t="shared" si="1588"/>
        <v>#N/A</v>
      </c>
      <c r="O1574" s="165" t="e">
        <f t="shared" si="1588"/>
        <v>#N/A</v>
      </c>
      <c r="P1574" s="135" t="e">
        <f t="shared" si="1588"/>
        <v>#N/A</v>
      </c>
      <c r="Q1574" s="164" t="e">
        <f t="shared" si="1588"/>
        <v>#N/A</v>
      </c>
      <c r="R1574" s="164" t="e">
        <f t="shared" si="1588"/>
        <v>#N/A</v>
      </c>
      <c r="S1574" s="164" t="e">
        <f t="shared" si="1588"/>
        <v>#N/A</v>
      </c>
      <c r="T1574" s="164" t="e">
        <f t="shared" si="1588"/>
        <v>#N/A</v>
      </c>
      <c r="U1574" s="164" t="e">
        <f t="shared" si="1588"/>
        <v>#N/A</v>
      </c>
      <c r="V1574" s="135" t="e">
        <f t="shared" si="1588"/>
        <v>#N/A</v>
      </c>
      <c r="W1574" s="135" t="e">
        <f t="shared" si="1588"/>
        <v>#N/A</v>
      </c>
      <c r="X1574" s="135" t="e">
        <f t="shared" si="1588"/>
        <v>#N/A</v>
      </c>
      <c r="Y1574" s="135" t="e">
        <f t="shared" si="1588"/>
        <v>#N/A</v>
      </c>
      <c r="Z1574" s="135" t="e">
        <f t="shared" si="1588"/>
        <v>#N/A</v>
      </c>
      <c r="AA1574" s="135" t="e">
        <f t="shared" si="1588"/>
        <v>#N/A</v>
      </c>
      <c r="AB1574" s="135" t="e">
        <f t="shared" si="1588"/>
        <v>#N/A</v>
      </c>
    </row>
    <row r="1575" spans="1:28" ht="15.5">
      <c r="A1575" s="29" t="s">
        <v>193</v>
      </c>
      <c r="B1575" s="30" t="str">
        <f t="shared" si="0"/>
        <v>PhilippinesZarraga</v>
      </c>
      <c r="C1575" s="29" t="s">
        <v>30</v>
      </c>
      <c r="D1575" s="30" t="s">
        <v>887</v>
      </c>
      <c r="E1575" s="120">
        <v>0.25885599999999998</v>
      </c>
      <c r="F1575" s="181">
        <v>4.9443467999999997E-2</v>
      </c>
      <c r="G1575" s="181">
        <v>9.6231205E-2</v>
      </c>
      <c r="H1575" s="181">
        <v>0.18363600899999999</v>
      </c>
      <c r="I1575" s="120">
        <v>0.31942999999999999</v>
      </c>
      <c r="J1575" s="28" t="s">
        <v>1649</v>
      </c>
      <c r="K1575" s="135" t="e">
        <f t="shared" ref="K1575:AB1575" si="1589">NA()</f>
        <v>#N/A</v>
      </c>
      <c r="L1575" s="135" t="e">
        <f t="shared" si="1589"/>
        <v>#N/A</v>
      </c>
      <c r="M1575" s="164" t="e">
        <f t="shared" si="1589"/>
        <v>#N/A</v>
      </c>
      <c r="N1575" s="164" t="e">
        <f t="shared" si="1589"/>
        <v>#N/A</v>
      </c>
      <c r="O1575" s="165" t="e">
        <f t="shared" si="1589"/>
        <v>#N/A</v>
      </c>
      <c r="P1575" s="135" t="e">
        <f t="shared" si="1589"/>
        <v>#N/A</v>
      </c>
      <c r="Q1575" s="164" t="e">
        <f t="shared" si="1589"/>
        <v>#N/A</v>
      </c>
      <c r="R1575" s="164" t="e">
        <f t="shared" si="1589"/>
        <v>#N/A</v>
      </c>
      <c r="S1575" s="164" t="e">
        <f t="shared" si="1589"/>
        <v>#N/A</v>
      </c>
      <c r="T1575" s="164" t="e">
        <f t="shared" si="1589"/>
        <v>#N/A</v>
      </c>
      <c r="U1575" s="164" t="e">
        <f t="shared" si="1589"/>
        <v>#N/A</v>
      </c>
      <c r="V1575" s="135" t="e">
        <f t="shared" si="1589"/>
        <v>#N/A</v>
      </c>
      <c r="W1575" s="135" t="e">
        <f t="shared" si="1589"/>
        <v>#N/A</v>
      </c>
      <c r="X1575" s="135" t="e">
        <f t="shared" si="1589"/>
        <v>#N/A</v>
      </c>
      <c r="Y1575" s="135" t="e">
        <f t="shared" si="1589"/>
        <v>#N/A</v>
      </c>
      <c r="Z1575" s="135" t="e">
        <f t="shared" si="1589"/>
        <v>#N/A</v>
      </c>
      <c r="AA1575" s="135" t="e">
        <f t="shared" si="1589"/>
        <v>#N/A</v>
      </c>
      <c r="AB1575" s="135" t="e">
        <f t="shared" si="1589"/>
        <v>#N/A</v>
      </c>
    </row>
    <row r="1576" spans="1:28" ht="15.5">
      <c r="A1576" s="29" t="s">
        <v>193</v>
      </c>
      <c r="B1576" s="30" t="str">
        <f t="shared" si="0"/>
        <v>PhilippinesZumarraga</v>
      </c>
      <c r="C1576" s="29" t="s">
        <v>30</v>
      </c>
      <c r="D1576" s="30" t="s">
        <v>1100</v>
      </c>
      <c r="E1576" s="120">
        <v>0.206812</v>
      </c>
      <c r="F1576" s="181">
        <v>7.1003374999999994E-2</v>
      </c>
      <c r="G1576" s="181">
        <v>0.121939245</v>
      </c>
      <c r="H1576" s="181">
        <v>0.19269714600000001</v>
      </c>
      <c r="I1576" s="120">
        <v>0.281804</v>
      </c>
      <c r="J1576" s="28" t="s">
        <v>1649</v>
      </c>
      <c r="K1576" s="135" t="e">
        <f t="shared" ref="K1576:AB1576" si="1590">NA()</f>
        <v>#N/A</v>
      </c>
      <c r="L1576" s="135" t="e">
        <f t="shared" si="1590"/>
        <v>#N/A</v>
      </c>
      <c r="M1576" s="164" t="e">
        <f t="shared" si="1590"/>
        <v>#N/A</v>
      </c>
      <c r="N1576" s="164" t="e">
        <f t="shared" si="1590"/>
        <v>#N/A</v>
      </c>
      <c r="O1576" s="165" t="e">
        <f t="shared" si="1590"/>
        <v>#N/A</v>
      </c>
      <c r="P1576" s="135" t="e">
        <f t="shared" si="1590"/>
        <v>#N/A</v>
      </c>
      <c r="Q1576" s="164" t="e">
        <f t="shared" si="1590"/>
        <v>#N/A</v>
      </c>
      <c r="R1576" s="164" t="e">
        <f t="shared" si="1590"/>
        <v>#N/A</v>
      </c>
      <c r="S1576" s="164" t="e">
        <f t="shared" si="1590"/>
        <v>#N/A</v>
      </c>
      <c r="T1576" s="164" t="e">
        <f t="shared" si="1590"/>
        <v>#N/A</v>
      </c>
      <c r="U1576" s="164" t="e">
        <f t="shared" si="1590"/>
        <v>#N/A</v>
      </c>
      <c r="V1576" s="135" t="e">
        <f t="shared" si="1590"/>
        <v>#N/A</v>
      </c>
      <c r="W1576" s="135" t="e">
        <f t="shared" si="1590"/>
        <v>#N/A</v>
      </c>
      <c r="X1576" s="135" t="e">
        <f t="shared" si="1590"/>
        <v>#N/A</v>
      </c>
      <c r="Y1576" s="135" t="e">
        <f t="shared" si="1590"/>
        <v>#N/A</v>
      </c>
      <c r="Z1576" s="135" t="e">
        <f t="shared" si="1590"/>
        <v>#N/A</v>
      </c>
      <c r="AA1576" s="135" t="e">
        <f t="shared" si="1590"/>
        <v>#N/A</v>
      </c>
      <c r="AB1576" s="135" t="e">
        <f t="shared" si="1590"/>
        <v>#N/A</v>
      </c>
    </row>
  </sheetData>
  <conditionalFormatting sqref="E14">
    <cfRule type="notContainsBlanks" dxfId="0" priority="1">
      <formula>LEN(TRIM(E14))&gt;0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59"/>
  <sheetViews>
    <sheetView workbookViewId="0">
      <selection activeCell="E1" sqref="E1"/>
    </sheetView>
  </sheetViews>
  <sheetFormatPr defaultColWidth="14.453125" defaultRowHeight="15.75" customHeight="1"/>
  <cols>
    <col min="1" max="1" width="30.1796875" customWidth="1"/>
    <col min="2" max="2" width="27.1796875" style="239" customWidth="1"/>
    <col min="3" max="3" width="9.36328125" customWidth="1"/>
    <col min="4" max="4" width="20.81640625" bestFit="1" customWidth="1"/>
    <col min="5" max="5" width="38.81640625" bestFit="1" customWidth="1"/>
    <col min="6" max="6" width="35.6328125" bestFit="1" customWidth="1"/>
    <col min="7" max="7" width="30.36328125" bestFit="1" customWidth="1"/>
    <col min="8" max="8" width="27.453125" bestFit="1" customWidth="1"/>
    <col min="9" max="9" width="45.453125" bestFit="1" customWidth="1"/>
    <col min="10" max="10" width="13.81640625" bestFit="1" customWidth="1"/>
    <col min="11" max="11" width="14.81640625" bestFit="1" customWidth="1"/>
    <col min="12" max="12" width="35" bestFit="1" customWidth="1"/>
    <col min="13" max="13" width="41.81640625" bestFit="1" customWidth="1"/>
    <col min="14" max="14" width="27.453125" bestFit="1" customWidth="1"/>
    <col min="15" max="15" width="22" bestFit="1" customWidth="1"/>
    <col min="16" max="16" width="28.36328125" bestFit="1" customWidth="1"/>
    <col min="17" max="17" width="18.81640625" style="285" bestFit="1" customWidth="1"/>
  </cols>
  <sheetData>
    <row r="1" spans="1:17" ht="15.75" customHeight="1">
      <c r="A1" s="270" t="s">
        <v>1285</v>
      </c>
      <c r="B1" s="271" t="s">
        <v>1286</v>
      </c>
      <c r="C1" s="271" t="s">
        <v>1938</v>
      </c>
      <c r="D1" s="272" t="s">
        <v>1939</v>
      </c>
      <c r="E1" s="272" t="s">
        <v>1940</v>
      </c>
      <c r="F1" s="272" t="s">
        <v>1941</v>
      </c>
      <c r="G1" s="272" t="s">
        <v>1942</v>
      </c>
      <c r="H1" s="272" t="s">
        <v>1943</v>
      </c>
      <c r="I1" s="272" t="s">
        <v>1944</v>
      </c>
      <c r="J1" s="273" t="s">
        <v>1945</v>
      </c>
      <c r="K1" s="273" t="s">
        <v>1946</v>
      </c>
      <c r="L1" s="273" t="s">
        <v>1947</v>
      </c>
      <c r="M1" s="273" t="s">
        <v>1948</v>
      </c>
      <c r="N1" s="273" t="s">
        <v>1949</v>
      </c>
      <c r="O1" s="273" t="s">
        <v>1950</v>
      </c>
      <c r="P1" s="273" t="s">
        <v>1951</v>
      </c>
      <c r="Q1" s="271" t="s">
        <v>2323</v>
      </c>
    </row>
    <row r="2" spans="1:17" ht="15.75" customHeight="1">
      <c r="A2" s="274" t="s">
        <v>33</v>
      </c>
      <c r="B2" s="275" t="str">
        <f t="shared" ref="B2:B33" si="0">A2&amp;"National"</f>
        <v>AlgeriaNational</v>
      </c>
      <c r="C2" s="276" t="s">
        <v>1954</v>
      </c>
      <c r="D2" s="277">
        <v>0.26</v>
      </c>
      <c r="E2" s="277">
        <v>0.04</v>
      </c>
      <c r="F2" s="277">
        <v>7.0000000000000007E-2</v>
      </c>
      <c r="G2" s="277">
        <v>0.15</v>
      </c>
      <c r="H2" s="277">
        <v>0.33</v>
      </c>
      <c r="I2" s="280">
        <v>20.638999999999999</v>
      </c>
      <c r="J2" s="276">
        <v>140</v>
      </c>
      <c r="K2" s="276">
        <v>0.56700000000000006</v>
      </c>
      <c r="L2" s="276">
        <v>0.1</v>
      </c>
      <c r="M2" s="278">
        <v>0.8</v>
      </c>
      <c r="N2" s="279">
        <v>0.66352999999999995</v>
      </c>
      <c r="O2" s="280">
        <v>3.0650233909065999E-2</v>
      </c>
      <c r="P2" s="279" t="s">
        <v>2193</v>
      </c>
      <c r="Q2" s="276" t="s">
        <v>2327</v>
      </c>
    </row>
    <row r="3" spans="1:17" ht="15.75" customHeight="1">
      <c r="A3" s="274" t="s">
        <v>1901</v>
      </c>
      <c r="B3" s="275" t="str">
        <f t="shared" si="0"/>
        <v>SomaliaNational</v>
      </c>
      <c r="C3" s="276" t="s">
        <v>2114</v>
      </c>
      <c r="D3" s="277">
        <v>0.23</v>
      </c>
      <c r="E3" s="277">
        <v>0.06</v>
      </c>
      <c r="F3" s="277">
        <v>0.12</v>
      </c>
      <c r="G3" s="277">
        <v>0.24</v>
      </c>
      <c r="H3" s="277">
        <v>0.23</v>
      </c>
      <c r="I3" s="280">
        <v>42.384999999999998</v>
      </c>
      <c r="J3" s="276">
        <v>732</v>
      </c>
      <c r="K3" s="276">
        <v>0.29899999999999999</v>
      </c>
      <c r="L3" s="276">
        <v>1E-3</v>
      </c>
      <c r="M3" s="278">
        <v>0.28000000000000003</v>
      </c>
      <c r="N3" s="279">
        <v>0.47088000000000002</v>
      </c>
      <c r="O3" s="280">
        <v>8.0525421927900007E-2</v>
      </c>
      <c r="P3" s="275" t="s">
        <v>2300</v>
      </c>
      <c r="Q3" s="276" t="s">
        <v>2326</v>
      </c>
    </row>
    <row r="4" spans="1:17" ht="15.75" customHeight="1">
      <c r="A4" s="274" t="s">
        <v>34</v>
      </c>
      <c r="B4" s="275" t="str">
        <f t="shared" si="0"/>
        <v>AngolaNational</v>
      </c>
      <c r="C4" s="276" t="s">
        <v>1955</v>
      </c>
      <c r="D4" s="277">
        <v>0.23</v>
      </c>
      <c r="E4" s="277">
        <v>7.0000000000000007E-2</v>
      </c>
      <c r="F4" s="277">
        <v>0.12</v>
      </c>
      <c r="G4" s="277">
        <v>0.24</v>
      </c>
      <c r="H4" s="277">
        <v>0.23</v>
      </c>
      <c r="I4" s="280">
        <v>40.469000000000001</v>
      </c>
      <c r="J4" s="276">
        <v>477</v>
      </c>
      <c r="K4" s="276">
        <v>0.158</v>
      </c>
      <c r="L4" s="276">
        <v>1.9E-2</v>
      </c>
      <c r="M4" s="278">
        <v>0.26</v>
      </c>
      <c r="N4" s="279">
        <v>0.46927000000000002</v>
      </c>
      <c r="O4" s="280">
        <v>5.9145801040749998E-2</v>
      </c>
      <c r="P4" s="279" t="s">
        <v>2194</v>
      </c>
      <c r="Q4" s="276" t="s">
        <v>2327</v>
      </c>
    </row>
    <row r="5" spans="1:17" ht="15.75" customHeight="1">
      <c r="A5" s="274" t="s">
        <v>159</v>
      </c>
      <c r="B5" s="275" t="str">
        <f t="shared" si="0"/>
        <v>MaliNational</v>
      </c>
      <c r="C5" s="276" t="s">
        <v>2062</v>
      </c>
      <c r="D5" s="277">
        <v>0.22</v>
      </c>
      <c r="E5" s="277">
        <v>7.0000000000000007E-2</v>
      </c>
      <c r="F5" s="277">
        <v>0.12</v>
      </c>
      <c r="G5" s="277">
        <v>0.25</v>
      </c>
      <c r="H5" s="277">
        <v>0.23</v>
      </c>
      <c r="I5" s="280">
        <v>41.034999999999997</v>
      </c>
      <c r="J5" s="276">
        <v>587</v>
      </c>
      <c r="K5" s="276">
        <v>0.158</v>
      </c>
      <c r="L5" s="276">
        <v>1.2E-2</v>
      </c>
      <c r="M5" s="278">
        <v>0.32</v>
      </c>
      <c r="N5" s="279">
        <v>0.45829999999999999</v>
      </c>
      <c r="O5" s="280">
        <v>6.3141551206209998E-2</v>
      </c>
      <c r="P5" s="279" t="s">
        <v>2272</v>
      </c>
      <c r="Q5" s="276" t="s">
        <v>2326</v>
      </c>
    </row>
    <row r="6" spans="1:17" ht="15.75" customHeight="1">
      <c r="A6" s="274" t="s">
        <v>1922</v>
      </c>
      <c r="B6" s="275" t="str">
        <f t="shared" si="0"/>
        <v>UgandaNational</v>
      </c>
      <c r="C6" s="276" t="s">
        <v>2136</v>
      </c>
      <c r="D6" s="277">
        <v>0.23</v>
      </c>
      <c r="E6" s="277">
        <v>7.0000000000000007E-2</v>
      </c>
      <c r="F6" s="277">
        <v>0.12</v>
      </c>
      <c r="G6" s="277">
        <v>0.25</v>
      </c>
      <c r="H6" s="277">
        <v>0.22</v>
      </c>
      <c r="I6" s="280">
        <v>40.715000000000003</v>
      </c>
      <c r="J6" s="276">
        <v>343</v>
      </c>
      <c r="K6" s="276">
        <v>0.36299999999999999</v>
      </c>
      <c r="L6" s="276">
        <v>5.9000000000000004E-2</v>
      </c>
      <c r="M6" s="278">
        <v>0.72</v>
      </c>
      <c r="N6" s="279">
        <v>0.45863999999999999</v>
      </c>
      <c r="O6" s="280">
        <v>6.9173660911099999E-2</v>
      </c>
      <c r="P6" s="275" t="s">
        <v>2312</v>
      </c>
      <c r="Q6" s="276" t="s">
        <v>2326</v>
      </c>
    </row>
    <row r="7" spans="1:17" ht="15.75" customHeight="1">
      <c r="A7" s="274" t="s">
        <v>36</v>
      </c>
      <c r="B7" s="275" t="str">
        <f t="shared" si="0"/>
        <v>ArgentinaNational</v>
      </c>
      <c r="C7" s="276" t="s">
        <v>1957</v>
      </c>
      <c r="D7" s="277">
        <v>0.25</v>
      </c>
      <c r="E7" s="277">
        <v>0.04</v>
      </c>
      <c r="F7" s="277">
        <v>0.08</v>
      </c>
      <c r="G7" s="277">
        <v>0.16</v>
      </c>
      <c r="H7" s="277">
        <v>0.34</v>
      </c>
      <c r="I7" s="280">
        <v>16.584</v>
      </c>
      <c r="J7" s="276">
        <v>52</v>
      </c>
      <c r="K7" s="276">
        <v>0.65799999999999992</v>
      </c>
      <c r="L7" s="276">
        <v>4.0000000000000001E-3</v>
      </c>
      <c r="M7" s="278">
        <v>0.66</v>
      </c>
      <c r="N7" s="279">
        <v>0.70737000000000005</v>
      </c>
      <c r="O7" s="280">
        <v>4.816141200784E-2</v>
      </c>
      <c r="P7" s="279" t="s">
        <v>2196</v>
      </c>
      <c r="Q7" s="276" t="s">
        <v>2327</v>
      </c>
    </row>
    <row r="8" spans="1:17" ht="15.75" customHeight="1">
      <c r="A8" s="274" t="s">
        <v>42</v>
      </c>
      <c r="B8" s="275" t="str">
        <f t="shared" si="0"/>
        <v>BahamasNational</v>
      </c>
      <c r="C8" s="276" t="s">
        <v>1963</v>
      </c>
      <c r="D8" s="277">
        <v>0.26</v>
      </c>
      <c r="E8" s="277">
        <v>0.03</v>
      </c>
      <c r="F8" s="277">
        <v>0.06</v>
      </c>
      <c r="G8" s="277">
        <v>0.13</v>
      </c>
      <c r="H8" s="277">
        <v>0.37</v>
      </c>
      <c r="I8" s="280">
        <v>13.821999999999999</v>
      </c>
      <c r="J8" s="276">
        <v>80</v>
      </c>
      <c r="K8" s="276">
        <v>0.65400000000000003</v>
      </c>
      <c r="L8" s="276">
        <v>1.9E-2</v>
      </c>
      <c r="M8" s="278">
        <v>0.56999999999999995</v>
      </c>
      <c r="N8" s="279">
        <v>0.75815999999999995</v>
      </c>
      <c r="O8" s="280">
        <v>6.1232503353800004E-2</v>
      </c>
      <c r="P8" s="279" t="s">
        <v>2201</v>
      </c>
      <c r="Q8" s="276" t="s">
        <v>2327</v>
      </c>
    </row>
    <row r="9" spans="1:17" ht="15.75" customHeight="1">
      <c r="A9" s="274" t="s">
        <v>50</v>
      </c>
      <c r="B9" s="275" t="str">
        <f t="shared" si="0"/>
        <v>BeninNational</v>
      </c>
      <c r="C9" s="276" t="s">
        <v>1970</v>
      </c>
      <c r="D9" s="277">
        <v>0.24</v>
      </c>
      <c r="E9" s="277">
        <v>0.06</v>
      </c>
      <c r="F9" s="277">
        <v>0.11</v>
      </c>
      <c r="G9" s="277">
        <v>0.23</v>
      </c>
      <c r="H9" s="277">
        <v>0.25</v>
      </c>
      <c r="I9" s="280">
        <v>35.835000000000001</v>
      </c>
      <c r="J9" s="276">
        <v>405</v>
      </c>
      <c r="K9" s="276">
        <v>0.151</v>
      </c>
      <c r="L9" s="276">
        <v>0.01</v>
      </c>
      <c r="M9" s="278">
        <v>0.55000000000000004</v>
      </c>
      <c r="N9" s="279">
        <v>0.51224000000000003</v>
      </c>
      <c r="O9" s="280">
        <v>4.474779808433E-2</v>
      </c>
      <c r="P9" s="279" t="s">
        <v>2207</v>
      </c>
      <c r="Q9" s="276" t="s">
        <v>2327</v>
      </c>
    </row>
    <row r="10" spans="1:17" ht="15.75" customHeight="1">
      <c r="A10" s="274" t="s">
        <v>52</v>
      </c>
      <c r="B10" s="275" t="str">
        <f t="shared" si="0"/>
        <v>Bolivia (Plurinational State of)National</v>
      </c>
      <c r="C10" s="276" t="s">
        <v>1972</v>
      </c>
      <c r="D10" s="277">
        <v>0.26</v>
      </c>
      <c r="E10" s="277">
        <v>0.05</v>
      </c>
      <c r="F10" s="277">
        <v>0.1</v>
      </c>
      <c r="G10" s="277">
        <v>0.2</v>
      </c>
      <c r="H10" s="277">
        <v>0.31</v>
      </c>
      <c r="I10" s="280">
        <v>22.407</v>
      </c>
      <c r="J10" s="276">
        <v>206</v>
      </c>
      <c r="K10" s="276">
        <v>0.48499999999999999</v>
      </c>
      <c r="L10" s="276">
        <v>3.0000000000000001E-3</v>
      </c>
      <c r="M10" s="278">
        <v>0.36</v>
      </c>
      <c r="N10" s="279">
        <v>0.63202000000000003</v>
      </c>
      <c r="O10" s="280">
        <v>3.6162828163959999E-2</v>
      </c>
      <c r="P10" s="279" t="s">
        <v>2209</v>
      </c>
      <c r="Q10" s="276" t="s">
        <v>2327</v>
      </c>
    </row>
    <row r="11" spans="1:17" ht="15.75" customHeight="1">
      <c r="A11" s="274" t="s">
        <v>32</v>
      </c>
      <c r="B11" s="275" t="str">
        <f t="shared" si="0"/>
        <v>AlbaniaNational</v>
      </c>
      <c r="C11" s="276" t="s">
        <v>1953</v>
      </c>
      <c r="D11" s="277">
        <v>0.24</v>
      </c>
      <c r="E11" s="277">
        <v>0.03</v>
      </c>
      <c r="F11" s="277">
        <v>0.06</v>
      </c>
      <c r="G11" s="277">
        <v>0.12</v>
      </c>
      <c r="H11" s="277">
        <v>0.4</v>
      </c>
      <c r="I11" s="280">
        <v>11.618</v>
      </c>
      <c r="J11" s="276">
        <v>29</v>
      </c>
      <c r="K11" s="276">
        <v>0.25800000000000001</v>
      </c>
      <c r="L11" s="276">
        <v>0.1</v>
      </c>
      <c r="M11" s="278">
        <v>0.42</v>
      </c>
      <c r="N11" s="279">
        <v>0.79157</v>
      </c>
      <c r="O11" s="280">
        <v>4.5903725936499995E-2</v>
      </c>
      <c r="P11" s="279" t="s">
        <v>2192</v>
      </c>
      <c r="Q11" s="276" t="s">
        <v>2330</v>
      </c>
    </row>
    <row r="12" spans="1:17" ht="15.75" customHeight="1">
      <c r="A12" s="274" t="s">
        <v>182</v>
      </c>
      <c r="B12" s="275" t="str">
        <f t="shared" si="0"/>
        <v>NigeriaNational</v>
      </c>
      <c r="C12" s="276" t="s">
        <v>2082</v>
      </c>
      <c r="D12" s="277">
        <v>0.23</v>
      </c>
      <c r="E12" s="277">
        <v>0.06</v>
      </c>
      <c r="F12" s="277">
        <v>0.11</v>
      </c>
      <c r="G12" s="277">
        <v>0.23</v>
      </c>
      <c r="H12" s="277">
        <v>0.25</v>
      </c>
      <c r="I12" s="280">
        <v>37.463000000000001</v>
      </c>
      <c r="J12" s="276">
        <v>814</v>
      </c>
      <c r="K12" s="276">
        <v>0.153</v>
      </c>
      <c r="L12" s="276" t="e">
        <v>#N/A</v>
      </c>
      <c r="M12" s="278" t="e">
        <v>#N/A</v>
      </c>
      <c r="N12" s="279">
        <v>0.49762000000000001</v>
      </c>
      <c r="O12" s="280">
        <v>6.8569664643870015E-2</v>
      </c>
      <c r="P12" s="279" t="s">
        <v>2284</v>
      </c>
      <c r="Q12" s="276" t="s">
        <v>2326</v>
      </c>
    </row>
    <row r="13" spans="1:17" ht="15.75" customHeight="1">
      <c r="A13" s="274" t="s">
        <v>54</v>
      </c>
      <c r="B13" s="275" t="str">
        <f t="shared" si="0"/>
        <v>BotswanaNational</v>
      </c>
      <c r="C13" s="276" t="s">
        <v>1974</v>
      </c>
      <c r="D13" s="277">
        <v>0.28000000000000003</v>
      </c>
      <c r="E13" s="277">
        <v>0.05</v>
      </c>
      <c r="F13" s="277">
        <v>0.09</v>
      </c>
      <c r="G13" s="277">
        <v>0.19</v>
      </c>
      <c r="H13" s="277">
        <v>0.31</v>
      </c>
      <c r="I13" s="280">
        <v>22.143000000000001</v>
      </c>
      <c r="J13" s="276">
        <v>129</v>
      </c>
      <c r="K13" s="276">
        <v>0.57600000000000007</v>
      </c>
      <c r="L13" s="276">
        <v>0.22800000000000001</v>
      </c>
      <c r="M13" s="278">
        <v>0.84</v>
      </c>
      <c r="N13" s="279">
        <v>0.63644999999999996</v>
      </c>
      <c r="O13" s="280">
        <v>8.7081643590700003E-2</v>
      </c>
      <c r="P13" s="279" t="s">
        <v>2210</v>
      </c>
      <c r="Q13" s="276" t="s">
        <v>2327</v>
      </c>
    </row>
    <row r="14" spans="1:17" ht="15.75" customHeight="1">
      <c r="A14" s="274" t="s">
        <v>37</v>
      </c>
      <c r="B14" s="275" t="str">
        <f t="shared" si="0"/>
        <v>ArmeniaNational</v>
      </c>
      <c r="C14" s="276" t="s">
        <v>1958</v>
      </c>
      <c r="D14" s="277">
        <v>0.26</v>
      </c>
      <c r="E14" s="277">
        <v>0.03</v>
      </c>
      <c r="F14" s="277">
        <v>0.06</v>
      </c>
      <c r="G14" s="277">
        <v>0.12</v>
      </c>
      <c r="H14" s="277">
        <v>0.35</v>
      </c>
      <c r="I14" s="280">
        <v>12.356999999999999</v>
      </c>
      <c r="J14" s="276">
        <v>25</v>
      </c>
      <c r="K14" s="276">
        <v>0.313</v>
      </c>
      <c r="L14" s="276">
        <v>2E-3</v>
      </c>
      <c r="M14" s="278">
        <v>0.45</v>
      </c>
      <c r="N14" s="279">
        <v>0.76446000000000003</v>
      </c>
      <c r="O14" s="280">
        <v>6.3532525006650006E-2</v>
      </c>
      <c r="P14" s="279" t="s">
        <v>2197</v>
      </c>
      <c r="Q14" s="276" t="s">
        <v>2330</v>
      </c>
    </row>
    <row r="15" spans="1:17" ht="15.75" customHeight="1">
      <c r="A15" s="274" t="s">
        <v>1926</v>
      </c>
      <c r="B15" s="275" t="str">
        <f t="shared" si="0"/>
        <v>United Republic of TanzaniaNational</v>
      </c>
      <c r="C15" s="276" t="s">
        <v>2140</v>
      </c>
      <c r="D15" s="277">
        <v>0.24</v>
      </c>
      <c r="E15" s="277">
        <v>0.06</v>
      </c>
      <c r="F15" s="277">
        <v>0.12</v>
      </c>
      <c r="G15" s="277">
        <v>0.24</v>
      </c>
      <c r="H15" s="277">
        <v>0.24</v>
      </c>
      <c r="I15" s="280">
        <v>36.927999999999997</v>
      </c>
      <c r="J15" s="276">
        <v>398</v>
      </c>
      <c r="K15" s="276">
        <v>0.37200000000000005</v>
      </c>
      <c r="L15" s="276">
        <v>4.4999999999999998E-2</v>
      </c>
      <c r="M15" s="278">
        <v>0.66</v>
      </c>
      <c r="N15" s="279">
        <v>0.48847000000000002</v>
      </c>
      <c r="O15" s="280">
        <v>7.980651096626E-2</v>
      </c>
      <c r="P15" s="275" t="s">
        <v>2315</v>
      </c>
      <c r="Q15" s="276" t="s">
        <v>2326</v>
      </c>
    </row>
    <row r="16" spans="1:17" ht="15.75" customHeight="1">
      <c r="A16" s="274" t="s">
        <v>76</v>
      </c>
      <c r="B16" s="275" t="str">
        <f t="shared" si="0"/>
        <v>Côte d'IvoireNational</v>
      </c>
      <c r="C16" s="276" t="s">
        <v>1995</v>
      </c>
      <c r="D16" s="277">
        <v>0.24</v>
      </c>
      <c r="E16" s="277">
        <v>0.06</v>
      </c>
      <c r="F16" s="277">
        <v>0.11</v>
      </c>
      <c r="G16" s="277">
        <v>0.23</v>
      </c>
      <c r="H16" s="277">
        <v>0.26</v>
      </c>
      <c r="I16" s="280">
        <v>35.965000000000003</v>
      </c>
      <c r="J16" s="276">
        <v>645</v>
      </c>
      <c r="K16" s="276">
        <v>0.17800000000000002</v>
      </c>
      <c r="L16" s="276">
        <v>2.7999999999999997E-2</v>
      </c>
      <c r="M16" s="278">
        <v>0.46</v>
      </c>
      <c r="N16" s="279">
        <v>0.51244999999999996</v>
      </c>
      <c r="O16" s="280">
        <v>5.9338530970989997E-2</v>
      </c>
      <c r="P16" s="279" t="s">
        <v>2226</v>
      </c>
      <c r="Q16" s="276" t="s">
        <v>2326</v>
      </c>
    </row>
    <row r="17" spans="1:17" ht="15.75" customHeight="1">
      <c r="A17" s="274" t="s">
        <v>59</v>
      </c>
      <c r="B17" s="275" t="str">
        <f t="shared" si="0"/>
        <v>Burkina FasoNational</v>
      </c>
      <c r="C17" s="276" t="s">
        <v>1978</v>
      </c>
      <c r="D17" s="277">
        <v>0.23</v>
      </c>
      <c r="E17" s="277">
        <v>0.06</v>
      </c>
      <c r="F17" s="277">
        <v>0.12</v>
      </c>
      <c r="G17" s="277">
        <v>0.24</v>
      </c>
      <c r="H17" s="277">
        <v>0.24</v>
      </c>
      <c r="I17" s="280">
        <v>37.460999999999999</v>
      </c>
      <c r="J17" s="276">
        <v>371</v>
      </c>
      <c r="K17" s="276">
        <v>0.25600000000000001</v>
      </c>
      <c r="L17" s="276">
        <v>8.0000000000000002E-3</v>
      </c>
      <c r="M17" s="278">
        <v>0.65</v>
      </c>
      <c r="N17" s="279">
        <v>0.48501</v>
      </c>
      <c r="O17" s="280">
        <v>6.9460241387920008E-2</v>
      </c>
      <c r="P17" s="279" t="s">
        <v>2210</v>
      </c>
      <c r="Q17" s="276" t="s">
        <v>2327</v>
      </c>
    </row>
    <row r="18" spans="1:17" ht="15.75" customHeight="1">
      <c r="A18" s="274" t="s">
        <v>156</v>
      </c>
      <c r="B18" s="275" t="str">
        <f t="shared" si="0"/>
        <v>MalawiNational</v>
      </c>
      <c r="C18" s="276" t="s">
        <v>2059</v>
      </c>
      <c r="D18" s="277">
        <v>0.24</v>
      </c>
      <c r="E18" s="277">
        <v>7.0000000000000007E-2</v>
      </c>
      <c r="F18" s="277">
        <v>0.12</v>
      </c>
      <c r="G18" s="277">
        <v>0.24</v>
      </c>
      <c r="H18" s="277">
        <v>0.24</v>
      </c>
      <c r="I18" s="280">
        <v>35.776000000000003</v>
      </c>
      <c r="J18" s="276">
        <v>634</v>
      </c>
      <c r="K18" s="276">
        <v>0.60499999999999998</v>
      </c>
      <c r="L18" s="276">
        <v>9.6000000000000002E-2</v>
      </c>
      <c r="M18" s="278">
        <v>0.71</v>
      </c>
      <c r="N18" s="279">
        <v>0.49680999999999997</v>
      </c>
      <c r="O18" s="280">
        <v>6.8435096486999997E-2</v>
      </c>
      <c r="P18" s="279" t="s">
        <v>2271</v>
      </c>
      <c r="Q18" s="276" t="s">
        <v>2326</v>
      </c>
    </row>
    <row r="19" spans="1:17" ht="15.75" customHeight="1">
      <c r="A19" s="274" t="s">
        <v>1903</v>
      </c>
      <c r="B19" s="275" t="str">
        <f t="shared" si="0"/>
        <v>South SudanNational</v>
      </c>
      <c r="C19" s="276" t="s">
        <v>2116</v>
      </c>
      <c r="D19" s="277">
        <v>0.24</v>
      </c>
      <c r="E19" s="277">
        <v>0.06</v>
      </c>
      <c r="F19" s="277">
        <v>0.11</v>
      </c>
      <c r="G19" s="277">
        <v>0.23</v>
      </c>
      <c r="H19" s="277">
        <v>0.26</v>
      </c>
      <c r="I19" s="280">
        <v>34.801000000000002</v>
      </c>
      <c r="J19" s="276">
        <v>789</v>
      </c>
      <c r="K19" s="276">
        <v>7.0999999999999994E-2</v>
      </c>
      <c r="L19" s="276">
        <v>2.4E-2</v>
      </c>
      <c r="M19" s="278">
        <v>0.13</v>
      </c>
      <c r="N19" s="279">
        <v>0.52180000000000004</v>
      </c>
      <c r="O19" s="280">
        <v>8.3596980491370002E-2</v>
      </c>
      <c r="P19" s="275" t="s">
        <v>2301</v>
      </c>
      <c r="Q19" s="276" t="s">
        <v>2326</v>
      </c>
    </row>
    <row r="20" spans="1:17" ht="15.75" customHeight="1">
      <c r="A20" s="274" t="s">
        <v>39</v>
      </c>
      <c r="B20" s="275" t="str">
        <f t="shared" si="0"/>
        <v>AustraliaNational</v>
      </c>
      <c r="C20" s="276" t="s">
        <v>1960</v>
      </c>
      <c r="D20" s="277">
        <v>0.23</v>
      </c>
      <c r="E20" s="277">
        <v>0.03</v>
      </c>
      <c r="F20" s="277">
        <v>0.06</v>
      </c>
      <c r="G20" s="277">
        <v>0.12</v>
      </c>
      <c r="H20" s="277">
        <v>0.38</v>
      </c>
      <c r="I20" s="280">
        <v>12.614000000000001</v>
      </c>
      <c r="J20" s="276">
        <v>6</v>
      </c>
      <c r="K20" s="276">
        <v>0.64400000000000002</v>
      </c>
      <c r="L20" s="276">
        <v>1E-3</v>
      </c>
      <c r="M20" s="278">
        <v>0.82</v>
      </c>
      <c r="N20" s="279">
        <v>0.77207000000000003</v>
      </c>
      <c r="O20" s="280">
        <v>3.4659178191610004E-2</v>
      </c>
      <c r="P20" s="279" t="s">
        <v>2198</v>
      </c>
      <c r="Q20" s="276" t="s">
        <v>2330</v>
      </c>
    </row>
    <row r="21" spans="1:17" ht="15.75" customHeight="1">
      <c r="A21" s="274" t="s">
        <v>60</v>
      </c>
      <c r="B21" s="275" t="str">
        <f t="shared" si="0"/>
        <v>BurundiNational</v>
      </c>
      <c r="C21" s="276" t="s">
        <v>1979</v>
      </c>
      <c r="D21" s="277">
        <v>0.23</v>
      </c>
      <c r="E21" s="277">
        <v>0.06</v>
      </c>
      <c r="F21" s="277">
        <v>0.11</v>
      </c>
      <c r="G21" s="277">
        <v>0.22</v>
      </c>
      <c r="H21" s="277">
        <v>0.24</v>
      </c>
      <c r="I21" s="280">
        <v>40.603999999999999</v>
      </c>
      <c r="J21" s="276">
        <v>712</v>
      </c>
      <c r="K21" s="276">
        <v>0.28399999999999997</v>
      </c>
      <c r="L21" s="276">
        <v>1.1000000000000001E-2</v>
      </c>
      <c r="M21" s="278">
        <v>0.77</v>
      </c>
      <c r="N21" s="279">
        <v>0.48780000000000001</v>
      </c>
      <c r="O21" s="280">
        <v>7.2023089572629997E-2</v>
      </c>
      <c r="P21" s="279" t="s">
        <v>2214</v>
      </c>
      <c r="Q21" s="276" t="s">
        <v>2327</v>
      </c>
    </row>
    <row r="22" spans="1:17" ht="15.75" customHeight="1">
      <c r="A22" s="274" t="s">
        <v>63</v>
      </c>
      <c r="B22" s="275" t="str">
        <f t="shared" si="0"/>
        <v>CameroonNational</v>
      </c>
      <c r="C22" s="276" t="s">
        <v>1982</v>
      </c>
      <c r="D22" s="277">
        <v>0.24</v>
      </c>
      <c r="E22" s="277">
        <v>0.06</v>
      </c>
      <c r="F22" s="277">
        <v>0.11</v>
      </c>
      <c r="G22" s="277">
        <v>0.23</v>
      </c>
      <c r="H22" s="277">
        <v>0.25</v>
      </c>
      <c r="I22" s="280">
        <v>34.744999999999997</v>
      </c>
      <c r="J22" s="276">
        <v>596</v>
      </c>
      <c r="K22" s="276">
        <v>0.251</v>
      </c>
      <c r="L22" s="276">
        <v>3.7000000000000005E-2</v>
      </c>
      <c r="M22" s="278">
        <v>0.49</v>
      </c>
      <c r="N22" s="279">
        <v>0.51163000000000003</v>
      </c>
      <c r="O22" s="280">
        <v>8.5808662138289998E-2</v>
      </c>
      <c r="P22" s="279" t="s">
        <v>2216</v>
      </c>
      <c r="Q22" s="276" t="s">
        <v>2327</v>
      </c>
    </row>
    <row r="23" spans="1:17" ht="15.75" customHeight="1">
      <c r="A23" s="274" t="s">
        <v>65</v>
      </c>
      <c r="B23" s="275" t="str">
        <f t="shared" si="0"/>
        <v>Central African RepublicNational</v>
      </c>
      <c r="C23" s="276" t="s">
        <v>1984</v>
      </c>
      <c r="D23" s="277">
        <v>0.24</v>
      </c>
      <c r="E23" s="277">
        <v>7.0000000000000007E-2</v>
      </c>
      <c r="F23" s="277">
        <v>0.13</v>
      </c>
      <c r="G23" s="277">
        <v>0.25</v>
      </c>
      <c r="H23" s="277">
        <v>0.25</v>
      </c>
      <c r="I23" s="280">
        <v>34.753999999999998</v>
      </c>
      <c r="J23" s="276">
        <v>882</v>
      </c>
      <c r="K23" s="276">
        <v>0.20699999999999999</v>
      </c>
      <c r="L23" s="276">
        <v>0.04</v>
      </c>
      <c r="M23" s="278">
        <v>0.32</v>
      </c>
      <c r="N23" s="279">
        <v>0.50253000000000003</v>
      </c>
      <c r="O23" s="280">
        <v>6.9479520150699997E-2</v>
      </c>
      <c r="P23" s="279" t="s">
        <v>2219</v>
      </c>
      <c r="Q23" s="276" t="s">
        <v>2327</v>
      </c>
    </row>
    <row r="24" spans="1:17" ht="15.75" customHeight="1">
      <c r="A24" s="274" t="s">
        <v>1915</v>
      </c>
      <c r="B24" s="275" t="str">
        <f t="shared" si="0"/>
        <v>Timor-LesteNational</v>
      </c>
      <c r="C24" s="276" t="s">
        <v>2129</v>
      </c>
      <c r="D24" s="277">
        <v>0.22</v>
      </c>
      <c r="E24" s="277">
        <v>0.06</v>
      </c>
      <c r="F24" s="277">
        <v>0.12</v>
      </c>
      <c r="G24" s="277">
        <v>0.24</v>
      </c>
      <c r="H24" s="277">
        <v>0.25</v>
      </c>
      <c r="I24" s="280">
        <v>33.960999999999999</v>
      </c>
      <c r="J24" s="276">
        <v>215</v>
      </c>
      <c r="K24" s="276">
        <v>0.26400000000000001</v>
      </c>
      <c r="L24" s="276" t="e">
        <v>#N/A</v>
      </c>
      <c r="M24" s="278" t="e">
        <v>#N/A</v>
      </c>
      <c r="N24" s="279">
        <v>0.49752999999999997</v>
      </c>
      <c r="O24" s="280">
        <v>3.6538042944369999E-2</v>
      </c>
      <c r="P24" s="275" t="s">
        <v>2282</v>
      </c>
      <c r="Q24" s="276" t="s">
        <v>2326</v>
      </c>
    </row>
    <row r="25" spans="1:17" ht="15.75" customHeight="1">
      <c r="A25" s="274" t="s">
        <v>1893</v>
      </c>
      <c r="B25" s="275" t="str">
        <f t="shared" si="0"/>
        <v>SenegalNational</v>
      </c>
      <c r="C25" s="276" t="s">
        <v>2106</v>
      </c>
      <c r="D25" s="277">
        <v>0.24</v>
      </c>
      <c r="E25" s="277">
        <v>0.06</v>
      </c>
      <c r="F25" s="277">
        <v>0.11</v>
      </c>
      <c r="G25" s="277">
        <v>0.23</v>
      </c>
      <c r="H25" s="277">
        <v>0.24</v>
      </c>
      <c r="I25" s="280">
        <v>33.771999999999998</v>
      </c>
      <c r="J25" s="276">
        <v>315</v>
      </c>
      <c r="K25" s="276">
        <v>0.24399999999999999</v>
      </c>
      <c r="L25" s="276">
        <v>4.0000000000000001E-3</v>
      </c>
      <c r="M25" s="278">
        <v>0.54</v>
      </c>
      <c r="N25" s="279">
        <v>0.51044</v>
      </c>
      <c r="O25" s="280">
        <v>6.1461894963710004E-2</v>
      </c>
      <c r="P25" s="275" t="s">
        <v>2297</v>
      </c>
      <c r="Q25" s="276" t="s">
        <v>2324</v>
      </c>
    </row>
    <row r="26" spans="1:17" ht="15.75" customHeight="1">
      <c r="A26" s="274" t="s">
        <v>1896</v>
      </c>
      <c r="B26" s="275" t="str">
        <f t="shared" si="0"/>
        <v>Sierra LeoneNational</v>
      </c>
      <c r="C26" s="276" t="s">
        <v>2109</v>
      </c>
      <c r="D26" s="277">
        <v>0.25</v>
      </c>
      <c r="E26" s="277">
        <v>0.06</v>
      </c>
      <c r="F26" s="277">
        <v>0.12</v>
      </c>
      <c r="G26" s="277">
        <v>0.24</v>
      </c>
      <c r="H26" s="277">
        <v>0.25</v>
      </c>
      <c r="I26" s="280">
        <v>33.360999999999997</v>
      </c>
      <c r="J26" s="276">
        <v>1360</v>
      </c>
      <c r="K26" s="276">
        <v>0.193</v>
      </c>
      <c r="L26" s="276">
        <v>1.3999999999999999E-2</v>
      </c>
      <c r="M26" s="278">
        <v>0.39</v>
      </c>
      <c r="N26" s="279">
        <v>0.51793999999999996</v>
      </c>
      <c r="O26" s="280">
        <v>6.2932108381489993E-2</v>
      </c>
      <c r="P26" s="275" t="s">
        <v>2226</v>
      </c>
      <c r="Q26" s="276" t="s">
        <v>2324</v>
      </c>
    </row>
    <row r="27" spans="1:17" ht="15.75" customHeight="1">
      <c r="A27" s="274" t="s">
        <v>66</v>
      </c>
      <c r="B27" s="275" t="str">
        <f t="shared" si="0"/>
        <v>ChadNational</v>
      </c>
      <c r="C27" s="276" t="s">
        <v>1985</v>
      </c>
      <c r="D27" s="277">
        <v>0.23</v>
      </c>
      <c r="E27" s="277">
        <v>7.0000000000000007E-2</v>
      </c>
      <c r="F27" s="277">
        <v>0.12</v>
      </c>
      <c r="G27" s="277">
        <v>0.25</v>
      </c>
      <c r="H27" s="277">
        <v>0.23</v>
      </c>
      <c r="I27" s="280">
        <v>41.747</v>
      </c>
      <c r="J27" s="276">
        <v>856</v>
      </c>
      <c r="K27" s="276">
        <v>6.7000000000000004E-2</v>
      </c>
      <c r="L27" s="276">
        <v>1.3000000000000001E-2</v>
      </c>
      <c r="M27" s="278">
        <v>0.45</v>
      </c>
      <c r="N27" s="279">
        <v>0.46446999999999999</v>
      </c>
      <c r="O27" s="280">
        <v>5.5312024641760001E-2</v>
      </c>
      <c r="P27" s="279" t="s">
        <v>2221</v>
      </c>
      <c r="Q27" s="276" t="s">
        <v>2327</v>
      </c>
    </row>
    <row r="28" spans="1:17" ht="15.75" customHeight="1">
      <c r="A28" s="274" t="s">
        <v>74</v>
      </c>
      <c r="B28" s="275" t="str">
        <f t="shared" si="0"/>
        <v>CongoNational</v>
      </c>
      <c r="C28" s="276" t="s">
        <v>1993</v>
      </c>
      <c r="D28" s="277">
        <v>0.24</v>
      </c>
      <c r="E28" s="277">
        <v>0.06</v>
      </c>
      <c r="F28" s="277">
        <v>0.11</v>
      </c>
      <c r="G28" s="277">
        <v>0.23</v>
      </c>
      <c r="H28" s="277">
        <v>0.26</v>
      </c>
      <c r="I28" s="280">
        <v>33.090000000000003</v>
      </c>
      <c r="J28" s="276">
        <v>442</v>
      </c>
      <c r="K28" s="276">
        <v>0.26100000000000001</v>
      </c>
      <c r="L28" s="276">
        <v>3.1E-2</v>
      </c>
      <c r="M28" s="278">
        <v>0.28999999999999998</v>
      </c>
      <c r="N28" s="279">
        <v>0.51749999999999996</v>
      </c>
      <c r="O28" s="280">
        <v>6.6037641030130004E-2</v>
      </c>
      <c r="P28" s="279" t="s">
        <v>2225</v>
      </c>
      <c r="Q28" s="276" t="s">
        <v>2324</v>
      </c>
    </row>
    <row r="29" spans="1:17" ht="15.75" customHeight="1">
      <c r="A29" s="274" t="s">
        <v>162</v>
      </c>
      <c r="B29" s="275" t="str">
        <f t="shared" si="0"/>
        <v>MauritaniaNational</v>
      </c>
      <c r="C29" s="276" t="s">
        <v>2065</v>
      </c>
      <c r="D29" s="277">
        <v>0.24</v>
      </c>
      <c r="E29" s="277">
        <v>0.06</v>
      </c>
      <c r="F29" s="277">
        <v>0.11</v>
      </c>
      <c r="G29" s="277">
        <v>0.22</v>
      </c>
      <c r="H29" s="277">
        <v>0.27</v>
      </c>
      <c r="I29" s="280">
        <v>32.875999999999998</v>
      </c>
      <c r="J29" s="276">
        <v>602</v>
      </c>
      <c r="K29" s="276">
        <v>0.187</v>
      </c>
      <c r="L29" s="276">
        <v>3.0000000000000001E-3</v>
      </c>
      <c r="M29" s="278">
        <v>0.33</v>
      </c>
      <c r="N29" s="279">
        <v>0.54254000000000002</v>
      </c>
      <c r="O29" s="280">
        <v>6.2937747213340001E-2</v>
      </c>
      <c r="P29" s="279" t="s">
        <v>2274</v>
      </c>
      <c r="Q29" s="276" t="s">
        <v>2324</v>
      </c>
    </row>
    <row r="30" spans="1:17" ht="15.75" customHeight="1">
      <c r="A30" s="274" t="s">
        <v>72</v>
      </c>
      <c r="B30" s="275" t="str">
        <f t="shared" si="0"/>
        <v>ColombiaNational</v>
      </c>
      <c r="C30" s="276" t="s">
        <v>1991</v>
      </c>
      <c r="D30" s="277">
        <v>0.27</v>
      </c>
      <c r="E30" s="277">
        <v>0.04</v>
      </c>
      <c r="F30" s="277">
        <v>0.08</v>
      </c>
      <c r="G30" s="277">
        <v>0.16</v>
      </c>
      <c r="H30" s="277">
        <v>0.35</v>
      </c>
      <c r="I30" s="280">
        <v>14.397</v>
      </c>
      <c r="J30" s="276">
        <v>64</v>
      </c>
      <c r="K30" s="276">
        <v>0.752</v>
      </c>
      <c r="L30" s="276">
        <v>5.0000000000000001E-3</v>
      </c>
      <c r="M30" s="278">
        <v>0.54</v>
      </c>
      <c r="N30" s="279">
        <v>0.72455000000000003</v>
      </c>
      <c r="O30" s="280">
        <v>5.0053862467480004E-2</v>
      </c>
      <c r="P30" s="279" t="s">
        <v>2223</v>
      </c>
      <c r="Q30" s="276" t="s">
        <v>2327</v>
      </c>
    </row>
    <row r="31" spans="1:17" ht="15.75" customHeight="1">
      <c r="A31" s="274" t="s">
        <v>73</v>
      </c>
      <c r="B31" s="275" t="str">
        <f t="shared" si="0"/>
        <v>ComorosNational</v>
      </c>
      <c r="C31" s="276" t="s">
        <v>1992</v>
      </c>
      <c r="D31" s="277">
        <v>0.25</v>
      </c>
      <c r="E31" s="277">
        <v>0.06</v>
      </c>
      <c r="F31" s="277">
        <v>0.11</v>
      </c>
      <c r="G31" s="277">
        <v>0.22</v>
      </c>
      <c r="H31" s="277">
        <v>0.27</v>
      </c>
      <c r="I31" s="280">
        <v>31.387</v>
      </c>
      <c r="J31" s="276">
        <v>335</v>
      </c>
      <c r="K31" s="276">
        <v>0.22</v>
      </c>
      <c r="L31" s="276">
        <v>0.1</v>
      </c>
      <c r="M31" s="278">
        <v>0.27</v>
      </c>
      <c r="N31" s="279">
        <v>0.54378000000000004</v>
      </c>
      <c r="O31" s="280">
        <v>8.2968023306809996E-2</v>
      </c>
      <c r="P31" s="279" t="s">
        <v>2224</v>
      </c>
      <c r="Q31" s="276" t="s">
        <v>2327</v>
      </c>
    </row>
    <row r="32" spans="1:17" ht="15.75" customHeight="1">
      <c r="A32" s="274" t="s">
        <v>40</v>
      </c>
      <c r="B32" s="275" t="str">
        <f t="shared" si="0"/>
        <v>AustriaNational</v>
      </c>
      <c r="C32" s="276" t="s">
        <v>1961</v>
      </c>
      <c r="D32" s="277">
        <v>0.22</v>
      </c>
      <c r="E32" s="277">
        <v>0.02</v>
      </c>
      <c r="F32" s="277">
        <v>0.05</v>
      </c>
      <c r="G32" s="277">
        <v>0.1</v>
      </c>
      <c r="H32" s="277">
        <v>0.4</v>
      </c>
      <c r="I32" s="280">
        <v>9.7720000000000002</v>
      </c>
      <c r="J32" s="276">
        <v>4</v>
      </c>
      <c r="K32" s="276">
        <v>0.63800000000000001</v>
      </c>
      <c r="L32" s="276">
        <v>1E-3</v>
      </c>
      <c r="M32" s="278">
        <v>0.86</v>
      </c>
      <c r="N32" s="279">
        <v>0.82992999999999995</v>
      </c>
      <c r="O32" s="280">
        <v>2.8577869014110004E-2</v>
      </c>
      <c r="P32" s="279" t="s">
        <v>2199</v>
      </c>
      <c r="Q32" s="276" t="s">
        <v>2330</v>
      </c>
    </row>
    <row r="33" spans="1:17" ht="15.75" customHeight="1">
      <c r="A33" s="274" t="s">
        <v>155</v>
      </c>
      <c r="B33" s="275" t="str">
        <f t="shared" si="0"/>
        <v>MadagascarNational</v>
      </c>
      <c r="C33" s="276" t="s">
        <v>2058</v>
      </c>
      <c r="D33" s="277">
        <v>0.25</v>
      </c>
      <c r="E33" s="277">
        <v>0.06</v>
      </c>
      <c r="F33" s="277">
        <v>0.12</v>
      </c>
      <c r="G33" s="277">
        <v>0.23</v>
      </c>
      <c r="H33" s="277">
        <v>0.26</v>
      </c>
      <c r="I33" s="280">
        <v>32.393999999999998</v>
      </c>
      <c r="J33" s="276">
        <v>353</v>
      </c>
      <c r="K33" s="276">
        <v>0.41</v>
      </c>
      <c r="L33" s="276">
        <v>3.0000000000000001E-3</v>
      </c>
      <c r="M33" s="278">
        <v>7.0000000000000007E-2</v>
      </c>
      <c r="N33" s="279">
        <v>0.52930999999999995</v>
      </c>
      <c r="O33" s="280">
        <v>8.0507320070839994E-2</v>
      </c>
      <c r="P33" s="279" t="s">
        <v>2203</v>
      </c>
      <c r="Q33" s="276" t="s">
        <v>2324</v>
      </c>
    </row>
    <row r="34" spans="1:17" ht="15.75" customHeight="1">
      <c r="A34" s="274" t="s">
        <v>134</v>
      </c>
      <c r="B34" s="275" t="str">
        <f t="shared" ref="B34:B65" si="1">A34&amp;"National"</f>
        <v>IraqNational</v>
      </c>
      <c r="C34" s="276" t="s">
        <v>2038</v>
      </c>
      <c r="D34" s="277">
        <v>0.24</v>
      </c>
      <c r="E34" s="277">
        <v>0.06</v>
      </c>
      <c r="F34" s="277">
        <v>0.11</v>
      </c>
      <c r="G34" s="277">
        <v>0.22</v>
      </c>
      <c r="H34" s="277">
        <v>0.27</v>
      </c>
      <c r="I34" s="280">
        <v>31.908999999999999</v>
      </c>
      <c r="J34" s="276">
        <v>50</v>
      </c>
      <c r="K34" s="276">
        <v>0.441</v>
      </c>
      <c r="L34" s="276" t="e">
        <v>#N/A</v>
      </c>
      <c r="M34" s="278" t="e">
        <v>#N/A</v>
      </c>
      <c r="N34" s="279">
        <v>0.53693999999999997</v>
      </c>
      <c r="O34" s="280">
        <v>4.1106432785165001E-2</v>
      </c>
      <c r="P34" s="279" t="s">
        <v>2256</v>
      </c>
      <c r="Q34" s="276" t="s">
        <v>2324</v>
      </c>
    </row>
    <row r="35" spans="1:17" ht="15.75" customHeight="1">
      <c r="A35" s="274" t="s">
        <v>1907</v>
      </c>
      <c r="B35" s="275" t="str">
        <f t="shared" si="1"/>
        <v>SudanNational</v>
      </c>
      <c r="C35" s="276" t="s">
        <v>2120</v>
      </c>
      <c r="D35" s="277">
        <v>0.24</v>
      </c>
      <c r="E35" s="277">
        <v>0.06</v>
      </c>
      <c r="F35" s="277">
        <v>0.11</v>
      </c>
      <c r="G35" s="277">
        <v>0.23</v>
      </c>
      <c r="H35" s="277">
        <v>0.26</v>
      </c>
      <c r="I35" s="280">
        <v>31.864999999999998</v>
      </c>
      <c r="J35" s="276">
        <v>311</v>
      </c>
      <c r="K35" s="276">
        <v>0.161</v>
      </c>
      <c r="L35" s="276">
        <v>2E-3</v>
      </c>
      <c r="M35" s="278">
        <v>0.15</v>
      </c>
      <c r="N35" s="279">
        <v>0.53129000000000004</v>
      </c>
      <c r="O35" s="280">
        <v>4.0429089478719996E-2</v>
      </c>
      <c r="P35" s="275" t="s">
        <v>2304</v>
      </c>
      <c r="Q35" s="276" t="s">
        <v>2326</v>
      </c>
    </row>
    <row r="36" spans="1:17" ht="15.75" customHeight="1">
      <c r="A36" s="274" t="s">
        <v>75</v>
      </c>
      <c r="B36" s="275" t="str">
        <f t="shared" si="1"/>
        <v>Costa RicaNational</v>
      </c>
      <c r="C36" s="276" t="s">
        <v>1994</v>
      </c>
      <c r="D36" s="277">
        <v>0.26</v>
      </c>
      <c r="E36" s="277">
        <v>0.04</v>
      </c>
      <c r="F36" s="277">
        <v>7.0000000000000007E-2</v>
      </c>
      <c r="G36" s="277">
        <v>0.15</v>
      </c>
      <c r="H36" s="277">
        <v>0.37</v>
      </c>
      <c r="I36" s="280">
        <v>13.59</v>
      </c>
      <c r="J36" s="276">
        <v>25</v>
      </c>
      <c r="K36" s="276">
        <v>0.76800000000000002</v>
      </c>
      <c r="L36" s="276">
        <v>4.0000000000000001E-3</v>
      </c>
      <c r="M36" s="278">
        <v>0.54</v>
      </c>
      <c r="N36" s="279">
        <v>0.74536000000000002</v>
      </c>
      <c r="O36" s="280">
        <v>5.7187474215240001E-2</v>
      </c>
      <c r="P36" s="279" t="s">
        <v>2196</v>
      </c>
      <c r="Q36" s="276" t="s">
        <v>2327</v>
      </c>
    </row>
    <row r="37" spans="1:17" ht="15.75" customHeight="1">
      <c r="A37" s="274" t="s">
        <v>22</v>
      </c>
      <c r="B37" s="275" t="str">
        <f t="shared" si="1"/>
        <v>AfghanistanNational</v>
      </c>
      <c r="C37" s="276" t="s">
        <v>1952</v>
      </c>
      <c r="D37" s="277">
        <v>0.24</v>
      </c>
      <c r="E37" s="277">
        <v>7.0000000000000007E-2</v>
      </c>
      <c r="F37" s="277">
        <v>0.12</v>
      </c>
      <c r="G37" s="277">
        <v>0.25</v>
      </c>
      <c r="H37" s="277">
        <v>0.26</v>
      </c>
      <c r="I37" s="280">
        <v>31.172000000000001</v>
      </c>
      <c r="J37" s="276">
        <v>396</v>
      </c>
      <c r="K37" s="276">
        <v>0.24299999999999999</v>
      </c>
      <c r="L37" s="276" t="e">
        <v>#N/A</v>
      </c>
      <c r="M37" s="278" t="e">
        <v>#N/A</v>
      </c>
      <c r="N37" s="279">
        <v>0.50614000000000003</v>
      </c>
      <c r="O37" s="280">
        <v>3.1207630300179999E-2</v>
      </c>
      <c r="P37" s="279" t="s">
        <v>2191</v>
      </c>
      <c r="Q37" s="276" t="s">
        <v>2326</v>
      </c>
    </row>
    <row r="38" spans="1:17" ht="15.75" customHeight="1">
      <c r="A38" s="274" t="s">
        <v>84</v>
      </c>
      <c r="B38" s="275" t="str">
        <f t="shared" si="1"/>
        <v>Democratic Republic of the CongoNational</v>
      </c>
      <c r="C38" s="276" t="s">
        <v>2002</v>
      </c>
      <c r="D38" s="277">
        <v>0.22</v>
      </c>
      <c r="E38" s="277">
        <v>0.06</v>
      </c>
      <c r="F38" s="277">
        <v>0.12</v>
      </c>
      <c r="G38" s="277">
        <v>0.23</v>
      </c>
      <c r="H38" s="277">
        <v>0.23</v>
      </c>
      <c r="I38" s="280">
        <v>40.639000000000003</v>
      </c>
      <c r="J38" s="276">
        <v>693</v>
      </c>
      <c r="K38" s="276">
        <v>0.121</v>
      </c>
      <c r="L38" s="276">
        <v>6.9999999999999993E-3</v>
      </c>
      <c r="M38" s="278">
        <v>0.55000000000000004</v>
      </c>
      <c r="N38" s="279">
        <v>0.47447</v>
      </c>
      <c r="O38" s="280">
        <v>5.7122960342720006E-2</v>
      </c>
      <c r="P38" s="279" t="s">
        <v>2231</v>
      </c>
      <c r="Q38" s="276" t="s">
        <v>2327</v>
      </c>
    </row>
    <row r="39" spans="1:17" ht="15.75" customHeight="1">
      <c r="A39" s="274" t="s">
        <v>1906</v>
      </c>
      <c r="B39" s="275" t="str">
        <f t="shared" si="1"/>
        <v>State of PalestineNational</v>
      </c>
      <c r="C39" s="276" t="s">
        <v>2119</v>
      </c>
      <c r="D39" s="277">
        <v>0.25</v>
      </c>
      <c r="E39" s="277">
        <v>0.06</v>
      </c>
      <c r="F39" s="277">
        <v>0.11</v>
      </c>
      <c r="G39" s="277">
        <v>0.22</v>
      </c>
      <c r="H39" s="277">
        <v>0.28000000000000003</v>
      </c>
      <c r="I39" s="280">
        <v>30.587</v>
      </c>
      <c r="J39" s="276">
        <v>45</v>
      </c>
      <c r="K39" s="276">
        <v>0.47100000000000003</v>
      </c>
      <c r="L39" s="276" t="e">
        <v>#N/A</v>
      </c>
      <c r="M39" s="278" t="e">
        <v>#N/A</v>
      </c>
      <c r="N39" s="279">
        <v>0.54564000000000001</v>
      </c>
      <c r="O39" s="280">
        <v>3.5650180716173999E-2</v>
      </c>
      <c r="P39" s="275" t="s">
        <v>2303</v>
      </c>
      <c r="Q39" s="276" t="s">
        <v>2324</v>
      </c>
    </row>
    <row r="40" spans="1:17" ht="15.75" customHeight="1">
      <c r="A40" s="274" t="s">
        <v>98</v>
      </c>
      <c r="B40" s="275" t="str">
        <f t="shared" si="1"/>
        <v>DjiboutiNational</v>
      </c>
      <c r="C40" s="276" t="s">
        <v>2004</v>
      </c>
      <c r="D40" s="277">
        <v>0.28000000000000003</v>
      </c>
      <c r="E40" s="277">
        <v>0.05</v>
      </c>
      <c r="F40" s="277">
        <v>0.1</v>
      </c>
      <c r="G40" s="277">
        <v>0.2</v>
      </c>
      <c r="H40" s="277">
        <v>0.32</v>
      </c>
      <c r="I40" s="280">
        <v>21.998000000000001</v>
      </c>
      <c r="J40" s="276">
        <v>229</v>
      </c>
      <c r="K40" s="276">
        <v>0.27399999999999997</v>
      </c>
      <c r="L40" s="276">
        <v>1.3000000000000001E-2</v>
      </c>
      <c r="M40" s="278">
        <v>0.27</v>
      </c>
      <c r="N40" s="279">
        <v>0.63871999999999995</v>
      </c>
      <c r="O40" s="280">
        <v>8.975415415712E-2</v>
      </c>
      <c r="P40" s="279" t="s">
        <v>2232</v>
      </c>
      <c r="Q40" s="276" t="s">
        <v>2327</v>
      </c>
    </row>
    <row r="41" spans="1:17" ht="15.75" customHeight="1">
      <c r="A41" s="274" t="s">
        <v>41</v>
      </c>
      <c r="B41" s="275" t="str">
        <f t="shared" si="1"/>
        <v>AzerbaijanNational</v>
      </c>
      <c r="C41" s="276" t="s">
        <v>1962</v>
      </c>
      <c r="D41" s="277">
        <v>0.26</v>
      </c>
      <c r="E41" s="277">
        <v>0.03</v>
      </c>
      <c r="F41" s="277">
        <v>0.06</v>
      </c>
      <c r="G41" s="277">
        <v>0.13</v>
      </c>
      <c r="H41" s="277">
        <v>0.35</v>
      </c>
      <c r="I41" s="280">
        <v>15.904999999999999</v>
      </c>
      <c r="J41" s="276">
        <v>25</v>
      </c>
      <c r="K41" s="276">
        <v>0.28800000000000003</v>
      </c>
      <c r="L41" s="276">
        <v>1E-3</v>
      </c>
      <c r="M41" s="278">
        <v>0.46</v>
      </c>
      <c r="N41" s="279">
        <v>0.72889999999999999</v>
      </c>
      <c r="O41" s="280">
        <v>6.7938248898780002E-2</v>
      </c>
      <c r="P41" s="279" t="s">
        <v>2200</v>
      </c>
      <c r="Q41" s="276" t="s">
        <v>2330</v>
      </c>
    </row>
    <row r="42" spans="1:17" ht="15.75" customHeight="1">
      <c r="A42" s="274" t="s">
        <v>100</v>
      </c>
      <c r="B42" s="275" t="str">
        <f t="shared" si="1"/>
        <v>EcuadorNational</v>
      </c>
      <c r="C42" s="276" t="s">
        <v>2006</v>
      </c>
      <c r="D42" s="277">
        <v>0.26</v>
      </c>
      <c r="E42" s="277">
        <v>0.04</v>
      </c>
      <c r="F42" s="277">
        <v>0.09</v>
      </c>
      <c r="G42" s="277">
        <v>0.18</v>
      </c>
      <c r="H42" s="277">
        <v>0.33</v>
      </c>
      <c r="I42" s="280">
        <v>19.266999999999999</v>
      </c>
      <c r="J42" s="276">
        <v>64</v>
      </c>
      <c r="K42" s="276">
        <v>0.71299999999999997</v>
      </c>
      <c r="L42" s="276">
        <v>3.0000000000000001E-3</v>
      </c>
      <c r="M42" s="278">
        <v>0.54</v>
      </c>
      <c r="N42" s="279">
        <v>0.66847000000000001</v>
      </c>
      <c r="O42" s="280">
        <v>3.3465744907720002E-2</v>
      </c>
      <c r="P42" s="279" t="s">
        <v>2235</v>
      </c>
      <c r="Q42" s="276" t="s">
        <v>2327</v>
      </c>
    </row>
    <row r="43" spans="1:17" ht="15.75" customHeight="1">
      <c r="A43" s="274" t="s">
        <v>1935</v>
      </c>
      <c r="B43" s="275" t="str">
        <f t="shared" si="1"/>
        <v>YemenNational</v>
      </c>
      <c r="C43" s="276" t="s">
        <v>2149</v>
      </c>
      <c r="D43" s="277">
        <v>0.25</v>
      </c>
      <c r="E43" s="277">
        <v>0.06</v>
      </c>
      <c r="F43" s="277">
        <v>0.11</v>
      </c>
      <c r="G43" s="277">
        <v>0.23</v>
      </c>
      <c r="H43" s="277">
        <v>0.27</v>
      </c>
      <c r="I43" s="280">
        <v>29.803999999999998</v>
      </c>
      <c r="J43" s="276">
        <v>385</v>
      </c>
      <c r="K43" s="276">
        <v>0.36899999999999999</v>
      </c>
      <c r="L43" s="276" t="e">
        <v>#N/A</v>
      </c>
      <c r="M43" s="278" t="e">
        <v>#N/A</v>
      </c>
      <c r="N43" s="279">
        <v>0.54239999999999999</v>
      </c>
      <c r="O43" s="280">
        <v>2.9747331562003002E-2</v>
      </c>
      <c r="P43" s="275" t="s">
        <v>2319</v>
      </c>
      <c r="Q43" s="276" t="s">
        <v>2326</v>
      </c>
    </row>
    <row r="44" spans="1:17" ht="15.75" customHeight="1">
      <c r="A44" s="274" t="s">
        <v>103</v>
      </c>
      <c r="B44" s="275" t="str">
        <f t="shared" si="1"/>
        <v>Equatorial GuineaNational</v>
      </c>
      <c r="C44" s="276" t="s">
        <v>2009</v>
      </c>
      <c r="D44" s="277">
        <v>0.22</v>
      </c>
      <c r="E44" s="277">
        <v>0.05</v>
      </c>
      <c r="F44" s="277">
        <v>0.09</v>
      </c>
      <c r="G44" s="277">
        <v>0.19</v>
      </c>
      <c r="H44" s="277">
        <v>0.34</v>
      </c>
      <c r="I44" s="280">
        <v>32.683999999999997</v>
      </c>
      <c r="J44" s="276">
        <v>342</v>
      </c>
      <c r="K44" s="276">
        <v>0.15</v>
      </c>
      <c r="L44" s="276">
        <v>6.5000000000000002E-2</v>
      </c>
      <c r="M44" s="278">
        <v>0.38</v>
      </c>
      <c r="N44" s="279">
        <v>0.57894000000000001</v>
      </c>
      <c r="O44" s="280">
        <v>6.58132554235E-2</v>
      </c>
      <c r="P44" s="279" t="s">
        <v>2237</v>
      </c>
      <c r="Q44" s="276" t="s">
        <v>2327</v>
      </c>
    </row>
    <row r="45" spans="1:17" ht="15.75" customHeight="1">
      <c r="A45" s="274" t="s">
        <v>46</v>
      </c>
      <c r="B45" s="275" t="str">
        <f t="shared" si="1"/>
        <v>BarbadosNational</v>
      </c>
      <c r="C45" s="276" t="s">
        <v>1966</v>
      </c>
      <c r="D45" s="277">
        <v>0.23</v>
      </c>
      <c r="E45" s="277">
        <v>0.03</v>
      </c>
      <c r="F45" s="277">
        <v>0.06</v>
      </c>
      <c r="G45" s="277">
        <v>0.13</v>
      </c>
      <c r="H45" s="277">
        <v>0.36</v>
      </c>
      <c r="I45" s="280">
        <v>11.656000000000001</v>
      </c>
      <c r="J45" s="276">
        <v>27</v>
      </c>
      <c r="K45" s="276">
        <v>0.58499999999999996</v>
      </c>
      <c r="L45" s="276">
        <v>1.6E-2</v>
      </c>
      <c r="M45" s="278">
        <v>0.49</v>
      </c>
      <c r="N45" s="279">
        <v>0.77275000000000005</v>
      </c>
      <c r="O45" s="280">
        <v>5.8027309453849998E-2</v>
      </c>
      <c r="P45" s="279" t="s">
        <v>2204</v>
      </c>
      <c r="Q45" s="276" t="s">
        <v>2328</v>
      </c>
    </row>
    <row r="46" spans="1:17" ht="15.75" customHeight="1">
      <c r="A46" s="274" t="s">
        <v>104</v>
      </c>
      <c r="B46" s="275" t="str">
        <f t="shared" si="1"/>
        <v>EritreaNational</v>
      </c>
      <c r="C46" s="276" t="s">
        <v>2010</v>
      </c>
      <c r="D46" s="277">
        <v>0.25</v>
      </c>
      <c r="E46" s="277">
        <v>0.06</v>
      </c>
      <c r="F46" s="277">
        <v>0.12</v>
      </c>
      <c r="G46" s="277">
        <v>0.24</v>
      </c>
      <c r="H46" s="277">
        <v>0.26</v>
      </c>
      <c r="I46" s="280">
        <v>30.428999999999998</v>
      </c>
      <c r="J46" s="276">
        <v>501</v>
      </c>
      <c r="K46" s="276">
        <v>0.13800000000000001</v>
      </c>
      <c r="L46" s="276">
        <v>6.0000000000000001E-3</v>
      </c>
      <c r="M46" s="278">
        <v>0.62</v>
      </c>
      <c r="N46" s="279">
        <v>0.52183999999999997</v>
      </c>
      <c r="O46" s="280">
        <v>8.1717726649019995E-2</v>
      </c>
      <c r="P46" s="279" t="s">
        <v>2238</v>
      </c>
      <c r="Q46" s="276" t="s">
        <v>2327</v>
      </c>
    </row>
    <row r="47" spans="1:17" ht="15.75" customHeight="1">
      <c r="A47" s="274" t="s">
        <v>112</v>
      </c>
      <c r="B47" s="275" t="str">
        <f t="shared" si="1"/>
        <v>GabonNational</v>
      </c>
      <c r="C47" s="276" t="s">
        <v>2018</v>
      </c>
      <c r="D47" s="277">
        <v>0.25</v>
      </c>
      <c r="E47" s="277">
        <v>0.05</v>
      </c>
      <c r="F47" s="277">
        <v>0.1</v>
      </c>
      <c r="G47" s="277">
        <v>0.19</v>
      </c>
      <c r="H47" s="277">
        <v>0.3</v>
      </c>
      <c r="I47" s="280">
        <v>27.675999999999998</v>
      </c>
      <c r="J47" s="276">
        <v>291</v>
      </c>
      <c r="K47" s="276">
        <v>0.25800000000000001</v>
      </c>
      <c r="L47" s="276">
        <v>4.2000000000000003E-2</v>
      </c>
      <c r="M47" s="278">
        <v>0.59</v>
      </c>
      <c r="N47" s="279">
        <v>0.58614999999999995</v>
      </c>
      <c r="O47" s="280">
        <v>6.80152199185E-2</v>
      </c>
      <c r="P47" s="279" t="s">
        <v>2243</v>
      </c>
      <c r="Q47" s="276" t="s">
        <v>2324</v>
      </c>
    </row>
    <row r="48" spans="1:17" ht="15.75" customHeight="1">
      <c r="A48" s="274" t="s">
        <v>47</v>
      </c>
      <c r="B48" s="275" t="str">
        <f t="shared" si="1"/>
        <v>BelarusNational</v>
      </c>
      <c r="C48" s="276" t="s">
        <v>1967</v>
      </c>
      <c r="D48" s="277">
        <v>0.23</v>
      </c>
      <c r="E48" s="277">
        <v>0.03</v>
      </c>
      <c r="F48" s="277">
        <v>0.05</v>
      </c>
      <c r="G48" s="277">
        <v>0.1</v>
      </c>
      <c r="H48" s="277">
        <v>0.36</v>
      </c>
      <c r="I48" s="280">
        <v>11.568</v>
      </c>
      <c r="J48" s="276">
        <v>4</v>
      </c>
      <c r="K48" s="276">
        <v>0.60199999999999998</v>
      </c>
      <c r="L48" s="276">
        <v>4.0000000000000001E-3</v>
      </c>
      <c r="M48" s="278">
        <v>0.46</v>
      </c>
      <c r="N48" s="279">
        <v>0.79973000000000005</v>
      </c>
      <c r="O48" s="280">
        <v>4.4977281361530001E-2</v>
      </c>
      <c r="P48" s="279" t="s">
        <v>2205</v>
      </c>
      <c r="Q48" s="276" t="s">
        <v>2330</v>
      </c>
    </row>
    <row r="49" spans="1:17" ht="15.75" customHeight="1">
      <c r="A49" s="274" t="s">
        <v>114</v>
      </c>
      <c r="B49" s="275" t="str">
        <f t="shared" si="1"/>
        <v>GambiaNational</v>
      </c>
      <c r="C49" s="276" t="s">
        <v>2019</v>
      </c>
      <c r="D49" s="277">
        <v>0.24</v>
      </c>
      <c r="E49" s="277">
        <v>0.06</v>
      </c>
      <c r="F49" s="277">
        <v>0.12</v>
      </c>
      <c r="G49" s="277">
        <v>0.24</v>
      </c>
      <c r="H49" s="277">
        <v>0.23</v>
      </c>
      <c r="I49" s="280">
        <v>37.930999999999997</v>
      </c>
      <c r="J49" s="276">
        <v>706</v>
      </c>
      <c r="K49" s="276">
        <v>0.12300000000000001</v>
      </c>
      <c r="L49" s="276">
        <v>1.6E-2</v>
      </c>
      <c r="M49" s="278">
        <v>0.32</v>
      </c>
      <c r="N49" s="279">
        <v>0.48415000000000002</v>
      </c>
      <c r="O49" s="280">
        <v>7.6090394915580006E-2</v>
      </c>
      <c r="P49" s="279" t="s">
        <v>2244</v>
      </c>
      <c r="Q49" s="276" t="s">
        <v>2327</v>
      </c>
    </row>
    <row r="50" spans="1:17" ht="12.5">
      <c r="A50" s="274" t="s">
        <v>1900</v>
      </c>
      <c r="B50" s="275" t="str">
        <f t="shared" si="1"/>
        <v>Solomon IslandsNational</v>
      </c>
      <c r="C50" s="276" t="s">
        <v>2113</v>
      </c>
      <c r="D50" s="277">
        <v>0.25</v>
      </c>
      <c r="E50" s="277">
        <v>0.06</v>
      </c>
      <c r="F50" s="277">
        <v>0.11</v>
      </c>
      <c r="G50" s="277">
        <v>0.23</v>
      </c>
      <c r="H50" s="277">
        <v>0.28000000000000003</v>
      </c>
      <c r="I50" s="280">
        <v>27.289000000000001</v>
      </c>
      <c r="J50" s="276">
        <v>114</v>
      </c>
      <c r="K50" s="276">
        <v>0.27300000000000002</v>
      </c>
      <c r="L50" s="276" t="e">
        <v>#N/A</v>
      </c>
      <c r="M50" s="278" t="e">
        <v>#N/A</v>
      </c>
      <c r="N50" s="279">
        <v>0.55306</v>
      </c>
      <c r="O50" s="280">
        <v>0.1275962547425</v>
      </c>
      <c r="P50" s="275" t="s">
        <v>2211</v>
      </c>
      <c r="Q50" s="276" t="s">
        <v>2326</v>
      </c>
    </row>
    <row r="51" spans="1:17" ht="12.5">
      <c r="A51" s="274" t="s">
        <v>144</v>
      </c>
      <c r="B51" s="275" t="str">
        <f t="shared" si="1"/>
        <v>KiribatiNational</v>
      </c>
      <c r="C51" s="276" t="s">
        <v>2047</v>
      </c>
      <c r="D51" s="277">
        <v>0.25</v>
      </c>
      <c r="E51" s="277">
        <v>0.05</v>
      </c>
      <c r="F51" s="277">
        <v>0.1</v>
      </c>
      <c r="G51" s="277">
        <v>0.2</v>
      </c>
      <c r="H51" s="277">
        <v>0.28999999999999998</v>
      </c>
      <c r="I51" s="280">
        <v>27.113</v>
      </c>
      <c r="J51" s="276">
        <v>90</v>
      </c>
      <c r="K51" s="276">
        <v>0.24399999999999999</v>
      </c>
      <c r="L51" s="276" t="e">
        <v>#N/A</v>
      </c>
      <c r="M51" s="278" t="e">
        <v>#N/A</v>
      </c>
      <c r="N51" s="279">
        <v>0.59367000000000003</v>
      </c>
      <c r="O51" s="280">
        <v>6.3871156467439988E-2</v>
      </c>
      <c r="P51" s="279" t="s">
        <v>2263</v>
      </c>
      <c r="Q51" s="276" t="s">
        <v>2326</v>
      </c>
    </row>
    <row r="52" spans="1:17" ht="12.5">
      <c r="A52" s="274" t="s">
        <v>48</v>
      </c>
      <c r="B52" s="275" t="str">
        <f t="shared" si="1"/>
        <v>BelgiumNational</v>
      </c>
      <c r="C52" s="276" t="s">
        <v>1968</v>
      </c>
      <c r="D52" s="277">
        <v>0.22</v>
      </c>
      <c r="E52" s="277">
        <v>0.03</v>
      </c>
      <c r="F52" s="277">
        <v>0.05</v>
      </c>
      <c r="G52" s="277">
        <v>0.11</v>
      </c>
      <c r="H52" s="277">
        <v>0.39</v>
      </c>
      <c r="I52" s="280">
        <v>11.305999999999999</v>
      </c>
      <c r="J52" s="276">
        <v>7</v>
      </c>
      <c r="K52" s="276">
        <v>0.71</v>
      </c>
      <c r="L52" s="276" t="e">
        <v>#N/A</v>
      </c>
      <c r="M52" s="278" t="e">
        <v>#N/A</v>
      </c>
      <c r="N52" s="279">
        <v>0.79471000000000003</v>
      </c>
      <c r="O52" s="280">
        <v>2.5686398008889999E-2</v>
      </c>
      <c r="P52" s="279" t="s">
        <v>2198</v>
      </c>
      <c r="Q52" s="276" t="s">
        <v>2330</v>
      </c>
    </row>
    <row r="53" spans="1:17" ht="12.5">
      <c r="A53" s="274" t="s">
        <v>117</v>
      </c>
      <c r="B53" s="275" t="str">
        <f t="shared" si="1"/>
        <v>GhanaNational</v>
      </c>
      <c r="C53" s="276" t="s">
        <v>2022</v>
      </c>
      <c r="D53" s="277">
        <v>0.25</v>
      </c>
      <c r="E53" s="277">
        <v>0.06</v>
      </c>
      <c r="F53" s="277">
        <v>0.11</v>
      </c>
      <c r="G53" s="277">
        <v>0.21</v>
      </c>
      <c r="H53" s="277">
        <v>0.27</v>
      </c>
      <c r="I53" s="280">
        <v>29.491</v>
      </c>
      <c r="J53" s="276">
        <v>319</v>
      </c>
      <c r="K53" s="276">
        <v>0.28499999999999998</v>
      </c>
      <c r="L53" s="276">
        <v>1.7000000000000001E-2</v>
      </c>
      <c r="M53" s="278">
        <v>0.4</v>
      </c>
      <c r="N53" s="279">
        <v>0.55703000000000003</v>
      </c>
      <c r="O53" s="280">
        <v>8.4122362549800003E-2</v>
      </c>
      <c r="P53" s="279" t="s">
        <v>2245</v>
      </c>
      <c r="Q53" s="276" t="s">
        <v>2327</v>
      </c>
    </row>
    <row r="54" spans="1:17" ht="12.5">
      <c r="A54" s="274" t="s">
        <v>189</v>
      </c>
      <c r="B54" s="275" t="str">
        <f t="shared" si="1"/>
        <v>Papua New GuineaNational</v>
      </c>
      <c r="C54" s="276" t="s">
        <v>2087</v>
      </c>
      <c r="D54" s="277">
        <v>0.25</v>
      </c>
      <c r="E54" s="277">
        <v>0.05</v>
      </c>
      <c r="F54" s="277">
        <v>0.1</v>
      </c>
      <c r="G54" s="277">
        <v>0.21</v>
      </c>
      <c r="H54" s="277">
        <v>0.28999999999999998</v>
      </c>
      <c r="I54" s="280">
        <v>26.719000000000001</v>
      </c>
      <c r="J54" s="276">
        <v>215</v>
      </c>
      <c r="K54" s="276">
        <v>0.311</v>
      </c>
      <c r="L54" s="276">
        <v>9.0000000000000011E-3</v>
      </c>
      <c r="M54" s="278">
        <v>0.55000000000000004</v>
      </c>
      <c r="N54" s="279">
        <v>0.58447000000000005</v>
      </c>
      <c r="O54" s="280">
        <v>9.5886205956000004E-2</v>
      </c>
      <c r="P54" s="279" t="s">
        <v>2289</v>
      </c>
      <c r="Q54" s="276" t="s">
        <v>2326</v>
      </c>
    </row>
    <row r="55" spans="1:17" ht="12.5">
      <c r="A55" s="274" t="s">
        <v>119</v>
      </c>
      <c r="B55" s="275" t="str">
        <f t="shared" si="1"/>
        <v>GrenadaNational</v>
      </c>
      <c r="C55" s="276" t="s">
        <v>2024</v>
      </c>
      <c r="D55" s="277">
        <v>0.26</v>
      </c>
      <c r="E55" s="277">
        <v>0.04</v>
      </c>
      <c r="F55" s="277">
        <v>0.08</v>
      </c>
      <c r="G55" s="277">
        <v>0.16</v>
      </c>
      <c r="H55" s="277">
        <v>0.34</v>
      </c>
      <c r="I55" s="280">
        <v>17.585999999999999</v>
      </c>
      <c r="J55" s="276">
        <v>27</v>
      </c>
      <c r="K55" s="276">
        <v>0.624</v>
      </c>
      <c r="L55" s="276" t="e">
        <v>#N/A</v>
      </c>
      <c r="M55" s="278" t="e">
        <v>#N/A</v>
      </c>
      <c r="N55" s="279">
        <v>0.68957999999999997</v>
      </c>
      <c r="O55" s="280">
        <v>5.8064890059630003E-2</v>
      </c>
      <c r="P55" s="279" t="s">
        <v>2247</v>
      </c>
      <c r="Q55" s="276" t="s">
        <v>2327</v>
      </c>
    </row>
    <row r="56" spans="1:17" ht="12.5">
      <c r="A56" s="274" t="s">
        <v>124</v>
      </c>
      <c r="B56" s="275" t="str">
        <f t="shared" si="1"/>
        <v>GuineaNational</v>
      </c>
      <c r="C56" s="276" t="s">
        <v>2028</v>
      </c>
      <c r="D56" s="277">
        <v>0.24</v>
      </c>
      <c r="E56" s="277">
        <v>0.06</v>
      </c>
      <c r="F56" s="277">
        <v>0.11</v>
      </c>
      <c r="G56" s="277">
        <v>0.23</v>
      </c>
      <c r="H56" s="277">
        <v>0.26</v>
      </c>
      <c r="I56" s="280">
        <v>34.594999999999999</v>
      </c>
      <c r="J56" s="276">
        <v>679</v>
      </c>
      <c r="K56" s="276">
        <v>0.09</v>
      </c>
      <c r="L56" s="276">
        <v>1.4999999999999999E-2</v>
      </c>
      <c r="M56" s="278">
        <v>0.35</v>
      </c>
      <c r="N56" s="279">
        <v>0.51602999999999999</v>
      </c>
      <c r="O56" s="280">
        <v>6.084859456912E-2</v>
      </c>
      <c r="P56" s="279" t="s">
        <v>2249</v>
      </c>
      <c r="Q56" s="276" t="s">
        <v>2327</v>
      </c>
    </row>
    <row r="57" spans="1:17" ht="12.5">
      <c r="A57" s="274" t="s">
        <v>136</v>
      </c>
      <c r="B57" s="275" t="str">
        <f t="shared" si="1"/>
        <v>IsraelNational</v>
      </c>
      <c r="C57" s="276" t="s">
        <v>2040</v>
      </c>
      <c r="D57" s="277">
        <v>0.23</v>
      </c>
      <c r="E57" s="277">
        <v>0.04</v>
      </c>
      <c r="F57" s="277">
        <v>0.08</v>
      </c>
      <c r="G57" s="277">
        <v>0.16</v>
      </c>
      <c r="H57" s="277">
        <v>0.33</v>
      </c>
      <c r="I57" s="280">
        <v>19.181000000000001</v>
      </c>
      <c r="J57" s="276">
        <v>5</v>
      </c>
      <c r="K57" s="276">
        <v>0.56999999999999995</v>
      </c>
      <c r="L57" s="276" t="e">
        <v>#N/A</v>
      </c>
      <c r="M57" s="278" t="e">
        <v>#N/A</v>
      </c>
      <c r="N57" s="279">
        <v>0.67647999999999997</v>
      </c>
      <c r="O57" s="280">
        <v>2.9098280863229999E-2</v>
      </c>
      <c r="P57" s="279" t="s">
        <v>2257</v>
      </c>
      <c r="Q57" s="276" t="s">
        <v>2327</v>
      </c>
    </row>
    <row r="58" spans="1:17" ht="12.5">
      <c r="A58" s="274" t="s">
        <v>123</v>
      </c>
      <c r="B58" s="275" t="str">
        <f t="shared" si="1"/>
        <v>GuatemalaNational</v>
      </c>
      <c r="C58" s="276" t="s">
        <v>2027</v>
      </c>
      <c r="D58" s="277">
        <v>0.27</v>
      </c>
      <c r="E58" s="277">
        <v>0.05</v>
      </c>
      <c r="F58" s="277">
        <v>0.11</v>
      </c>
      <c r="G58" s="277">
        <v>0.22</v>
      </c>
      <c r="H58" s="277">
        <v>0.28999999999999998</v>
      </c>
      <c r="I58" s="280">
        <v>24.202000000000002</v>
      </c>
      <c r="J58" s="276">
        <v>88</v>
      </c>
      <c r="K58" s="276">
        <v>0.51600000000000001</v>
      </c>
      <c r="L58" s="276">
        <v>4.0000000000000001E-3</v>
      </c>
      <c r="M58" s="278">
        <v>0.39</v>
      </c>
      <c r="N58" s="279">
        <v>0.59453999999999996</v>
      </c>
      <c r="O58" s="280">
        <v>5.7656747708219998E-2</v>
      </c>
      <c r="P58" s="279" t="s">
        <v>2248</v>
      </c>
      <c r="Q58" s="276" t="s">
        <v>2326</v>
      </c>
    </row>
    <row r="59" spans="1:17" ht="12.5">
      <c r="A59" s="274" t="s">
        <v>101</v>
      </c>
      <c r="B59" s="275" t="str">
        <f t="shared" si="1"/>
        <v>EgyptNational</v>
      </c>
      <c r="C59" s="276" t="s">
        <v>2007</v>
      </c>
      <c r="D59" s="277">
        <v>0.25</v>
      </c>
      <c r="E59" s="277">
        <v>0.05</v>
      </c>
      <c r="F59" s="277">
        <v>0.09</v>
      </c>
      <c r="G59" s="277">
        <v>0.18</v>
      </c>
      <c r="H59" s="277">
        <v>0.31</v>
      </c>
      <c r="I59" s="280">
        <v>24.138000000000002</v>
      </c>
      <c r="J59" s="276">
        <v>33</v>
      </c>
      <c r="K59" s="276">
        <v>0.59499999999999997</v>
      </c>
      <c r="L59" s="276">
        <v>0.1</v>
      </c>
      <c r="M59" s="278">
        <v>0.24</v>
      </c>
      <c r="N59" s="279">
        <v>0.61512</v>
      </c>
      <c r="O59" s="280">
        <v>3.5256531509628999E-2</v>
      </c>
      <c r="P59" s="279" t="s">
        <v>2220</v>
      </c>
      <c r="Q59" s="276" t="s">
        <v>2324</v>
      </c>
    </row>
    <row r="60" spans="1:17" ht="12.5">
      <c r="A60" s="274" t="s">
        <v>167</v>
      </c>
      <c r="B60" s="275" t="str">
        <f t="shared" si="1"/>
        <v>Micronesia (Fed. States of)National</v>
      </c>
      <c r="C60" s="276" t="s">
        <v>2069</v>
      </c>
      <c r="D60" s="277">
        <v>0.25</v>
      </c>
      <c r="E60" s="277">
        <v>0.05</v>
      </c>
      <c r="F60" s="277">
        <v>0.11</v>
      </c>
      <c r="G60" s="277">
        <v>0.22</v>
      </c>
      <c r="H60" s="277">
        <v>0.31</v>
      </c>
      <c r="I60" s="280">
        <v>23.850999999999999</v>
      </c>
      <c r="J60" s="276">
        <v>100</v>
      </c>
      <c r="K60" s="276" t="e">
        <v>#N/A</v>
      </c>
      <c r="L60" s="276" t="e">
        <v>#N/A</v>
      </c>
      <c r="M60" s="278" t="e">
        <v>#N/A</v>
      </c>
      <c r="N60" s="279">
        <v>0.60782999999999998</v>
      </c>
      <c r="O60" s="280">
        <v>6.5892386291040009E-2</v>
      </c>
      <c r="P60" s="279" t="s">
        <v>2277</v>
      </c>
      <c r="Q60" s="276" t="s">
        <v>2326</v>
      </c>
    </row>
    <row r="61" spans="1:17" ht="12.5">
      <c r="A61" s="274" t="s">
        <v>141</v>
      </c>
      <c r="B61" s="275" t="str">
        <f t="shared" si="1"/>
        <v>JordanNational</v>
      </c>
      <c r="C61" s="276" t="s">
        <v>2044</v>
      </c>
      <c r="D61" s="277">
        <v>0.26</v>
      </c>
      <c r="E61" s="277">
        <v>0.05</v>
      </c>
      <c r="F61" s="277">
        <v>0.1</v>
      </c>
      <c r="G61" s="277">
        <v>0.21</v>
      </c>
      <c r="H61" s="277">
        <v>0.3</v>
      </c>
      <c r="I61" s="280">
        <v>24.768000000000001</v>
      </c>
      <c r="J61" s="276">
        <v>58</v>
      </c>
      <c r="K61" s="276">
        <v>0.46799999999999997</v>
      </c>
      <c r="L61" s="276" t="e">
        <v>#N/A</v>
      </c>
      <c r="M61" s="278" t="e">
        <v>#N/A</v>
      </c>
      <c r="N61" s="279">
        <v>0.59216999999999997</v>
      </c>
      <c r="O61" s="280">
        <v>2.3725096225690002E-2</v>
      </c>
      <c r="P61" s="279" t="s">
        <v>2260</v>
      </c>
      <c r="Q61" s="276" t="s">
        <v>2327</v>
      </c>
    </row>
    <row r="62" spans="1:17" ht="12.5">
      <c r="A62" s="274" t="s">
        <v>1917</v>
      </c>
      <c r="B62" s="275" t="str">
        <f t="shared" si="1"/>
        <v>TongaNational</v>
      </c>
      <c r="C62" s="276" t="s">
        <v>2131</v>
      </c>
      <c r="D62" s="277">
        <v>0.24</v>
      </c>
      <c r="E62" s="277">
        <v>0.06</v>
      </c>
      <c r="F62" s="277">
        <v>0.11</v>
      </c>
      <c r="G62" s="277">
        <v>0.23</v>
      </c>
      <c r="H62" s="277">
        <v>0.28999999999999998</v>
      </c>
      <c r="I62" s="280">
        <v>23.114999999999998</v>
      </c>
      <c r="J62" s="276">
        <v>124</v>
      </c>
      <c r="K62" s="276">
        <v>0.32500000000000001</v>
      </c>
      <c r="L62" s="276" t="e">
        <v>#N/A</v>
      </c>
      <c r="M62" s="278" t="e">
        <v>#N/A</v>
      </c>
      <c r="N62" s="279">
        <v>0.58275999999999994</v>
      </c>
      <c r="O62" s="280">
        <v>6.1018725626889994E-2</v>
      </c>
      <c r="P62" s="275" t="s">
        <v>2197</v>
      </c>
      <c r="Q62" s="276" t="s">
        <v>2324</v>
      </c>
    </row>
    <row r="63" spans="1:17" ht="12.5">
      <c r="A63" s="274" t="s">
        <v>127</v>
      </c>
      <c r="B63" s="275" t="str">
        <f t="shared" si="1"/>
        <v>HaitiNational</v>
      </c>
      <c r="C63" s="276" t="s">
        <v>2031</v>
      </c>
      <c r="D63" s="277">
        <v>0.27</v>
      </c>
      <c r="E63" s="277">
        <v>0.05</v>
      </c>
      <c r="F63" s="277">
        <v>0.1</v>
      </c>
      <c r="G63" s="277">
        <v>0.21</v>
      </c>
      <c r="H63" s="277">
        <v>0.3</v>
      </c>
      <c r="I63" s="280">
        <v>23.108000000000001</v>
      </c>
      <c r="J63" s="276">
        <v>359</v>
      </c>
      <c r="K63" s="276">
        <v>0.34200000000000003</v>
      </c>
      <c r="L63" s="276">
        <v>1.9E-2</v>
      </c>
      <c r="M63" s="278">
        <v>0.64</v>
      </c>
      <c r="N63" s="279">
        <v>0.61672000000000005</v>
      </c>
      <c r="O63" s="280">
        <v>5.9734889820830001E-2</v>
      </c>
      <c r="P63" s="279" t="s">
        <v>2251</v>
      </c>
      <c r="Q63" s="276" t="s">
        <v>2324</v>
      </c>
    </row>
    <row r="64" spans="1:17" ht="12.5">
      <c r="A64" s="274" t="s">
        <v>49</v>
      </c>
      <c r="B64" s="275" t="str">
        <f t="shared" si="1"/>
        <v>BelizeNational</v>
      </c>
      <c r="C64" s="276" t="s">
        <v>1969</v>
      </c>
      <c r="D64" s="277">
        <v>0.28000000000000003</v>
      </c>
      <c r="E64" s="277">
        <v>0.05</v>
      </c>
      <c r="F64" s="277">
        <v>0.1</v>
      </c>
      <c r="G64" s="277">
        <v>0.2</v>
      </c>
      <c r="H64" s="277">
        <v>0.31</v>
      </c>
      <c r="I64" s="280">
        <v>21.821000000000002</v>
      </c>
      <c r="J64" s="276">
        <v>28</v>
      </c>
      <c r="K64" s="276">
        <v>0.51500000000000001</v>
      </c>
      <c r="L64" s="276">
        <v>1.9E-2</v>
      </c>
      <c r="M64" s="278">
        <v>0.31</v>
      </c>
      <c r="N64" s="279">
        <v>0.63451999999999997</v>
      </c>
      <c r="O64" s="280">
        <v>5.6524135333669998E-2</v>
      </c>
      <c r="P64" s="279" t="s">
        <v>2206</v>
      </c>
      <c r="Q64" s="276" t="s">
        <v>2328</v>
      </c>
    </row>
    <row r="65" spans="1:17" ht="12.5">
      <c r="A65" s="274" t="s">
        <v>53</v>
      </c>
      <c r="B65" s="275" t="str">
        <f t="shared" si="1"/>
        <v>Bosnia and HerzegovinaNational</v>
      </c>
      <c r="C65" s="276" t="s">
        <v>1973</v>
      </c>
      <c r="D65" s="277">
        <v>0.23</v>
      </c>
      <c r="E65" s="277">
        <v>0.02</v>
      </c>
      <c r="F65" s="277">
        <v>0.05</v>
      </c>
      <c r="G65" s="277">
        <v>0.1</v>
      </c>
      <c r="H65" s="277">
        <v>0.4</v>
      </c>
      <c r="I65" s="280">
        <v>9.3059999999999992</v>
      </c>
      <c r="J65" s="276">
        <v>11</v>
      </c>
      <c r="K65" s="276">
        <v>0.21199999999999999</v>
      </c>
      <c r="L65" s="276" t="e">
        <v>#N/A</v>
      </c>
      <c r="M65" s="278" t="e">
        <v>#N/A</v>
      </c>
      <c r="N65" s="279">
        <v>0.82867999999999997</v>
      </c>
      <c r="O65" s="280">
        <v>4.4395140657829998E-2</v>
      </c>
      <c r="P65" s="279" t="s">
        <v>2201</v>
      </c>
      <c r="Q65" s="276" t="s">
        <v>2330</v>
      </c>
    </row>
    <row r="66" spans="1:17" ht="12.5">
      <c r="A66" s="274" t="s">
        <v>57</v>
      </c>
      <c r="B66" s="275" t="str">
        <f t="shared" ref="B66:B97" si="2">A66&amp;"National"</f>
        <v>BulgariaNational</v>
      </c>
      <c r="C66" s="276" t="s">
        <v>1977</v>
      </c>
      <c r="D66" s="277">
        <v>0.21</v>
      </c>
      <c r="E66" s="277">
        <v>0.02</v>
      </c>
      <c r="F66" s="277">
        <v>0.05</v>
      </c>
      <c r="G66" s="277">
        <v>0.09</v>
      </c>
      <c r="H66" s="277">
        <v>0.4</v>
      </c>
      <c r="I66" s="280">
        <v>9.1890000000000001</v>
      </c>
      <c r="J66" s="276">
        <v>11</v>
      </c>
      <c r="K66" s="276">
        <v>0.54</v>
      </c>
      <c r="L66" s="276">
        <v>0.1</v>
      </c>
      <c r="M66" s="278">
        <v>0.43</v>
      </c>
      <c r="N66" s="279">
        <v>0.82818000000000003</v>
      </c>
      <c r="O66" s="280">
        <v>4.3877179007840002E-2</v>
      </c>
      <c r="P66" s="279" t="s">
        <v>2213</v>
      </c>
      <c r="Q66" s="276" t="s">
        <v>2330</v>
      </c>
    </row>
    <row r="67" spans="1:17" ht="12.5">
      <c r="A67" s="274" t="s">
        <v>193</v>
      </c>
      <c r="B67" s="275" t="str">
        <f t="shared" si="2"/>
        <v>PhilippinesNational</v>
      </c>
      <c r="C67" s="276" t="s">
        <v>2090</v>
      </c>
      <c r="D67" s="277">
        <v>0.26</v>
      </c>
      <c r="E67" s="277">
        <v>0.05</v>
      </c>
      <c r="F67" s="277">
        <v>0.09</v>
      </c>
      <c r="G67" s="277">
        <v>0.19</v>
      </c>
      <c r="H67" s="277">
        <v>0.31</v>
      </c>
      <c r="I67" s="280">
        <v>22.494</v>
      </c>
      <c r="J67" s="276">
        <v>114</v>
      </c>
      <c r="K67" s="276">
        <v>0.41799999999999998</v>
      </c>
      <c r="L67" s="276">
        <v>1E-3</v>
      </c>
      <c r="M67" s="278">
        <v>0.36</v>
      </c>
      <c r="N67" s="279">
        <v>0.63010999999999995</v>
      </c>
      <c r="O67" s="280">
        <v>4.3259887173970002E-2</v>
      </c>
      <c r="P67" s="279" t="s">
        <v>2292</v>
      </c>
      <c r="Q67" s="276" t="s">
        <v>2324</v>
      </c>
    </row>
    <row r="68" spans="1:17" ht="12.5">
      <c r="A68" s="274" t="s">
        <v>61</v>
      </c>
      <c r="B68" s="275" t="str">
        <f t="shared" si="2"/>
        <v>Cabo VerdeNational</v>
      </c>
      <c r="C68" s="276" t="s">
        <v>1980</v>
      </c>
      <c r="D68" s="277">
        <v>0.27</v>
      </c>
      <c r="E68" s="277">
        <v>0.05</v>
      </c>
      <c r="F68" s="277">
        <v>0.1</v>
      </c>
      <c r="G68" s="277">
        <v>0.2</v>
      </c>
      <c r="H68" s="277">
        <v>0.32</v>
      </c>
      <c r="I68" s="280">
        <v>20.135999999999999</v>
      </c>
      <c r="J68" s="276">
        <v>42</v>
      </c>
      <c r="K68" s="276">
        <v>0.629</v>
      </c>
      <c r="L68" s="276">
        <v>6.0000000000000001E-3</v>
      </c>
      <c r="M68" s="278">
        <v>0.75</v>
      </c>
      <c r="N68" s="279">
        <v>0.64663000000000004</v>
      </c>
      <c r="O68" s="280">
        <v>7.0473573886840002E-2</v>
      </c>
      <c r="P68" s="279" t="s">
        <v>2215</v>
      </c>
      <c r="Q68" s="276" t="s">
        <v>2330</v>
      </c>
    </row>
    <row r="69" spans="1:17" ht="12.5">
      <c r="A69" s="274" t="s">
        <v>143</v>
      </c>
      <c r="B69" s="275" t="str">
        <f t="shared" si="2"/>
        <v>KenyaNational</v>
      </c>
      <c r="C69" s="276" t="s">
        <v>2046</v>
      </c>
      <c r="D69" s="277">
        <v>0.26</v>
      </c>
      <c r="E69" s="277">
        <v>0.06</v>
      </c>
      <c r="F69" s="277">
        <v>0.12</v>
      </c>
      <c r="G69" s="277">
        <v>0.23</v>
      </c>
      <c r="H69" s="277">
        <v>0.26</v>
      </c>
      <c r="I69" s="280">
        <v>30.062999999999999</v>
      </c>
      <c r="J69" s="276">
        <v>510</v>
      </c>
      <c r="K69" s="276">
        <v>0.621</v>
      </c>
      <c r="L69" s="276">
        <v>4.8000000000000001E-2</v>
      </c>
      <c r="M69" s="278">
        <v>0.75</v>
      </c>
      <c r="N69" s="279">
        <v>0.53644999999999998</v>
      </c>
      <c r="O69" s="280">
        <v>8.3192953327320004E-2</v>
      </c>
      <c r="P69" s="279" t="s">
        <v>2262</v>
      </c>
      <c r="Q69" s="276" t="s">
        <v>2327</v>
      </c>
    </row>
    <row r="70" spans="1:17" ht="12.5">
      <c r="A70" s="274" t="s">
        <v>145</v>
      </c>
      <c r="B70" s="275" t="str">
        <f t="shared" si="2"/>
        <v>KuwaitNational</v>
      </c>
      <c r="C70" s="276" t="s">
        <v>2048</v>
      </c>
      <c r="D70" s="277">
        <v>0.26</v>
      </c>
      <c r="E70" s="277">
        <v>0.03</v>
      </c>
      <c r="F70" s="277">
        <v>0.06</v>
      </c>
      <c r="G70" s="277">
        <v>0.12</v>
      </c>
      <c r="H70" s="277">
        <v>0.45</v>
      </c>
      <c r="I70" s="280">
        <v>15.095000000000001</v>
      </c>
      <c r="J70" s="276">
        <v>4</v>
      </c>
      <c r="K70" s="276">
        <v>0.47100000000000003</v>
      </c>
      <c r="L70" s="276">
        <v>0.1</v>
      </c>
      <c r="M70" s="278">
        <v>0.64</v>
      </c>
      <c r="N70" s="279">
        <v>0.75434000000000001</v>
      </c>
      <c r="O70" s="280">
        <v>3.6523570900550001E-2</v>
      </c>
      <c r="P70" s="279" t="s">
        <v>2264</v>
      </c>
      <c r="Q70" s="276" t="s">
        <v>2327</v>
      </c>
    </row>
    <row r="71" spans="1:17" ht="12.5">
      <c r="A71" s="274" t="s">
        <v>150</v>
      </c>
      <c r="B71" s="275" t="str">
        <f t="shared" si="2"/>
        <v>LesothoNational</v>
      </c>
      <c r="C71" s="276" t="s">
        <v>2053</v>
      </c>
      <c r="D71" s="277">
        <v>0.27</v>
      </c>
      <c r="E71" s="277">
        <v>0.05</v>
      </c>
      <c r="F71" s="277">
        <v>0.11</v>
      </c>
      <c r="G71" s="277">
        <v>0.21</v>
      </c>
      <c r="H71" s="277">
        <v>0.28000000000000003</v>
      </c>
      <c r="I71" s="280">
        <v>26.77</v>
      </c>
      <c r="J71" s="276">
        <v>487</v>
      </c>
      <c r="K71" s="276">
        <v>0.61299999999999999</v>
      </c>
      <c r="L71" s="276">
        <v>0.23800000000000002</v>
      </c>
      <c r="M71" s="278">
        <v>0.74</v>
      </c>
      <c r="N71" s="279">
        <v>0.58555999999999997</v>
      </c>
      <c r="O71" s="280">
        <v>8.3902027747130001E-2</v>
      </c>
      <c r="P71" s="279" t="s">
        <v>2268</v>
      </c>
      <c r="Q71" s="276" t="s">
        <v>2327</v>
      </c>
    </row>
    <row r="72" spans="1:17" ht="12.5">
      <c r="A72" s="274" t="s">
        <v>62</v>
      </c>
      <c r="B72" s="275" t="str">
        <f t="shared" si="2"/>
        <v>CambodiaNational</v>
      </c>
      <c r="C72" s="276" t="s">
        <v>1981</v>
      </c>
      <c r="D72" s="277">
        <v>0.27</v>
      </c>
      <c r="E72" s="277">
        <v>0.05</v>
      </c>
      <c r="F72" s="277">
        <v>0.09</v>
      </c>
      <c r="G72" s="277">
        <v>0.19</v>
      </c>
      <c r="H72" s="277">
        <v>0.3</v>
      </c>
      <c r="I72" s="280">
        <v>21.986999999999998</v>
      </c>
      <c r="J72" s="276">
        <v>161</v>
      </c>
      <c r="K72" s="276">
        <v>0.46</v>
      </c>
      <c r="L72" s="276">
        <v>5.0000000000000001E-3</v>
      </c>
      <c r="M72" s="278">
        <v>0.87</v>
      </c>
      <c r="N72" s="279">
        <v>0.63615999999999995</v>
      </c>
      <c r="O72" s="280">
        <v>4.0864057528240003E-2</v>
      </c>
      <c r="P72" s="279" t="s">
        <v>2193</v>
      </c>
      <c r="Q72" s="276" t="s">
        <v>2330</v>
      </c>
    </row>
    <row r="73" spans="1:17" ht="12.5">
      <c r="A73" s="274" t="s">
        <v>64</v>
      </c>
      <c r="B73" s="275" t="str">
        <f t="shared" si="2"/>
        <v>CanadaNational</v>
      </c>
      <c r="C73" s="276" t="s">
        <v>1983</v>
      </c>
      <c r="D73" s="277">
        <v>0.22</v>
      </c>
      <c r="E73" s="277">
        <v>0.03</v>
      </c>
      <c r="F73" s="277">
        <v>0.05</v>
      </c>
      <c r="G73" s="277">
        <v>0.11</v>
      </c>
      <c r="H73" s="277">
        <v>0.4</v>
      </c>
      <c r="I73" s="280">
        <v>10.45</v>
      </c>
      <c r="J73" s="276">
        <v>7</v>
      </c>
      <c r="K73" s="276">
        <v>0.70400000000000007</v>
      </c>
      <c r="L73" s="276" t="e">
        <v>#N/A</v>
      </c>
      <c r="M73" s="278" t="e">
        <v>#N/A</v>
      </c>
      <c r="N73" s="279">
        <v>0.80739000000000005</v>
      </c>
      <c r="O73" s="280">
        <v>3.3040152474930001E-2</v>
      </c>
      <c r="P73" s="279" t="s">
        <v>2217</v>
      </c>
      <c r="Q73" s="276" t="s">
        <v>2330</v>
      </c>
    </row>
    <row r="74" spans="1:17" ht="12.5">
      <c r="A74" s="274" t="s">
        <v>68</v>
      </c>
      <c r="B74" s="275" t="str">
        <f t="shared" si="2"/>
        <v>ChinaNational</v>
      </c>
      <c r="C74" s="276" t="s">
        <v>1987</v>
      </c>
      <c r="D74" s="277">
        <v>0.24</v>
      </c>
      <c r="E74" s="277">
        <v>0.03</v>
      </c>
      <c r="F74" s="277">
        <v>0.05</v>
      </c>
      <c r="G74" s="277">
        <v>0.11</v>
      </c>
      <c r="H74" s="277">
        <v>0.4</v>
      </c>
      <c r="I74" s="280">
        <v>11.207000000000001</v>
      </c>
      <c r="J74" s="276">
        <v>27</v>
      </c>
      <c r="K74" s="276">
        <v>0.82200000000000006</v>
      </c>
      <c r="L74" s="276" t="e">
        <v>#N/A</v>
      </c>
      <c r="M74" s="278" t="e">
        <v>#N/A</v>
      </c>
      <c r="N74" s="279">
        <v>0.79132000000000002</v>
      </c>
      <c r="O74" s="280">
        <v>4.2300568101259997E-2</v>
      </c>
      <c r="P74" s="279" t="s">
        <v>2212</v>
      </c>
      <c r="Q74" s="276" t="s">
        <v>2330</v>
      </c>
    </row>
    <row r="75" spans="1:17" ht="12.5">
      <c r="A75" s="274" t="s">
        <v>128</v>
      </c>
      <c r="B75" s="275" t="str">
        <f t="shared" si="2"/>
        <v>HondurasNational</v>
      </c>
      <c r="C75" s="276" t="s">
        <v>2032</v>
      </c>
      <c r="D75" s="277">
        <v>0.28000000000000003</v>
      </c>
      <c r="E75" s="277">
        <v>0.05</v>
      </c>
      <c r="F75" s="277">
        <v>0.1</v>
      </c>
      <c r="G75" s="277">
        <v>0.21</v>
      </c>
      <c r="H75" s="277">
        <v>0.31</v>
      </c>
      <c r="I75" s="280">
        <v>20.835999999999999</v>
      </c>
      <c r="J75" s="276">
        <v>129</v>
      </c>
      <c r="K75" s="276">
        <v>0.65</v>
      </c>
      <c r="L75" s="276">
        <v>3.0000000000000001E-3</v>
      </c>
      <c r="M75" s="278">
        <v>0.52</v>
      </c>
      <c r="N75" s="279">
        <v>0.63249999999999995</v>
      </c>
      <c r="O75" s="280">
        <v>5.2981110351259998E-2</v>
      </c>
      <c r="P75" s="279" t="s">
        <v>2230</v>
      </c>
      <c r="Q75" s="276" t="s">
        <v>2324</v>
      </c>
    </row>
    <row r="76" spans="1:17" ht="12.5">
      <c r="A76" s="274" t="s">
        <v>151</v>
      </c>
      <c r="B76" s="275" t="str">
        <f t="shared" si="2"/>
        <v>LiberiaNational</v>
      </c>
      <c r="C76" s="276" t="s">
        <v>2054</v>
      </c>
      <c r="D76" s="277">
        <v>0.24</v>
      </c>
      <c r="E76" s="277">
        <v>0.06</v>
      </c>
      <c r="F76" s="277">
        <v>0.11</v>
      </c>
      <c r="G76" s="277">
        <v>0.23</v>
      </c>
      <c r="H76" s="277">
        <v>0.26</v>
      </c>
      <c r="I76" s="280">
        <v>33.215000000000003</v>
      </c>
      <c r="J76" s="276">
        <v>725</v>
      </c>
      <c r="K76" s="276">
        <v>0.30599999999999999</v>
      </c>
      <c r="L76" s="276">
        <v>1.3999999999999999E-2</v>
      </c>
      <c r="M76" s="278">
        <v>0.28999999999999998</v>
      </c>
      <c r="N76" s="279">
        <v>0.52088999999999996</v>
      </c>
      <c r="O76" s="280">
        <v>7.4967193728580003E-2</v>
      </c>
      <c r="P76" s="279" t="s">
        <v>2269</v>
      </c>
      <c r="Q76" s="276" t="s">
        <v>2327</v>
      </c>
    </row>
    <row r="77" spans="1:17" ht="12.5">
      <c r="A77" s="274" t="s">
        <v>190</v>
      </c>
      <c r="B77" s="275" t="str">
        <f t="shared" si="2"/>
        <v>ParaguayNational</v>
      </c>
      <c r="C77" s="276" t="s">
        <v>2088</v>
      </c>
      <c r="D77" s="277">
        <v>0.26</v>
      </c>
      <c r="E77" s="277">
        <v>0.05</v>
      </c>
      <c r="F77" s="277">
        <v>0.09</v>
      </c>
      <c r="G77" s="277">
        <v>0.19</v>
      </c>
      <c r="H77" s="277">
        <v>0.33</v>
      </c>
      <c r="I77" s="280">
        <v>20.302</v>
      </c>
      <c r="J77" s="276">
        <v>132</v>
      </c>
      <c r="K77" s="276">
        <v>0.68400000000000005</v>
      </c>
      <c r="L77" s="276">
        <v>5.0000000000000001E-3</v>
      </c>
      <c r="M77" s="278">
        <v>0.39</v>
      </c>
      <c r="N77" s="279">
        <v>0.65559000000000001</v>
      </c>
      <c r="O77" s="280">
        <v>6.5134422125429997E-2</v>
      </c>
      <c r="P77" s="279" t="s">
        <v>2290</v>
      </c>
      <c r="Q77" s="276" t="s">
        <v>2326</v>
      </c>
    </row>
    <row r="78" spans="1:17" ht="12.5">
      <c r="A78" s="274" t="s">
        <v>1495</v>
      </c>
      <c r="B78" s="275" t="str">
        <f t="shared" si="2"/>
        <v>SyriaNational</v>
      </c>
      <c r="C78" s="276" t="s">
        <v>2125</v>
      </c>
      <c r="D78" s="277">
        <v>0.25</v>
      </c>
      <c r="E78" s="277">
        <v>0.06</v>
      </c>
      <c r="F78" s="277">
        <v>0.12</v>
      </c>
      <c r="G78" s="277">
        <v>0.25</v>
      </c>
      <c r="H78" s="277">
        <v>0.28999999999999998</v>
      </c>
      <c r="I78" s="280">
        <v>20.199000000000002</v>
      </c>
      <c r="J78" s="276">
        <v>68</v>
      </c>
      <c r="K78" s="276">
        <v>0.44799999999999995</v>
      </c>
      <c r="L78" s="276" t="e">
        <v>#N/A</v>
      </c>
      <c r="M78" s="278" t="e">
        <v>#N/A</v>
      </c>
      <c r="N78" s="279">
        <v>0.57577</v>
      </c>
      <c r="O78" s="280">
        <v>3.1086677743172995E-2</v>
      </c>
      <c r="P78" s="275" t="s">
        <v>2307</v>
      </c>
      <c r="Q78" s="276" t="s">
        <v>2326</v>
      </c>
    </row>
    <row r="79" spans="1:17" ht="12.5">
      <c r="A79" s="274" t="s">
        <v>69</v>
      </c>
      <c r="B79" s="275" t="str">
        <f t="shared" si="2"/>
        <v>China, Hong Kong SARNational</v>
      </c>
      <c r="C79" s="276" t="s">
        <v>1988</v>
      </c>
      <c r="D79" s="277">
        <v>0.26</v>
      </c>
      <c r="E79" s="277">
        <v>0.02</v>
      </c>
      <c r="F79" s="277">
        <v>0.04</v>
      </c>
      <c r="G79" s="277">
        <v>7.0000000000000007E-2</v>
      </c>
      <c r="H79" s="277">
        <v>0.38</v>
      </c>
      <c r="I79" s="280">
        <v>11.108000000000001</v>
      </c>
      <c r="J79" s="276" t="e">
        <v>#N/A</v>
      </c>
      <c r="K79" s="276">
        <v>0.72299999999999998</v>
      </c>
      <c r="L79" s="276" t="e">
        <v>#N/A</v>
      </c>
      <c r="M79" s="278" t="e">
        <v>#N/A</v>
      </c>
      <c r="N79" s="279">
        <v>0.85580000000000001</v>
      </c>
      <c r="O79" s="280" t="e">
        <v>#N/A</v>
      </c>
      <c r="P79" s="279" t="e">
        <v>#N/A</v>
      </c>
      <c r="Q79" s="276" t="s">
        <v>2328</v>
      </c>
    </row>
    <row r="80" spans="1:17" ht="12.5">
      <c r="A80" s="274" t="s">
        <v>70</v>
      </c>
      <c r="B80" s="275" t="str">
        <f t="shared" si="2"/>
        <v>China, Macao SARNational</v>
      </c>
      <c r="C80" s="276" t="s">
        <v>1989</v>
      </c>
      <c r="D80" s="277">
        <v>0.27</v>
      </c>
      <c r="E80" s="277">
        <v>0.02</v>
      </c>
      <c r="F80" s="277">
        <v>0.03</v>
      </c>
      <c r="G80" s="277">
        <v>7.0000000000000007E-2</v>
      </c>
      <c r="H80" s="277">
        <v>0.4</v>
      </c>
      <c r="I80" s="280">
        <v>12.148999999999999</v>
      </c>
      <c r="J80" s="276" t="e">
        <v>#N/A</v>
      </c>
      <c r="K80" s="276" t="e">
        <v>#N/A</v>
      </c>
      <c r="L80" s="276" t="e">
        <v>#N/A</v>
      </c>
      <c r="M80" s="278" t="e">
        <v>#N/A</v>
      </c>
      <c r="N80" s="279">
        <v>0.83799000000000001</v>
      </c>
      <c r="O80" s="280" t="e">
        <v>#N/A</v>
      </c>
      <c r="P80" s="279" t="e">
        <v>#N/A</v>
      </c>
      <c r="Q80" s="276" t="s">
        <v>13</v>
      </c>
    </row>
    <row r="81" spans="1:17" ht="12.5">
      <c r="A81" s="274" t="s">
        <v>71</v>
      </c>
      <c r="B81" s="275" t="str">
        <f t="shared" si="2"/>
        <v>China, Taiwan Province of ChinaNational</v>
      </c>
      <c r="C81" s="276" t="s">
        <v>1990</v>
      </c>
      <c r="D81" s="277">
        <v>0.25</v>
      </c>
      <c r="E81" s="277">
        <v>0.02</v>
      </c>
      <c r="F81" s="277">
        <v>0.05</v>
      </c>
      <c r="G81" s="277">
        <v>0.1</v>
      </c>
      <c r="H81" s="277">
        <v>0.41</v>
      </c>
      <c r="I81" s="280">
        <v>8.9640000000000004</v>
      </c>
      <c r="J81" s="276" t="e">
        <v>#N/A</v>
      </c>
      <c r="K81" s="276" t="e">
        <v>#N/A</v>
      </c>
      <c r="L81" s="276" t="e">
        <v>#N/A</v>
      </c>
      <c r="M81" s="278" t="e">
        <v>#N/A</v>
      </c>
      <c r="N81" s="279">
        <v>0.83862999999999999</v>
      </c>
      <c r="O81" s="280">
        <v>4.6201208174049997E-2</v>
      </c>
      <c r="P81" s="279" t="e">
        <v>#N/A</v>
      </c>
      <c r="Q81" s="276" t="s">
        <v>2328</v>
      </c>
    </row>
    <row r="82" spans="1:17" ht="12.5">
      <c r="A82" s="274" t="s">
        <v>77</v>
      </c>
      <c r="B82" s="275" t="str">
        <f t="shared" si="2"/>
        <v>CroatiaNational</v>
      </c>
      <c r="C82" s="276" t="s">
        <v>1996</v>
      </c>
      <c r="D82" s="277">
        <v>0.22</v>
      </c>
      <c r="E82" s="277">
        <v>0.03</v>
      </c>
      <c r="F82" s="277">
        <v>0.05</v>
      </c>
      <c r="G82" s="277">
        <v>0.1</v>
      </c>
      <c r="H82" s="277">
        <v>0.39</v>
      </c>
      <c r="I82" s="280">
        <v>8.8539999999999992</v>
      </c>
      <c r="J82" s="276">
        <v>8</v>
      </c>
      <c r="K82" s="276">
        <v>0.48</v>
      </c>
      <c r="L82" s="276" t="e">
        <v>#N/A</v>
      </c>
      <c r="M82" s="278" t="e">
        <v>#N/A</v>
      </c>
      <c r="N82" s="279">
        <v>0.82350000000000001</v>
      </c>
      <c r="O82" s="280">
        <v>4.3107923595739998E-2</v>
      </c>
      <c r="P82" s="279" t="s">
        <v>2227</v>
      </c>
      <c r="Q82" s="276" t="s">
        <v>2330</v>
      </c>
    </row>
    <row r="83" spans="1:17" ht="12.5">
      <c r="A83" s="274" t="s">
        <v>79</v>
      </c>
      <c r="B83" s="275" t="str">
        <f t="shared" si="2"/>
        <v>CubaNational</v>
      </c>
      <c r="C83" s="276" t="s">
        <v>1997</v>
      </c>
      <c r="D83" s="277">
        <v>0.23</v>
      </c>
      <c r="E83" s="277">
        <v>0.02</v>
      </c>
      <c r="F83" s="277">
        <v>0.05</v>
      </c>
      <c r="G83" s="277">
        <v>0.11</v>
      </c>
      <c r="H83" s="277">
        <v>0.4</v>
      </c>
      <c r="I83" s="280">
        <v>10.528</v>
      </c>
      <c r="J83" s="276">
        <v>39</v>
      </c>
      <c r="K83" s="276">
        <v>0.72</v>
      </c>
      <c r="L83" s="276">
        <v>4.0000000000000001E-3</v>
      </c>
      <c r="M83" s="278">
        <v>0.66</v>
      </c>
      <c r="N83" s="279">
        <v>0.80978000000000006</v>
      </c>
      <c r="O83" s="280">
        <v>5.3417327793120001E-2</v>
      </c>
      <c r="P83" s="279" t="s">
        <v>2199</v>
      </c>
      <c r="Q83" s="276" t="s">
        <v>2330</v>
      </c>
    </row>
    <row r="84" spans="1:17" ht="12.5">
      <c r="A84" s="274" t="s">
        <v>157</v>
      </c>
      <c r="B84" s="275" t="str">
        <f t="shared" si="2"/>
        <v>MalaysiaNational</v>
      </c>
      <c r="C84" s="276" t="s">
        <v>2060</v>
      </c>
      <c r="D84" s="277">
        <v>0.27</v>
      </c>
      <c r="E84" s="277">
        <v>0.04</v>
      </c>
      <c r="F84" s="277">
        <v>0.08</v>
      </c>
      <c r="G84" s="277">
        <v>0.16</v>
      </c>
      <c r="H84" s="277">
        <v>0.37</v>
      </c>
      <c r="I84" s="280">
        <v>16.818000000000001</v>
      </c>
      <c r="J84" s="276">
        <v>40</v>
      </c>
      <c r="K84" s="276">
        <v>0.39399999999999996</v>
      </c>
      <c r="L84" s="276">
        <v>4.0000000000000001E-3</v>
      </c>
      <c r="M84" s="278">
        <v>0.45</v>
      </c>
      <c r="N84" s="279">
        <v>0.71340999999999999</v>
      </c>
      <c r="O84" s="280">
        <v>4.3906299858100004E-2</v>
      </c>
      <c r="P84" s="279" t="s">
        <v>2264</v>
      </c>
      <c r="Q84" s="276" t="s">
        <v>2327</v>
      </c>
    </row>
    <row r="85" spans="1:17" ht="12.5">
      <c r="A85" s="274" t="s">
        <v>81</v>
      </c>
      <c r="B85" s="275" t="str">
        <f t="shared" si="2"/>
        <v>CyprusNational</v>
      </c>
      <c r="C85" s="276" t="s">
        <v>1999</v>
      </c>
      <c r="D85" s="277">
        <v>0.25</v>
      </c>
      <c r="E85" s="277">
        <v>0.03</v>
      </c>
      <c r="F85" s="277">
        <v>0.06</v>
      </c>
      <c r="G85" s="277">
        <v>0.12</v>
      </c>
      <c r="H85" s="277">
        <v>0.4</v>
      </c>
      <c r="I85" s="280">
        <v>10.331</v>
      </c>
      <c r="J85" s="276">
        <v>7</v>
      </c>
      <c r="K85" s="276" t="e">
        <v>#N/A</v>
      </c>
      <c r="L85" s="276">
        <v>1E-3</v>
      </c>
      <c r="M85" s="278">
        <v>0.65</v>
      </c>
      <c r="N85" s="279">
        <v>0.79739000000000004</v>
      </c>
      <c r="O85" s="280">
        <v>3.2038624668639999E-2</v>
      </c>
      <c r="P85" s="279" t="s">
        <v>2228</v>
      </c>
      <c r="Q85" s="276" t="s">
        <v>2330</v>
      </c>
    </row>
    <row r="86" spans="1:17" ht="12.5">
      <c r="A86" s="274" t="s">
        <v>163</v>
      </c>
      <c r="B86" s="275" t="str">
        <f t="shared" si="2"/>
        <v>MauritiusNational</v>
      </c>
      <c r="C86" s="276" t="s">
        <v>2066</v>
      </c>
      <c r="D86" s="277">
        <v>0.25</v>
      </c>
      <c r="E86" s="277">
        <v>0.03</v>
      </c>
      <c r="F86" s="277">
        <v>7.0000000000000007E-2</v>
      </c>
      <c r="G86" s="277">
        <v>0.14000000000000001</v>
      </c>
      <c r="H86" s="277">
        <v>0.38</v>
      </c>
      <c r="I86" s="280">
        <v>10.484999999999999</v>
      </c>
      <c r="J86" s="276">
        <v>53</v>
      </c>
      <c r="K86" s="276">
        <v>0.439</v>
      </c>
      <c r="L86" s="276" t="e">
        <v>#N/A</v>
      </c>
      <c r="M86" s="278" t="e">
        <v>#N/A</v>
      </c>
      <c r="N86" s="279">
        <v>0.78120000000000001</v>
      </c>
      <c r="O86" s="280">
        <v>4.2465711007249995E-2</v>
      </c>
      <c r="P86" s="279" t="s">
        <v>2275</v>
      </c>
      <c r="Q86" s="276" t="s">
        <v>2327</v>
      </c>
    </row>
    <row r="87" spans="1:17" ht="12.5">
      <c r="A87" s="274" t="s">
        <v>99</v>
      </c>
      <c r="B87" s="275" t="str">
        <f t="shared" si="2"/>
        <v>Dominican RepublicNational</v>
      </c>
      <c r="C87" s="276" t="s">
        <v>2005</v>
      </c>
      <c r="D87" s="277">
        <v>0.26</v>
      </c>
      <c r="E87" s="277">
        <v>0.05</v>
      </c>
      <c r="F87" s="277">
        <v>0.09</v>
      </c>
      <c r="G87" s="277">
        <v>0.19</v>
      </c>
      <c r="H87" s="277">
        <v>0.32</v>
      </c>
      <c r="I87" s="280">
        <v>19.178000000000001</v>
      </c>
      <c r="J87" s="276">
        <v>92</v>
      </c>
      <c r="K87" s="276">
        <v>0.69099999999999995</v>
      </c>
      <c r="L87" s="276">
        <v>9.0000000000000011E-3</v>
      </c>
      <c r="M87" s="278">
        <v>0.52</v>
      </c>
      <c r="N87" s="279">
        <v>0.65849999999999997</v>
      </c>
      <c r="O87" s="280">
        <v>5.8998931193190003E-2</v>
      </c>
      <c r="P87" s="279" t="s">
        <v>2233</v>
      </c>
      <c r="Q87" s="276" t="s">
        <v>2324</v>
      </c>
    </row>
    <row r="88" spans="1:17" ht="12.5">
      <c r="A88" s="274" t="s">
        <v>82</v>
      </c>
      <c r="B88" s="275" t="str">
        <f t="shared" si="2"/>
        <v>CzechiaNational</v>
      </c>
      <c r="C88" s="276" t="s">
        <v>2000</v>
      </c>
      <c r="D88" s="277">
        <v>0.22</v>
      </c>
      <c r="E88" s="277">
        <v>0.03</v>
      </c>
      <c r="F88" s="277">
        <v>0.05</v>
      </c>
      <c r="G88" s="277">
        <v>0.1</v>
      </c>
      <c r="H88" s="277">
        <v>0.4</v>
      </c>
      <c r="I88" s="280">
        <v>9.9450000000000003</v>
      </c>
      <c r="J88" s="276">
        <v>4</v>
      </c>
      <c r="K88" s="276">
        <v>0.71099999999999997</v>
      </c>
      <c r="L88" s="276">
        <v>0.1</v>
      </c>
      <c r="M88" s="278">
        <v>0.74</v>
      </c>
      <c r="N88" s="279">
        <v>0.8165</v>
      </c>
      <c r="O88" s="280">
        <v>4.2801800129339998E-2</v>
      </c>
      <c r="P88" s="279" t="s">
        <v>2229</v>
      </c>
      <c r="Q88" s="276" t="s">
        <v>2330</v>
      </c>
    </row>
    <row r="89" spans="1:17" ht="12.5">
      <c r="A89" s="274" t="s">
        <v>187</v>
      </c>
      <c r="B89" s="275" t="str">
        <f t="shared" si="2"/>
        <v>PanamaNational</v>
      </c>
      <c r="C89" s="276" t="s">
        <v>2086</v>
      </c>
      <c r="D89" s="277">
        <v>0.25</v>
      </c>
      <c r="E89" s="277">
        <v>0.04</v>
      </c>
      <c r="F89" s="277">
        <v>0.08</v>
      </c>
      <c r="G89" s="277">
        <v>0.17</v>
      </c>
      <c r="H89" s="277">
        <v>0.34</v>
      </c>
      <c r="I89" s="280">
        <v>18.619</v>
      </c>
      <c r="J89" s="276">
        <v>94</v>
      </c>
      <c r="K89" s="276">
        <v>0.56999999999999995</v>
      </c>
      <c r="L89" s="276">
        <v>0.01</v>
      </c>
      <c r="M89" s="278">
        <v>0.53</v>
      </c>
      <c r="N89" s="279">
        <v>0.68115000000000003</v>
      </c>
      <c r="O89" s="280">
        <v>5.3618646025829997E-2</v>
      </c>
      <c r="P89" s="279" t="s">
        <v>2288</v>
      </c>
      <c r="Q89" s="276" t="s">
        <v>2326</v>
      </c>
    </row>
    <row r="90" spans="1:17" ht="12.5">
      <c r="A90" s="274" t="s">
        <v>170</v>
      </c>
      <c r="B90" s="275" t="str">
        <f t="shared" si="2"/>
        <v>MoroccoNational</v>
      </c>
      <c r="C90" s="276" t="s">
        <v>2072</v>
      </c>
      <c r="D90" s="277">
        <v>0.26</v>
      </c>
      <c r="E90" s="277">
        <v>0.04</v>
      </c>
      <c r="F90" s="277">
        <v>0.08</v>
      </c>
      <c r="G90" s="277">
        <v>0.17</v>
      </c>
      <c r="H90" s="277">
        <v>0.33</v>
      </c>
      <c r="I90" s="280">
        <v>18.579999999999998</v>
      </c>
      <c r="J90" s="276">
        <v>121</v>
      </c>
      <c r="K90" s="276">
        <v>0.62</v>
      </c>
      <c r="L90" s="276">
        <v>0.1</v>
      </c>
      <c r="M90" s="278">
        <v>0.56999999999999995</v>
      </c>
      <c r="N90" s="279">
        <v>0.68167</v>
      </c>
      <c r="O90" s="280">
        <v>3.9173233478049997E-2</v>
      </c>
      <c r="P90" s="279" t="s">
        <v>2279</v>
      </c>
      <c r="Q90" s="276" t="s">
        <v>2327</v>
      </c>
    </row>
    <row r="91" spans="1:17" ht="12.5">
      <c r="A91" s="274" t="s">
        <v>83</v>
      </c>
      <c r="B91" s="275" t="str">
        <f t="shared" si="2"/>
        <v>Democratic People's Republic of KoreaNational</v>
      </c>
      <c r="C91" s="276" t="s">
        <v>2001</v>
      </c>
      <c r="D91" s="277">
        <v>0.25</v>
      </c>
      <c r="E91" s="277">
        <v>0.03</v>
      </c>
      <c r="F91" s="277">
        <v>7.0000000000000007E-2</v>
      </c>
      <c r="G91" s="277">
        <v>0.14000000000000001</v>
      </c>
      <c r="H91" s="277">
        <v>0.36</v>
      </c>
      <c r="I91" s="280">
        <v>13.715</v>
      </c>
      <c r="J91" s="276">
        <v>82</v>
      </c>
      <c r="K91" s="276">
        <v>0.70799999999999996</v>
      </c>
      <c r="L91" s="276" t="e">
        <v>#N/A</v>
      </c>
      <c r="M91" s="278" t="e">
        <v>#N/A</v>
      </c>
      <c r="N91" s="279">
        <v>0.75446999999999997</v>
      </c>
      <c r="O91" s="280">
        <v>4.5065564145749998E-2</v>
      </c>
      <c r="P91" s="279" t="s">
        <v>2230</v>
      </c>
      <c r="Q91" s="276" t="s">
        <v>2330</v>
      </c>
    </row>
    <row r="92" spans="1:17" ht="12.5">
      <c r="A92" s="274" t="s">
        <v>173</v>
      </c>
      <c r="B92" s="275" t="str">
        <f t="shared" si="2"/>
        <v>NamibiaNational</v>
      </c>
      <c r="C92" s="276" t="s">
        <v>2075</v>
      </c>
      <c r="D92" s="277">
        <v>0.27</v>
      </c>
      <c r="E92" s="277">
        <v>0.05</v>
      </c>
      <c r="F92" s="277">
        <v>0.1</v>
      </c>
      <c r="G92" s="277">
        <v>0.21</v>
      </c>
      <c r="H92" s="277">
        <v>0.27</v>
      </c>
      <c r="I92" s="280">
        <v>27.777999999999999</v>
      </c>
      <c r="J92" s="276">
        <v>265</v>
      </c>
      <c r="K92" s="276">
        <v>0.58899999999999997</v>
      </c>
      <c r="L92" s="276">
        <v>0.121</v>
      </c>
      <c r="M92" s="278">
        <v>0.84</v>
      </c>
      <c r="N92" s="279">
        <v>0.57582</v>
      </c>
      <c r="O92" s="280">
        <v>8.2860834201249997E-2</v>
      </c>
      <c r="P92" s="279" t="s">
        <v>2281</v>
      </c>
      <c r="Q92" s="276" t="s">
        <v>2327</v>
      </c>
    </row>
    <row r="93" spans="1:17" ht="12.5">
      <c r="A93" s="274" t="s">
        <v>97</v>
      </c>
      <c r="B93" s="275" t="str">
        <f t="shared" si="2"/>
        <v>DenmarkNational</v>
      </c>
      <c r="C93" s="276" t="s">
        <v>2003</v>
      </c>
      <c r="D93" s="277">
        <v>0.22</v>
      </c>
      <c r="E93" s="277">
        <v>0.03</v>
      </c>
      <c r="F93" s="277">
        <v>0.06</v>
      </c>
      <c r="G93" s="277">
        <v>0.12</v>
      </c>
      <c r="H93" s="277">
        <v>0.4</v>
      </c>
      <c r="I93" s="280">
        <v>10.824</v>
      </c>
      <c r="J93" s="276">
        <v>6</v>
      </c>
      <c r="K93" s="276">
        <v>0.66599999999999993</v>
      </c>
      <c r="L93" s="276">
        <v>1E-3</v>
      </c>
      <c r="M93" s="278">
        <v>0.86</v>
      </c>
      <c r="N93" s="279">
        <v>0.80137999999999998</v>
      </c>
      <c r="O93" s="280">
        <v>2.9157255375239999E-2</v>
      </c>
      <c r="P93" s="279" t="s">
        <v>2202</v>
      </c>
      <c r="Q93" s="276" t="s">
        <v>2330</v>
      </c>
    </row>
    <row r="94" spans="1:17" ht="12.5">
      <c r="A94" s="274" t="s">
        <v>180</v>
      </c>
      <c r="B94" s="275" t="str">
        <f t="shared" si="2"/>
        <v>NicaraguaNational</v>
      </c>
      <c r="C94" s="276" t="s">
        <v>2080</v>
      </c>
      <c r="D94" s="277">
        <v>0.28000000000000003</v>
      </c>
      <c r="E94" s="277">
        <v>0.05</v>
      </c>
      <c r="F94" s="277">
        <v>0.09</v>
      </c>
      <c r="G94" s="277">
        <v>0.19</v>
      </c>
      <c r="H94" s="277">
        <v>0.32</v>
      </c>
      <c r="I94" s="280">
        <v>18.300999999999998</v>
      </c>
      <c r="J94" s="276">
        <v>150</v>
      </c>
      <c r="K94" s="276">
        <v>0.77099999999999991</v>
      </c>
      <c r="L94" s="276">
        <v>2E-3</v>
      </c>
      <c r="M94" s="278">
        <v>0.48</v>
      </c>
      <c r="N94" s="279">
        <v>0.66308</v>
      </c>
      <c r="O94" s="280">
        <v>4.8825328095239998E-2</v>
      </c>
      <c r="P94" s="279" t="s">
        <v>2236</v>
      </c>
      <c r="Q94" s="276" t="s">
        <v>2324</v>
      </c>
    </row>
    <row r="95" spans="1:17" ht="12.5">
      <c r="A95" s="274" t="s">
        <v>179</v>
      </c>
      <c r="B95" s="275" t="str">
        <f t="shared" si="2"/>
        <v>New ZealandNational</v>
      </c>
      <c r="C95" s="276" t="s">
        <v>2079</v>
      </c>
      <c r="D95" s="277">
        <v>0.23</v>
      </c>
      <c r="E95" s="277">
        <v>0.03</v>
      </c>
      <c r="F95" s="277">
        <v>0.06</v>
      </c>
      <c r="G95" s="277">
        <v>0.13</v>
      </c>
      <c r="H95" s="277">
        <v>0.37</v>
      </c>
      <c r="I95" s="280">
        <v>12.968</v>
      </c>
      <c r="J95" s="276">
        <v>11</v>
      </c>
      <c r="K95" s="276">
        <v>0.67599999999999993</v>
      </c>
      <c r="L95" s="276">
        <v>1E-3</v>
      </c>
      <c r="M95" s="278">
        <v>0.78</v>
      </c>
      <c r="N95" s="279">
        <v>0.76536000000000004</v>
      </c>
      <c r="O95" s="280">
        <v>3.7235185701609996E-2</v>
      </c>
      <c r="P95" s="279" t="s">
        <v>2246</v>
      </c>
      <c r="Q95" s="276" t="s">
        <v>2327</v>
      </c>
    </row>
    <row r="96" spans="1:17" ht="12.5">
      <c r="A96" s="274" t="s">
        <v>1932</v>
      </c>
      <c r="B96" s="275" t="str">
        <f t="shared" si="2"/>
        <v>Venezuela (Bolivarian Republic of)National</v>
      </c>
      <c r="C96" s="276" t="s">
        <v>2146</v>
      </c>
      <c r="D96" s="277">
        <v>0.26</v>
      </c>
      <c r="E96" s="277">
        <v>0.04</v>
      </c>
      <c r="F96" s="277">
        <v>0.09</v>
      </c>
      <c r="G96" s="277">
        <v>0.18</v>
      </c>
      <c r="H96" s="277">
        <v>0.33</v>
      </c>
      <c r="I96" s="280">
        <v>18.152999999999999</v>
      </c>
      <c r="J96" s="276">
        <v>95</v>
      </c>
      <c r="K96" s="276">
        <v>0.68200000000000005</v>
      </c>
      <c r="L96" s="276" t="e">
        <v>#N/A</v>
      </c>
      <c r="M96" s="278" t="e">
        <v>#N/A</v>
      </c>
      <c r="N96" s="279">
        <v>0.67789999999999995</v>
      </c>
      <c r="O96" s="280">
        <v>5.7879182385110001E-2</v>
      </c>
      <c r="P96" s="275" t="s">
        <v>2318</v>
      </c>
      <c r="Q96" s="276" t="s">
        <v>2326</v>
      </c>
    </row>
    <row r="97" spans="1:17" ht="12.5">
      <c r="A97" s="274" t="s">
        <v>152</v>
      </c>
      <c r="B97" s="275" t="str">
        <f t="shared" si="2"/>
        <v>LibyaNational</v>
      </c>
      <c r="C97" s="276" t="s">
        <v>2055</v>
      </c>
      <c r="D97" s="277">
        <v>0.28000000000000003</v>
      </c>
      <c r="E97" s="277">
        <v>0.04</v>
      </c>
      <c r="F97" s="277">
        <v>0.08</v>
      </c>
      <c r="G97" s="277">
        <v>0.17</v>
      </c>
      <c r="H97" s="277">
        <v>0.34</v>
      </c>
      <c r="I97" s="280">
        <v>18.044</v>
      </c>
      <c r="J97" s="276">
        <v>9</v>
      </c>
      <c r="K97" s="276">
        <v>0.34</v>
      </c>
      <c r="L97" s="276" t="e">
        <v>#N/A</v>
      </c>
      <c r="M97" s="278" t="e">
        <v>#N/A</v>
      </c>
      <c r="N97" s="279">
        <v>0.67398000000000002</v>
      </c>
      <c r="O97" s="280">
        <v>3.1979484135398001E-2</v>
      </c>
      <c r="P97" s="279" t="s">
        <v>2270</v>
      </c>
      <c r="Q97" s="276" t="s">
        <v>2326</v>
      </c>
    </row>
    <row r="98" spans="1:17" ht="12.5">
      <c r="A98" s="274" t="s">
        <v>102</v>
      </c>
      <c r="B98" s="275" t="str">
        <f t="shared" ref="B98:B129" si="3">A98&amp;"National"</f>
        <v>El SalvadorNational</v>
      </c>
      <c r="C98" s="276" t="s">
        <v>2008</v>
      </c>
      <c r="D98" s="277">
        <v>0.28000000000000003</v>
      </c>
      <c r="E98" s="277">
        <v>0.04</v>
      </c>
      <c r="F98" s="277">
        <v>0.09</v>
      </c>
      <c r="G98" s="277">
        <v>0.18</v>
      </c>
      <c r="H98" s="277">
        <v>0.3</v>
      </c>
      <c r="I98" s="280">
        <v>17.983000000000001</v>
      </c>
      <c r="J98" s="276">
        <v>54</v>
      </c>
      <c r="K98" s="276">
        <v>0.67500000000000004</v>
      </c>
      <c r="L98" s="276">
        <v>6.0000000000000001E-3</v>
      </c>
      <c r="M98" s="278">
        <v>0.48</v>
      </c>
      <c r="N98" s="279">
        <v>0.67745999999999995</v>
      </c>
      <c r="O98" s="280">
        <v>6.870178456869E-2</v>
      </c>
      <c r="P98" s="279" t="s">
        <v>2236</v>
      </c>
      <c r="Q98" s="276" t="s">
        <v>2324</v>
      </c>
    </row>
    <row r="99" spans="1:17" ht="12.5">
      <c r="A99" s="274" t="s">
        <v>132</v>
      </c>
      <c r="B99" s="275" t="str">
        <f t="shared" si="3"/>
        <v>IndonesiaNational</v>
      </c>
      <c r="C99" s="276" t="s">
        <v>2036</v>
      </c>
      <c r="D99" s="277">
        <v>0.27</v>
      </c>
      <c r="E99" s="277">
        <v>0.04</v>
      </c>
      <c r="F99" s="277">
        <v>0.08</v>
      </c>
      <c r="G99" s="277">
        <v>0.17</v>
      </c>
      <c r="H99" s="277">
        <v>0.34</v>
      </c>
      <c r="I99" s="280">
        <v>17.942</v>
      </c>
      <c r="J99" s="276">
        <v>126</v>
      </c>
      <c r="K99" s="276">
        <v>0.59099999999999997</v>
      </c>
      <c r="L99" s="276">
        <v>4.0000000000000001E-3</v>
      </c>
      <c r="M99" s="278">
        <v>0.14000000000000001</v>
      </c>
      <c r="N99" s="279">
        <v>0.68056000000000005</v>
      </c>
      <c r="O99" s="280">
        <v>4.3293824966130004E-2</v>
      </c>
      <c r="P99" s="279" t="s">
        <v>2254</v>
      </c>
      <c r="Q99" s="276" t="s">
        <v>2326</v>
      </c>
    </row>
    <row r="100" spans="1:17" ht="12.5">
      <c r="A100" s="274" t="s">
        <v>45</v>
      </c>
      <c r="B100" s="275" t="str">
        <f t="shared" si="3"/>
        <v>BangladeshNational</v>
      </c>
      <c r="C100" s="276" t="s">
        <v>1965</v>
      </c>
      <c r="D100" s="277">
        <v>0.28000000000000003</v>
      </c>
      <c r="E100" s="277">
        <v>0.05</v>
      </c>
      <c r="F100" s="277">
        <v>0.09</v>
      </c>
      <c r="G100" s="277">
        <v>0.19</v>
      </c>
      <c r="H100" s="277">
        <v>0.33</v>
      </c>
      <c r="I100" s="280">
        <v>17.940999999999999</v>
      </c>
      <c r="J100" s="276">
        <v>176</v>
      </c>
      <c r="K100" s="276">
        <v>0.57399999999999995</v>
      </c>
      <c r="L100" s="276">
        <v>0.1</v>
      </c>
      <c r="M100" s="278">
        <v>0.19</v>
      </c>
      <c r="N100" s="279">
        <v>0.66852</v>
      </c>
      <c r="O100" s="280">
        <v>3.7809013650959997E-2</v>
      </c>
      <c r="P100" s="279" t="s">
        <v>2203</v>
      </c>
      <c r="Q100" s="276" t="s">
        <v>2326</v>
      </c>
    </row>
    <row r="101" spans="1:17" ht="12.5">
      <c r="A101" s="274" t="s">
        <v>181</v>
      </c>
      <c r="B101" s="275" t="str">
        <f t="shared" si="3"/>
        <v>NigerNational</v>
      </c>
      <c r="C101" s="276" t="s">
        <v>2081</v>
      </c>
      <c r="D101" s="277">
        <v>0.21</v>
      </c>
      <c r="E101" s="277">
        <v>7.0000000000000007E-2</v>
      </c>
      <c r="F101" s="277">
        <v>0.12</v>
      </c>
      <c r="G101" s="277">
        <v>0.24</v>
      </c>
      <c r="H101" s="277">
        <v>0.21</v>
      </c>
      <c r="I101" s="280">
        <v>47.247</v>
      </c>
      <c r="J101" s="276">
        <v>553</v>
      </c>
      <c r="K101" s="276">
        <v>0.19</v>
      </c>
      <c r="L101" s="276">
        <v>3.0000000000000001E-3</v>
      </c>
      <c r="M101" s="278">
        <v>0.52</v>
      </c>
      <c r="N101" s="279">
        <v>0.43184</v>
      </c>
      <c r="O101" s="280">
        <v>4.626108354564E-2</v>
      </c>
      <c r="P101" s="279" t="s">
        <v>2283</v>
      </c>
      <c r="Q101" s="276" t="s">
        <v>2327</v>
      </c>
    </row>
    <row r="102" spans="1:17" ht="12.5">
      <c r="A102" s="274" t="s">
        <v>1908</v>
      </c>
      <c r="B102" s="275" t="str">
        <f t="shared" si="3"/>
        <v>SurinameNational</v>
      </c>
      <c r="C102" s="276" t="s">
        <v>2121</v>
      </c>
      <c r="D102" s="277">
        <v>0.26</v>
      </c>
      <c r="E102" s="277">
        <v>0.04</v>
      </c>
      <c r="F102" s="277">
        <v>0.08</v>
      </c>
      <c r="G102" s="277">
        <v>0.17</v>
      </c>
      <c r="H102" s="277">
        <v>0.34</v>
      </c>
      <c r="I102" s="280">
        <v>17.518999999999998</v>
      </c>
      <c r="J102" s="276">
        <v>155</v>
      </c>
      <c r="K102" s="276">
        <v>0.52</v>
      </c>
      <c r="L102" s="276">
        <v>1.3000000000000001E-2</v>
      </c>
      <c r="M102" s="278">
        <v>0.51</v>
      </c>
      <c r="N102" s="279">
        <v>0.68954000000000004</v>
      </c>
      <c r="O102" s="280">
        <v>5.6854772970299998E-2</v>
      </c>
      <c r="P102" s="275" t="s">
        <v>2305</v>
      </c>
      <c r="Q102" s="276" t="s">
        <v>2324</v>
      </c>
    </row>
    <row r="103" spans="1:17" ht="12.5">
      <c r="A103" s="274" t="s">
        <v>172</v>
      </c>
      <c r="B103" s="275" t="str">
        <f t="shared" si="3"/>
        <v>MyanmarNational</v>
      </c>
      <c r="C103" s="276" t="s">
        <v>2074</v>
      </c>
      <c r="D103" s="277">
        <v>0.27</v>
      </c>
      <c r="E103" s="277">
        <v>0.05</v>
      </c>
      <c r="F103" s="277">
        <v>0.09</v>
      </c>
      <c r="G103" s="277">
        <v>0.19</v>
      </c>
      <c r="H103" s="277">
        <v>0.33</v>
      </c>
      <c r="I103" s="280">
        <v>17.298999999999999</v>
      </c>
      <c r="J103" s="276">
        <v>178</v>
      </c>
      <c r="K103" s="276">
        <v>0.53</v>
      </c>
      <c r="L103" s="276">
        <v>6.9999999999999993E-3</v>
      </c>
      <c r="M103" s="278">
        <v>0.66</v>
      </c>
      <c r="N103" s="279">
        <v>0.68508999999999998</v>
      </c>
      <c r="O103" s="280">
        <v>5.0504568694520011E-2</v>
      </c>
      <c r="P103" s="279" t="s">
        <v>2249</v>
      </c>
      <c r="Q103" s="276" t="s">
        <v>2326</v>
      </c>
    </row>
    <row r="104" spans="1:17" ht="12.5">
      <c r="A104" s="274" t="s">
        <v>51</v>
      </c>
      <c r="B104" s="275" t="str">
        <f t="shared" si="3"/>
        <v>BhutanNational</v>
      </c>
      <c r="C104" s="276" t="s">
        <v>1971</v>
      </c>
      <c r="D104" s="277">
        <v>0.27</v>
      </c>
      <c r="E104" s="277">
        <v>0.04</v>
      </c>
      <c r="F104" s="277">
        <v>0.09</v>
      </c>
      <c r="G104" s="277">
        <v>0.18</v>
      </c>
      <c r="H104" s="277">
        <v>0.37</v>
      </c>
      <c r="I104" s="280">
        <v>17.27</v>
      </c>
      <c r="J104" s="276">
        <v>148</v>
      </c>
      <c r="K104" s="276">
        <v>0.623</v>
      </c>
      <c r="L104" s="276" t="e">
        <v>#N/A</v>
      </c>
      <c r="M104" s="278" t="e">
        <v>#N/A</v>
      </c>
      <c r="N104" s="279">
        <v>0.68927000000000005</v>
      </c>
      <c r="O104" s="280">
        <v>3.9671309092700002E-2</v>
      </c>
      <c r="P104" s="279" t="s">
        <v>2208</v>
      </c>
      <c r="Q104" s="276" t="s">
        <v>2326</v>
      </c>
    </row>
    <row r="105" spans="1:17" ht="12.5">
      <c r="A105" s="274" t="s">
        <v>165</v>
      </c>
      <c r="B105" s="275" t="str">
        <f t="shared" si="3"/>
        <v>MexicoNational</v>
      </c>
      <c r="C105" s="276" t="s">
        <v>2068</v>
      </c>
      <c r="D105" s="277">
        <v>0.27</v>
      </c>
      <c r="E105" s="277">
        <v>0.04</v>
      </c>
      <c r="F105" s="277">
        <v>0.09</v>
      </c>
      <c r="G105" s="277">
        <v>0.17</v>
      </c>
      <c r="H105" s="277">
        <v>0.34</v>
      </c>
      <c r="I105" s="280">
        <v>17.155000000000001</v>
      </c>
      <c r="J105" s="276">
        <v>38</v>
      </c>
      <c r="K105" s="276">
        <v>0.67799999999999994</v>
      </c>
      <c r="L105" s="276">
        <v>3.0000000000000001E-3</v>
      </c>
      <c r="M105" s="278">
        <v>0.62</v>
      </c>
      <c r="N105" s="279">
        <v>0.68879000000000001</v>
      </c>
      <c r="O105" s="280">
        <v>5.880408555365E-2</v>
      </c>
      <c r="P105" s="279" t="s">
        <v>2276</v>
      </c>
      <c r="Q105" s="276" t="s">
        <v>2326</v>
      </c>
    </row>
    <row r="106" spans="1:17" ht="12.5">
      <c r="A106" s="274" t="s">
        <v>105</v>
      </c>
      <c r="B106" s="275" t="str">
        <f t="shared" si="3"/>
        <v>EstoniaNational</v>
      </c>
      <c r="C106" s="276" t="s">
        <v>2011</v>
      </c>
      <c r="D106" s="277">
        <v>0.21</v>
      </c>
      <c r="E106" s="277">
        <v>0.03</v>
      </c>
      <c r="F106" s="277">
        <v>0.05</v>
      </c>
      <c r="G106" s="277">
        <v>0.1</v>
      </c>
      <c r="H106" s="277">
        <v>0.37</v>
      </c>
      <c r="I106" s="280">
        <v>10.516999999999999</v>
      </c>
      <c r="J106" s="276">
        <v>9</v>
      </c>
      <c r="K106" s="276">
        <v>0.60899999999999999</v>
      </c>
      <c r="L106" s="276">
        <v>6.9999999999999993E-3</v>
      </c>
      <c r="M106" s="278">
        <v>0.72</v>
      </c>
      <c r="N106" s="279">
        <v>0.80403999999999998</v>
      </c>
      <c r="O106" s="280">
        <v>4.2498455399990004E-2</v>
      </c>
      <c r="P106" s="279" t="s">
        <v>2239</v>
      </c>
      <c r="Q106" s="276" t="s">
        <v>2330</v>
      </c>
    </row>
    <row r="107" spans="1:17" ht="12.5">
      <c r="A107" s="274" t="s">
        <v>186</v>
      </c>
      <c r="B107" s="275" t="str">
        <f t="shared" si="3"/>
        <v>PakistanNational</v>
      </c>
      <c r="C107" s="276" t="s">
        <v>2085</v>
      </c>
      <c r="D107" s="277">
        <v>0.25</v>
      </c>
      <c r="E107" s="277">
        <v>0.05</v>
      </c>
      <c r="F107" s="277">
        <v>0.1</v>
      </c>
      <c r="G107" s="277">
        <v>0.2</v>
      </c>
      <c r="H107" s="277">
        <v>0.31</v>
      </c>
      <c r="I107" s="280">
        <v>26.591999999999999</v>
      </c>
      <c r="J107" s="276">
        <v>178</v>
      </c>
      <c r="K107" s="276">
        <v>0.32899999999999996</v>
      </c>
      <c r="L107" s="276">
        <v>1E-3</v>
      </c>
      <c r="M107" s="278">
        <v>0.08</v>
      </c>
      <c r="N107" s="279">
        <v>0.59831999999999996</v>
      </c>
      <c r="O107" s="280">
        <v>3.7640520464099998E-2</v>
      </c>
      <c r="P107" s="279" t="s">
        <v>2287</v>
      </c>
      <c r="Q107" s="276" t="s">
        <v>2327</v>
      </c>
    </row>
    <row r="108" spans="1:17" ht="12.5">
      <c r="A108" s="274" t="s">
        <v>192</v>
      </c>
      <c r="B108" s="275" t="str">
        <f t="shared" si="3"/>
        <v>PeruNational</v>
      </c>
      <c r="C108" s="276" t="s">
        <v>2089</v>
      </c>
      <c r="D108" s="277">
        <v>0.26</v>
      </c>
      <c r="E108" s="277">
        <v>0.04</v>
      </c>
      <c r="F108" s="277">
        <v>0.08</v>
      </c>
      <c r="G108" s="277">
        <v>0.17</v>
      </c>
      <c r="H108" s="277">
        <v>0.34</v>
      </c>
      <c r="I108" s="280">
        <v>18.253</v>
      </c>
      <c r="J108" s="276">
        <v>68</v>
      </c>
      <c r="K108" s="276">
        <v>0.56399999999999995</v>
      </c>
      <c r="L108" s="276">
        <v>3.0000000000000001E-3</v>
      </c>
      <c r="M108" s="278">
        <v>0.67</v>
      </c>
      <c r="N108" s="279">
        <v>0.68076999999999999</v>
      </c>
      <c r="O108" s="280">
        <v>3.6992591787459998E-2</v>
      </c>
      <c r="P108" s="279" t="s">
        <v>2291</v>
      </c>
      <c r="Q108" s="276" t="s">
        <v>2327</v>
      </c>
    </row>
    <row r="109" spans="1:17" ht="12.5">
      <c r="A109" s="274" t="s">
        <v>106</v>
      </c>
      <c r="B109" s="275" t="str">
        <f t="shared" si="3"/>
        <v>EthiopiaNational</v>
      </c>
      <c r="C109" s="276" t="s">
        <v>2012</v>
      </c>
      <c r="D109" s="277">
        <v>0.25</v>
      </c>
      <c r="E109" s="277">
        <v>0.06</v>
      </c>
      <c r="F109" s="277">
        <v>0.12</v>
      </c>
      <c r="G109" s="277">
        <v>0.24</v>
      </c>
      <c r="H109" s="277">
        <v>0.26</v>
      </c>
      <c r="I109" s="280">
        <v>30.216999999999999</v>
      </c>
      <c r="J109" s="276">
        <v>353</v>
      </c>
      <c r="K109" s="276">
        <v>0.4</v>
      </c>
      <c r="L109" s="276">
        <v>9.0000000000000011E-3</v>
      </c>
      <c r="M109" s="278">
        <v>0.71</v>
      </c>
      <c r="N109" s="279">
        <v>0.53488999999999998</v>
      </c>
      <c r="O109" s="280">
        <v>7.3999000013300009E-2</v>
      </c>
      <c r="P109" s="279" t="s">
        <v>2231</v>
      </c>
      <c r="Q109" s="276" t="s">
        <v>2328</v>
      </c>
    </row>
    <row r="110" spans="1:17" ht="12.5">
      <c r="A110" s="274" t="s">
        <v>107</v>
      </c>
      <c r="B110" s="275" t="str">
        <f t="shared" si="3"/>
        <v>FijiNational</v>
      </c>
      <c r="C110" s="276" t="s">
        <v>2013</v>
      </c>
      <c r="D110" s="277">
        <v>0.25</v>
      </c>
      <c r="E110" s="277">
        <v>0.05</v>
      </c>
      <c r="F110" s="277">
        <v>0.09</v>
      </c>
      <c r="G110" s="277">
        <v>0.18</v>
      </c>
      <c r="H110" s="277">
        <v>0.34</v>
      </c>
      <c r="I110" s="280">
        <v>18.396999999999998</v>
      </c>
      <c r="J110" s="276">
        <v>30</v>
      </c>
      <c r="K110" s="276">
        <v>0.45</v>
      </c>
      <c r="L110" s="276" t="e">
        <v>#N/A</v>
      </c>
      <c r="M110" s="278" t="e">
        <v>#N/A</v>
      </c>
      <c r="N110" s="279">
        <v>0.66690000000000005</v>
      </c>
      <c r="O110" s="280">
        <v>7.3986706530010007E-2</v>
      </c>
      <c r="P110" s="279" t="s">
        <v>2240</v>
      </c>
      <c r="Q110" s="276" t="s">
        <v>2328</v>
      </c>
    </row>
    <row r="111" spans="1:17" ht="12.5">
      <c r="A111" s="274" t="s">
        <v>185</v>
      </c>
      <c r="B111" s="275" t="str">
        <f t="shared" si="3"/>
        <v>OmanNational</v>
      </c>
      <c r="C111" s="276" t="s">
        <v>2084</v>
      </c>
      <c r="D111" s="277">
        <v>0.19</v>
      </c>
      <c r="E111" s="277">
        <v>0.03</v>
      </c>
      <c r="F111" s="277">
        <v>0.05</v>
      </c>
      <c r="G111" s="277">
        <v>0.11</v>
      </c>
      <c r="H111" s="277">
        <v>0.54</v>
      </c>
      <c r="I111" s="280">
        <v>16.231000000000002</v>
      </c>
      <c r="J111" s="276">
        <v>17</v>
      </c>
      <c r="K111" s="276">
        <v>0.255</v>
      </c>
      <c r="L111" s="276" t="e">
        <v>#N/A</v>
      </c>
      <c r="M111" s="278" t="e">
        <v>#N/A</v>
      </c>
      <c r="N111" s="279">
        <v>0.75831000000000004</v>
      </c>
      <c r="O111" s="280">
        <v>3.4383229652919997E-2</v>
      </c>
      <c r="P111" s="279" t="s">
        <v>2286</v>
      </c>
      <c r="Q111" s="276" t="s">
        <v>2326</v>
      </c>
    </row>
    <row r="112" spans="1:17" ht="12.5">
      <c r="A112" s="274" t="s">
        <v>108</v>
      </c>
      <c r="B112" s="275" t="str">
        <f t="shared" si="3"/>
        <v>FinlandNational</v>
      </c>
      <c r="C112" s="276" t="s">
        <v>2014</v>
      </c>
      <c r="D112" s="277">
        <v>0.2</v>
      </c>
      <c r="E112" s="277">
        <v>0.03</v>
      </c>
      <c r="F112" s="277">
        <v>0.05</v>
      </c>
      <c r="G112" s="277">
        <v>0.11</v>
      </c>
      <c r="H112" s="277">
        <v>0.39</v>
      </c>
      <c r="I112" s="280">
        <v>10.813000000000001</v>
      </c>
      <c r="J112" s="276">
        <v>3</v>
      </c>
      <c r="K112" s="276">
        <v>0.78099999999999992</v>
      </c>
      <c r="L112" s="276" t="e">
        <v>#N/A</v>
      </c>
      <c r="M112" s="278" t="e">
        <v>#N/A</v>
      </c>
      <c r="N112" s="279">
        <v>0.80320999999999998</v>
      </c>
      <c r="O112" s="280">
        <v>2.6494211072169999E-2</v>
      </c>
      <c r="P112" s="279" t="s">
        <v>2241</v>
      </c>
      <c r="Q112" s="276" t="s">
        <v>2328</v>
      </c>
    </row>
    <row r="113" spans="1:17" ht="12.5">
      <c r="A113" s="274" t="s">
        <v>139</v>
      </c>
      <c r="B113" s="275" t="str">
        <f t="shared" si="3"/>
        <v>JamaicaNational</v>
      </c>
      <c r="C113" s="276" t="s">
        <v>2042</v>
      </c>
      <c r="D113" s="277">
        <v>0.26</v>
      </c>
      <c r="E113" s="277">
        <v>0.04</v>
      </c>
      <c r="F113" s="277">
        <v>0.08</v>
      </c>
      <c r="G113" s="277">
        <v>0.16</v>
      </c>
      <c r="H113" s="277">
        <v>0.36</v>
      </c>
      <c r="I113" s="280">
        <v>15.975</v>
      </c>
      <c r="J113" s="276">
        <v>89</v>
      </c>
      <c r="K113" s="276">
        <v>0.68500000000000005</v>
      </c>
      <c r="L113" s="276">
        <v>1.8000000000000002E-2</v>
      </c>
      <c r="M113" s="278">
        <v>0.34</v>
      </c>
      <c r="N113" s="279">
        <v>0.72636999999999996</v>
      </c>
      <c r="O113" s="280">
        <v>6.168779676872E-2</v>
      </c>
      <c r="P113" s="279" t="s">
        <v>2258</v>
      </c>
      <c r="Q113" s="276" t="s">
        <v>2324</v>
      </c>
    </row>
    <row r="114" spans="1:17" ht="12.5">
      <c r="A114" s="274" t="s">
        <v>109</v>
      </c>
      <c r="B114" s="275" t="str">
        <f t="shared" si="3"/>
        <v>FranceNational</v>
      </c>
      <c r="C114" s="276" t="s">
        <v>2015</v>
      </c>
      <c r="D114" s="277">
        <v>0.21</v>
      </c>
      <c r="E114" s="277">
        <v>0.03</v>
      </c>
      <c r="F114" s="277">
        <v>0.06</v>
      </c>
      <c r="G114" s="277">
        <v>0.12</v>
      </c>
      <c r="H114" s="277">
        <v>0.38</v>
      </c>
      <c r="I114" s="280">
        <v>11.568</v>
      </c>
      <c r="J114" s="276">
        <v>8</v>
      </c>
      <c r="K114" s="276">
        <v>0.73499999999999999</v>
      </c>
      <c r="L114" s="276">
        <v>5.0000000000000001E-3</v>
      </c>
      <c r="M114" s="278">
        <v>0.81</v>
      </c>
      <c r="N114" s="279">
        <v>0.78503000000000001</v>
      </c>
      <c r="O114" s="280">
        <v>2.7654591269419999E-2</v>
      </c>
      <c r="P114" s="279" t="s">
        <v>2242</v>
      </c>
      <c r="Q114" s="276" t="s">
        <v>2330</v>
      </c>
    </row>
    <row r="115" spans="1:17" ht="12.5">
      <c r="A115" s="274" t="s">
        <v>35</v>
      </c>
      <c r="B115" s="275" t="str">
        <f t="shared" si="3"/>
        <v>Antigua and BarbudaNational</v>
      </c>
      <c r="C115" s="276" t="s">
        <v>1956</v>
      </c>
      <c r="D115" s="277">
        <v>0.27</v>
      </c>
      <c r="E115" s="277">
        <v>0.04</v>
      </c>
      <c r="F115" s="277">
        <v>0.08</v>
      </c>
      <c r="G115" s="277">
        <v>0.16</v>
      </c>
      <c r="H115" s="277">
        <v>0.34</v>
      </c>
      <c r="I115" s="280">
        <v>15.819000000000001</v>
      </c>
      <c r="J115" s="276" t="e">
        <v>#N/A</v>
      </c>
      <c r="K115" s="276">
        <v>0.61399999999999999</v>
      </c>
      <c r="L115" s="276" t="e">
        <v>#N/A</v>
      </c>
      <c r="M115" s="278" t="e">
        <v>#N/A</v>
      </c>
      <c r="N115" s="279">
        <v>0.71858</v>
      </c>
      <c r="O115" s="280">
        <v>5.9255470604669999E-2</v>
      </c>
      <c r="P115" s="279" t="s">
        <v>2195</v>
      </c>
      <c r="Q115" s="276" t="s">
        <v>2326</v>
      </c>
    </row>
    <row r="116" spans="1:17" ht="12.5">
      <c r="A116" s="274" t="s">
        <v>149</v>
      </c>
      <c r="B116" s="275" t="str">
        <f t="shared" si="3"/>
        <v>LebanonNational</v>
      </c>
      <c r="C116" s="276" t="s">
        <v>2052</v>
      </c>
      <c r="D116" s="277">
        <v>0.28000000000000003</v>
      </c>
      <c r="E116" s="277">
        <v>0.04</v>
      </c>
      <c r="F116" s="277">
        <v>0.08</v>
      </c>
      <c r="G116" s="277">
        <v>0.16</v>
      </c>
      <c r="H116" s="277">
        <v>0.37</v>
      </c>
      <c r="I116" s="280">
        <v>15.457000000000001</v>
      </c>
      <c r="J116" s="276">
        <v>15</v>
      </c>
      <c r="K116" s="276">
        <v>0.47899999999999998</v>
      </c>
      <c r="L116" s="276">
        <v>0.1</v>
      </c>
      <c r="M116" s="278">
        <v>0.61</v>
      </c>
      <c r="N116" s="279">
        <v>0.73018000000000005</v>
      </c>
      <c r="O116" s="280">
        <v>2.8348132227981E-2</v>
      </c>
      <c r="P116" s="279" t="s">
        <v>2234</v>
      </c>
      <c r="Q116" s="276" t="s">
        <v>2326</v>
      </c>
    </row>
    <row r="117" spans="1:17" ht="12.5">
      <c r="A117" s="274" t="s">
        <v>110</v>
      </c>
      <c r="B117" s="275" t="str">
        <f t="shared" si="3"/>
        <v>French GuianaNational</v>
      </c>
      <c r="C117" s="276" t="s">
        <v>2016</v>
      </c>
      <c r="D117" s="277">
        <v>0.25</v>
      </c>
      <c r="E117" s="277">
        <v>0.05</v>
      </c>
      <c r="F117" s="277">
        <v>0.1</v>
      </c>
      <c r="G117" s="277">
        <v>0.2</v>
      </c>
      <c r="H117" s="277">
        <v>0.31</v>
      </c>
      <c r="I117" s="280">
        <v>23.018000000000001</v>
      </c>
      <c r="J117" s="276" t="e">
        <v>#N/A</v>
      </c>
      <c r="K117" s="276" t="e">
        <v>#N/A</v>
      </c>
      <c r="L117" s="276" t="e">
        <v>#N/A</v>
      </c>
      <c r="M117" s="278" t="e">
        <v>#N/A</v>
      </c>
      <c r="N117" s="279">
        <v>0.61928000000000005</v>
      </c>
      <c r="O117" s="280" t="e">
        <v>#N/A</v>
      </c>
      <c r="P117" s="279" t="e">
        <v>#N/A</v>
      </c>
      <c r="Q117" s="276" t="s">
        <v>13</v>
      </c>
    </row>
    <row r="118" spans="1:17" ht="12.5">
      <c r="A118" s="274" t="s">
        <v>111</v>
      </c>
      <c r="B118" s="275" t="str">
        <f t="shared" si="3"/>
        <v>French PolynesiaNational</v>
      </c>
      <c r="C118" s="276" t="s">
        <v>2017</v>
      </c>
      <c r="D118" s="277">
        <v>0.26</v>
      </c>
      <c r="E118" s="277">
        <v>0.04</v>
      </c>
      <c r="F118" s="277">
        <v>0.08</v>
      </c>
      <c r="G118" s="277">
        <v>0.16</v>
      </c>
      <c r="H118" s="277">
        <v>0.37</v>
      </c>
      <c r="I118" s="280">
        <v>14.768000000000001</v>
      </c>
      <c r="J118" s="276" t="e">
        <v>#N/A</v>
      </c>
      <c r="K118" s="276" t="e">
        <v>#N/A</v>
      </c>
      <c r="L118" s="276" t="e">
        <v>#N/A</v>
      </c>
      <c r="M118" s="278" t="e">
        <v>#N/A</v>
      </c>
      <c r="N118" s="279">
        <v>0.72660000000000002</v>
      </c>
      <c r="O118" s="280" t="e">
        <v>#N/A</v>
      </c>
      <c r="P118" s="279" t="e">
        <v>#N/A</v>
      </c>
      <c r="Q118" s="276" t="s">
        <v>13</v>
      </c>
    </row>
    <row r="119" spans="1:17" ht="12.5">
      <c r="A119" s="274" t="s">
        <v>1877</v>
      </c>
      <c r="B119" s="275" t="str">
        <f t="shared" si="3"/>
        <v>PolandNational</v>
      </c>
      <c r="C119" s="276" t="s">
        <v>2091</v>
      </c>
      <c r="D119" s="277">
        <v>0.23</v>
      </c>
      <c r="E119" s="277">
        <v>0.03</v>
      </c>
      <c r="F119" s="277">
        <v>0.05</v>
      </c>
      <c r="G119" s="277">
        <v>0.1</v>
      </c>
      <c r="H119" s="277">
        <v>0.39</v>
      </c>
      <c r="I119" s="280">
        <v>8.7850000000000001</v>
      </c>
      <c r="J119" s="276">
        <v>3</v>
      </c>
      <c r="K119" s="276">
        <v>0.51500000000000001</v>
      </c>
      <c r="L119" s="276" t="e">
        <v>#N/A</v>
      </c>
      <c r="M119" s="278" t="e">
        <v>#N/A</v>
      </c>
      <c r="N119" s="279">
        <v>0.82352000000000003</v>
      </c>
      <c r="O119" s="280">
        <v>4.4897874181379999E-2</v>
      </c>
      <c r="P119" s="279" t="s">
        <v>2246</v>
      </c>
      <c r="Q119" s="276" t="s">
        <v>2327</v>
      </c>
    </row>
    <row r="120" spans="1:17" ht="12.5">
      <c r="A120" s="274" t="s">
        <v>56</v>
      </c>
      <c r="B120" s="275" t="str">
        <f t="shared" si="3"/>
        <v>Brunei DarussalamNational</v>
      </c>
      <c r="C120" s="276" t="s">
        <v>1976</v>
      </c>
      <c r="D120" s="277">
        <v>0.28000000000000003</v>
      </c>
      <c r="E120" s="277">
        <v>0.04</v>
      </c>
      <c r="F120" s="277">
        <v>7.0000000000000007E-2</v>
      </c>
      <c r="G120" s="277">
        <v>0.15</v>
      </c>
      <c r="H120" s="277">
        <v>0.38</v>
      </c>
      <c r="I120" s="280">
        <v>14.965999999999999</v>
      </c>
      <c r="J120" s="276">
        <v>23</v>
      </c>
      <c r="K120" s="276" t="e">
        <v>#N/A</v>
      </c>
      <c r="L120" s="276" t="e">
        <v>#N/A</v>
      </c>
      <c r="M120" s="278" t="e">
        <v>#N/A</v>
      </c>
      <c r="N120" s="279">
        <v>0.73041</v>
      </c>
      <c r="O120" s="280">
        <v>4.3912709336520001E-2</v>
      </c>
      <c r="P120" s="279" t="s">
        <v>2212</v>
      </c>
      <c r="Q120" s="276" t="s">
        <v>2326</v>
      </c>
    </row>
    <row r="121" spans="1:17" ht="12.5">
      <c r="A121" s="274" t="s">
        <v>115</v>
      </c>
      <c r="B121" s="275" t="str">
        <f t="shared" si="3"/>
        <v>GeorgiaNational</v>
      </c>
      <c r="C121" s="276" t="s">
        <v>2020</v>
      </c>
      <c r="D121" s="277">
        <v>0.23</v>
      </c>
      <c r="E121" s="277">
        <v>0.03</v>
      </c>
      <c r="F121" s="277">
        <v>0.05</v>
      </c>
      <c r="G121" s="277">
        <v>0.12</v>
      </c>
      <c r="H121" s="277">
        <v>0.36</v>
      </c>
      <c r="I121" s="280">
        <v>12.563000000000001</v>
      </c>
      <c r="J121" s="276">
        <v>36</v>
      </c>
      <c r="K121" s="276">
        <v>0.40600000000000003</v>
      </c>
      <c r="L121" s="276">
        <v>4.0000000000000001E-3</v>
      </c>
      <c r="M121" s="278">
        <v>0.39</v>
      </c>
      <c r="N121" s="279">
        <v>0.77183000000000002</v>
      </c>
      <c r="O121" s="280">
        <v>0.10140983507741999</v>
      </c>
      <c r="P121" s="279" t="s">
        <v>2197</v>
      </c>
      <c r="Q121" s="276" t="s">
        <v>2330</v>
      </c>
    </row>
    <row r="122" spans="1:17" ht="12.5">
      <c r="A122" s="274" t="s">
        <v>116</v>
      </c>
      <c r="B122" s="275" t="str">
        <f t="shared" si="3"/>
        <v>GermanyNational</v>
      </c>
      <c r="C122" s="276" t="s">
        <v>2021</v>
      </c>
      <c r="D122" s="277">
        <v>0.2</v>
      </c>
      <c r="E122" s="277">
        <v>0.02</v>
      </c>
      <c r="F122" s="277">
        <v>0.04</v>
      </c>
      <c r="G122" s="277">
        <v>0.09</v>
      </c>
      <c r="H122" s="277">
        <v>0.41</v>
      </c>
      <c r="I122" s="280">
        <v>8.9469999999999992</v>
      </c>
      <c r="J122" s="276">
        <v>6</v>
      </c>
      <c r="K122" s="276">
        <v>0.61699999999999999</v>
      </c>
      <c r="L122" s="276">
        <v>2E-3</v>
      </c>
      <c r="M122" s="278">
        <v>0.74</v>
      </c>
      <c r="N122" s="279">
        <v>0.84150999999999998</v>
      </c>
      <c r="O122" s="280">
        <v>3.111026867184E-2</v>
      </c>
      <c r="P122" s="279" t="s">
        <v>2199</v>
      </c>
      <c r="Q122" s="276" t="s">
        <v>2330</v>
      </c>
    </row>
    <row r="123" spans="1:17" ht="12.5">
      <c r="A123" s="274" t="s">
        <v>1880</v>
      </c>
      <c r="B123" s="275" t="str">
        <f t="shared" si="3"/>
        <v>QatarNational</v>
      </c>
      <c r="C123" s="276" t="s">
        <v>2094</v>
      </c>
      <c r="D123" s="277">
        <v>0.16</v>
      </c>
      <c r="E123" s="277">
        <v>0.02</v>
      </c>
      <c r="F123" s="277">
        <v>0.04</v>
      </c>
      <c r="G123" s="277">
        <v>0.08</v>
      </c>
      <c r="H123" s="277">
        <v>0.66</v>
      </c>
      <c r="I123" s="280">
        <v>9.69</v>
      </c>
      <c r="J123" s="276">
        <v>13</v>
      </c>
      <c r="K123" s="276">
        <v>0.41200000000000003</v>
      </c>
      <c r="L123" s="276">
        <v>1E-3</v>
      </c>
      <c r="M123" s="278">
        <v>0.54</v>
      </c>
      <c r="N123" s="279">
        <v>0.83880999999999994</v>
      </c>
      <c r="O123" s="280">
        <v>3.8537463439729996E-2</v>
      </c>
      <c r="P123" s="279" t="s">
        <v>2195</v>
      </c>
      <c r="Q123" s="276" t="s">
        <v>2327</v>
      </c>
    </row>
    <row r="124" spans="1:17" ht="12.5">
      <c r="A124" s="274" t="s">
        <v>133</v>
      </c>
      <c r="B124" s="275" t="str">
        <f t="shared" si="3"/>
        <v>Iran (Islamic Republic of)National</v>
      </c>
      <c r="C124" s="276" t="s">
        <v>2037</v>
      </c>
      <c r="D124" s="277">
        <v>0.28999999999999998</v>
      </c>
      <c r="E124" s="277">
        <v>0.04</v>
      </c>
      <c r="F124" s="277">
        <v>7.0000000000000007E-2</v>
      </c>
      <c r="G124" s="277">
        <v>0.14000000000000001</v>
      </c>
      <c r="H124" s="277">
        <v>0.36</v>
      </c>
      <c r="I124" s="280">
        <v>14.611000000000001</v>
      </c>
      <c r="J124" s="276">
        <v>25</v>
      </c>
      <c r="K124" s="276">
        <v>0.64900000000000002</v>
      </c>
      <c r="L124" s="276">
        <v>1E-3</v>
      </c>
      <c r="M124" s="278">
        <v>0.19</v>
      </c>
      <c r="N124" s="279">
        <v>0.72560000000000002</v>
      </c>
      <c r="O124" s="280">
        <v>4.1398626769469003E-2</v>
      </c>
      <c r="P124" s="279" t="s">
        <v>2255</v>
      </c>
      <c r="Q124" s="276" t="s">
        <v>2326</v>
      </c>
    </row>
    <row r="125" spans="1:17" ht="12.5">
      <c r="A125" s="274" t="s">
        <v>118</v>
      </c>
      <c r="B125" s="275" t="str">
        <f t="shared" si="3"/>
        <v>GreeceNational</v>
      </c>
      <c r="C125" s="276" t="s">
        <v>2023</v>
      </c>
      <c r="D125" s="277">
        <v>0.22</v>
      </c>
      <c r="E125" s="277">
        <v>0.03</v>
      </c>
      <c r="F125" s="277">
        <v>0.05</v>
      </c>
      <c r="G125" s="277">
        <v>0.1</v>
      </c>
      <c r="H125" s="277">
        <v>0.41</v>
      </c>
      <c r="I125" s="280">
        <v>7.6429999999999998</v>
      </c>
      <c r="J125" s="276">
        <v>3</v>
      </c>
      <c r="K125" s="276">
        <v>0.501</v>
      </c>
      <c r="L125" s="276">
        <v>2E-3</v>
      </c>
      <c r="M125" s="278">
        <v>0.67</v>
      </c>
      <c r="N125" s="279">
        <v>0.83091999999999999</v>
      </c>
      <c r="O125" s="280">
        <v>2.9788188920839998E-2</v>
      </c>
      <c r="P125" s="279" t="s">
        <v>2246</v>
      </c>
      <c r="Q125" s="276" t="s">
        <v>2330</v>
      </c>
    </row>
    <row r="126" spans="1:17" ht="12.5">
      <c r="A126" s="274" t="s">
        <v>1905</v>
      </c>
      <c r="B126" s="275" t="str">
        <f t="shared" si="3"/>
        <v>Sri LankaNational</v>
      </c>
      <c r="C126" s="276" t="s">
        <v>2118</v>
      </c>
      <c r="D126" s="277">
        <v>0.25</v>
      </c>
      <c r="E126" s="277">
        <v>0.04</v>
      </c>
      <c r="F126" s="277">
        <v>0.08</v>
      </c>
      <c r="G126" s="277">
        <v>0.16</v>
      </c>
      <c r="H126" s="277">
        <v>0.34</v>
      </c>
      <c r="I126" s="280">
        <v>14.454000000000001</v>
      </c>
      <c r="J126" s="276">
        <v>30</v>
      </c>
      <c r="K126" s="276">
        <v>0.53700000000000003</v>
      </c>
      <c r="L126" s="276">
        <v>0.1</v>
      </c>
      <c r="M126" s="278">
        <v>0.37</v>
      </c>
      <c r="N126" s="279">
        <v>0.71818000000000004</v>
      </c>
      <c r="O126" s="280">
        <v>4.2249207239917E-2</v>
      </c>
      <c r="P126" s="275" t="s">
        <v>2302</v>
      </c>
      <c r="Q126" s="276" t="s">
        <v>2326</v>
      </c>
    </row>
    <row r="127" spans="1:17" ht="12.5">
      <c r="A127" s="274" t="s">
        <v>1881</v>
      </c>
      <c r="B127" s="275" t="str">
        <f t="shared" si="3"/>
        <v>Republic of KoreaNational</v>
      </c>
      <c r="C127" s="276" t="s">
        <v>2095</v>
      </c>
      <c r="D127" s="277">
        <v>0.23</v>
      </c>
      <c r="E127" s="277">
        <v>0.02</v>
      </c>
      <c r="F127" s="277">
        <v>0.05</v>
      </c>
      <c r="G127" s="277">
        <v>0.1</v>
      </c>
      <c r="H127" s="277">
        <v>0.42</v>
      </c>
      <c r="I127" s="280">
        <v>8.8439999999999994</v>
      </c>
      <c r="J127" s="276">
        <v>11</v>
      </c>
      <c r="K127" s="276">
        <v>0.7</v>
      </c>
      <c r="L127" s="276" t="e">
        <v>#N/A</v>
      </c>
      <c r="M127" s="278" t="e">
        <v>#N/A</v>
      </c>
      <c r="N127" s="279">
        <v>0.83801999999999999</v>
      </c>
      <c r="O127" s="280">
        <v>3.8528813330809999E-2</v>
      </c>
      <c r="P127" s="279" t="s">
        <v>2205</v>
      </c>
      <c r="Q127" s="276" t="s">
        <v>2327</v>
      </c>
    </row>
    <row r="128" spans="1:17" ht="12.5">
      <c r="A128" s="274" t="s">
        <v>1888</v>
      </c>
      <c r="B128" s="275" t="str">
        <f t="shared" si="3"/>
        <v>Saint LuciaNational</v>
      </c>
      <c r="C128" s="276" t="s">
        <v>2101</v>
      </c>
      <c r="D128" s="277">
        <v>0.28000000000000003</v>
      </c>
      <c r="E128" s="277">
        <v>0.03</v>
      </c>
      <c r="F128" s="277">
        <v>7.0000000000000007E-2</v>
      </c>
      <c r="G128" s="277">
        <v>0.14000000000000001</v>
      </c>
      <c r="H128" s="277">
        <v>0.38</v>
      </c>
      <c r="I128" s="280">
        <v>11.696999999999999</v>
      </c>
      <c r="J128" s="276">
        <v>48</v>
      </c>
      <c r="K128" s="276">
        <v>0.56100000000000005</v>
      </c>
      <c r="L128" s="276" t="e">
        <v>#N/A</v>
      </c>
      <c r="M128" s="278" t="e">
        <v>#N/A</v>
      </c>
      <c r="N128" s="279">
        <v>0.77441000000000004</v>
      </c>
      <c r="O128" s="280">
        <v>6.223604328145E-2</v>
      </c>
      <c r="P128" s="279" t="s">
        <v>2254</v>
      </c>
      <c r="Q128" s="276" t="s">
        <v>2327</v>
      </c>
    </row>
    <row r="129" spans="1:17" ht="12.5">
      <c r="A129" s="274" t="s">
        <v>120</v>
      </c>
      <c r="B129" s="275" t="str">
        <f t="shared" si="3"/>
        <v>GuadeloupeNational</v>
      </c>
      <c r="C129" s="276" t="s">
        <v>2025</v>
      </c>
      <c r="D129" s="277">
        <v>0.22</v>
      </c>
      <c r="E129" s="277">
        <v>0.03</v>
      </c>
      <c r="F129" s="277">
        <v>7.0000000000000007E-2</v>
      </c>
      <c r="G129" s="277">
        <v>0.14000000000000001</v>
      </c>
      <c r="H129" s="277">
        <v>0.35</v>
      </c>
      <c r="I129" s="280">
        <v>10.723000000000001</v>
      </c>
      <c r="J129" s="276" t="e">
        <v>#N/A</v>
      </c>
      <c r="K129" s="276">
        <v>0.54500000000000004</v>
      </c>
      <c r="L129" s="276" t="e">
        <v>#N/A</v>
      </c>
      <c r="M129" s="278" t="e">
        <v>#N/A</v>
      </c>
      <c r="N129" s="279">
        <v>0.77966000000000002</v>
      </c>
      <c r="O129" s="280" t="e">
        <v>#N/A</v>
      </c>
      <c r="P129" s="279" t="e">
        <v>#N/A</v>
      </c>
      <c r="Q129" s="276" t="s">
        <v>13</v>
      </c>
    </row>
    <row r="130" spans="1:17" ht="12.5">
      <c r="A130" s="274" t="s">
        <v>122</v>
      </c>
      <c r="B130" s="275" t="str">
        <f t="shared" ref="B130:B161" si="4">A130&amp;"National"</f>
        <v>GuamNational</v>
      </c>
      <c r="C130" s="276" t="s">
        <v>2026</v>
      </c>
      <c r="D130" s="277">
        <v>0.24</v>
      </c>
      <c r="E130" s="277">
        <v>0.04</v>
      </c>
      <c r="F130" s="277">
        <v>0.08</v>
      </c>
      <c r="G130" s="277">
        <v>0.16</v>
      </c>
      <c r="H130" s="277">
        <v>0.36</v>
      </c>
      <c r="I130" s="280">
        <v>16.45</v>
      </c>
      <c r="J130" s="276" t="e">
        <v>#N/A</v>
      </c>
      <c r="K130" s="276">
        <v>0.45899999999999996</v>
      </c>
      <c r="L130" s="276" t="e">
        <v>#N/A</v>
      </c>
      <c r="M130" s="278" t="e">
        <v>#N/A</v>
      </c>
      <c r="N130" s="279">
        <v>0.70938000000000001</v>
      </c>
      <c r="O130" s="280">
        <v>6.3214932279360009E-2</v>
      </c>
      <c r="P130" s="279" t="e">
        <v>#N/A</v>
      </c>
      <c r="Q130" s="276" t="s">
        <v>13</v>
      </c>
    </row>
    <row r="131" spans="1:17" ht="12.5">
      <c r="A131" s="274" t="s">
        <v>43</v>
      </c>
      <c r="B131" s="275" t="str">
        <f t="shared" si="4"/>
        <v>BahrainNational</v>
      </c>
      <c r="C131" s="276" t="s">
        <v>1964</v>
      </c>
      <c r="D131" s="277">
        <v>0.21</v>
      </c>
      <c r="E131" s="277">
        <v>0.03</v>
      </c>
      <c r="F131" s="277">
        <v>0.05</v>
      </c>
      <c r="G131" s="277">
        <v>0.11</v>
      </c>
      <c r="H131" s="277">
        <v>0.53</v>
      </c>
      <c r="I131" s="280">
        <v>13.693</v>
      </c>
      <c r="J131" s="276">
        <v>15</v>
      </c>
      <c r="K131" s="276">
        <v>0.48299999999999998</v>
      </c>
      <c r="L131" s="276">
        <v>0.1</v>
      </c>
      <c r="M131" s="278">
        <v>0.45</v>
      </c>
      <c r="N131" s="279">
        <v>0.78344000000000003</v>
      </c>
      <c r="O131" s="280">
        <v>3.2628228735279999E-2</v>
      </c>
      <c r="P131" s="279" t="s">
        <v>2202</v>
      </c>
      <c r="Q131" s="276" t="s">
        <v>2326</v>
      </c>
    </row>
    <row r="132" spans="1:17" ht="12.5">
      <c r="A132" s="274" t="s">
        <v>1890</v>
      </c>
      <c r="B132" s="275" t="str">
        <f t="shared" si="4"/>
        <v>SamoaNational</v>
      </c>
      <c r="C132" s="276" t="s">
        <v>2103</v>
      </c>
      <c r="D132" s="277">
        <v>0.22</v>
      </c>
      <c r="E132" s="277">
        <v>0.06</v>
      </c>
      <c r="F132" s="277">
        <v>0.11</v>
      </c>
      <c r="G132" s="277">
        <v>0.23</v>
      </c>
      <c r="H132" s="277">
        <v>0.3</v>
      </c>
      <c r="I132" s="280">
        <v>23.718</v>
      </c>
      <c r="J132" s="276">
        <v>51</v>
      </c>
      <c r="K132" s="276">
        <v>0.27800000000000002</v>
      </c>
      <c r="L132" s="276" t="e">
        <v>#N/A</v>
      </c>
      <c r="M132" s="278" t="e">
        <v>#N/A</v>
      </c>
      <c r="N132" s="279">
        <v>0.57474000000000003</v>
      </c>
      <c r="O132" s="280">
        <v>6.9066527014209997E-2</v>
      </c>
      <c r="P132" s="275" t="s">
        <v>2295</v>
      </c>
      <c r="Q132" s="276" t="s">
        <v>2327</v>
      </c>
    </row>
    <row r="133" spans="1:17" ht="12.5">
      <c r="A133" s="274" t="s">
        <v>55</v>
      </c>
      <c r="B133" s="275" t="str">
        <f t="shared" si="4"/>
        <v>BrazilNational</v>
      </c>
      <c r="C133" s="276" t="s">
        <v>1975</v>
      </c>
      <c r="D133" s="277">
        <v>0.27</v>
      </c>
      <c r="E133" s="277">
        <v>0.04</v>
      </c>
      <c r="F133" s="277">
        <v>7.0000000000000007E-2</v>
      </c>
      <c r="G133" s="277">
        <v>0.15</v>
      </c>
      <c r="H133" s="277">
        <v>0.36</v>
      </c>
      <c r="I133" s="280">
        <v>13.436</v>
      </c>
      <c r="J133" s="276">
        <v>44</v>
      </c>
      <c r="K133" s="276">
        <v>0.76800000000000002</v>
      </c>
      <c r="L133" s="276">
        <v>6.0000000000000001E-3</v>
      </c>
      <c r="M133" s="278">
        <v>0.64</v>
      </c>
      <c r="N133" s="279">
        <v>0.74380000000000002</v>
      </c>
      <c r="O133" s="280">
        <v>5.9001244452730001E-2</v>
      </c>
      <c r="P133" s="279" t="s">
        <v>2211</v>
      </c>
      <c r="Q133" s="276" t="s">
        <v>2326</v>
      </c>
    </row>
    <row r="134" spans="1:17" ht="12.5">
      <c r="A134" s="274" t="s">
        <v>1892</v>
      </c>
      <c r="B134" s="275" t="str">
        <f t="shared" si="4"/>
        <v>Saudi ArabiaNational</v>
      </c>
      <c r="C134" s="276" t="s">
        <v>2105</v>
      </c>
      <c r="D134" s="277">
        <v>0.25</v>
      </c>
      <c r="E134" s="277">
        <v>0.04</v>
      </c>
      <c r="F134" s="277">
        <v>7.0000000000000007E-2</v>
      </c>
      <c r="G134" s="277">
        <v>0.14000000000000001</v>
      </c>
      <c r="H134" s="277">
        <v>0.43</v>
      </c>
      <c r="I134" s="280">
        <v>18.332999999999998</v>
      </c>
      <c r="J134" s="276">
        <v>12</v>
      </c>
      <c r="K134" s="276">
        <v>0.248</v>
      </c>
      <c r="L134" s="276" t="e">
        <v>#N/A</v>
      </c>
      <c r="M134" s="278" t="e">
        <v>#N/A</v>
      </c>
      <c r="N134" s="279">
        <v>0.71438000000000001</v>
      </c>
      <c r="O134" s="280">
        <v>4.7505938037619995E-2</v>
      </c>
      <c r="P134" s="275" t="s">
        <v>2296</v>
      </c>
      <c r="Q134" s="276" t="s">
        <v>2327</v>
      </c>
    </row>
    <row r="135" spans="1:17" ht="12.5">
      <c r="A135" s="274" t="s">
        <v>125</v>
      </c>
      <c r="B135" s="275" t="str">
        <f t="shared" si="4"/>
        <v>Guinea-BissauNational</v>
      </c>
      <c r="C135" s="276" t="s">
        <v>2029</v>
      </c>
      <c r="D135" s="277">
        <v>0.25</v>
      </c>
      <c r="E135" s="277">
        <v>0.06</v>
      </c>
      <c r="F135" s="277">
        <v>0.11</v>
      </c>
      <c r="G135" s="277">
        <v>0.22</v>
      </c>
      <c r="H135" s="277">
        <v>0.25</v>
      </c>
      <c r="I135" s="280">
        <v>34.795000000000002</v>
      </c>
      <c r="J135" s="276">
        <v>549</v>
      </c>
      <c r="K135" s="276">
        <v>0.184</v>
      </c>
      <c r="L135" s="276">
        <v>3.4000000000000002E-2</v>
      </c>
      <c r="M135" s="278">
        <v>0.3</v>
      </c>
      <c r="N135" s="279">
        <v>0.52544000000000002</v>
      </c>
      <c r="O135" s="280">
        <v>6.8268557362960003E-2</v>
      </c>
      <c r="P135" s="279" t="s">
        <v>2250</v>
      </c>
      <c r="Q135" s="276" t="s">
        <v>2330</v>
      </c>
    </row>
    <row r="136" spans="1:17" ht="12.5">
      <c r="A136" s="274" t="s">
        <v>126</v>
      </c>
      <c r="B136" s="275" t="str">
        <f t="shared" si="4"/>
        <v>GuyanaNational</v>
      </c>
      <c r="C136" s="276" t="s">
        <v>2030</v>
      </c>
      <c r="D136" s="277">
        <v>0.26</v>
      </c>
      <c r="E136" s="277">
        <v>0.05</v>
      </c>
      <c r="F136" s="277">
        <v>0.09</v>
      </c>
      <c r="G136" s="277">
        <v>0.19</v>
      </c>
      <c r="H136" s="277">
        <v>0.33</v>
      </c>
      <c r="I136" s="280">
        <v>19.956</v>
      </c>
      <c r="J136" s="276">
        <v>229</v>
      </c>
      <c r="K136" s="276">
        <v>0.40700000000000003</v>
      </c>
      <c r="L136" s="276">
        <v>1.7000000000000001E-2</v>
      </c>
      <c r="M136" s="278">
        <v>0.64</v>
      </c>
      <c r="N136" s="279">
        <v>0.65764</v>
      </c>
      <c r="O136" s="280">
        <v>5.8229581398790003E-2</v>
      </c>
      <c r="P136" s="279" t="s">
        <v>2218</v>
      </c>
      <c r="Q136" s="276" t="s">
        <v>2330</v>
      </c>
    </row>
    <row r="137" spans="1:17" ht="12.5">
      <c r="A137" s="274" t="s">
        <v>67</v>
      </c>
      <c r="B137" s="275" t="str">
        <f t="shared" si="4"/>
        <v>ChileNational</v>
      </c>
      <c r="C137" s="276" t="s">
        <v>1986</v>
      </c>
      <c r="D137" s="277">
        <v>0.25</v>
      </c>
      <c r="E137" s="277">
        <v>0.03</v>
      </c>
      <c r="F137" s="277">
        <v>7.0000000000000007E-2</v>
      </c>
      <c r="G137" s="277">
        <v>0.14000000000000001</v>
      </c>
      <c r="H137" s="277">
        <v>0.37</v>
      </c>
      <c r="I137" s="280">
        <v>12.852</v>
      </c>
      <c r="J137" s="276">
        <v>22</v>
      </c>
      <c r="K137" s="276">
        <v>0.72099999999999997</v>
      </c>
      <c r="L137" s="276">
        <v>6.0000000000000001E-3</v>
      </c>
      <c r="M137" s="278">
        <v>0.59</v>
      </c>
      <c r="N137" s="279">
        <v>0.75978999999999997</v>
      </c>
      <c r="O137" s="280">
        <v>4.5182601454029997E-2</v>
      </c>
      <c r="P137" s="279" t="s">
        <v>2222</v>
      </c>
      <c r="Q137" s="276" t="s">
        <v>2326</v>
      </c>
    </row>
    <row r="138" spans="1:17" ht="12.5">
      <c r="A138" s="274" t="s">
        <v>129</v>
      </c>
      <c r="B138" s="275" t="str">
        <f t="shared" si="4"/>
        <v>HungaryNational</v>
      </c>
      <c r="C138" s="276" t="s">
        <v>2033</v>
      </c>
      <c r="D138" s="277">
        <v>0.23</v>
      </c>
      <c r="E138" s="277">
        <v>0.02</v>
      </c>
      <c r="F138" s="277">
        <v>0.05</v>
      </c>
      <c r="G138" s="277">
        <v>0.1</v>
      </c>
      <c r="H138" s="277">
        <v>0.39</v>
      </c>
      <c r="I138" s="280">
        <v>8.9659999999999993</v>
      </c>
      <c r="J138" s="276">
        <v>17</v>
      </c>
      <c r="K138" s="276">
        <v>0.59799999999999998</v>
      </c>
      <c r="L138" s="276">
        <v>0.1</v>
      </c>
      <c r="M138" s="278">
        <v>0.62</v>
      </c>
      <c r="N138" s="279">
        <v>0.82720000000000005</v>
      </c>
      <c r="O138" s="280">
        <v>4.3504172949290001E-2</v>
      </c>
      <c r="P138" s="279" t="s">
        <v>2242</v>
      </c>
      <c r="Q138" s="276" t="s">
        <v>2330</v>
      </c>
    </row>
    <row r="139" spans="1:17" ht="12.5">
      <c r="A139" s="274" t="s">
        <v>130</v>
      </c>
      <c r="B139" s="275" t="str">
        <f t="shared" si="4"/>
        <v>IcelandNational</v>
      </c>
      <c r="C139" s="276" t="s">
        <v>2034</v>
      </c>
      <c r="D139" s="277">
        <v>0.23</v>
      </c>
      <c r="E139" s="277">
        <v>0.03</v>
      </c>
      <c r="F139" s="277">
        <v>0.06</v>
      </c>
      <c r="G139" s="277">
        <v>0.13</v>
      </c>
      <c r="H139" s="277">
        <v>0.38</v>
      </c>
      <c r="I139" s="280">
        <v>12.920999999999999</v>
      </c>
      <c r="J139" s="276">
        <v>3</v>
      </c>
      <c r="K139" s="276" t="e">
        <v>#N/A</v>
      </c>
      <c r="L139" s="276" t="e">
        <v>#N/A</v>
      </c>
      <c r="M139" s="278" t="e">
        <v>#N/A</v>
      </c>
      <c r="N139" s="279">
        <v>0.76287000000000005</v>
      </c>
      <c r="O139" s="280">
        <v>2.8936893824160002E-2</v>
      </c>
      <c r="P139" s="279" t="s">
        <v>2252</v>
      </c>
      <c r="Q139" s="276" t="s">
        <v>2328</v>
      </c>
    </row>
    <row r="140" spans="1:17" ht="12.5">
      <c r="A140" s="274" t="s">
        <v>1895</v>
      </c>
      <c r="B140" s="275" t="str">
        <f t="shared" si="4"/>
        <v>SeychellesNational</v>
      </c>
      <c r="C140" s="276" t="s">
        <v>2108</v>
      </c>
      <c r="D140" s="277">
        <v>0.24</v>
      </c>
      <c r="E140" s="277">
        <v>0.03</v>
      </c>
      <c r="F140" s="277">
        <v>0.06</v>
      </c>
      <c r="G140" s="277">
        <v>0.13</v>
      </c>
      <c r="H140" s="277">
        <v>0.36</v>
      </c>
      <c r="I140" s="280">
        <v>14.722</v>
      </c>
      <c r="J140" s="276" t="e">
        <v>#N/A</v>
      </c>
      <c r="K140" s="276" t="e">
        <v>#N/A</v>
      </c>
      <c r="L140" s="276" t="e">
        <v>#N/A</v>
      </c>
      <c r="M140" s="278" t="e">
        <v>#N/A</v>
      </c>
      <c r="N140" s="279">
        <v>0.73916999999999999</v>
      </c>
      <c r="O140" s="280">
        <v>4.2887107192020005E-2</v>
      </c>
      <c r="P140" s="275" t="s">
        <v>2295</v>
      </c>
      <c r="Q140" s="276" t="s">
        <v>2327</v>
      </c>
    </row>
    <row r="141" spans="1:17" ht="12.5">
      <c r="A141" s="274" t="s">
        <v>131</v>
      </c>
      <c r="B141" s="275" t="str">
        <f t="shared" si="4"/>
        <v>IndiaNational</v>
      </c>
      <c r="C141" s="276" t="s">
        <v>2035</v>
      </c>
      <c r="D141" s="277">
        <v>0.26</v>
      </c>
      <c r="E141" s="277">
        <v>0.04</v>
      </c>
      <c r="F141" s="277">
        <v>0.09</v>
      </c>
      <c r="G141" s="277">
        <v>0.18</v>
      </c>
      <c r="H141" s="277">
        <v>0.35</v>
      </c>
      <c r="I141" s="280">
        <v>18.332000000000001</v>
      </c>
      <c r="J141" s="276">
        <v>174</v>
      </c>
      <c r="K141" s="276">
        <v>0.51100000000000001</v>
      </c>
      <c r="L141" s="276">
        <v>2E-3</v>
      </c>
      <c r="M141" s="278">
        <v>0.56000000000000005</v>
      </c>
      <c r="N141" s="279">
        <v>0.67469000000000001</v>
      </c>
      <c r="O141" s="280">
        <v>3.6867376735970001E-2</v>
      </c>
      <c r="P141" s="279" t="s">
        <v>2253</v>
      </c>
      <c r="Q141" s="276" t="s">
        <v>2328</v>
      </c>
    </row>
    <row r="142" spans="1:17" ht="12.5">
      <c r="A142" s="274" t="s">
        <v>135</v>
      </c>
      <c r="B142" s="275" t="str">
        <f t="shared" si="4"/>
        <v>IrelandNational</v>
      </c>
      <c r="C142" s="276" t="s">
        <v>2039</v>
      </c>
      <c r="D142" s="277">
        <v>0.23</v>
      </c>
      <c r="E142" s="277">
        <v>0.04</v>
      </c>
      <c r="F142" s="277">
        <v>7.0000000000000007E-2</v>
      </c>
      <c r="G142" s="277">
        <v>0.14000000000000001</v>
      </c>
      <c r="H142" s="277">
        <v>0.37</v>
      </c>
      <c r="I142" s="280">
        <v>12.916</v>
      </c>
      <c r="J142" s="276">
        <v>8</v>
      </c>
      <c r="K142" s="276">
        <v>0.63</v>
      </c>
      <c r="L142" s="276">
        <v>2E-3</v>
      </c>
      <c r="M142" s="278">
        <v>0.73</v>
      </c>
      <c r="N142" s="279">
        <v>0.74761999999999995</v>
      </c>
      <c r="O142" s="280">
        <v>2.8504470096780005E-2</v>
      </c>
      <c r="P142" s="279" t="s">
        <v>2199</v>
      </c>
      <c r="Q142" s="276" t="s">
        <v>2330</v>
      </c>
    </row>
    <row r="143" spans="1:17" ht="12.5">
      <c r="A143" s="274" t="s">
        <v>137</v>
      </c>
      <c r="B143" s="275" t="str">
        <f t="shared" si="4"/>
        <v>ItalyNational</v>
      </c>
      <c r="C143" s="276" t="s">
        <v>2041</v>
      </c>
      <c r="D143" s="277">
        <v>0.2</v>
      </c>
      <c r="E143" s="277">
        <v>0.02</v>
      </c>
      <c r="F143" s="277">
        <v>0.05</v>
      </c>
      <c r="G143" s="277">
        <v>0.1</v>
      </c>
      <c r="H143" s="277">
        <v>0.4</v>
      </c>
      <c r="I143" s="280">
        <v>8.0690000000000008</v>
      </c>
      <c r="J143" s="276">
        <v>4</v>
      </c>
      <c r="K143" s="276">
        <v>0.54</v>
      </c>
      <c r="L143" s="276">
        <v>2E-3</v>
      </c>
      <c r="M143" s="278">
        <v>0.88</v>
      </c>
      <c r="N143" s="279">
        <v>0.83806000000000003</v>
      </c>
      <c r="O143" s="280">
        <v>2.765147620363E-2</v>
      </c>
      <c r="P143" s="279" t="s">
        <v>2257</v>
      </c>
      <c r="Q143" s="276" t="s">
        <v>2330</v>
      </c>
    </row>
    <row r="144" spans="1:17" ht="12.5">
      <c r="A144" s="274" t="s">
        <v>80</v>
      </c>
      <c r="B144" s="275" t="str">
        <f t="shared" si="4"/>
        <v>CuraçaoNational</v>
      </c>
      <c r="C144" s="276" t="s">
        <v>1998</v>
      </c>
      <c r="D144" s="277">
        <v>0.23</v>
      </c>
      <c r="E144" s="277">
        <v>0.03</v>
      </c>
      <c r="F144" s="277">
        <v>0.06</v>
      </c>
      <c r="G144" s="277">
        <v>0.12</v>
      </c>
      <c r="H144" s="277">
        <v>0.35</v>
      </c>
      <c r="I144" s="280">
        <v>12.351000000000001</v>
      </c>
      <c r="J144" s="276" t="e">
        <v>#N/A</v>
      </c>
      <c r="K144" s="276" t="e">
        <v>#N/A</v>
      </c>
      <c r="L144" s="276" t="e">
        <v>#N/A</v>
      </c>
      <c r="M144" s="278" t="e">
        <v>#N/A</v>
      </c>
      <c r="N144" s="279">
        <v>0.77710000000000001</v>
      </c>
      <c r="O144" s="280" t="e">
        <v>#N/A</v>
      </c>
      <c r="P144" s="279" t="e">
        <v>#N/A</v>
      </c>
      <c r="Q144" s="276" t="s">
        <v>2324</v>
      </c>
    </row>
    <row r="145" spans="1:17" ht="12.5">
      <c r="A145" s="274" t="s">
        <v>140</v>
      </c>
      <c r="B145" s="275" t="str">
        <f t="shared" si="4"/>
        <v>JapanNational</v>
      </c>
      <c r="C145" s="276" t="s">
        <v>2043</v>
      </c>
      <c r="D145" s="277">
        <v>0.2</v>
      </c>
      <c r="E145" s="277">
        <v>0.02</v>
      </c>
      <c r="F145" s="277">
        <v>0.04</v>
      </c>
      <c r="G145" s="277">
        <v>0.09</v>
      </c>
      <c r="H145" s="277">
        <v>0.41</v>
      </c>
      <c r="I145" s="280">
        <v>7.99</v>
      </c>
      <c r="J145" s="276">
        <v>5</v>
      </c>
      <c r="K145" s="276">
        <v>0.40299999999999997</v>
      </c>
      <c r="L145" s="276">
        <v>0.1</v>
      </c>
      <c r="M145" s="278">
        <v>0.82</v>
      </c>
      <c r="N145" s="279">
        <v>0.84524999999999995</v>
      </c>
      <c r="O145" s="280">
        <v>3.0926438712280003E-2</v>
      </c>
      <c r="P145" s="279" t="s">
        <v>2259</v>
      </c>
      <c r="Q145" s="276" t="s">
        <v>2328</v>
      </c>
    </row>
    <row r="146" spans="1:17" ht="12.5">
      <c r="A146" s="274" t="s">
        <v>142</v>
      </c>
      <c r="B146" s="275" t="str">
        <f t="shared" si="4"/>
        <v>KazakhstanNational</v>
      </c>
      <c r="C146" s="276" t="s">
        <v>2045</v>
      </c>
      <c r="D146" s="277">
        <v>0.25</v>
      </c>
      <c r="E146" s="277">
        <v>0.04</v>
      </c>
      <c r="F146" s="277">
        <v>7.0000000000000007E-2</v>
      </c>
      <c r="G146" s="277">
        <v>0.14000000000000001</v>
      </c>
      <c r="H146" s="277">
        <v>0.32</v>
      </c>
      <c r="I146" s="280">
        <v>19.254000000000001</v>
      </c>
      <c r="J146" s="276">
        <v>12</v>
      </c>
      <c r="K146" s="276">
        <v>0.54899999999999993</v>
      </c>
      <c r="L146" s="276">
        <v>2E-3</v>
      </c>
      <c r="M146" s="278">
        <v>0.43</v>
      </c>
      <c r="N146" s="279">
        <v>0.67757000000000001</v>
      </c>
      <c r="O146" s="280">
        <v>6.345217957011999E-2</v>
      </c>
      <c r="P146" s="279" t="s">
        <v>2261</v>
      </c>
      <c r="Q146" s="276" t="s">
        <v>2330</v>
      </c>
    </row>
    <row r="147" spans="1:17" ht="12.5">
      <c r="A147" s="274" t="s">
        <v>146</v>
      </c>
      <c r="B147" s="275" t="str">
        <f t="shared" si="4"/>
        <v>KyrgyzstanNational</v>
      </c>
      <c r="C147" s="276" t="s">
        <v>2049</v>
      </c>
      <c r="D147" s="277">
        <v>0.25</v>
      </c>
      <c r="E147" s="277">
        <v>0.04</v>
      </c>
      <c r="F147" s="277">
        <v>0.08</v>
      </c>
      <c r="G147" s="277">
        <v>0.17</v>
      </c>
      <c r="H147" s="277">
        <v>0.31</v>
      </c>
      <c r="I147" s="280">
        <v>22.992000000000001</v>
      </c>
      <c r="J147" s="276">
        <v>76</v>
      </c>
      <c r="K147" s="276">
        <v>0.41200000000000003</v>
      </c>
      <c r="L147" s="276">
        <v>2E-3</v>
      </c>
      <c r="M147" s="278">
        <v>0.39</v>
      </c>
      <c r="N147" s="279">
        <v>0.63244</v>
      </c>
      <c r="O147" s="280">
        <v>6.2962943768249999E-2</v>
      </c>
      <c r="P147" s="279" t="s">
        <v>2265</v>
      </c>
      <c r="Q147" s="276" t="s">
        <v>2330</v>
      </c>
    </row>
    <row r="148" spans="1:17" ht="12.5">
      <c r="A148" s="274" t="s">
        <v>147</v>
      </c>
      <c r="B148" s="275" t="str">
        <f t="shared" si="4"/>
        <v>Lao People's Democratic RepublicNational</v>
      </c>
      <c r="C148" s="276" t="s">
        <v>2050</v>
      </c>
      <c r="D148" s="277">
        <v>0.27</v>
      </c>
      <c r="E148" s="277">
        <v>0.05</v>
      </c>
      <c r="F148" s="277">
        <v>0.1</v>
      </c>
      <c r="G148" s="277">
        <v>0.2</v>
      </c>
      <c r="H148" s="277">
        <v>0.3</v>
      </c>
      <c r="I148" s="280">
        <v>22.440999999999999</v>
      </c>
      <c r="J148" s="276">
        <v>197</v>
      </c>
      <c r="K148" s="276">
        <v>0.50700000000000001</v>
      </c>
      <c r="L148" s="276">
        <v>3.0000000000000001E-3</v>
      </c>
      <c r="M148" s="278">
        <v>0.47</v>
      </c>
      <c r="N148" s="279">
        <v>0.61858000000000002</v>
      </c>
      <c r="O148" s="280">
        <v>4.2853353784749998E-2</v>
      </c>
      <c r="P148" s="279" t="s">
        <v>2266</v>
      </c>
      <c r="Q148" s="276" t="s">
        <v>2324</v>
      </c>
    </row>
    <row r="149" spans="1:17" ht="12.5">
      <c r="A149" s="274" t="s">
        <v>148</v>
      </c>
      <c r="B149" s="275" t="str">
        <f t="shared" si="4"/>
        <v>LatviaNational</v>
      </c>
      <c r="C149" s="276" t="s">
        <v>2051</v>
      </c>
      <c r="D149" s="277">
        <v>0.21</v>
      </c>
      <c r="E149" s="277">
        <v>0.03</v>
      </c>
      <c r="F149" s="277">
        <v>0.05</v>
      </c>
      <c r="G149" s="277">
        <v>0.1</v>
      </c>
      <c r="H149" s="277">
        <v>0.36</v>
      </c>
      <c r="I149" s="280">
        <v>9.8780000000000001</v>
      </c>
      <c r="J149" s="276">
        <v>18</v>
      </c>
      <c r="K149" s="276">
        <v>0.623</v>
      </c>
      <c r="L149" s="276" t="e">
        <v>#N/A</v>
      </c>
      <c r="M149" s="278" t="e">
        <v>#N/A</v>
      </c>
      <c r="N149" s="279">
        <v>0.81488000000000005</v>
      </c>
      <c r="O149" s="280">
        <v>4.2591464425940001E-2</v>
      </c>
      <c r="P149" s="279" t="s">
        <v>2199</v>
      </c>
      <c r="Q149" s="276" t="s">
        <v>2330</v>
      </c>
    </row>
    <row r="150" spans="1:17" ht="12.5">
      <c r="A150" s="274" t="s">
        <v>1909</v>
      </c>
      <c r="B150" s="275" t="str">
        <f t="shared" si="4"/>
        <v>SwazilandNational</v>
      </c>
      <c r="C150" s="276" t="s">
        <v>2122</v>
      </c>
      <c r="D150" s="277">
        <v>0.27</v>
      </c>
      <c r="E150" s="277">
        <v>0.06</v>
      </c>
      <c r="F150" s="277">
        <v>0.11</v>
      </c>
      <c r="G150" s="277">
        <v>0.22</v>
      </c>
      <c r="H150" s="277">
        <v>0.27</v>
      </c>
      <c r="I150" s="280">
        <v>27.484999999999999</v>
      </c>
      <c r="J150" s="276">
        <v>389</v>
      </c>
      <c r="K150" s="276">
        <v>0.65099999999999991</v>
      </c>
      <c r="L150" s="276">
        <v>0.27399999999999997</v>
      </c>
      <c r="M150" s="278">
        <v>0.85</v>
      </c>
      <c r="N150" s="279">
        <v>0.56845999999999997</v>
      </c>
      <c r="O150" s="280">
        <v>8.6119873655800011E-2</v>
      </c>
      <c r="P150" s="275" t="s">
        <v>2306</v>
      </c>
      <c r="Q150" s="276" t="s">
        <v>2327</v>
      </c>
    </row>
    <row r="151" spans="1:17" ht="12.5">
      <c r="A151" s="274" t="s">
        <v>153</v>
      </c>
      <c r="B151" s="275" t="str">
        <f t="shared" si="4"/>
        <v>LithuaniaNational</v>
      </c>
      <c r="C151" s="276" t="s">
        <v>2056</v>
      </c>
      <c r="D151" s="277">
        <v>0.22</v>
      </c>
      <c r="E151" s="277">
        <v>0.02</v>
      </c>
      <c r="F151" s="277">
        <v>0.05</v>
      </c>
      <c r="G151" s="277">
        <v>0.1</v>
      </c>
      <c r="H151" s="277">
        <v>0.37</v>
      </c>
      <c r="I151" s="280">
        <v>10.683</v>
      </c>
      <c r="J151" s="276">
        <v>10</v>
      </c>
      <c r="K151" s="276">
        <v>0.56299999999999994</v>
      </c>
      <c r="L151" s="276">
        <v>2E-3</v>
      </c>
      <c r="M151" s="278">
        <v>0.28999999999999998</v>
      </c>
      <c r="N151" s="279">
        <v>0.82010000000000005</v>
      </c>
      <c r="O151" s="280">
        <v>4.3287991420059999E-2</v>
      </c>
      <c r="P151" s="279" t="s">
        <v>2257</v>
      </c>
      <c r="Q151" s="276" t="s">
        <v>2330</v>
      </c>
    </row>
    <row r="152" spans="1:17" ht="12.5">
      <c r="A152" s="274" t="s">
        <v>154</v>
      </c>
      <c r="B152" s="275" t="str">
        <f t="shared" si="4"/>
        <v>LuxembourgNational</v>
      </c>
      <c r="C152" s="276" t="s">
        <v>2057</v>
      </c>
      <c r="D152" s="277">
        <v>0.24</v>
      </c>
      <c r="E152" s="277">
        <v>0.03</v>
      </c>
      <c r="F152" s="277">
        <v>0.05</v>
      </c>
      <c r="G152" s="277">
        <v>0.11</v>
      </c>
      <c r="H152" s="277">
        <v>0.4</v>
      </c>
      <c r="I152" s="280">
        <v>11.426</v>
      </c>
      <c r="J152" s="276">
        <v>10</v>
      </c>
      <c r="K152" s="276" t="e">
        <v>#N/A</v>
      </c>
      <c r="L152" s="276">
        <v>3.0000000000000001E-3</v>
      </c>
      <c r="M152" s="278">
        <v>0.78</v>
      </c>
      <c r="N152" s="279">
        <v>0.80108000000000001</v>
      </c>
      <c r="O152" s="280">
        <v>2.673486004226E-2</v>
      </c>
      <c r="P152" s="279" t="s">
        <v>2229</v>
      </c>
      <c r="Q152" s="276" t="s">
        <v>2330</v>
      </c>
    </row>
    <row r="153" spans="1:17" ht="12.5">
      <c r="A153" s="274" t="s">
        <v>158</v>
      </c>
      <c r="B153" s="275" t="str">
        <f t="shared" si="4"/>
        <v>MaldivesNational</v>
      </c>
      <c r="C153" s="276" t="s">
        <v>2061</v>
      </c>
      <c r="D153" s="277">
        <v>0.25</v>
      </c>
      <c r="E153" s="277">
        <v>0.03</v>
      </c>
      <c r="F153" s="277">
        <v>0.06</v>
      </c>
      <c r="G153" s="277">
        <v>0.13</v>
      </c>
      <c r="H153" s="277">
        <v>0.43</v>
      </c>
      <c r="I153" s="280">
        <v>16.37</v>
      </c>
      <c r="J153" s="276">
        <v>68</v>
      </c>
      <c r="K153" s="276">
        <v>0.379</v>
      </c>
      <c r="L153" s="276" t="e">
        <v>#N/A</v>
      </c>
      <c r="M153" s="278" t="e">
        <v>#N/A</v>
      </c>
      <c r="N153" s="279">
        <v>0.73094999999999999</v>
      </c>
      <c r="O153" s="280">
        <v>4.7650540337159999E-2</v>
      </c>
      <c r="P153" s="279" t="s">
        <v>2234</v>
      </c>
      <c r="Q153" s="276" t="s">
        <v>2330</v>
      </c>
    </row>
    <row r="154" spans="1:17" ht="12.5">
      <c r="A154" s="274" t="s">
        <v>161</v>
      </c>
      <c r="B154" s="275" t="str">
        <f t="shared" si="4"/>
        <v>MartiniqueNational</v>
      </c>
      <c r="C154" s="276" t="s">
        <v>2064</v>
      </c>
      <c r="D154" s="277">
        <v>0.22</v>
      </c>
      <c r="E154" s="277">
        <v>0.03</v>
      </c>
      <c r="F154" s="277">
        <v>7.0000000000000007E-2</v>
      </c>
      <c r="G154" s="277">
        <v>0.13</v>
      </c>
      <c r="H154" s="277">
        <v>0.35</v>
      </c>
      <c r="I154" s="280">
        <v>10.641</v>
      </c>
      <c r="J154" s="276" t="e">
        <v>#N/A</v>
      </c>
      <c r="K154" s="276">
        <v>0.56600000000000006</v>
      </c>
      <c r="L154" s="276" t="e">
        <v>#N/A</v>
      </c>
      <c r="M154" s="278" t="e">
        <v>#N/A</v>
      </c>
      <c r="N154" s="279">
        <v>0.78702000000000005</v>
      </c>
      <c r="O154" s="280" t="e">
        <v>#N/A</v>
      </c>
      <c r="P154" s="279" t="e">
        <v>#N/A</v>
      </c>
      <c r="Q154" s="276" t="s">
        <v>13</v>
      </c>
    </row>
    <row r="155" spans="1:17" ht="12.5">
      <c r="A155" s="274" t="s">
        <v>164</v>
      </c>
      <c r="B155" s="275" t="str">
        <f t="shared" si="4"/>
        <v>MayotteNational</v>
      </c>
      <c r="C155" s="276" t="s">
        <v>2067</v>
      </c>
      <c r="D155" s="277">
        <v>0.25</v>
      </c>
      <c r="E155" s="277">
        <v>0.06</v>
      </c>
      <c r="F155" s="277">
        <v>0.12</v>
      </c>
      <c r="G155" s="277">
        <v>0.24</v>
      </c>
      <c r="H155" s="277">
        <v>0.26</v>
      </c>
      <c r="I155" s="280">
        <v>27.484999999999999</v>
      </c>
      <c r="J155" s="276" t="e">
        <v>#N/A</v>
      </c>
      <c r="K155" s="276" t="e">
        <v>#N/A</v>
      </c>
      <c r="L155" s="276" t="e">
        <v>#N/A</v>
      </c>
      <c r="M155" s="278" t="e">
        <v>#N/A</v>
      </c>
      <c r="N155" s="279">
        <v>0.53744000000000003</v>
      </c>
      <c r="O155" s="280" t="e">
        <v>#N/A</v>
      </c>
      <c r="P155" s="279" t="e">
        <v>#N/A</v>
      </c>
      <c r="Q155" s="276" t="s">
        <v>13</v>
      </c>
    </row>
    <row r="156" spans="1:17" ht="12.5">
      <c r="A156" s="274" t="s">
        <v>168</v>
      </c>
      <c r="B156" s="275" t="str">
        <f t="shared" si="4"/>
        <v>MongoliaNational</v>
      </c>
      <c r="C156" s="276" t="s">
        <v>2070</v>
      </c>
      <c r="D156" s="277">
        <v>0.26</v>
      </c>
      <c r="E156" s="277">
        <v>0.04</v>
      </c>
      <c r="F156" s="277">
        <v>7.0000000000000007E-2</v>
      </c>
      <c r="G156" s="277">
        <v>0.15</v>
      </c>
      <c r="H156" s="277">
        <v>0.32</v>
      </c>
      <c r="I156" s="280">
        <v>21.414000000000001</v>
      </c>
      <c r="J156" s="276">
        <v>44</v>
      </c>
      <c r="K156" s="276">
        <v>0.52400000000000002</v>
      </c>
      <c r="L156" s="276">
        <v>0.1</v>
      </c>
      <c r="M156" s="278">
        <v>0.28000000000000003</v>
      </c>
      <c r="N156" s="279">
        <v>0.65810000000000002</v>
      </c>
      <c r="O156" s="280">
        <v>7.2678652365910007E-2</v>
      </c>
      <c r="P156" s="279" t="s">
        <v>2255</v>
      </c>
      <c r="Q156" s="276" t="s">
        <v>2330</v>
      </c>
    </row>
    <row r="157" spans="1:17" ht="12.5">
      <c r="A157" s="274" t="s">
        <v>169</v>
      </c>
      <c r="B157" s="275" t="str">
        <f t="shared" si="4"/>
        <v>MontenegroNational</v>
      </c>
      <c r="C157" s="276" t="s">
        <v>2071</v>
      </c>
      <c r="D157" s="277">
        <v>0.23</v>
      </c>
      <c r="E157" s="277">
        <v>0.03</v>
      </c>
      <c r="F157" s="277">
        <v>0.06</v>
      </c>
      <c r="G157" s="277">
        <v>0.13</v>
      </c>
      <c r="H157" s="277">
        <v>0.38</v>
      </c>
      <c r="I157" s="280">
        <v>10.973000000000001</v>
      </c>
      <c r="J157" s="276">
        <v>7</v>
      </c>
      <c r="K157" s="276">
        <v>0.24299999999999999</v>
      </c>
      <c r="L157" s="276">
        <v>0.1</v>
      </c>
      <c r="M157" s="278">
        <v>0.59</v>
      </c>
      <c r="N157" s="279">
        <v>0.78432999999999997</v>
      </c>
      <c r="O157" s="280">
        <v>4.4940767989019997E-2</v>
      </c>
      <c r="P157" s="279" t="s">
        <v>2278</v>
      </c>
      <c r="Q157" s="276" t="s">
        <v>2330</v>
      </c>
    </row>
    <row r="158" spans="1:17" ht="12.5">
      <c r="A158" s="274" t="s">
        <v>38</v>
      </c>
      <c r="B158" s="275" t="str">
        <f t="shared" si="4"/>
        <v>ArubaNational</v>
      </c>
      <c r="C158" s="276" t="s">
        <v>1959</v>
      </c>
      <c r="D158" s="277">
        <v>0.23</v>
      </c>
      <c r="E158" s="277">
        <v>0.03</v>
      </c>
      <c r="F158" s="277">
        <v>7.0000000000000007E-2</v>
      </c>
      <c r="G158" s="277">
        <v>0.13</v>
      </c>
      <c r="H158" s="277">
        <v>0.37</v>
      </c>
      <c r="I158" s="280">
        <v>11.118</v>
      </c>
      <c r="J158" s="276" t="e">
        <v>#N/A</v>
      </c>
      <c r="K158" s="276" t="e">
        <v>#N/A</v>
      </c>
      <c r="L158" s="276" t="e">
        <v>#N/A</v>
      </c>
      <c r="M158" s="278" t="e">
        <v>#N/A</v>
      </c>
      <c r="N158" s="279">
        <v>0.78525</v>
      </c>
      <c r="O158" s="280" t="e">
        <v>#N/A</v>
      </c>
      <c r="P158" s="279" t="e">
        <v>#N/A</v>
      </c>
      <c r="Q158" s="276" t="s">
        <v>2324</v>
      </c>
    </row>
    <row r="159" spans="1:17" ht="12.5">
      <c r="A159" s="274" t="s">
        <v>171</v>
      </c>
      <c r="B159" s="275" t="str">
        <f t="shared" si="4"/>
        <v>MozambiqueNational</v>
      </c>
      <c r="C159" s="276" t="s">
        <v>2073</v>
      </c>
      <c r="D159" s="277">
        <v>0.24</v>
      </c>
      <c r="E159" s="277">
        <v>0.06</v>
      </c>
      <c r="F159" s="277">
        <v>0.12</v>
      </c>
      <c r="G159" s="277">
        <v>0.24</v>
      </c>
      <c r="H159" s="277">
        <v>0.23</v>
      </c>
      <c r="I159" s="280">
        <v>37.798000000000002</v>
      </c>
      <c r="J159" s="276">
        <v>489</v>
      </c>
      <c r="K159" s="276">
        <v>0.28600000000000003</v>
      </c>
      <c r="L159" s="276">
        <v>0.125</v>
      </c>
      <c r="M159" s="278">
        <v>0.54</v>
      </c>
      <c r="N159" s="279">
        <v>0.48903999999999997</v>
      </c>
      <c r="O159" s="280">
        <v>0.1110377929789</v>
      </c>
      <c r="P159" s="279" t="s">
        <v>2280</v>
      </c>
      <c r="Q159" s="276" t="s">
        <v>2330</v>
      </c>
    </row>
    <row r="160" spans="1:17" ht="12.5">
      <c r="A160" s="274" t="s">
        <v>174</v>
      </c>
      <c r="B160" s="275" t="str">
        <f t="shared" si="4"/>
        <v>NepalNational</v>
      </c>
      <c r="C160" s="276" t="s">
        <v>2076</v>
      </c>
      <c r="D160" s="277">
        <v>0.28000000000000003</v>
      </c>
      <c r="E160" s="277">
        <v>0.05</v>
      </c>
      <c r="F160" s="277">
        <v>0.11</v>
      </c>
      <c r="G160" s="277">
        <v>0.22</v>
      </c>
      <c r="H160" s="277">
        <v>0.3</v>
      </c>
      <c r="I160" s="280">
        <v>19.052</v>
      </c>
      <c r="J160" s="276">
        <v>258</v>
      </c>
      <c r="K160" s="276">
        <v>0.47899999999999998</v>
      </c>
      <c r="L160" s="276">
        <v>2E-3</v>
      </c>
      <c r="M160" s="278">
        <v>0.49</v>
      </c>
      <c r="N160" s="279">
        <v>0.63863000000000003</v>
      </c>
      <c r="O160" s="280">
        <v>3.7433245527880001E-2</v>
      </c>
      <c r="P160" s="279" t="s">
        <v>2282</v>
      </c>
      <c r="Q160" s="276" t="s">
        <v>2330</v>
      </c>
    </row>
    <row r="161" spans="1:17" ht="12.5">
      <c r="A161" s="274" t="s">
        <v>176</v>
      </c>
      <c r="B161" s="275" t="str">
        <f t="shared" si="4"/>
        <v>NetherlandsNational</v>
      </c>
      <c r="C161" s="276" t="s">
        <v>2077</v>
      </c>
      <c r="D161" s="277">
        <v>0.21</v>
      </c>
      <c r="E161" s="277">
        <v>0.03</v>
      </c>
      <c r="F161" s="277">
        <v>0.06</v>
      </c>
      <c r="G161" s="277">
        <v>0.12</v>
      </c>
      <c r="H161" s="277">
        <v>0.4</v>
      </c>
      <c r="I161" s="280">
        <v>10.625</v>
      </c>
      <c r="J161" s="276">
        <v>7</v>
      </c>
      <c r="K161" s="276">
        <v>0.68599999999999994</v>
      </c>
      <c r="L161" s="276">
        <v>2E-3</v>
      </c>
      <c r="M161" s="278">
        <v>0.8</v>
      </c>
      <c r="N161" s="279">
        <v>0.80356000000000005</v>
      </c>
      <c r="O161" s="280">
        <v>2.5573952944739999E-2</v>
      </c>
      <c r="P161" s="279" t="s">
        <v>2278</v>
      </c>
      <c r="Q161" s="276" t="s">
        <v>2330</v>
      </c>
    </row>
    <row r="162" spans="1:17" ht="12.5">
      <c r="A162" s="274" t="s">
        <v>177</v>
      </c>
      <c r="B162" s="275" t="str">
        <f t="shared" ref="B162:B193" si="5">A162&amp;"National"</f>
        <v>New CaledoniaNational</v>
      </c>
      <c r="C162" s="276" t="s">
        <v>2078</v>
      </c>
      <c r="D162" s="277">
        <v>0.25</v>
      </c>
      <c r="E162" s="277">
        <v>0.03</v>
      </c>
      <c r="F162" s="277">
        <v>7.0000000000000007E-2</v>
      </c>
      <c r="G162" s="277">
        <v>0.14000000000000001</v>
      </c>
      <c r="H162" s="277">
        <v>0.37</v>
      </c>
      <c r="I162" s="280">
        <v>15.278</v>
      </c>
      <c r="J162" s="276" t="e">
        <v>#N/A</v>
      </c>
      <c r="K162" s="276" t="e">
        <v>#N/A</v>
      </c>
      <c r="L162" s="276" t="e">
        <v>#N/A</v>
      </c>
      <c r="M162" s="278" t="e">
        <v>#N/A</v>
      </c>
      <c r="N162" s="279">
        <v>0.73484000000000005</v>
      </c>
      <c r="O162" s="280" t="e">
        <v>#N/A</v>
      </c>
      <c r="P162" s="279" t="e">
        <v>#N/A</v>
      </c>
      <c r="Q162" s="276" t="s">
        <v>13</v>
      </c>
    </row>
    <row r="163" spans="1:17" ht="12.5">
      <c r="A163" s="274" t="s">
        <v>183</v>
      </c>
      <c r="B163" s="275" t="str">
        <f t="shared" si="5"/>
        <v>NorwayNational</v>
      </c>
      <c r="C163" s="276" t="s">
        <v>2083</v>
      </c>
      <c r="D163" s="277">
        <v>0.23</v>
      </c>
      <c r="E163" s="277">
        <v>0.03</v>
      </c>
      <c r="F163" s="277">
        <v>0.06</v>
      </c>
      <c r="G163" s="277">
        <v>0.12</v>
      </c>
      <c r="H163" s="277">
        <v>0.4</v>
      </c>
      <c r="I163" s="280">
        <v>11.993</v>
      </c>
      <c r="J163" s="276">
        <v>5</v>
      </c>
      <c r="K163" s="276">
        <v>0.69700000000000006</v>
      </c>
      <c r="L163" s="276" t="e">
        <v>#N/A</v>
      </c>
      <c r="M163" s="278">
        <v>0.9</v>
      </c>
      <c r="N163" s="279">
        <v>0.78757999999999995</v>
      </c>
      <c r="O163" s="280">
        <v>3.0270836858509998E-2</v>
      </c>
      <c r="P163" s="279" t="s">
        <v>2205</v>
      </c>
      <c r="Q163" s="276" t="s">
        <v>2330</v>
      </c>
    </row>
    <row r="164" spans="1:17" ht="12.5">
      <c r="A164" s="274" t="s">
        <v>1878</v>
      </c>
      <c r="B164" s="275" t="str">
        <f t="shared" si="5"/>
        <v>PortugalNational</v>
      </c>
      <c r="C164" s="276" t="s">
        <v>2092</v>
      </c>
      <c r="D164" s="277">
        <v>0.22</v>
      </c>
      <c r="E164" s="277">
        <v>0.02</v>
      </c>
      <c r="F164" s="277">
        <v>0.05</v>
      </c>
      <c r="G164" s="277">
        <v>0.1</v>
      </c>
      <c r="H164" s="277">
        <v>0.39</v>
      </c>
      <c r="I164" s="280">
        <v>7.3310000000000004</v>
      </c>
      <c r="J164" s="276">
        <v>10</v>
      </c>
      <c r="K164" s="276">
        <v>0.628</v>
      </c>
      <c r="L164" s="276">
        <v>6.0000000000000001E-3</v>
      </c>
      <c r="M164" s="278">
        <v>0.9</v>
      </c>
      <c r="N164" s="279">
        <v>0.83745000000000003</v>
      </c>
      <c r="O164" s="280">
        <v>3.5731904874479997E-2</v>
      </c>
      <c r="P164" s="279" t="s">
        <v>2198</v>
      </c>
      <c r="Q164" s="276" t="s">
        <v>2330</v>
      </c>
    </row>
    <row r="165" spans="1:17" ht="12.5">
      <c r="A165" s="274" t="s">
        <v>1879</v>
      </c>
      <c r="B165" s="275" t="str">
        <f t="shared" si="5"/>
        <v>Puerto RicoNational</v>
      </c>
      <c r="C165" s="276" t="s">
        <v>2093</v>
      </c>
      <c r="D165" s="277">
        <v>0.25</v>
      </c>
      <c r="E165" s="277">
        <v>0.03</v>
      </c>
      <c r="F165" s="277">
        <v>0.06</v>
      </c>
      <c r="G165" s="277">
        <v>0.13</v>
      </c>
      <c r="H165" s="277">
        <v>0.37</v>
      </c>
      <c r="I165" s="280">
        <v>10.397</v>
      </c>
      <c r="J165" s="276">
        <v>14</v>
      </c>
      <c r="K165" s="276">
        <v>0.70400000000000007</v>
      </c>
      <c r="L165" s="276" t="e">
        <v>#N/A</v>
      </c>
      <c r="M165" s="278" t="e">
        <v>#N/A</v>
      </c>
      <c r="N165" s="279">
        <v>0.78561000000000003</v>
      </c>
      <c r="O165" s="280">
        <v>5.345837283609E-2</v>
      </c>
      <c r="P165" s="279" t="e">
        <v>#N/A</v>
      </c>
      <c r="Q165" s="276" t="s">
        <v>2330</v>
      </c>
    </row>
    <row r="166" spans="1:17" ht="12.5">
      <c r="A166" s="274" t="s">
        <v>1882</v>
      </c>
      <c r="B166" s="275" t="str">
        <f t="shared" si="5"/>
        <v>Republic of MoldovaNational</v>
      </c>
      <c r="C166" s="276" t="s">
        <v>2096</v>
      </c>
      <c r="D166" s="277">
        <v>0.26</v>
      </c>
      <c r="E166" s="277">
        <v>0.03</v>
      </c>
      <c r="F166" s="277">
        <v>0.05</v>
      </c>
      <c r="G166" s="277">
        <v>0.1</v>
      </c>
      <c r="H166" s="277">
        <v>0.38</v>
      </c>
      <c r="I166" s="280">
        <v>9.6519999999999992</v>
      </c>
      <c r="J166" s="276">
        <v>23</v>
      </c>
      <c r="K166" s="276">
        <v>0.49399999999999999</v>
      </c>
      <c r="L166" s="276">
        <v>6.0000000000000001E-3</v>
      </c>
      <c r="M166" s="278">
        <v>0.34</v>
      </c>
      <c r="N166" s="279">
        <v>0.81286999999999998</v>
      </c>
      <c r="O166" s="280">
        <v>4.8361282075160002E-2</v>
      </c>
      <c r="P166" s="279" t="s">
        <v>2220</v>
      </c>
      <c r="Q166" s="276" t="s">
        <v>2330</v>
      </c>
    </row>
    <row r="167" spans="1:17" ht="12.5">
      <c r="A167" s="274" t="s">
        <v>1883</v>
      </c>
      <c r="B167" s="275" t="str">
        <f t="shared" si="5"/>
        <v>RéunionNational</v>
      </c>
      <c r="C167" s="276" t="s">
        <v>2097</v>
      </c>
      <c r="D167" s="277">
        <v>0.24</v>
      </c>
      <c r="E167" s="277">
        <v>0.04</v>
      </c>
      <c r="F167" s="277">
        <v>0.08</v>
      </c>
      <c r="G167" s="277">
        <v>0.16</v>
      </c>
      <c r="H167" s="277">
        <v>0.34</v>
      </c>
      <c r="I167" s="280">
        <v>14.567</v>
      </c>
      <c r="J167" s="276" t="e">
        <v>#N/A</v>
      </c>
      <c r="K167" s="276">
        <v>0.70799999999999996</v>
      </c>
      <c r="L167" s="276" t="e">
        <v>#N/A</v>
      </c>
      <c r="M167" s="278" t="e">
        <v>#N/A</v>
      </c>
      <c r="N167" s="279">
        <v>0.72448000000000001</v>
      </c>
      <c r="O167" s="280" t="e">
        <v>#N/A</v>
      </c>
      <c r="P167" s="279" t="e">
        <v>#N/A</v>
      </c>
      <c r="Q167" s="276" t="s">
        <v>13</v>
      </c>
    </row>
    <row r="168" spans="1:17" ht="12.5">
      <c r="A168" s="274" t="s">
        <v>1885</v>
      </c>
      <c r="B168" s="275" t="str">
        <f t="shared" si="5"/>
        <v>RomaniaNational</v>
      </c>
      <c r="C168" s="276" t="s">
        <v>2098</v>
      </c>
      <c r="D168" s="277">
        <v>0.23</v>
      </c>
      <c r="E168" s="277">
        <v>0.03</v>
      </c>
      <c r="F168" s="277">
        <v>0.05</v>
      </c>
      <c r="G168" s="277">
        <v>0.11</v>
      </c>
      <c r="H168" s="277">
        <v>0.39</v>
      </c>
      <c r="I168" s="280">
        <v>9.4640000000000004</v>
      </c>
      <c r="J168" s="276">
        <v>31</v>
      </c>
      <c r="K168" s="276">
        <v>0.58099999999999996</v>
      </c>
      <c r="L168" s="276">
        <v>1E-3</v>
      </c>
      <c r="M168" s="278">
        <v>0.76</v>
      </c>
      <c r="N168" s="279">
        <v>0.81621999999999995</v>
      </c>
      <c r="O168" s="280">
        <v>4.2364895135799996E-2</v>
      </c>
      <c r="P168" s="279" t="s">
        <v>2213</v>
      </c>
      <c r="Q168" s="276" t="s">
        <v>2330</v>
      </c>
    </row>
    <row r="169" spans="1:17" ht="12.5">
      <c r="A169" s="274" t="s">
        <v>1886</v>
      </c>
      <c r="B169" s="275" t="str">
        <f t="shared" si="5"/>
        <v>Russian FederationNational</v>
      </c>
      <c r="C169" s="276" t="s">
        <v>2099</v>
      </c>
      <c r="D169" s="277">
        <v>0.23</v>
      </c>
      <c r="E169" s="277">
        <v>0.03</v>
      </c>
      <c r="F169" s="277">
        <v>0.05</v>
      </c>
      <c r="G169" s="277">
        <v>0.1</v>
      </c>
      <c r="H169" s="277">
        <v>0.36</v>
      </c>
      <c r="I169" s="280">
        <v>12.138</v>
      </c>
      <c r="J169" s="276">
        <v>25</v>
      </c>
      <c r="K169" s="276">
        <v>0.57600000000000007</v>
      </c>
      <c r="L169" s="276">
        <v>1.2E-2</v>
      </c>
      <c r="M169" s="278">
        <v>0.36</v>
      </c>
      <c r="N169" s="279">
        <v>0.79056000000000004</v>
      </c>
      <c r="O169" s="280">
        <v>4.509581300163E-2</v>
      </c>
      <c r="P169" s="279" t="s">
        <v>2293</v>
      </c>
      <c r="Q169" s="276" t="s">
        <v>2330</v>
      </c>
    </row>
    <row r="170" spans="1:17" ht="12.5">
      <c r="A170" s="274" t="s">
        <v>1887</v>
      </c>
      <c r="B170" s="275" t="str">
        <f t="shared" si="5"/>
        <v>RwandaNational</v>
      </c>
      <c r="C170" s="276" t="s">
        <v>2100</v>
      </c>
      <c r="D170" s="277">
        <v>0.26</v>
      </c>
      <c r="E170" s="277">
        <v>0.06</v>
      </c>
      <c r="F170" s="277">
        <v>0.11</v>
      </c>
      <c r="G170" s="277">
        <v>0.23</v>
      </c>
      <c r="H170" s="277">
        <v>0.26</v>
      </c>
      <c r="I170" s="280">
        <v>29.169</v>
      </c>
      <c r="J170" s="276">
        <v>290</v>
      </c>
      <c r="K170" s="276">
        <v>0.51900000000000002</v>
      </c>
      <c r="L170" s="276">
        <v>2.7000000000000003E-2</v>
      </c>
      <c r="M170" s="278">
        <v>0.83</v>
      </c>
      <c r="N170" s="279">
        <v>0.54129000000000005</v>
      </c>
      <c r="O170" s="280">
        <v>7.8545660718559993E-2</v>
      </c>
      <c r="P170" s="279" t="s">
        <v>2294</v>
      </c>
      <c r="Q170" s="276" t="s">
        <v>2328</v>
      </c>
    </row>
    <row r="171" spans="1:17" ht="12.5">
      <c r="A171" s="274" t="s">
        <v>1914</v>
      </c>
      <c r="B171" s="275" t="str">
        <f t="shared" si="5"/>
        <v>ThailandNational</v>
      </c>
      <c r="C171" s="276" t="s">
        <v>2128</v>
      </c>
      <c r="D171" s="277">
        <v>0.25</v>
      </c>
      <c r="E171" s="277">
        <v>0.03</v>
      </c>
      <c r="F171" s="277">
        <v>0.06</v>
      </c>
      <c r="G171" s="277">
        <v>0.12</v>
      </c>
      <c r="H171" s="277">
        <v>0.38</v>
      </c>
      <c r="I171" s="280">
        <v>9.6959999999999997</v>
      </c>
      <c r="J171" s="276">
        <v>20</v>
      </c>
      <c r="K171" s="276">
        <v>0.75599999999999989</v>
      </c>
      <c r="L171" s="276">
        <v>1.1000000000000001E-2</v>
      </c>
      <c r="M171" s="278">
        <v>0.72</v>
      </c>
      <c r="N171" s="279">
        <v>0.79544999999999999</v>
      </c>
      <c r="O171" s="280">
        <v>4.4620775813709997E-2</v>
      </c>
      <c r="P171" s="275" t="s">
        <v>2261</v>
      </c>
      <c r="Q171" s="276" t="s">
        <v>2327</v>
      </c>
    </row>
    <row r="172" spans="1:17" ht="12.5">
      <c r="A172" s="274" t="s">
        <v>1889</v>
      </c>
      <c r="B172" s="275" t="str">
        <f t="shared" si="5"/>
        <v>Saint Vincent and the GrenadinesNational</v>
      </c>
      <c r="C172" s="276" t="s">
        <v>2102</v>
      </c>
      <c r="D172" s="277">
        <v>0.26</v>
      </c>
      <c r="E172" s="277">
        <v>0.04</v>
      </c>
      <c r="F172" s="277">
        <v>0.08</v>
      </c>
      <c r="G172" s="277">
        <v>0.16</v>
      </c>
      <c r="H172" s="277">
        <v>0.36</v>
      </c>
      <c r="I172" s="280">
        <v>14.731999999999999</v>
      </c>
      <c r="J172" s="276">
        <v>45</v>
      </c>
      <c r="K172" s="276">
        <v>0.63300000000000001</v>
      </c>
      <c r="L172" s="276" t="e">
        <v>#N/A</v>
      </c>
      <c r="M172" s="278" t="e">
        <v>#N/A</v>
      </c>
      <c r="N172" s="279">
        <v>0.71902999999999995</v>
      </c>
      <c r="O172" s="280">
        <v>5.5667394615879995E-2</v>
      </c>
      <c r="P172" s="275" t="s">
        <v>2267</v>
      </c>
      <c r="Q172" s="276" t="s">
        <v>2328</v>
      </c>
    </row>
    <row r="173" spans="1:17" ht="12.5">
      <c r="A173" s="274" t="s">
        <v>1891</v>
      </c>
      <c r="B173" s="275" t="str">
        <f t="shared" si="5"/>
        <v>Sao Tome and PrincipeNational</v>
      </c>
      <c r="C173" s="276" t="s">
        <v>2104</v>
      </c>
      <c r="D173" s="277">
        <v>0.24</v>
      </c>
      <c r="E173" s="277">
        <v>0.06</v>
      </c>
      <c r="F173" s="277">
        <v>0.12</v>
      </c>
      <c r="G173" s="277">
        <v>0.24</v>
      </c>
      <c r="H173" s="277">
        <v>0.25</v>
      </c>
      <c r="I173" s="280">
        <v>32.500999999999998</v>
      </c>
      <c r="J173" s="276">
        <v>156</v>
      </c>
      <c r="K173" s="276">
        <v>0.40799999999999997</v>
      </c>
      <c r="L173" s="276" t="e">
        <v>#N/A</v>
      </c>
      <c r="M173" s="278" t="e">
        <v>#N/A</v>
      </c>
      <c r="N173" s="279">
        <v>0.50915999999999995</v>
      </c>
      <c r="O173" s="280">
        <v>6.2197077754719998E-2</v>
      </c>
      <c r="P173" s="275" t="s">
        <v>2279</v>
      </c>
      <c r="Q173" s="276" t="s">
        <v>2330</v>
      </c>
    </row>
    <row r="174" spans="1:17" ht="12.5">
      <c r="A174" s="274" t="s">
        <v>1894</v>
      </c>
      <c r="B174" s="275" t="str">
        <f t="shared" si="5"/>
        <v>SerbiaNational</v>
      </c>
      <c r="C174" s="276" t="s">
        <v>2107</v>
      </c>
      <c r="D174" s="277">
        <v>0.23</v>
      </c>
      <c r="E174" s="277">
        <v>0.03</v>
      </c>
      <c r="F174" s="277">
        <v>0.06</v>
      </c>
      <c r="G174" s="277">
        <v>0.12</v>
      </c>
      <c r="H174" s="277">
        <v>0.39</v>
      </c>
      <c r="I174" s="280">
        <v>10.49</v>
      </c>
      <c r="J174" s="276">
        <v>17</v>
      </c>
      <c r="K174" s="276">
        <v>0.27899999999999997</v>
      </c>
      <c r="L174" s="276">
        <v>0.1</v>
      </c>
      <c r="M174" s="278">
        <v>0.64</v>
      </c>
      <c r="N174" s="279">
        <v>0.80191000000000001</v>
      </c>
      <c r="O174" s="280">
        <v>4.3688159841490007E-2</v>
      </c>
      <c r="P174" s="275" t="s">
        <v>2213</v>
      </c>
      <c r="Q174" s="276" t="s">
        <v>2330</v>
      </c>
    </row>
    <row r="175" spans="1:17" ht="12.5">
      <c r="A175" s="274" t="s">
        <v>1897</v>
      </c>
      <c r="B175" s="275" t="str">
        <f t="shared" si="5"/>
        <v>SingaporeNational</v>
      </c>
      <c r="C175" s="276" t="s">
        <v>2110</v>
      </c>
      <c r="D175" s="277">
        <v>0.24</v>
      </c>
      <c r="E175" s="277">
        <v>0.03</v>
      </c>
      <c r="F175" s="277">
        <v>0.05</v>
      </c>
      <c r="G175" s="277">
        <v>0.11</v>
      </c>
      <c r="H175" s="277">
        <v>0.4</v>
      </c>
      <c r="I175" s="280">
        <v>8.5440000000000005</v>
      </c>
      <c r="J175" s="276">
        <v>10</v>
      </c>
      <c r="K175" s="276">
        <v>0.59299999999999997</v>
      </c>
      <c r="L175" s="276">
        <v>2E-3</v>
      </c>
      <c r="M175" s="278">
        <v>0.77</v>
      </c>
      <c r="N175" s="279">
        <v>0.82116</v>
      </c>
      <c r="O175" s="280">
        <v>4.2810103836339999E-2</v>
      </c>
      <c r="P175" s="275" t="s">
        <v>2298</v>
      </c>
      <c r="Q175" s="276" t="s">
        <v>2330</v>
      </c>
    </row>
    <row r="176" spans="1:17" ht="12.5">
      <c r="A176" s="274" t="s">
        <v>1898</v>
      </c>
      <c r="B176" s="275" t="str">
        <f t="shared" si="5"/>
        <v>SlovakiaNational</v>
      </c>
      <c r="C176" s="276" t="s">
        <v>2111</v>
      </c>
      <c r="D176" s="277">
        <v>0.24</v>
      </c>
      <c r="E176" s="277">
        <v>0.02</v>
      </c>
      <c r="F176" s="277">
        <v>0.05</v>
      </c>
      <c r="G176" s="277">
        <v>0.1</v>
      </c>
      <c r="H176" s="277">
        <v>0.39</v>
      </c>
      <c r="I176" s="280">
        <v>10.231999999999999</v>
      </c>
      <c r="J176" s="276">
        <v>6</v>
      </c>
      <c r="K176" s="276">
        <v>0.60799999999999998</v>
      </c>
      <c r="L176" s="276">
        <v>0.1</v>
      </c>
      <c r="M176" s="278">
        <v>0.75</v>
      </c>
      <c r="N176" s="279">
        <v>0.81596999999999997</v>
      </c>
      <c r="O176" s="280">
        <v>4.5910567246839992E-2</v>
      </c>
      <c r="P176" s="275" t="s">
        <v>2299</v>
      </c>
      <c r="Q176" s="276" t="s">
        <v>2330</v>
      </c>
    </row>
    <row r="177" spans="1:17" ht="12.5">
      <c r="A177" s="274" t="s">
        <v>1899</v>
      </c>
      <c r="B177" s="275" t="str">
        <f t="shared" si="5"/>
        <v>SloveniaNational</v>
      </c>
      <c r="C177" s="276" t="s">
        <v>2112</v>
      </c>
      <c r="D177" s="277">
        <v>0.21</v>
      </c>
      <c r="E177" s="277">
        <v>0.02</v>
      </c>
      <c r="F177" s="277">
        <v>0.05</v>
      </c>
      <c r="G177" s="277">
        <v>0.09</v>
      </c>
      <c r="H177" s="277">
        <v>0.41</v>
      </c>
      <c r="I177" s="280">
        <v>9.7650000000000006</v>
      </c>
      <c r="J177" s="276">
        <v>9</v>
      </c>
      <c r="K177" s="276">
        <v>0.66099999999999992</v>
      </c>
      <c r="L177" s="276">
        <v>0.1</v>
      </c>
      <c r="M177" s="278">
        <v>0.7</v>
      </c>
      <c r="N177" s="279">
        <v>0.82164000000000004</v>
      </c>
      <c r="O177" s="280">
        <v>3.7572064656169996E-2</v>
      </c>
      <c r="P177" s="275" t="s">
        <v>2239</v>
      </c>
      <c r="Q177" s="276" t="s">
        <v>2330</v>
      </c>
    </row>
    <row r="178" spans="1:17" ht="12.5">
      <c r="A178" s="274" t="s">
        <v>160</v>
      </c>
      <c r="B178" s="275" t="str">
        <f t="shared" si="5"/>
        <v>MaltaNational</v>
      </c>
      <c r="C178" s="276" t="s">
        <v>2063</v>
      </c>
      <c r="D178" s="277">
        <v>0.22</v>
      </c>
      <c r="E178" s="277">
        <v>0.02</v>
      </c>
      <c r="F178" s="277">
        <v>0.05</v>
      </c>
      <c r="G178" s="277">
        <v>0.1</v>
      </c>
      <c r="H178" s="277">
        <v>0.41</v>
      </c>
      <c r="I178" s="280">
        <v>9.9649999999999999</v>
      </c>
      <c r="J178" s="276">
        <v>9</v>
      </c>
      <c r="K178" s="276">
        <v>0.66700000000000004</v>
      </c>
      <c r="L178" s="276" t="e">
        <v>#N/A</v>
      </c>
      <c r="M178" s="278" t="e">
        <v>#N/A</v>
      </c>
      <c r="N178" s="279">
        <v>0.82657000000000003</v>
      </c>
      <c r="O178" s="280">
        <v>2.8277397295930002E-2</v>
      </c>
      <c r="P178" s="279" t="s">
        <v>2273</v>
      </c>
      <c r="Q178" s="276" t="s">
        <v>2324</v>
      </c>
    </row>
    <row r="179" spans="1:17" ht="12.5">
      <c r="A179" s="274" t="s">
        <v>1902</v>
      </c>
      <c r="B179" s="275" t="str">
        <f t="shared" si="5"/>
        <v>South AfricaNational</v>
      </c>
      <c r="C179" s="276" t="s">
        <v>2115</v>
      </c>
      <c r="D179" s="277">
        <v>0.27</v>
      </c>
      <c r="E179" s="277">
        <v>0.05</v>
      </c>
      <c r="F179" s="277">
        <v>0.09</v>
      </c>
      <c r="G179" s="277">
        <v>0.18</v>
      </c>
      <c r="H179" s="277">
        <v>0.32</v>
      </c>
      <c r="I179" s="280">
        <v>20.010999999999999</v>
      </c>
      <c r="J179" s="276">
        <v>138</v>
      </c>
      <c r="K179" s="276">
        <v>0.56499999999999995</v>
      </c>
      <c r="L179" s="276">
        <v>0.188</v>
      </c>
      <c r="M179" s="278">
        <v>0.61</v>
      </c>
      <c r="N179" s="279">
        <v>0.66093000000000002</v>
      </c>
      <c r="O179" s="280">
        <v>0.1331285522166</v>
      </c>
      <c r="P179" s="275" t="s">
        <v>2265</v>
      </c>
      <c r="Q179" s="276" t="s">
        <v>2330</v>
      </c>
    </row>
    <row r="180" spans="1:17" ht="12.5">
      <c r="A180" s="274" t="s">
        <v>1904</v>
      </c>
      <c r="B180" s="275" t="str">
        <f t="shared" si="5"/>
        <v>SpainNational</v>
      </c>
      <c r="C180" s="276" t="s">
        <v>2117</v>
      </c>
      <c r="D180" s="277">
        <v>0.22</v>
      </c>
      <c r="E180" s="277">
        <v>0.03</v>
      </c>
      <c r="F180" s="277">
        <v>0.05</v>
      </c>
      <c r="G180" s="277">
        <v>0.1</v>
      </c>
      <c r="H180" s="277">
        <v>0.4</v>
      </c>
      <c r="I180" s="280">
        <v>8.2859999999999996</v>
      </c>
      <c r="J180" s="276">
        <v>5</v>
      </c>
      <c r="K180" s="276">
        <v>0.67099999999999993</v>
      </c>
      <c r="L180" s="276">
        <v>4.0000000000000001E-3</v>
      </c>
      <c r="M180" s="278">
        <v>0.82</v>
      </c>
      <c r="N180" s="279">
        <v>0.82571000000000006</v>
      </c>
      <c r="O180" s="280">
        <v>2.8104176738150001E-2</v>
      </c>
      <c r="P180" s="275" t="s">
        <v>2229</v>
      </c>
      <c r="Q180" s="276" t="s">
        <v>2330</v>
      </c>
    </row>
    <row r="181" spans="1:17" ht="12.5">
      <c r="A181" s="274" t="s">
        <v>1910</v>
      </c>
      <c r="B181" s="275" t="str">
        <f t="shared" si="5"/>
        <v>SwedenNational</v>
      </c>
      <c r="C181" s="276" t="s">
        <v>2123</v>
      </c>
      <c r="D181" s="277">
        <v>0.21</v>
      </c>
      <c r="E181" s="277">
        <v>0.03</v>
      </c>
      <c r="F181" s="277">
        <v>0.05</v>
      </c>
      <c r="G181" s="277">
        <v>0.11</v>
      </c>
      <c r="H181" s="277">
        <v>0.39</v>
      </c>
      <c r="I181" s="280">
        <v>12.276999999999999</v>
      </c>
      <c r="J181" s="276">
        <v>4</v>
      </c>
      <c r="K181" s="276">
        <v>0.63400000000000001</v>
      </c>
      <c r="L181" s="276" t="e">
        <v>#N/A</v>
      </c>
      <c r="M181" s="278" t="e">
        <v>#N/A</v>
      </c>
      <c r="N181" s="279">
        <v>0.79051000000000005</v>
      </c>
      <c r="O181" s="280">
        <v>2.8173432077699997E-2</v>
      </c>
      <c r="P181" s="275" t="s">
        <v>2229</v>
      </c>
      <c r="Q181" s="276" t="s">
        <v>2330</v>
      </c>
    </row>
    <row r="182" spans="1:17" ht="12.5">
      <c r="A182" s="274" t="s">
        <v>1911</v>
      </c>
      <c r="B182" s="275" t="str">
        <f t="shared" si="5"/>
        <v>SwitzerlandNational</v>
      </c>
      <c r="C182" s="276" t="s">
        <v>2124</v>
      </c>
      <c r="D182" s="277">
        <v>0.22</v>
      </c>
      <c r="E182" s="277">
        <v>0.02</v>
      </c>
      <c r="F182" s="277">
        <v>0.05</v>
      </c>
      <c r="G182" s="277">
        <v>0.1</v>
      </c>
      <c r="H182" s="277">
        <v>0.4</v>
      </c>
      <c r="I182" s="280">
        <v>10.348000000000001</v>
      </c>
      <c r="J182" s="276">
        <v>5</v>
      </c>
      <c r="K182" s="276">
        <v>0.69400000000000006</v>
      </c>
      <c r="L182" s="276" t="e">
        <v>#N/A</v>
      </c>
      <c r="M182" s="278" t="e">
        <v>#N/A</v>
      </c>
      <c r="N182" s="279">
        <v>0.82121</v>
      </c>
      <c r="O182" s="280">
        <v>2.7778377040020001E-2</v>
      </c>
      <c r="P182" s="275" t="s">
        <v>2246</v>
      </c>
      <c r="Q182" s="276" t="s">
        <v>2330</v>
      </c>
    </row>
    <row r="183" spans="1:17" ht="12.5">
      <c r="A183" s="274" t="s">
        <v>1916</v>
      </c>
      <c r="B183" s="275" t="str">
        <f t="shared" si="5"/>
        <v>TogoNational</v>
      </c>
      <c r="C183" s="276" t="s">
        <v>2130</v>
      </c>
      <c r="D183" s="277">
        <v>0.24</v>
      </c>
      <c r="E183" s="277">
        <v>0.06</v>
      </c>
      <c r="F183" s="277">
        <v>0.11</v>
      </c>
      <c r="G183" s="277">
        <v>0.23</v>
      </c>
      <c r="H183" s="277">
        <v>0.26</v>
      </c>
      <c r="I183" s="280">
        <v>32.652999999999999</v>
      </c>
      <c r="J183" s="276">
        <v>368</v>
      </c>
      <c r="K183" s="276">
        <v>0.21</v>
      </c>
      <c r="L183" s="276">
        <v>2.1000000000000001E-2</v>
      </c>
      <c r="M183" s="278">
        <v>0.56999999999999995</v>
      </c>
      <c r="N183" s="279">
        <v>0.52437999999999996</v>
      </c>
      <c r="O183" s="280">
        <v>5.7870181464200005E-2</v>
      </c>
      <c r="P183" s="275" t="s">
        <v>2210</v>
      </c>
      <c r="Q183" s="276" t="s">
        <v>2327</v>
      </c>
    </row>
    <row r="184" spans="1:17" ht="12.5">
      <c r="A184" s="274" t="s">
        <v>1918</v>
      </c>
      <c r="B184" s="275" t="str">
        <f t="shared" si="5"/>
        <v>Trinidad and TobagoNational</v>
      </c>
      <c r="C184" s="276" t="s">
        <v>2132</v>
      </c>
      <c r="D184" s="277">
        <v>0.25</v>
      </c>
      <c r="E184" s="277">
        <v>0.03</v>
      </c>
      <c r="F184" s="277">
        <v>7.0000000000000007E-2</v>
      </c>
      <c r="G184" s="277">
        <v>0.13</v>
      </c>
      <c r="H184" s="277">
        <v>0.37</v>
      </c>
      <c r="I184" s="280">
        <v>12.568</v>
      </c>
      <c r="J184" s="276">
        <v>63</v>
      </c>
      <c r="K184" s="276">
        <v>0.441</v>
      </c>
      <c r="L184" s="276">
        <v>1.1000000000000001E-2</v>
      </c>
      <c r="M184" s="278">
        <v>0.62</v>
      </c>
      <c r="N184" s="279">
        <v>0.75714999999999999</v>
      </c>
      <c r="O184" s="280">
        <v>5.5540941895349999E-2</v>
      </c>
      <c r="P184" s="275" t="s">
        <v>2310</v>
      </c>
      <c r="Q184" s="276" t="s">
        <v>2327</v>
      </c>
    </row>
    <row r="185" spans="1:17" ht="12.5">
      <c r="A185" s="274" t="s">
        <v>1912</v>
      </c>
      <c r="B185" s="275" t="str">
        <f t="shared" si="5"/>
        <v>TajikistanNational</v>
      </c>
      <c r="C185" s="276" t="s">
        <v>2126</v>
      </c>
      <c r="D185" s="277">
        <v>0.25</v>
      </c>
      <c r="E185" s="277">
        <v>0.05</v>
      </c>
      <c r="F185" s="277">
        <v>0.09</v>
      </c>
      <c r="G185" s="277">
        <v>0.19</v>
      </c>
      <c r="H185" s="277">
        <v>0.28999999999999998</v>
      </c>
      <c r="I185" s="280">
        <v>27.042999999999999</v>
      </c>
      <c r="J185" s="276">
        <v>32</v>
      </c>
      <c r="K185" s="276">
        <v>0.32899999999999996</v>
      </c>
      <c r="L185" s="276">
        <v>3.0000000000000001E-3</v>
      </c>
      <c r="M185" s="278">
        <v>0.33</v>
      </c>
      <c r="N185" s="279">
        <v>0.59304000000000001</v>
      </c>
      <c r="O185" s="280">
        <v>6.4139619622419999E-2</v>
      </c>
      <c r="P185" s="275" t="s">
        <v>2308</v>
      </c>
      <c r="Q185" s="276" t="s">
        <v>2330</v>
      </c>
    </row>
    <row r="186" spans="1:17" ht="12.5">
      <c r="A186" s="274" t="s">
        <v>1913</v>
      </c>
      <c r="B186" s="275" t="str">
        <f t="shared" si="5"/>
        <v>TFYR MacedoniaNational</v>
      </c>
      <c r="C186" s="276" t="s">
        <v>2127</v>
      </c>
      <c r="D186" s="277">
        <v>0.24</v>
      </c>
      <c r="E186" s="277">
        <v>0.03</v>
      </c>
      <c r="F186" s="277">
        <v>0.06</v>
      </c>
      <c r="G186" s="277">
        <v>0.11</v>
      </c>
      <c r="H186" s="277">
        <v>0.4</v>
      </c>
      <c r="I186" s="280">
        <v>11.113</v>
      </c>
      <c r="J186" s="276">
        <v>8</v>
      </c>
      <c r="K186" s="276">
        <v>0.22800000000000001</v>
      </c>
      <c r="L186" s="276">
        <v>0.1</v>
      </c>
      <c r="M186" s="278">
        <v>0.52</v>
      </c>
      <c r="N186" s="279">
        <v>0.80003000000000002</v>
      </c>
      <c r="O186" s="280">
        <v>4.6537255434910003E-2</v>
      </c>
      <c r="P186" s="275" t="s">
        <v>2309</v>
      </c>
      <c r="Q186" s="276" t="s">
        <v>2330</v>
      </c>
    </row>
    <row r="187" spans="1:17" ht="12.5">
      <c r="A187" s="274" t="s">
        <v>1919</v>
      </c>
      <c r="B187" s="275" t="str">
        <f t="shared" si="5"/>
        <v>TunisiaNational</v>
      </c>
      <c r="C187" s="276" t="s">
        <v>2133</v>
      </c>
      <c r="D187" s="277">
        <v>0.26</v>
      </c>
      <c r="E187" s="277">
        <v>0.03</v>
      </c>
      <c r="F187" s="277">
        <v>7.0000000000000007E-2</v>
      </c>
      <c r="G187" s="277">
        <v>0.14000000000000001</v>
      </c>
      <c r="H187" s="277">
        <v>0.35</v>
      </c>
      <c r="I187" s="280">
        <v>16.937000000000001</v>
      </c>
      <c r="J187" s="276">
        <v>62</v>
      </c>
      <c r="K187" s="276">
        <v>0.57299999999999995</v>
      </c>
      <c r="L187" s="276">
        <v>0.1</v>
      </c>
      <c r="M187" s="278">
        <v>0.31</v>
      </c>
      <c r="N187" s="279">
        <v>0.71923999999999999</v>
      </c>
      <c r="O187" s="280">
        <v>4.0945402821495003E-2</v>
      </c>
      <c r="P187" s="275" t="s">
        <v>2235</v>
      </c>
      <c r="Q187" s="276" t="s">
        <v>2330</v>
      </c>
    </row>
    <row r="188" spans="1:17" ht="12.5">
      <c r="A188" s="274" t="s">
        <v>1920</v>
      </c>
      <c r="B188" s="275" t="str">
        <f t="shared" si="5"/>
        <v>TurkeyNational</v>
      </c>
      <c r="C188" s="276" t="s">
        <v>2134</v>
      </c>
      <c r="D188" s="277">
        <v>0.26</v>
      </c>
      <c r="E188" s="277">
        <v>0.04</v>
      </c>
      <c r="F188" s="277">
        <v>0.08</v>
      </c>
      <c r="G188" s="277">
        <v>0.16</v>
      </c>
      <c r="H188" s="277">
        <v>0.34</v>
      </c>
      <c r="I188" s="280">
        <v>15.416</v>
      </c>
      <c r="J188" s="276">
        <v>16</v>
      </c>
      <c r="K188" s="276">
        <v>0.50700000000000001</v>
      </c>
      <c r="L188" s="276" t="e">
        <v>#N/A</v>
      </c>
      <c r="M188" s="278" t="e">
        <v>#N/A</v>
      </c>
      <c r="N188" s="279">
        <v>0.70896999999999999</v>
      </c>
      <c r="O188" s="280">
        <v>3.3597525357877002E-2</v>
      </c>
      <c r="P188" s="275" t="s">
        <v>2196</v>
      </c>
      <c r="Q188" s="276" t="s">
        <v>2330</v>
      </c>
    </row>
    <row r="189" spans="1:17" ht="12.5">
      <c r="A189" s="274" t="s">
        <v>1921</v>
      </c>
      <c r="B189" s="275" t="str">
        <f t="shared" si="5"/>
        <v>TurkmenistanNational</v>
      </c>
      <c r="C189" s="276" t="s">
        <v>2135</v>
      </c>
      <c r="D189" s="277">
        <v>0.26</v>
      </c>
      <c r="E189" s="277">
        <v>0.04</v>
      </c>
      <c r="F189" s="277">
        <v>0.08</v>
      </c>
      <c r="G189" s="277">
        <v>0.17</v>
      </c>
      <c r="H189" s="277">
        <v>0.31</v>
      </c>
      <c r="I189" s="280">
        <v>23.05</v>
      </c>
      <c r="J189" s="276">
        <v>42</v>
      </c>
      <c r="K189" s="276">
        <v>0.51500000000000001</v>
      </c>
      <c r="L189" s="276" t="e">
        <v>#N/A</v>
      </c>
      <c r="M189" s="278" t="e">
        <v>#N/A</v>
      </c>
      <c r="N189" s="279">
        <v>0.64307000000000003</v>
      </c>
      <c r="O189" s="280">
        <v>6.2445798862390003E-2</v>
      </c>
      <c r="P189" s="275" t="s">
        <v>2311</v>
      </c>
      <c r="Q189" s="276" t="s">
        <v>2330</v>
      </c>
    </row>
    <row r="190" spans="1:17" ht="12.5">
      <c r="A190" s="274" t="s">
        <v>1923</v>
      </c>
      <c r="B190" s="275" t="str">
        <f t="shared" si="5"/>
        <v>UkraineNational</v>
      </c>
      <c r="C190" s="276" t="s">
        <v>2137</v>
      </c>
      <c r="D190" s="277">
        <v>0.23</v>
      </c>
      <c r="E190" s="277">
        <v>0.03</v>
      </c>
      <c r="F190" s="277">
        <v>0.05</v>
      </c>
      <c r="G190" s="277">
        <v>0.1</v>
      </c>
      <c r="H190" s="277">
        <v>0.37</v>
      </c>
      <c r="I190" s="280">
        <v>10.292999999999999</v>
      </c>
      <c r="J190" s="276">
        <v>24</v>
      </c>
      <c r="K190" s="276">
        <v>0.54100000000000004</v>
      </c>
      <c r="L190" s="276">
        <v>9.0000000000000011E-3</v>
      </c>
      <c r="M190" s="278">
        <v>0.4</v>
      </c>
      <c r="N190" s="279">
        <v>0.81364999999999998</v>
      </c>
      <c r="O190" s="280">
        <v>4.5079593375680002E-2</v>
      </c>
      <c r="P190" s="275" t="s">
        <v>2313</v>
      </c>
      <c r="Q190" s="276" t="s">
        <v>2330</v>
      </c>
    </row>
    <row r="191" spans="1:17" ht="12.5">
      <c r="A191" s="274" t="s">
        <v>1925</v>
      </c>
      <c r="B191" s="275" t="str">
        <f t="shared" si="5"/>
        <v>United KingdomNational</v>
      </c>
      <c r="C191" s="276" t="s">
        <v>2139</v>
      </c>
      <c r="D191" s="277">
        <v>0.22</v>
      </c>
      <c r="E191" s="277">
        <v>0.03</v>
      </c>
      <c r="F191" s="277">
        <v>0.05</v>
      </c>
      <c r="G191" s="277">
        <v>0.11</v>
      </c>
      <c r="H191" s="277">
        <v>0.39</v>
      </c>
      <c r="I191" s="280">
        <v>12.023</v>
      </c>
      <c r="J191" s="276">
        <v>9</v>
      </c>
      <c r="K191" s="276">
        <v>0.78599999999999992</v>
      </c>
      <c r="L191" s="276" t="e">
        <v>#N/A</v>
      </c>
      <c r="M191" s="278" t="e">
        <v>#N/A</v>
      </c>
      <c r="N191" s="279">
        <v>0.78900000000000003</v>
      </c>
      <c r="O191" s="280">
        <v>2.8431884180209997E-2</v>
      </c>
      <c r="P191" s="275" t="s">
        <v>2314</v>
      </c>
      <c r="Q191" s="276" t="s">
        <v>2329</v>
      </c>
    </row>
    <row r="192" spans="1:17" ht="12.5">
      <c r="A192" s="274" t="s">
        <v>1924</v>
      </c>
      <c r="B192" s="275" t="str">
        <f t="shared" si="5"/>
        <v>United Arab EmiratesNational</v>
      </c>
      <c r="C192" s="276" t="s">
        <v>2138</v>
      </c>
      <c r="D192" s="277">
        <v>0.19</v>
      </c>
      <c r="E192" s="277">
        <v>0.02</v>
      </c>
      <c r="F192" s="277">
        <v>0.04</v>
      </c>
      <c r="G192" s="277">
        <v>0.09</v>
      </c>
      <c r="H192" s="277">
        <v>0.64</v>
      </c>
      <c r="I192" s="280">
        <v>8.9039999999999999</v>
      </c>
      <c r="J192" s="276">
        <v>6</v>
      </c>
      <c r="K192" s="276">
        <v>0.42200000000000004</v>
      </c>
      <c r="L192" s="276" t="e">
        <v>#N/A</v>
      </c>
      <c r="M192" s="278" t="e">
        <v>#N/A</v>
      </c>
      <c r="N192" s="279">
        <v>0.83857999999999999</v>
      </c>
      <c r="O192" s="280">
        <v>3.4305485791419996E-2</v>
      </c>
      <c r="P192" s="275" t="s">
        <v>2212</v>
      </c>
      <c r="Q192" s="276" t="s">
        <v>2326</v>
      </c>
    </row>
    <row r="193" spans="1:17" ht="12.5">
      <c r="A193" s="274" t="s">
        <v>1927</v>
      </c>
      <c r="B193" s="275" t="str">
        <f t="shared" si="5"/>
        <v>United States of AmericaNational</v>
      </c>
      <c r="C193" s="276" t="s">
        <v>2141</v>
      </c>
      <c r="D193" s="277">
        <v>0.23</v>
      </c>
      <c r="E193" s="277">
        <v>0.03</v>
      </c>
      <c r="F193" s="277">
        <v>0.06</v>
      </c>
      <c r="G193" s="277">
        <v>0.13</v>
      </c>
      <c r="H193" s="277">
        <v>0.38</v>
      </c>
      <c r="I193" s="280">
        <v>12.670999999999999</v>
      </c>
      <c r="J193" s="276">
        <v>14</v>
      </c>
      <c r="K193" s="276">
        <v>0.66799999999999993</v>
      </c>
      <c r="L193" s="276" t="e">
        <v>#N/A</v>
      </c>
      <c r="M193" s="278" t="e">
        <v>#N/A</v>
      </c>
      <c r="N193" s="279">
        <v>0.77422000000000002</v>
      </c>
      <c r="O193" s="280">
        <v>4.1639983026860006E-2</v>
      </c>
      <c r="P193" s="275" t="s">
        <v>2285</v>
      </c>
      <c r="Q193" s="276" t="s">
        <v>2330</v>
      </c>
    </row>
    <row r="194" spans="1:17" ht="12.5">
      <c r="A194" s="274" t="s">
        <v>1931</v>
      </c>
      <c r="B194" s="275" t="str">
        <f t="shared" ref="B194:B201" si="6">A194&amp;"National"</f>
        <v>VanuatuNational</v>
      </c>
      <c r="C194" s="276" t="s">
        <v>2145</v>
      </c>
      <c r="D194" s="277">
        <v>0.25</v>
      </c>
      <c r="E194" s="277">
        <v>0.05</v>
      </c>
      <c r="F194" s="277">
        <v>0.1</v>
      </c>
      <c r="G194" s="277">
        <v>0.2</v>
      </c>
      <c r="H194" s="277">
        <v>0.28999999999999998</v>
      </c>
      <c r="I194" s="280">
        <v>24.858000000000001</v>
      </c>
      <c r="J194" s="276">
        <v>78</v>
      </c>
      <c r="K194" s="276">
        <v>0.40299999999999997</v>
      </c>
      <c r="L194" s="276" t="e">
        <v>#N/A</v>
      </c>
      <c r="M194" s="278" t="e">
        <v>#N/A</v>
      </c>
      <c r="N194" s="279">
        <v>0.58830000000000005</v>
      </c>
      <c r="O194" s="280">
        <v>7.4285127793610004E-2</v>
      </c>
      <c r="P194" s="275" t="s">
        <v>2220</v>
      </c>
      <c r="Q194" s="276" t="s">
        <v>2327</v>
      </c>
    </row>
    <row r="195" spans="1:17" ht="12.5">
      <c r="A195" s="274" t="s">
        <v>1937</v>
      </c>
      <c r="B195" s="275" t="str">
        <f t="shared" si="6"/>
        <v>ZimbabweNational</v>
      </c>
      <c r="C195" s="276" t="s">
        <v>2151</v>
      </c>
      <c r="D195" s="277">
        <v>0.26</v>
      </c>
      <c r="E195" s="277">
        <v>0.06</v>
      </c>
      <c r="F195" s="277">
        <v>0.11</v>
      </c>
      <c r="G195" s="277">
        <v>0.22</v>
      </c>
      <c r="H195" s="277">
        <v>0.25</v>
      </c>
      <c r="I195" s="280">
        <v>30.742999999999999</v>
      </c>
      <c r="J195" s="276">
        <v>443</v>
      </c>
      <c r="K195" s="276">
        <v>0.66400000000000003</v>
      </c>
      <c r="L195" s="276">
        <v>0.13300000000000001</v>
      </c>
      <c r="M195" s="278">
        <v>0.84</v>
      </c>
      <c r="N195" s="279">
        <v>0.52925999999999995</v>
      </c>
      <c r="O195" s="280">
        <v>7.0003528192910003E-2</v>
      </c>
      <c r="P195" s="275" t="s">
        <v>2321</v>
      </c>
      <c r="Q195" s="276" t="s">
        <v>2327</v>
      </c>
    </row>
    <row r="196" spans="1:17" ht="12.5">
      <c r="A196" s="274" t="s">
        <v>1928</v>
      </c>
      <c r="B196" s="275" t="str">
        <f t="shared" si="6"/>
        <v>United States Virgin IslandsNational</v>
      </c>
      <c r="C196" s="276" t="s">
        <v>2142</v>
      </c>
      <c r="D196" s="277">
        <v>0.2</v>
      </c>
      <c r="E196" s="277">
        <v>0.03</v>
      </c>
      <c r="F196" s="277">
        <v>7.0000000000000007E-2</v>
      </c>
      <c r="G196" s="277">
        <v>0.13</v>
      </c>
      <c r="H196" s="277">
        <v>0.35</v>
      </c>
      <c r="I196" s="280">
        <v>12.407999999999999</v>
      </c>
      <c r="J196" s="276" t="e">
        <v>#N/A</v>
      </c>
      <c r="K196" s="276">
        <v>0.63500000000000001</v>
      </c>
      <c r="L196" s="276" t="e">
        <v>#N/A</v>
      </c>
      <c r="M196" s="278" t="e">
        <v>#N/A</v>
      </c>
      <c r="N196" s="279">
        <v>0.76188</v>
      </c>
      <c r="O196" s="280">
        <v>5.1062009094940006E-2</v>
      </c>
      <c r="P196" s="275" t="e">
        <v>#N/A</v>
      </c>
      <c r="Q196" s="276" t="s">
        <v>13</v>
      </c>
    </row>
    <row r="197" spans="1:17" ht="12.5">
      <c r="A197" s="274" t="s">
        <v>1929</v>
      </c>
      <c r="B197" s="275" t="str">
        <f t="shared" si="6"/>
        <v>UruguayNational</v>
      </c>
      <c r="C197" s="276" t="s">
        <v>2143</v>
      </c>
      <c r="D197" s="277">
        <v>0.24</v>
      </c>
      <c r="E197" s="277">
        <v>0.03</v>
      </c>
      <c r="F197" s="277">
        <v>7.0000000000000007E-2</v>
      </c>
      <c r="G197" s="277">
        <v>0.14000000000000001</v>
      </c>
      <c r="H197" s="277">
        <v>0.36</v>
      </c>
      <c r="I197" s="280">
        <v>13.724</v>
      </c>
      <c r="J197" s="276">
        <v>15</v>
      </c>
      <c r="K197" s="276">
        <v>0.76300000000000001</v>
      </c>
      <c r="L197" s="276">
        <v>6.0000000000000001E-3</v>
      </c>
      <c r="M197" s="278">
        <v>0.56999999999999995</v>
      </c>
      <c r="N197" s="279">
        <v>0.74980999999999998</v>
      </c>
      <c r="O197" s="280">
        <v>4.5069884059699999E-2</v>
      </c>
      <c r="P197" s="275" t="s">
        <v>2316</v>
      </c>
      <c r="Q197" s="276" t="s">
        <v>2330</v>
      </c>
    </row>
    <row r="198" spans="1:17" ht="12.5">
      <c r="A198" s="274" t="s">
        <v>1930</v>
      </c>
      <c r="B198" s="275" t="str">
        <f t="shared" si="6"/>
        <v>UzbekistanNational</v>
      </c>
      <c r="C198" s="276" t="s">
        <v>2144</v>
      </c>
      <c r="D198" s="277">
        <v>0.27</v>
      </c>
      <c r="E198" s="277">
        <v>0.04</v>
      </c>
      <c r="F198" s="277">
        <v>0.08</v>
      </c>
      <c r="G198" s="277">
        <v>0.16</v>
      </c>
      <c r="H198" s="277">
        <v>0.33</v>
      </c>
      <c r="I198" s="280">
        <v>19.440999999999999</v>
      </c>
      <c r="J198" s="276">
        <v>36</v>
      </c>
      <c r="K198" s="276">
        <v>0.64300000000000002</v>
      </c>
      <c r="L198" s="276">
        <v>3.0000000000000001E-3</v>
      </c>
      <c r="M198" s="278">
        <v>0.28999999999999998</v>
      </c>
      <c r="N198" s="279">
        <v>0.67415000000000003</v>
      </c>
      <c r="O198" s="280">
        <v>6.5293044456769991E-2</v>
      </c>
      <c r="P198" s="275" t="s">
        <v>2317</v>
      </c>
      <c r="Q198" s="276" t="s">
        <v>2330</v>
      </c>
    </row>
    <row r="199" spans="1:17" ht="12.5">
      <c r="A199" s="274" t="s">
        <v>1933</v>
      </c>
      <c r="B199" s="275" t="str">
        <f t="shared" si="6"/>
        <v>Viet NamNational</v>
      </c>
      <c r="C199" s="276" t="s">
        <v>2147</v>
      </c>
      <c r="D199" s="277">
        <v>0.27</v>
      </c>
      <c r="E199" s="277">
        <v>0.03</v>
      </c>
      <c r="F199" s="277">
        <v>7.0000000000000007E-2</v>
      </c>
      <c r="G199" s="277">
        <v>0.14000000000000001</v>
      </c>
      <c r="H199" s="277">
        <v>0.35</v>
      </c>
      <c r="I199" s="280">
        <v>15.978999999999999</v>
      </c>
      <c r="J199" s="276">
        <v>54</v>
      </c>
      <c r="K199" s="276">
        <v>0.65200000000000002</v>
      </c>
      <c r="L199" s="276">
        <v>3.0000000000000001E-3</v>
      </c>
      <c r="M199" s="278">
        <v>0.5</v>
      </c>
      <c r="N199" s="279">
        <v>0.72963999999999996</v>
      </c>
      <c r="O199" s="280">
        <v>3.8675132182610004E-2</v>
      </c>
      <c r="P199" s="275" t="s">
        <v>2240</v>
      </c>
      <c r="Q199" s="276" t="s">
        <v>2330</v>
      </c>
    </row>
    <row r="200" spans="1:17" ht="12.5">
      <c r="A200" s="274" t="s">
        <v>1934</v>
      </c>
      <c r="B200" s="275" t="str">
        <f t="shared" si="6"/>
        <v>Western SaharaNational</v>
      </c>
      <c r="C200" s="276" t="s">
        <v>2148</v>
      </c>
      <c r="D200" s="277">
        <v>0.28000000000000003</v>
      </c>
      <c r="E200" s="277">
        <v>0.04</v>
      </c>
      <c r="F200" s="277">
        <v>0.08</v>
      </c>
      <c r="G200" s="277">
        <v>0.17</v>
      </c>
      <c r="H200" s="277">
        <v>0.36</v>
      </c>
      <c r="I200" s="280">
        <v>19.783000000000001</v>
      </c>
      <c r="J200" s="276" t="e">
        <v>#N/A</v>
      </c>
      <c r="K200" s="276" t="e">
        <v>#N/A</v>
      </c>
      <c r="L200" s="276" t="e">
        <v>#N/A</v>
      </c>
      <c r="M200" s="278" t="e">
        <v>#N/A</v>
      </c>
      <c r="N200" s="279">
        <v>0.67610999999999999</v>
      </c>
      <c r="O200" s="280" t="e">
        <v>#N/A</v>
      </c>
      <c r="P200" s="275" t="e">
        <v>#N/A</v>
      </c>
      <c r="Q200" s="276" t="s">
        <v>13</v>
      </c>
    </row>
    <row r="201" spans="1:17" ht="12.5">
      <c r="A201" s="274" t="s">
        <v>1936</v>
      </c>
      <c r="B201" s="275" t="str">
        <f t="shared" si="6"/>
        <v>ZambiaNational</v>
      </c>
      <c r="C201" s="276" t="s">
        <v>2150</v>
      </c>
      <c r="D201" s="277">
        <v>0.24</v>
      </c>
      <c r="E201" s="277">
        <v>0.06</v>
      </c>
      <c r="F201" s="277">
        <v>0.12</v>
      </c>
      <c r="G201" s="277">
        <v>0.24</v>
      </c>
      <c r="H201" s="277">
        <v>0.24</v>
      </c>
      <c r="I201" s="280">
        <v>37.25</v>
      </c>
      <c r="J201" s="276">
        <v>224</v>
      </c>
      <c r="K201" s="276">
        <v>0.505</v>
      </c>
      <c r="L201" s="276">
        <v>0.115</v>
      </c>
      <c r="M201" s="278">
        <v>0.75</v>
      </c>
      <c r="N201" s="279">
        <v>0.48821999999999999</v>
      </c>
      <c r="O201" s="280">
        <v>9.9098943151489996E-2</v>
      </c>
      <c r="P201" s="275" t="s">
        <v>2320</v>
      </c>
      <c r="Q201" s="276" t="s">
        <v>2328</v>
      </c>
    </row>
    <row r="202" spans="1:17" ht="12.5">
      <c r="B202" s="9"/>
      <c r="C202" s="191"/>
      <c r="D202" s="191"/>
      <c r="E202" s="191"/>
      <c r="F202" s="191"/>
      <c r="G202" s="191"/>
      <c r="H202" s="191"/>
      <c r="I202" s="191"/>
      <c r="J202" s="191"/>
      <c r="K202" s="191"/>
      <c r="L202" s="191"/>
      <c r="M202" s="191"/>
      <c r="O202" s="192"/>
      <c r="Q202" s="191"/>
    </row>
    <row r="203" spans="1:17" ht="12.5">
      <c r="B203" s="9"/>
      <c r="C203" s="191"/>
      <c r="D203" s="191"/>
      <c r="E203" s="191"/>
      <c r="F203" s="191"/>
      <c r="G203" s="191"/>
      <c r="H203" s="191"/>
      <c r="I203" s="191"/>
      <c r="J203" s="191"/>
      <c r="K203" s="191"/>
      <c r="L203" s="191"/>
      <c r="M203" s="191"/>
      <c r="O203" s="192"/>
      <c r="Q203" s="191"/>
    </row>
    <row r="204" spans="1:17" ht="12.5">
      <c r="B204" s="9"/>
      <c r="C204" s="191"/>
      <c r="D204" s="191"/>
      <c r="E204" s="191"/>
      <c r="F204" s="191"/>
      <c r="G204" s="191"/>
      <c r="H204" s="191"/>
      <c r="I204" s="191"/>
      <c r="J204" s="191"/>
      <c r="K204" s="191"/>
      <c r="L204" s="191"/>
      <c r="M204" s="191"/>
      <c r="O204" s="192"/>
      <c r="Q204" s="191"/>
    </row>
    <row r="205" spans="1:17" ht="12.5">
      <c r="B205" s="9"/>
      <c r="C205" s="191"/>
      <c r="D205" s="191"/>
      <c r="E205" s="191"/>
      <c r="F205" s="191"/>
      <c r="G205" s="191"/>
      <c r="H205" s="191"/>
      <c r="I205" s="191"/>
      <c r="J205" s="191"/>
      <c r="K205" s="191"/>
      <c r="L205" s="191"/>
      <c r="M205" s="191"/>
      <c r="O205" s="192"/>
      <c r="Q205" s="191"/>
    </row>
    <row r="206" spans="1:17" ht="12.5">
      <c r="B206" s="9"/>
      <c r="C206" s="191"/>
      <c r="D206" s="191"/>
      <c r="E206" s="191"/>
      <c r="F206" s="191"/>
      <c r="G206" s="191"/>
      <c r="H206" s="191"/>
      <c r="I206" s="191"/>
      <c r="J206" s="191"/>
      <c r="K206" s="191"/>
      <c r="L206" s="191"/>
      <c r="M206" s="191"/>
      <c r="O206" s="192"/>
      <c r="Q206" s="191"/>
    </row>
    <row r="207" spans="1:17" ht="12.5">
      <c r="B207" s="9"/>
      <c r="C207" s="191"/>
      <c r="D207" s="191"/>
      <c r="E207" s="191"/>
      <c r="F207" s="191"/>
      <c r="G207" s="191"/>
      <c r="H207" s="191"/>
      <c r="I207" s="191"/>
      <c r="J207" s="191"/>
      <c r="K207" s="191"/>
      <c r="L207" s="191"/>
      <c r="M207" s="191"/>
      <c r="O207" s="192"/>
      <c r="Q207" s="191"/>
    </row>
    <row r="208" spans="1:17" ht="12.5">
      <c r="B208" s="9"/>
      <c r="C208" s="191"/>
      <c r="D208" s="191"/>
      <c r="E208" s="191"/>
      <c r="F208" s="191"/>
      <c r="G208" s="191"/>
      <c r="H208" s="191"/>
      <c r="I208" s="191"/>
      <c r="J208" s="191"/>
      <c r="K208" s="191"/>
      <c r="L208" s="191"/>
      <c r="M208" s="191"/>
      <c r="O208" s="192"/>
      <c r="Q208" s="191"/>
    </row>
    <row r="209" spans="2:17" ht="12.5">
      <c r="B209" s="9"/>
      <c r="C209" s="191"/>
      <c r="D209" s="191"/>
      <c r="E209" s="191"/>
      <c r="F209" s="191"/>
      <c r="G209" s="191"/>
      <c r="H209" s="191"/>
      <c r="I209" s="191"/>
      <c r="J209" s="191"/>
      <c r="K209" s="191"/>
      <c r="L209" s="191"/>
      <c r="M209" s="191"/>
      <c r="O209" s="192"/>
      <c r="Q209" s="191"/>
    </row>
    <row r="210" spans="2:17" ht="12.5">
      <c r="B210" s="9"/>
      <c r="C210" s="191"/>
      <c r="D210" s="191"/>
      <c r="E210" s="191"/>
      <c r="F210" s="191"/>
      <c r="G210" s="191"/>
      <c r="H210" s="191"/>
      <c r="I210" s="191"/>
      <c r="J210" s="191"/>
      <c r="K210" s="191"/>
      <c r="L210" s="191"/>
      <c r="M210" s="191"/>
      <c r="O210" s="192"/>
      <c r="Q210" s="191"/>
    </row>
    <row r="211" spans="2:17" ht="12.5">
      <c r="B211" s="9"/>
      <c r="C211" s="191"/>
      <c r="D211" s="191"/>
      <c r="E211" s="191"/>
      <c r="F211" s="191"/>
      <c r="G211" s="191"/>
      <c r="H211" s="191"/>
      <c r="I211" s="191"/>
      <c r="J211" s="191"/>
      <c r="K211" s="191"/>
      <c r="L211" s="191"/>
      <c r="M211" s="191"/>
      <c r="O211" s="192"/>
      <c r="Q211" s="191"/>
    </row>
    <row r="212" spans="2:17" ht="12.5">
      <c r="B212" s="9"/>
      <c r="C212" s="191"/>
      <c r="D212" s="191"/>
      <c r="E212" s="191"/>
      <c r="F212" s="191"/>
      <c r="G212" s="191"/>
      <c r="H212" s="191"/>
      <c r="I212" s="191"/>
      <c r="J212" s="191"/>
      <c r="K212" s="191"/>
      <c r="L212" s="191"/>
      <c r="M212" s="191"/>
      <c r="O212" s="192"/>
      <c r="Q212" s="191"/>
    </row>
    <row r="213" spans="2:17" ht="12.5">
      <c r="B213" s="9"/>
      <c r="C213" s="191"/>
      <c r="D213" s="191"/>
      <c r="E213" s="191"/>
      <c r="F213" s="191"/>
      <c r="G213" s="191"/>
      <c r="H213" s="191"/>
      <c r="I213" s="191"/>
      <c r="J213" s="191"/>
      <c r="K213" s="191"/>
      <c r="L213" s="191"/>
      <c r="M213" s="191"/>
      <c r="O213" s="192"/>
      <c r="Q213" s="191"/>
    </row>
    <row r="214" spans="2:17" ht="12.5">
      <c r="B214" s="9"/>
      <c r="C214" s="191"/>
      <c r="D214" s="191"/>
      <c r="E214" s="191"/>
      <c r="F214" s="191"/>
      <c r="G214" s="191"/>
      <c r="H214" s="191"/>
      <c r="I214" s="191"/>
      <c r="J214" s="191"/>
      <c r="K214" s="191"/>
      <c r="L214" s="191"/>
      <c r="M214" s="191"/>
      <c r="O214" s="192"/>
      <c r="Q214" s="191"/>
    </row>
    <row r="215" spans="2:17" ht="12.5">
      <c r="B215" s="9"/>
      <c r="C215" s="191"/>
      <c r="D215" s="191"/>
      <c r="E215" s="191"/>
      <c r="F215" s="191"/>
      <c r="G215" s="191"/>
      <c r="H215" s="191"/>
      <c r="I215" s="191"/>
      <c r="J215" s="191"/>
      <c r="K215" s="191"/>
      <c r="L215" s="191"/>
      <c r="M215" s="191"/>
      <c r="O215" s="192"/>
      <c r="Q215" s="191"/>
    </row>
    <row r="216" spans="2:17" ht="12.5">
      <c r="B216" s="9"/>
      <c r="C216" s="191"/>
      <c r="D216" s="191"/>
      <c r="E216" s="191"/>
      <c r="F216" s="191"/>
      <c r="G216" s="191"/>
      <c r="H216" s="191"/>
      <c r="I216" s="191"/>
      <c r="J216" s="191"/>
      <c r="K216" s="191"/>
      <c r="L216" s="191"/>
      <c r="M216" s="191"/>
      <c r="O216" s="192"/>
      <c r="Q216" s="191"/>
    </row>
    <row r="217" spans="2:17" ht="12.5">
      <c r="B217" s="9"/>
      <c r="C217" s="191"/>
      <c r="D217" s="191"/>
      <c r="E217" s="191"/>
      <c r="F217" s="191"/>
      <c r="G217" s="191"/>
      <c r="H217" s="191"/>
      <c r="I217" s="191"/>
      <c r="J217" s="191"/>
      <c r="K217" s="191"/>
      <c r="L217" s="191"/>
      <c r="M217" s="191"/>
      <c r="O217" s="192"/>
      <c r="Q217" s="191"/>
    </row>
    <row r="218" spans="2:17" ht="12.5">
      <c r="B218" s="9"/>
      <c r="C218" s="191"/>
      <c r="D218" s="191"/>
      <c r="E218" s="191"/>
      <c r="F218" s="191"/>
      <c r="G218" s="191"/>
      <c r="H218" s="191"/>
      <c r="I218" s="191"/>
      <c r="J218" s="191"/>
      <c r="K218" s="191"/>
      <c r="L218" s="191"/>
      <c r="M218" s="191"/>
      <c r="O218" s="192"/>
      <c r="Q218" s="191"/>
    </row>
    <row r="219" spans="2:17" ht="12.5">
      <c r="B219" s="9"/>
      <c r="C219" s="191"/>
      <c r="D219" s="191"/>
      <c r="E219" s="191"/>
      <c r="F219" s="191"/>
      <c r="G219" s="191"/>
      <c r="H219" s="191"/>
      <c r="I219" s="191"/>
      <c r="J219" s="191"/>
      <c r="K219" s="191"/>
      <c r="L219" s="191"/>
      <c r="M219" s="191"/>
      <c r="O219" s="192"/>
      <c r="Q219" s="191"/>
    </row>
    <row r="220" spans="2:17" ht="12.5">
      <c r="B220" s="9"/>
      <c r="C220" s="191"/>
      <c r="D220" s="191"/>
      <c r="E220" s="191"/>
      <c r="F220" s="191"/>
      <c r="G220" s="191"/>
      <c r="H220" s="191"/>
      <c r="I220" s="191"/>
      <c r="J220" s="191"/>
      <c r="K220" s="191"/>
      <c r="L220" s="191"/>
      <c r="M220" s="191"/>
      <c r="O220" s="192"/>
      <c r="Q220" s="191"/>
    </row>
    <row r="221" spans="2:17" ht="12.5">
      <c r="B221" s="9"/>
      <c r="C221" s="191"/>
      <c r="D221" s="191"/>
      <c r="E221" s="191"/>
      <c r="F221" s="191"/>
      <c r="G221" s="191"/>
      <c r="H221" s="191"/>
      <c r="I221" s="191"/>
      <c r="J221" s="191"/>
      <c r="K221" s="191"/>
      <c r="L221" s="191"/>
      <c r="M221" s="191"/>
      <c r="O221" s="192"/>
      <c r="Q221" s="191"/>
    </row>
    <row r="222" spans="2:17" ht="12.5">
      <c r="B222" s="9"/>
      <c r="C222" s="191"/>
      <c r="D222" s="191"/>
      <c r="E222" s="191"/>
      <c r="F222" s="191"/>
      <c r="G222" s="191"/>
      <c r="H222" s="191"/>
      <c r="I222" s="191"/>
      <c r="J222" s="191"/>
      <c r="K222" s="191"/>
      <c r="L222" s="191"/>
      <c r="M222" s="191"/>
      <c r="O222" s="192"/>
      <c r="Q222" s="191"/>
    </row>
    <row r="223" spans="2:17" ht="12.5">
      <c r="B223" s="9"/>
      <c r="C223" s="191"/>
      <c r="D223" s="191"/>
      <c r="E223" s="191"/>
      <c r="F223" s="191"/>
      <c r="G223" s="191"/>
      <c r="H223" s="191"/>
      <c r="I223" s="191"/>
      <c r="J223" s="191"/>
      <c r="K223" s="191"/>
      <c r="L223" s="191"/>
      <c r="M223" s="191"/>
      <c r="O223" s="192"/>
      <c r="Q223" s="191"/>
    </row>
    <row r="224" spans="2:17" ht="12.5">
      <c r="B224" s="9"/>
      <c r="C224" s="191"/>
      <c r="D224" s="191"/>
      <c r="E224" s="191"/>
      <c r="F224" s="191"/>
      <c r="G224" s="191"/>
      <c r="H224" s="191"/>
      <c r="I224" s="191"/>
      <c r="J224" s="191"/>
      <c r="K224" s="191"/>
      <c r="L224" s="191"/>
      <c r="M224" s="191"/>
      <c r="O224" s="192"/>
      <c r="Q224" s="191"/>
    </row>
    <row r="225" spans="2:17" ht="12.5">
      <c r="B225" s="9"/>
      <c r="C225" s="191"/>
      <c r="D225" s="191"/>
      <c r="E225" s="191"/>
      <c r="F225" s="191"/>
      <c r="G225" s="191"/>
      <c r="H225" s="191"/>
      <c r="I225" s="191"/>
      <c r="J225" s="191"/>
      <c r="K225" s="191"/>
      <c r="L225" s="191"/>
      <c r="M225" s="191"/>
      <c r="O225" s="192"/>
      <c r="Q225" s="191"/>
    </row>
    <row r="226" spans="2:17" ht="12.5">
      <c r="B226" s="9"/>
      <c r="C226" s="191"/>
      <c r="D226" s="191"/>
      <c r="E226" s="191"/>
      <c r="F226" s="191"/>
      <c r="G226" s="191"/>
      <c r="H226" s="191"/>
      <c r="I226" s="191"/>
      <c r="J226" s="191"/>
      <c r="K226" s="191"/>
      <c r="L226" s="191"/>
      <c r="M226" s="191"/>
      <c r="O226" s="192"/>
      <c r="Q226" s="191"/>
    </row>
    <row r="227" spans="2:17" ht="12.5">
      <c r="B227" s="9"/>
      <c r="C227" s="191"/>
      <c r="D227" s="191"/>
      <c r="E227" s="191"/>
      <c r="F227" s="191"/>
      <c r="G227" s="191"/>
      <c r="H227" s="191"/>
      <c r="I227" s="191"/>
      <c r="J227" s="191"/>
      <c r="K227" s="191"/>
      <c r="L227" s="191"/>
      <c r="M227" s="191"/>
      <c r="O227" s="192"/>
      <c r="Q227" s="191"/>
    </row>
    <row r="228" spans="2:17" ht="12.5">
      <c r="B228" s="9"/>
      <c r="C228" s="191"/>
      <c r="D228" s="191"/>
      <c r="E228" s="191"/>
      <c r="F228" s="191"/>
      <c r="G228" s="191"/>
      <c r="H228" s="191"/>
      <c r="I228" s="191"/>
      <c r="J228" s="191"/>
      <c r="K228" s="191"/>
      <c r="L228" s="191"/>
      <c r="M228" s="191"/>
      <c r="O228" s="192"/>
      <c r="Q228" s="191"/>
    </row>
    <row r="229" spans="2:17" ht="12.5">
      <c r="B229" s="9"/>
      <c r="C229" s="191"/>
      <c r="D229" s="191"/>
      <c r="E229" s="191"/>
      <c r="F229" s="191"/>
      <c r="G229" s="191"/>
      <c r="H229" s="191"/>
      <c r="I229" s="191"/>
      <c r="J229" s="191"/>
      <c r="K229" s="191"/>
      <c r="L229" s="191"/>
      <c r="M229" s="191"/>
      <c r="O229" s="192"/>
      <c r="Q229" s="191"/>
    </row>
    <row r="230" spans="2:17" ht="12.5">
      <c r="B230" s="9"/>
      <c r="C230" s="191"/>
      <c r="D230" s="191"/>
      <c r="E230" s="191"/>
      <c r="F230" s="191"/>
      <c r="G230" s="191"/>
      <c r="H230" s="191"/>
      <c r="I230" s="191"/>
      <c r="J230" s="191"/>
      <c r="K230" s="191"/>
      <c r="L230" s="191"/>
      <c r="M230" s="191"/>
      <c r="O230" s="192"/>
      <c r="Q230" s="191"/>
    </row>
    <row r="231" spans="2:17" ht="12.5">
      <c r="B231" s="9"/>
      <c r="C231" s="191"/>
      <c r="D231" s="191"/>
      <c r="E231" s="191"/>
      <c r="F231" s="191"/>
      <c r="G231" s="191"/>
      <c r="H231" s="191"/>
      <c r="I231" s="191"/>
      <c r="J231" s="191"/>
      <c r="K231" s="191"/>
      <c r="L231" s="191"/>
      <c r="M231" s="191"/>
      <c r="O231" s="192"/>
      <c r="Q231" s="191"/>
    </row>
    <row r="232" spans="2:17" ht="12.5">
      <c r="B232" s="9"/>
      <c r="C232" s="191"/>
      <c r="D232" s="191"/>
      <c r="E232" s="191"/>
      <c r="F232" s="191"/>
      <c r="G232" s="191"/>
      <c r="H232" s="191"/>
      <c r="I232" s="191"/>
      <c r="J232" s="191"/>
      <c r="K232" s="191"/>
      <c r="L232" s="191"/>
      <c r="M232" s="191"/>
      <c r="O232" s="192"/>
      <c r="Q232" s="191"/>
    </row>
    <row r="233" spans="2:17" ht="12.5">
      <c r="B233" s="9"/>
      <c r="C233" s="191"/>
      <c r="D233" s="191"/>
      <c r="E233" s="191"/>
      <c r="F233" s="191"/>
      <c r="G233" s="191"/>
      <c r="H233" s="191"/>
      <c r="I233" s="191"/>
      <c r="J233" s="191"/>
      <c r="K233" s="191"/>
      <c r="L233" s="191"/>
      <c r="M233" s="191"/>
      <c r="O233" s="192"/>
      <c r="Q233" s="191"/>
    </row>
    <row r="234" spans="2:17" ht="12.5">
      <c r="B234" s="9"/>
      <c r="C234" s="191"/>
      <c r="D234" s="191"/>
      <c r="E234" s="191"/>
      <c r="F234" s="191"/>
      <c r="G234" s="191"/>
      <c r="H234" s="191"/>
      <c r="I234" s="191"/>
      <c r="J234" s="191"/>
      <c r="K234" s="191"/>
      <c r="L234" s="191"/>
      <c r="M234" s="191"/>
      <c r="O234" s="192"/>
      <c r="Q234" s="191"/>
    </row>
    <row r="235" spans="2:17" ht="12.5">
      <c r="B235" s="9"/>
      <c r="C235" s="191"/>
      <c r="D235" s="191"/>
      <c r="E235" s="191"/>
      <c r="F235" s="191"/>
      <c r="G235" s="191"/>
      <c r="H235" s="191"/>
      <c r="I235" s="191"/>
      <c r="J235" s="191"/>
      <c r="K235" s="191"/>
      <c r="L235" s="191"/>
      <c r="M235" s="191"/>
      <c r="O235" s="192"/>
      <c r="Q235" s="191"/>
    </row>
    <row r="236" spans="2:17" ht="12.5">
      <c r="B236" s="9"/>
      <c r="C236" s="191"/>
      <c r="D236" s="191"/>
      <c r="E236" s="191"/>
      <c r="F236" s="191"/>
      <c r="G236" s="191"/>
      <c r="H236" s="191"/>
      <c r="I236" s="191"/>
      <c r="J236" s="191"/>
      <c r="K236" s="191"/>
      <c r="L236" s="191"/>
      <c r="M236" s="191"/>
      <c r="O236" s="192"/>
      <c r="Q236" s="191"/>
    </row>
    <row r="237" spans="2:17" ht="12.5">
      <c r="B237" s="9"/>
      <c r="C237" s="191"/>
      <c r="D237" s="191"/>
      <c r="E237" s="191"/>
      <c r="F237" s="191"/>
      <c r="G237" s="191"/>
      <c r="H237" s="191"/>
      <c r="I237" s="191"/>
      <c r="J237" s="191"/>
      <c r="K237" s="191"/>
      <c r="L237" s="191"/>
      <c r="M237" s="191"/>
      <c r="O237" s="192"/>
      <c r="Q237" s="191"/>
    </row>
    <row r="238" spans="2:17" ht="12.5">
      <c r="B238" s="9"/>
      <c r="C238" s="191"/>
      <c r="D238" s="191"/>
      <c r="E238" s="191"/>
      <c r="F238" s="191"/>
      <c r="G238" s="191"/>
      <c r="H238" s="191"/>
      <c r="I238" s="191"/>
      <c r="J238" s="191"/>
      <c r="K238" s="191"/>
      <c r="L238" s="191"/>
      <c r="M238" s="191"/>
      <c r="O238" s="192"/>
      <c r="Q238" s="191"/>
    </row>
    <row r="239" spans="2:17" ht="12.5">
      <c r="B239" s="9"/>
      <c r="C239" s="191"/>
      <c r="D239" s="191"/>
      <c r="E239" s="191"/>
      <c r="F239" s="191"/>
      <c r="G239" s="191"/>
      <c r="H239" s="191"/>
      <c r="I239" s="191"/>
      <c r="J239" s="191"/>
      <c r="K239" s="191"/>
      <c r="L239" s="191"/>
      <c r="M239" s="191"/>
      <c r="O239" s="192"/>
      <c r="Q239" s="191"/>
    </row>
    <row r="240" spans="2:17" ht="12.5">
      <c r="B240" s="9"/>
      <c r="C240" s="191"/>
      <c r="D240" s="191"/>
      <c r="E240" s="191"/>
      <c r="F240" s="191"/>
      <c r="G240" s="191"/>
      <c r="H240" s="191"/>
      <c r="I240" s="191"/>
      <c r="J240" s="191"/>
      <c r="K240" s="191"/>
      <c r="L240" s="191"/>
      <c r="M240" s="191"/>
      <c r="O240" s="192"/>
      <c r="Q240" s="191"/>
    </row>
    <row r="241" spans="2:17" ht="12.5">
      <c r="B241" s="9"/>
      <c r="C241" s="191"/>
      <c r="D241" s="191"/>
      <c r="E241" s="191"/>
      <c r="F241" s="191"/>
      <c r="G241" s="191"/>
      <c r="H241" s="191"/>
      <c r="I241" s="191"/>
      <c r="J241" s="191"/>
      <c r="K241" s="191"/>
      <c r="L241" s="191"/>
      <c r="M241" s="191"/>
      <c r="O241" s="192"/>
      <c r="Q241" s="191"/>
    </row>
    <row r="242" spans="2:17" ht="12.5">
      <c r="B242" s="9"/>
      <c r="C242" s="191"/>
      <c r="D242" s="191"/>
      <c r="E242" s="191"/>
      <c r="F242" s="191"/>
      <c r="G242" s="191"/>
      <c r="H242" s="191"/>
      <c r="I242" s="191"/>
      <c r="J242" s="191"/>
      <c r="K242" s="191"/>
      <c r="L242" s="191"/>
      <c r="M242" s="191"/>
      <c r="O242" s="192"/>
      <c r="Q242" s="191"/>
    </row>
    <row r="243" spans="2:17" ht="12.5">
      <c r="B243" s="9"/>
      <c r="C243" s="191"/>
      <c r="D243" s="191"/>
      <c r="E243" s="191"/>
      <c r="F243" s="191"/>
      <c r="G243" s="191"/>
      <c r="H243" s="191"/>
      <c r="I243" s="191"/>
      <c r="J243" s="191"/>
      <c r="K243" s="191"/>
      <c r="L243" s="191"/>
      <c r="M243" s="191"/>
      <c r="O243" s="192"/>
      <c r="Q243" s="191"/>
    </row>
    <row r="244" spans="2:17" ht="12.5">
      <c r="B244" s="9"/>
      <c r="C244" s="191"/>
      <c r="D244" s="191"/>
      <c r="E244" s="191"/>
      <c r="F244" s="191"/>
      <c r="G244" s="191"/>
      <c r="H244" s="191"/>
      <c r="I244" s="191"/>
      <c r="J244" s="191"/>
      <c r="K244" s="191"/>
      <c r="L244" s="191"/>
      <c r="M244" s="191"/>
      <c r="O244" s="192"/>
      <c r="Q244" s="191"/>
    </row>
    <row r="245" spans="2:17" ht="12.5">
      <c r="B245" s="9"/>
      <c r="C245" s="191"/>
      <c r="D245" s="191"/>
      <c r="E245" s="191"/>
      <c r="F245" s="191"/>
      <c r="G245" s="191"/>
      <c r="H245" s="191"/>
      <c r="I245" s="191"/>
      <c r="J245" s="191"/>
      <c r="K245" s="191"/>
      <c r="L245" s="191"/>
      <c r="M245" s="191"/>
      <c r="O245" s="192"/>
      <c r="Q245" s="191"/>
    </row>
    <row r="246" spans="2:17" ht="12.5">
      <c r="B246" s="9"/>
      <c r="C246" s="191"/>
      <c r="D246" s="191"/>
      <c r="E246" s="191"/>
      <c r="F246" s="191"/>
      <c r="G246" s="191"/>
      <c r="H246" s="191"/>
      <c r="I246" s="191"/>
      <c r="J246" s="191"/>
      <c r="K246" s="191"/>
      <c r="L246" s="191"/>
      <c r="M246" s="191"/>
      <c r="O246" s="192"/>
      <c r="Q246" s="191"/>
    </row>
    <row r="247" spans="2:17" ht="12.5">
      <c r="B247" s="9"/>
      <c r="C247" s="191"/>
      <c r="D247" s="191"/>
      <c r="E247" s="191"/>
      <c r="F247" s="191"/>
      <c r="G247" s="191"/>
      <c r="H247" s="191"/>
      <c r="I247" s="191"/>
      <c r="J247" s="191"/>
      <c r="K247" s="191"/>
      <c r="L247" s="191"/>
      <c r="M247" s="191"/>
      <c r="O247" s="192"/>
      <c r="Q247" s="191"/>
    </row>
    <row r="248" spans="2:17" ht="12.5">
      <c r="B248" s="9"/>
      <c r="C248" s="191"/>
      <c r="D248" s="191"/>
      <c r="E248" s="191"/>
      <c r="F248" s="191"/>
      <c r="G248" s="191"/>
      <c r="H248" s="191"/>
      <c r="I248" s="191"/>
      <c r="J248" s="191"/>
      <c r="K248" s="191"/>
      <c r="L248" s="191"/>
      <c r="M248" s="191"/>
      <c r="O248" s="192"/>
      <c r="Q248" s="191"/>
    </row>
    <row r="249" spans="2:17" ht="12.5">
      <c r="B249" s="9"/>
      <c r="C249" s="191"/>
      <c r="D249" s="191"/>
      <c r="E249" s="191"/>
      <c r="F249" s="191"/>
      <c r="G249" s="191"/>
      <c r="H249" s="191"/>
      <c r="I249" s="191"/>
      <c r="J249" s="191"/>
      <c r="K249" s="191"/>
      <c r="L249" s="191"/>
      <c r="M249" s="191"/>
      <c r="O249" s="192"/>
      <c r="Q249" s="191"/>
    </row>
    <row r="250" spans="2:17" ht="12.5">
      <c r="B250" s="9"/>
      <c r="C250" s="191"/>
      <c r="D250" s="191"/>
      <c r="E250" s="191"/>
      <c r="F250" s="191"/>
      <c r="G250" s="191"/>
      <c r="H250" s="191"/>
      <c r="I250" s="191"/>
      <c r="J250" s="191"/>
      <c r="K250" s="191"/>
      <c r="L250" s="191"/>
      <c r="M250" s="191"/>
      <c r="O250" s="192"/>
      <c r="Q250" s="191"/>
    </row>
    <row r="251" spans="2:17" ht="12.5">
      <c r="B251" s="9"/>
      <c r="C251" s="191"/>
      <c r="D251" s="191"/>
      <c r="E251" s="191"/>
      <c r="F251" s="191"/>
      <c r="G251" s="191"/>
      <c r="H251" s="191"/>
      <c r="I251" s="191"/>
      <c r="J251" s="191"/>
      <c r="K251" s="191"/>
      <c r="L251" s="191"/>
      <c r="M251" s="191"/>
      <c r="O251" s="192"/>
      <c r="Q251" s="191"/>
    </row>
    <row r="252" spans="2:17" ht="12.5">
      <c r="B252" s="9"/>
      <c r="C252" s="191"/>
      <c r="D252" s="191"/>
      <c r="E252" s="191"/>
      <c r="F252" s="191"/>
      <c r="G252" s="191"/>
      <c r="H252" s="191"/>
      <c r="I252" s="191"/>
      <c r="J252" s="191"/>
      <c r="K252" s="191"/>
      <c r="L252" s="191"/>
      <c r="M252" s="191"/>
      <c r="O252" s="192"/>
      <c r="Q252" s="191"/>
    </row>
    <row r="253" spans="2:17" ht="12.5">
      <c r="B253" s="9"/>
      <c r="C253" s="191"/>
      <c r="D253" s="191"/>
      <c r="E253" s="191"/>
      <c r="F253" s="191"/>
      <c r="G253" s="191"/>
      <c r="H253" s="191"/>
      <c r="I253" s="191"/>
      <c r="J253" s="191"/>
      <c r="K253" s="191"/>
      <c r="L253" s="191"/>
      <c r="M253" s="191"/>
      <c r="O253" s="192"/>
      <c r="Q253" s="191"/>
    </row>
    <row r="254" spans="2:17" ht="12.5">
      <c r="B254" s="9"/>
      <c r="C254" s="191"/>
      <c r="D254" s="191"/>
      <c r="E254" s="191"/>
      <c r="F254" s="191"/>
      <c r="G254" s="191"/>
      <c r="H254" s="191"/>
      <c r="I254" s="191"/>
      <c r="J254" s="191"/>
      <c r="K254" s="191"/>
      <c r="L254" s="191"/>
      <c r="M254" s="191"/>
      <c r="O254" s="192"/>
      <c r="Q254" s="191"/>
    </row>
    <row r="255" spans="2:17" ht="12.5">
      <c r="B255" s="9"/>
      <c r="C255" s="191"/>
      <c r="D255" s="191"/>
      <c r="E255" s="191"/>
      <c r="F255" s="191"/>
      <c r="G255" s="191"/>
      <c r="H255" s="191"/>
      <c r="I255" s="191"/>
      <c r="J255" s="191"/>
      <c r="K255" s="191"/>
      <c r="L255" s="191"/>
      <c r="M255" s="191"/>
      <c r="O255" s="192"/>
      <c r="Q255" s="191"/>
    </row>
    <row r="256" spans="2:17" ht="12.5">
      <c r="B256" s="9"/>
      <c r="C256" s="191"/>
      <c r="D256" s="191"/>
      <c r="E256" s="191"/>
      <c r="F256" s="191"/>
      <c r="G256" s="191"/>
      <c r="H256" s="191"/>
      <c r="I256" s="191"/>
      <c r="J256" s="191"/>
      <c r="K256" s="191"/>
      <c r="L256" s="191"/>
      <c r="M256" s="191"/>
      <c r="O256" s="192"/>
      <c r="Q256" s="191"/>
    </row>
    <row r="257" spans="2:17" ht="12.5">
      <c r="B257" s="9"/>
      <c r="C257" s="191"/>
      <c r="D257" s="191"/>
      <c r="E257" s="191"/>
      <c r="F257" s="191"/>
      <c r="G257" s="191"/>
      <c r="H257" s="191"/>
      <c r="I257" s="191"/>
      <c r="J257" s="191"/>
      <c r="K257" s="191"/>
      <c r="L257" s="191"/>
      <c r="M257" s="191"/>
      <c r="O257" s="192"/>
      <c r="Q257" s="191"/>
    </row>
    <row r="258" spans="2:17" ht="12.5">
      <c r="B258" s="9"/>
      <c r="C258" s="191"/>
      <c r="D258" s="191"/>
      <c r="E258" s="191"/>
      <c r="F258" s="191"/>
      <c r="G258" s="191"/>
      <c r="H258" s="191"/>
      <c r="I258" s="191"/>
      <c r="J258" s="191"/>
      <c r="K258" s="191"/>
      <c r="L258" s="191"/>
      <c r="M258" s="191"/>
      <c r="O258" s="192"/>
      <c r="Q258" s="191"/>
    </row>
    <row r="259" spans="2:17" ht="12.5">
      <c r="B259" s="9"/>
      <c r="C259" s="191"/>
      <c r="D259" s="191"/>
      <c r="E259" s="191"/>
      <c r="F259" s="191"/>
      <c r="G259" s="191"/>
      <c r="H259" s="191"/>
      <c r="I259" s="191"/>
      <c r="J259" s="191"/>
      <c r="K259" s="191"/>
      <c r="L259" s="191"/>
      <c r="M259" s="191"/>
      <c r="O259" s="192"/>
      <c r="Q259" s="191"/>
    </row>
    <row r="260" spans="2:17" ht="12.5">
      <c r="B260" s="9"/>
      <c r="C260" s="191"/>
      <c r="D260" s="191"/>
      <c r="E260" s="191"/>
      <c r="F260" s="191"/>
      <c r="G260" s="191"/>
      <c r="H260" s="191"/>
      <c r="I260" s="191"/>
      <c r="J260" s="191"/>
      <c r="K260" s="191"/>
      <c r="L260" s="191"/>
      <c r="M260" s="191"/>
      <c r="O260" s="192"/>
      <c r="Q260" s="191"/>
    </row>
    <row r="261" spans="2:17" ht="12.5">
      <c r="B261" s="9"/>
      <c r="C261" s="191"/>
      <c r="D261" s="191"/>
      <c r="E261" s="191"/>
      <c r="F261" s="191"/>
      <c r="G261" s="191"/>
      <c r="H261" s="191"/>
      <c r="I261" s="191"/>
      <c r="J261" s="191"/>
      <c r="K261" s="191"/>
      <c r="L261" s="191"/>
      <c r="M261" s="191"/>
      <c r="O261" s="192"/>
      <c r="Q261" s="191"/>
    </row>
    <row r="262" spans="2:17" ht="12.5">
      <c r="B262" s="9"/>
      <c r="C262" s="191"/>
      <c r="D262" s="191"/>
      <c r="E262" s="191"/>
      <c r="F262" s="191"/>
      <c r="G262" s="191"/>
      <c r="H262" s="191"/>
      <c r="I262" s="191"/>
      <c r="J262" s="191"/>
      <c r="K262" s="191"/>
      <c r="L262" s="191"/>
      <c r="M262" s="191"/>
      <c r="O262" s="192"/>
      <c r="Q262" s="191"/>
    </row>
    <row r="263" spans="2:17" ht="12.5">
      <c r="B263" s="9"/>
      <c r="C263" s="191"/>
      <c r="D263" s="191"/>
      <c r="E263" s="191"/>
      <c r="F263" s="191"/>
      <c r="G263" s="191"/>
      <c r="H263" s="191"/>
      <c r="I263" s="191"/>
      <c r="J263" s="191"/>
      <c r="K263" s="191"/>
      <c r="L263" s="191"/>
      <c r="M263" s="191"/>
      <c r="O263" s="192"/>
      <c r="Q263" s="191"/>
    </row>
    <row r="264" spans="2:17" ht="12.5">
      <c r="B264" s="9"/>
      <c r="C264" s="191"/>
      <c r="D264" s="191"/>
      <c r="E264" s="191"/>
      <c r="F264" s="191"/>
      <c r="G264" s="191"/>
      <c r="H264" s="191"/>
      <c r="I264" s="191"/>
      <c r="J264" s="191"/>
      <c r="K264" s="191"/>
      <c r="L264" s="191"/>
      <c r="M264" s="191"/>
      <c r="O264" s="192"/>
      <c r="Q264" s="191"/>
    </row>
    <row r="265" spans="2:17" ht="12.5">
      <c r="B265" s="9"/>
      <c r="C265" s="191"/>
      <c r="D265" s="191"/>
      <c r="E265" s="191"/>
      <c r="F265" s="191"/>
      <c r="G265" s="191"/>
      <c r="H265" s="191"/>
      <c r="I265" s="191"/>
      <c r="J265" s="191"/>
      <c r="K265" s="191"/>
      <c r="L265" s="191"/>
      <c r="M265" s="191"/>
      <c r="O265" s="192"/>
      <c r="Q265" s="191"/>
    </row>
    <row r="266" spans="2:17" ht="12.5">
      <c r="B266" s="9"/>
      <c r="C266" s="191"/>
      <c r="D266" s="191"/>
      <c r="E266" s="191"/>
      <c r="F266" s="191"/>
      <c r="G266" s="191"/>
      <c r="H266" s="191"/>
      <c r="I266" s="191"/>
      <c r="J266" s="191"/>
      <c r="K266" s="191"/>
      <c r="L266" s="191"/>
      <c r="M266" s="191"/>
      <c r="O266" s="192"/>
      <c r="Q266" s="191"/>
    </row>
    <row r="267" spans="2:17" ht="12.5">
      <c r="B267" s="9"/>
      <c r="C267" s="191"/>
      <c r="D267" s="191"/>
      <c r="E267" s="191"/>
      <c r="F267" s="191"/>
      <c r="G267" s="191"/>
      <c r="H267" s="191"/>
      <c r="I267" s="191"/>
      <c r="J267" s="191"/>
      <c r="K267" s="191"/>
      <c r="L267" s="191"/>
      <c r="M267" s="191"/>
      <c r="O267" s="192"/>
      <c r="Q267" s="191"/>
    </row>
    <row r="268" spans="2:17" ht="12.5">
      <c r="B268" s="9"/>
      <c r="C268" s="191"/>
      <c r="D268" s="191"/>
      <c r="E268" s="191"/>
      <c r="F268" s="191"/>
      <c r="G268" s="191"/>
      <c r="H268" s="191"/>
      <c r="I268" s="191"/>
      <c r="J268" s="191"/>
      <c r="K268" s="191"/>
      <c r="L268" s="191"/>
      <c r="M268" s="191"/>
      <c r="O268" s="192"/>
      <c r="Q268" s="191"/>
    </row>
    <row r="269" spans="2:17" ht="12.5">
      <c r="B269" s="9"/>
      <c r="C269" s="191"/>
      <c r="D269" s="191"/>
      <c r="E269" s="191"/>
      <c r="F269" s="191"/>
      <c r="G269" s="191"/>
      <c r="H269" s="191"/>
      <c r="I269" s="191"/>
      <c r="J269" s="191"/>
      <c r="K269" s="191"/>
      <c r="L269" s="191"/>
      <c r="M269" s="191"/>
      <c r="O269" s="192"/>
      <c r="Q269" s="191"/>
    </row>
    <row r="270" spans="2:17" ht="12.5">
      <c r="B270" s="9"/>
      <c r="C270" s="191"/>
      <c r="D270" s="191"/>
      <c r="E270" s="191"/>
      <c r="F270" s="191"/>
      <c r="G270" s="191"/>
      <c r="H270" s="191"/>
      <c r="I270" s="191"/>
      <c r="J270" s="191"/>
      <c r="K270" s="191"/>
      <c r="L270" s="191"/>
      <c r="M270" s="191"/>
      <c r="O270" s="192"/>
      <c r="Q270" s="191"/>
    </row>
    <row r="271" spans="2:17" ht="12.5">
      <c r="B271" s="9"/>
      <c r="C271" s="191"/>
      <c r="D271" s="191"/>
      <c r="E271" s="191"/>
      <c r="F271" s="191"/>
      <c r="G271" s="191"/>
      <c r="H271" s="191"/>
      <c r="I271" s="191"/>
      <c r="J271" s="191"/>
      <c r="K271" s="191"/>
      <c r="L271" s="191"/>
      <c r="M271" s="191"/>
      <c r="O271" s="192"/>
      <c r="Q271" s="191"/>
    </row>
    <row r="272" spans="2:17" ht="12.5">
      <c r="B272" s="9"/>
      <c r="C272" s="191"/>
      <c r="D272" s="191"/>
      <c r="E272" s="191"/>
      <c r="F272" s="191"/>
      <c r="G272" s="191"/>
      <c r="H272" s="191"/>
      <c r="I272" s="191"/>
      <c r="J272" s="191"/>
      <c r="K272" s="191"/>
      <c r="L272" s="191"/>
      <c r="M272" s="191"/>
      <c r="O272" s="192"/>
      <c r="Q272" s="191"/>
    </row>
    <row r="273" spans="2:17" ht="12.5">
      <c r="B273" s="9"/>
      <c r="C273" s="191"/>
      <c r="D273" s="191"/>
      <c r="E273" s="191"/>
      <c r="F273" s="191"/>
      <c r="G273" s="191"/>
      <c r="H273" s="191"/>
      <c r="I273" s="191"/>
      <c r="J273" s="191"/>
      <c r="K273" s="191"/>
      <c r="L273" s="191"/>
      <c r="M273" s="191"/>
      <c r="O273" s="192"/>
      <c r="Q273" s="191"/>
    </row>
    <row r="274" spans="2:17" ht="12.5">
      <c r="B274" s="9"/>
      <c r="C274" s="191"/>
      <c r="D274" s="191"/>
      <c r="E274" s="191"/>
      <c r="F274" s="191"/>
      <c r="G274" s="191"/>
      <c r="H274" s="191"/>
      <c r="I274" s="191"/>
      <c r="J274" s="191"/>
      <c r="K274" s="191"/>
      <c r="L274" s="191"/>
      <c r="M274" s="191"/>
      <c r="O274" s="192"/>
      <c r="Q274" s="191"/>
    </row>
    <row r="275" spans="2:17" ht="12.5">
      <c r="B275" s="9"/>
      <c r="C275" s="191"/>
      <c r="D275" s="191"/>
      <c r="E275" s="191"/>
      <c r="F275" s="191"/>
      <c r="G275" s="191"/>
      <c r="H275" s="191"/>
      <c r="I275" s="191"/>
      <c r="J275" s="191"/>
      <c r="K275" s="191"/>
      <c r="L275" s="191"/>
      <c r="M275" s="191"/>
      <c r="O275" s="192"/>
      <c r="Q275" s="191"/>
    </row>
    <row r="276" spans="2:17" ht="12.5">
      <c r="B276" s="9"/>
      <c r="C276" s="191"/>
      <c r="D276" s="191"/>
      <c r="E276" s="191"/>
      <c r="F276" s="191"/>
      <c r="G276" s="191"/>
      <c r="H276" s="191"/>
      <c r="I276" s="191"/>
      <c r="J276" s="191"/>
      <c r="K276" s="191"/>
      <c r="L276" s="191"/>
      <c r="M276" s="191"/>
      <c r="O276" s="192"/>
      <c r="Q276" s="191"/>
    </row>
    <row r="277" spans="2:17" ht="12.5">
      <c r="B277" s="9"/>
      <c r="C277" s="191"/>
      <c r="D277" s="191"/>
      <c r="E277" s="191"/>
      <c r="F277" s="191"/>
      <c r="G277" s="191"/>
      <c r="H277" s="191"/>
      <c r="I277" s="191"/>
      <c r="J277" s="191"/>
      <c r="K277" s="191"/>
      <c r="L277" s="191"/>
      <c r="M277" s="191"/>
      <c r="O277" s="192"/>
      <c r="Q277" s="191"/>
    </row>
    <row r="278" spans="2:17" ht="12.5">
      <c r="B278" s="9"/>
      <c r="C278" s="191"/>
      <c r="D278" s="191"/>
      <c r="E278" s="191"/>
      <c r="F278" s="191"/>
      <c r="G278" s="191"/>
      <c r="H278" s="191"/>
      <c r="I278" s="191"/>
      <c r="J278" s="191"/>
      <c r="K278" s="191"/>
      <c r="L278" s="191"/>
      <c r="M278" s="191"/>
      <c r="O278" s="192"/>
      <c r="Q278" s="191"/>
    </row>
    <row r="279" spans="2:17" ht="12.5">
      <c r="B279" s="9"/>
      <c r="C279" s="191"/>
      <c r="D279" s="191"/>
      <c r="E279" s="191"/>
      <c r="F279" s="191"/>
      <c r="G279" s="191"/>
      <c r="H279" s="191"/>
      <c r="I279" s="191"/>
      <c r="J279" s="191"/>
      <c r="K279" s="191"/>
      <c r="L279" s="191"/>
      <c r="M279" s="191"/>
      <c r="O279" s="192"/>
      <c r="Q279" s="191"/>
    </row>
    <row r="280" spans="2:17" ht="12.5">
      <c r="B280" s="9"/>
      <c r="C280" s="191"/>
      <c r="D280" s="191"/>
      <c r="E280" s="191"/>
      <c r="F280" s="191"/>
      <c r="G280" s="191"/>
      <c r="H280" s="191"/>
      <c r="I280" s="191"/>
      <c r="J280" s="191"/>
      <c r="K280" s="191"/>
      <c r="L280" s="191"/>
      <c r="M280" s="191"/>
      <c r="O280" s="192"/>
      <c r="Q280" s="191"/>
    </row>
    <row r="281" spans="2:17" ht="12.5">
      <c r="B281" s="9"/>
      <c r="C281" s="191"/>
      <c r="D281" s="191"/>
      <c r="E281" s="191"/>
      <c r="F281" s="191"/>
      <c r="G281" s="191"/>
      <c r="H281" s="191"/>
      <c r="I281" s="191"/>
      <c r="J281" s="191"/>
      <c r="K281" s="191"/>
      <c r="L281" s="191"/>
      <c r="M281" s="191"/>
      <c r="O281" s="192"/>
      <c r="Q281" s="191"/>
    </row>
    <row r="282" spans="2:17" ht="12.5">
      <c r="B282" s="9"/>
      <c r="C282" s="191"/>
      <c r="D282" s="191"/>
      <c r="E282" s="191"/>
      <c r="F282" s="191"/>
      <c r="G282" s="191"/>
      <c r="H282" s="191"/>
      <c r="I282" s="191"/>
      <c r="J282" s="191"/>
      <c r="K282" s="191"/>
      <c r="L282" s="191"/>
      <c r="M282" s="191"/>
      <c r="O282" s="192"/>
      <c r="Q282" s="191"/>
    </row>
    <row r="283" spans="2:17" ht="12.5">
      <c r="B283" s="9"/>
      <c r="C283" s="191"/>
      <c r="D283" s="191"/>
      <c r="E283" s="191"/>
      <c r="F283" s="191"/>
      <c r="G283" s="191"/>
      <c r="H283" s="191"/>
      <c r="I283" s="191"/>
      <c r="J283" s="191"/>
      <c r="K283" s="191"/>
      <c r="L283" s="191"/>
      <c r="M283" s="191"/>
      <c r="O283" s="192"/>
      <c r="Q283" s="191"/>
    </row>
    <row r="284" spans="2:17" ht="12.5">
      <c r="B284" s="9"/>
      <c r="C284" s="191"/>
      <c r="D284" s="191"/>
      <c r="E284" s="191"/>
      <c r="F284" s="191"/>
      <c r="G284" s="191"/>
      <c r="H284" s="191"/>
      <c r="I284" s="191"/>
      <c r="J284" s="191"/>
      <c r="K284" s="191"/>
      <c r="L284" s="191"/>
      <c r="M284" s="191"/>
      <c r="O284" s="192"/>
      <c r="Q284" s="191"/>
    </row>
    <row r="285" spans="2:17" ht="12.5">
      <c r="B285" s="9"/>
      <c r="C285" s="191"/>
      <c r="D285" s="191"/>
      <c r="E285" s="191"/>
      <c r="F285" s="191"/>
      <c r="G285" s="191"/>
      <c r="H285" s="191"/>
      <c r="I285" s="191"/>
      <c r="J285" s="191"/>
      <c r="K285" s="191"/>
      <c r="L285" s="191"/>
      <c r="M285" s="191"/>
      <c r="O285" s="192"/>
      <c r="Q285" s="191"/>
    </row>
    <row r="286" spans="2:17" ht="12.5">
      <c r="B286" s="9"/>
      <c r="C286" s="191"/>
      <c r="D286" s="191"/>
      <c r="E286" s="191"/>
      <c r="F286" s="191"/>
      <c r="G286" s="191"/>
      <c r="H286" s="191"/>
      <c r="I286" s="191"/>
      <c r="J286" s="191"/>
      <c r="K286" s="191"/>
      <c r="L286" s="191"/>
      <c r="M286" s="191"/>
      <c r="O286" s="192"/>
      <c r="Q286" s="191"/>
    </row>
    <row r="287" spans="2:17" ht="12.5">
      <c r="B287" s="9"/>
      <c r="C287" s="191"/>
      <c r="D287" s="191"/>
      <c r="E287" s="191"/>
      <c r="F287" s="191"/>
      <c r="G287" s="191"/>
      <c r="H287" s="191"/>
      <c r="I287" s="191"/>
      <c r="J287" s="191"/>
      <c r="K287" s="191"/>
      <c r="L287" s="191"/>
      <c r="M287" s="191"/>
      <c r="O287" s="192"/>
      <c r="Q287" s="191"/>
    </row>
    <row r="288" spans="2:17" ht="12.5">
      <c r="B288" s="9"/>
      <c r="C288" s="191"/>
      <c r="D288" s="191"/>
      <c r="E288" s="191"/>
      <c r="F288" s="191"/>
      <c r="G288" s="191"/>
      <c r="H288" s="191"/>
      <c r="I288" s="191"/>
      <c r="J288" s="191"/>
      <c r="K288" s="191"/>
      <c r="L288" s="191"/>
      <c r="M288" s="191"/>
      <c r="O288" s="192"/>
      <c r="Q288" s="191"/>
    </row>
    <row r="289" spans="2:17" ht="12.5">
      <c r="B289" s="9"/>
      <c r="C289" s="191"/>
      <c r="D289" s="191"/>
      <c r="E289" s="191"/>
      <c r="F289" s="191"/>
      <c r="G289" s="191"/>
      <c r="H289" s="191"/>
      <c r="I289" s="191"/>
      <c r="J289" s="191"/>
      <c r="K289" s="191"/>
      <c r="L289" s="191"/>
      <c r="M289" s="191"/>
      <c r="O289" s="192"/>
      <c r="Q289" s="191"/>
    </row>
    <row r="290" spans="2:17" ht="12.5">
      <c r="B290" s="9"/>
      <c r="C290" s="191"/>
      <c r="D290" s="191"/>
      <c r="E290" s="191"/>
      <c r="F290" s="191"/>
      <c r="G290" s="191"/>
      <c r="H290" s="191"/>
      <c r="I290" s="191"/>
      <c r="J290" s="191"/>
      <c r="K290" s="191"/>
      <c r="L290" s="191"/>
      <c r="M290" s="191"/>
      <c r="O290" s="192"/>
      <c r="Q290" s="191"/>
    </row>
    <row r="291" spans="2:17" ht="12.5">
      <c r="B291" s="9"/>
      <c r="C291" s="191"/>
      <c r="D291" s="191"/>
      <c r="E291" s="191"/>
      <c r="F291" s="191"/>
      <c r="G291" s="191"/>
      <c r="H291" s="191"/>
      <c r="I291" s="191"/>
      <c r="J291" s="191"/>
      <c r="K291" s="191"/>
      <c r="L291" s="191"/>
      <c r="M291" s="191"/>
      <c r="O291" s="192"/>
      <c r="Q291" s="191"/>
    </row>
    <row r="292" spans="2:17" ht="12.5">
      <c r="B292" s="9"/>
      <c r="C292" s="191"/>
      <c r="D292" s="191"/>
      <c r="E292" s="191"/>
      <c r="F292" s="191"/>
      <c r="G292" s="191"/>
      <c r="H292" s="191"/>
      <c r="I292" s="191"/>
      <c r="J292" s="191"/>
      <c r="K292" s="191"/>
      <c r="L292" s="191"/>
      <c r="M292" s="191"/>
      <c r="O292" s="192"/>
      <c r="Q292" s="191"/>
    </row>
    <row r="293" spans="2:17" ht="12.5">
      <c r="B293" s="9"/>
      <c r="C293" s="191"/>
      <c r="D293" s="191"/>
      <c r="E293" s="191"/>
      <c r="F293" s="191"/>
      <c r="G293" s="191"/>
      <c r="H293" s="191"/>
      <c r="I293" s="191"/>
      <c r="J293" s="191"/>
      <c r="K293" s="191"/>
      <c r="L293" s="191"/>
      <c r="M293" s="191"/>
      <c r="O293" s="192"/>
      <c r="Q293" s="191"/>
    </row>
    <row r="294" spans="2:17" ht="12.5">
      <c r="B294" s="9"/>
      <c r="C294" s="191"/>
      <c r="D294" s="191"/>
      <c r="E294" s="191"/>
      <c r="F294" s="191"/>
      <c r="G294" s="191"/>
      <c r="H294" s="191"/>
      <c r="I294" s="191"/>
      <c r="J294" s="191"/>
      <c r="K294" s="191"/>
      <c r="L294" s="191"/>
      <c r="M294" s="191"/>
      <c r="O294" s="192"/>
      <c r="Q294" s="191"/>
    </row>
    <row r="295" spans="2:17" ht="12.5">
      <c r="B295" s="9"/>
      <c r="C295" s="191"/>
      <c r="D295" s="191"/>
      <c r="E295" s="191"/>
      <c r="F295" s="191"/>
      <c r="G295" s="191"/>
      <c r="H295" s="191"/>
      <c r="I295" s="191"/>
      <c r="J295" s="191"/>
      <c r="K295" s="191"/>
      <c r="L295" s="191"/>
      <c r="M295" s="191"/>
      <c r="O295" s="192"/>
      <c r="Q295" s="191"/>
    </row>
    <row r="296" spans="2:17" ht="12.5">
      <c r="B296" s="9"/>
      <c r="C296" s="191"/>
      <c r="D296" s="191"/>
      <c r="E296" s="191"/>
      <c r="F296" s="191"/>
      <c r="G296" s="191"/>
      <c r="H296" s="191"/>
      <c r="I296" s="191"/>
      <c r="J296" s="191"/>
      <c r="K296" s="191"/>
      <c r="L296" s="191"/>
      <c r="M296" s="191"/>
      <c r="O296" s="192"/>
      <c r="Q296" s="191"/>
    </row>
    <row r="297" spans="2:17" ht="12.5">
      <c r="B297" s="9"/>
      <c r="C297" s="191"/>
      <c r="D297" s="191"/>
      <c r="E297" s="191"/>
      <c r="F297" s="191"/>
      <c r="G297" s="191"/>
      <c r="H297" s="191"/>
      <c r="I297" s="191"/>
      <c r="J297" s="191"/>
      <c r="K297" s="191"/>
      <c r="L297" s="191"/>
      <c r="M297" s="191"/>
      <c r="O297" s="192"/>
      <c r="Q297" s="191"/>
    </row>
    <row r="298" spans="2:17" ht="12.5">
      <c r="B298" s="9"/>
      <c r="C298" s="191"/>
      <c r="D298" s="191"/>
      <c r="E298" s="191"/>
      <c r="F298" s="191"/>
      <c r="G298" s="191"/>
      <c r="H298" s="191"/>
      <c r="I298" s="191"/>
      <c r="J298" s="191"/>
      <c r="K298" s="191"/>
      <c r="L298" s="191"/>
      <c r="M298" s="191"/>
      <c r="O298" s="192"/>
      <c r="Q298" s="191"/>
    </row>
    <row r="299" spans="2:17" ht="12.5">
      <c r="B299" s="9"/>
      <c r="C299" s="191"/>
      <c r="D299" s="191"/>
      <c r="E299" s="191"/>
      <c r="F299" s="191"/>
      <c r="G299" s="191"/>
      <c r="H299" s="191"/>
      <c r="I299" s="191"/>
      <c r="J299" s="191"/>
      <c r="K299" s="191"/>
      <c r="L299" s="191"/>
      <c r="M299" s="191"/>
      <c r="O299" s="192"/>
      <c r="Q299" s="191"/>
    </row>
    <row r="300" spans="2:17" ht="12.5">
      <c r="B300" s="9"/>
      <c r="C300" s="191"/>
      <c r="D300" s="191"/>
      <c r="E300" s="191"/>
      <c r="F300" s="191"/>
      <c r="G300" s="191"/>
      <c r="H300" s="191"/>
      <c r="I300" s="191"/>
      <c r="J300" s="191"/>
      <c r="K300" s="191"/>
      <c r="L300" s="191"/>
      <c r="M300" s="191"/>
      <c r="O300" s="192"/>
      <c r="Q300" s="191"/>
    </row>
    <row r="301" spans="2:17" ht="12.5">
      <c r="B301" s="9"/>
      <c r="C301" s="191"/>
      <c r="D301" s="191"/>
      <c r="E301" s="191"/>
      <c r="F301" s="191"/>
      <c r="G301" s="191"/>
      <c r="H301" s="191"/>
      <c r="I301" s="191"/>
      <c r="J301" s="191"/>
      <c r="K301" s="191"/>
      <c r="L301" s="191"/>
      <c r="M301" s="191"/>
      <c r="O301" s="192"/>
      <c r="Q301" s="191"/>
    </row>
    <row r="302" spans="2:17" ht="12.5">
      <c r="B302" s="9"/>
      <c r="C302" s="191"/>
      <c r="D302" s="191"/>
      <c r="E302" s="191"/>
      <c r="F302" s="191"/>
      <c r="G302" s="191"/>
      <c r="H302" s="191"/>
      <c r="I302" s="191"/>
      <c r="J302" s="191"/>
      <c r="K302" s="191"/>
      <c r="L302" s="191"/>
      <c r="M302" s="191"/>
      <c r="O302" s="192"/>
      <c r="Q302" s="191"/>
    </row>
    <row r="303" spans="2:17" ht="12.5">
      <c r="B303" s="9"/>
      <c r="C303" s="191"/>
      <c r="D303" s="191"/>
      <c r="E303" s="191"/>
      <c r="F303" s="191"/>
      <c r="G303" s="191"/>
      <c r="H303" s="191"/>
      <c r="I303" s="191"/>
      <c r="J303" s="191"/>
      <c r="K303" s="191"/>
      <c r="L303" s="191"/>
      <c r="M303" s="191"/>
      <c r="O303" s="192"/>
      <c r="Q303" s="191"/>
    </row>
    <row r="304" spans="2:17" ht="12.5">
      <c r="B304" s="9"/>
      <c r="C304" s="191"/>
      <c r="D304" s="191"/>
      <c r="E304" s="191"/>
      <c r="F304" s="191"/>
      <c r="G304" s="191"/>
      <c r="H304" s="191"/>
      <c r="I304" s="191"/>
      <c r="J304" s="191"/>
      <c r="K304" s="191"/>
      <c r="L304" s="191"/>
      <c r="M304" s="191"/>
      <c r="O304" s="192"/>
      <c r="Q304" s="191"/>
    </row>
    <row r="305" spans="2:17" ht="12.5">
      <c r="B305" s="9"/>
      <c r="C305" s="191"/>
      <c r="D305" s="191"/>
      <c r="E305" s="191"/>
      <c r="F305" s="191"/>
      <c r="G305" s="191"/>
      <c r="H305" s="191"/>
      <c r="I305" s="191"/>
      <c r="J305" s="191"/>
      <c r="K305" s="191"/>
      <c r="L305" s="191"/>
      <c r="M305" s="191"/>
      <c r="O305" s="192"/>
      <c r="Q305" s="191"/>
    </row>
    <row r="306" spans="2:17" ht="12.5">
      <c r="B306" s="9"/>
      <c r="C306" s="191"/>
      <c r="D306" s="191"/>
      <c r="E306" s="191"/>
      <c r="F306" s="191"/>
      <c r="G306" s="191"/>
      <c r="H306" s="191"/>
      <c r="I306" s="191"/>
      <c r="J306" s="191"/>
      <c r="K306" s="191"/>
      <c r="L306" s="191"/>
      <c r="M306" s="191"/>
      <c r="O306" s="192"/>
      <c r="Q306" s="191"/>
    </row>
    <row r="307" spans="2:17" ht="12.5">
      <c r="B307" s="9"/>
      <c r="C307" s="191"/>
      <c r="D307" s="191"/>
      <c r="E307" s="191"/>
      <c r="F307" s="191"/>
      <c r="G307" s="191"/>
      <c r="H307" s="191"/>
      <c r="I307" s="191"/>
      <c r="J307" s="191"/>
      <c r="K307" s="191"/>
      <c r="L307" s="191"/>
      <c r="M307" s="191"/>
      <c r="O307" s="192"/>
      <c r="Q307" s="191"/>
    </row>
    <row r="308" spans="2:17" ht="12.5">
      <c r="B308" s="9"/>
      <c r="C308" s="191"/>
      <c r="D308" s="191"/>
      <c r="E308" s="191"/>
      <c r="F308" s="191"/>
      <c r="G308" s="191"/>
      <c r="H308" s="191"/>
      <c r="I308" s="191"/>
      <c r="J308" s="191"/>
      <c r="K308" s="191"/>
      <c r="L308" s="191"/>
      <c r="M308" s="191"/>
      <c r="O308" s="192"/>
      <c r="Q308" s="191"/>
    </row>
    <row r="309" spans="2:17" ht="12.5">
      <c r="B309" s="9"/>
      <c r="C309" s="191"/>
      <c r="D309" s="191"/>
      <c r="E309" s="191"/>
      <c r="F309" s="191"/>
      <c r="G309" s="191"/>
      <c r="H309" s="191"/>
      <c r="I309" s="191"/>
      <c r="J309" s="191"/>
      <c r="K309" s="191"/>
      <c r="L309" s="191"/>
      <c r="M309" s="191"/>
      <c r="O309" s="192"/>
      <c r="Q309" s="191"/>
    </row>
    <row r="310" spans="2:17" ht="12.5">
      <c r="B310" s="9"/>
      <c r="C310" s="191"/>
      <c r="D310" s="191"/>
      <c r="E310" s="191"/>
      <c r="F310" s="191"/>
      <c r="G310" s="191"/>
      <c r="H310" s="191"/>
      <c r="I310" s="191"/>
      <c r="J310" s="191"/>
      <c r="K310" s="191"/>
      <c r="L310" s="191"/>
      <c r="M310" s="191"/>
      <c r="O310" s="192"/>
      <c r="Q310" s="191"/>
    </row>
    <row r="311" spans="2:17" ht="12.5">
      <c r="B311" s="9"/>
      <c r="C311" s="191"/>
      <c r="D311" s="191"/>
      <c r="E311" s="191"/>
      <c r="F311" s="191"/>
      <c r="G311" s="191"/>
      <c r="H311" s="191"/>
      <c r="I311" s="191"/>
      <c r="J311" s="191"/>
      <c r="K311" s="191"/>
      <c r="L311" s="191"/>
      <c r="M311" s="191"/>
      <c r="O311" s="192"/>
      <c r="Q311" s="191"/>
    </row>
    <row r="312" spans="2:17" ht="12.5">
      <c r="B312" s="9"/>
      <c r="C312" s="191"/>
      <c r="D312" s="191"/>
      <c r="E312" s="191"/>
      <c r="F312" s="191"/>
      <c r="G312" s="191"/>
      <c r="H312" s="191"/>
      <c r="I312" s="191"/>
      <c r="J312" s="191"/>
      <c r="K312" s="191"/>
      <c r="L312" s="191"/>
      <c r="M312" s="191"/>
      <c r="O312" s="192"/>
      <c r="Q312" s="191"/>
    </row>
    <row r="313" spans="2:17" ht="12.5">
      <c r="B313" s="9"/>
      <c r="C313" s="191"/>
      <c r="D313" s="191"/>
      <c r="E313" s="191"/>
      <c r="F313" s="191"/>
      <c r="G313" s="191"/>
      <c r="H313" s="191"/>
      <c r="I313" s="191"/>
      <c r="J313" s="191"/>
      <c r="K313" s="191"/>
      <c r="L313" s="191"/>
      <c r="M313" s="191"/>
      <c r="O313" s="192"/>
      <c r="Q313" s="191"/>
    </row>
    <row r="314" spans="2:17" ht="12.5">
      <c r="B314" s="9"/>
      <c r="C314" s="191"/>
      <c r="D314" s="191"/>
      <c r="E314" s="191"/>
      <c r="F314" s="191"/>
      <c r="G314" s="191"/>
      <c r="H314" s="191"/>
      <c r="I314" s="191"/>
      <c r="J314" s="191"/>
      <c r="K314" s="191"/>
      <c r="L314" s="191"/>
      <c r="M314" s="191"/>
      <c r="O314" s="192"/>
      <c r="Q314" s="191"/>
    </row>
    <row r="315" spans="2:17" ht="12.5">
      <c r="B315" s="9"/>
      <c r="C315" s="191"/>
      <c r="D315" s="191"/>
      <c r="E315" s="191"/>
      <c r="F315" s="191"/>
      <c r="G315" s="191"/>
      <c r="H315" s="191"/>
      <c r="I315" s="191"/>
      <c r="J315" s="191"/>
      <c r="K315" s="191"/>
      <c r="L315" s="191"/>
      <c r="M315" s="191"/>
      <c r="O315" s="192"/>
      <c r="Q315" s="191"/>
    </row>
    <row r="316" spans="2:17" ht="12.5">
      <c r="B316" s="9"/>
      <c r="C316" s="191"/>
      <c r="D316" s="191"/>
      <c r="E316" s="191"/>
      <c r="F316" s="191"/>
      <c r="G316" s="191"/>
      <c r="H316" s="191"/>
      <c r="I316" s="191"/>
      <c r="J316" s="191"/>
      <c r="K316" s="191"/>
      <c r="L316" s="191"/>
      <c r="M316" s="191"/>
      <c r="O316" s="192"/>
      <c r="Q316" s="191"/>
    </row>
    <row r="317" spans="2:17" ht="12.5">
      <c r="B317" s="9"/>
      <c r="C317" s="191"/>
      <c r="D317" s="191"/>
      <c r="E317" s="191"/>
      <c r="F317" s="191"/>
      <c r="G317" s="191"/>
      <c r="H317" s="191"/>
      <c r="I317" s="191"/>
      <c r="J317" s="191"/>
      <c r="K317" s="191"/>
      <c r="L317" s="191"/>
      <c r="M317" s="191"/>
      <c r="O317" s="192"/>
      <c r="Q317" s="191"/>
    </row>
    <row r="318" spans="2:17" ht="12.5">
      <c r="B318" s="9"/>
      <c r="C318" s="191"/>
      <c r="D318" s="191"/>
      <c r="E318" s="191"/>
      <c r="F318" s="191"/>
      <c r="G318" s="191"/>
      <c r="H318" s="191"/>
      <c r="I318" s="191"/>
      <c r="J318" s="191"/>
      <c r="K318" s="191"/>
      <c r="L318" s="191"/>
      <c r="M318" s="191"/>
      <c r="O318" s="192"/>
      <c r="Q318" s="191"/>
    </row>
    <row r="319" spans="2:17" ht="12.5">
      <c r="B319" s="9"/>
      <c r="C319" s="191"/>
      <c r="D319" s="191"/>
      <c r="E319" s="191"/>
      <c r="F319" s="191"/>
      <c r="G319" s="191"/>
      <c r="H319" s="191"/>
      <c r="I319" s="191"/>
      <c r="J319" s="191"/>
      <c r="K319" s="191"/>
      <c r="L319" s="191"/>
      <c r="M319" s="191"/>
      <c r="O319" s="192"/>
      <c r="Q319" s="191"/>
    </row>
    <row r="320" spans="2:17" ht="12.5">
      <c r="B320" s="9"/>
      <c r="C320" s="191"/>
      <c r="D320" s="191"/>
      <c r="E320" s="191"/>
      <c r="F320" s="191"/>
      <c r="G320" s="191"/>
      <c r="H320" s="191"/>
      <c r="I320" s="191"/>
      <c r="J320" s="191"/>
      <c r="K320" s="191"/>
      <c r="L320" s="191"/>
      <c r="M320" s="191"/>
      <c r="O320" s="192"/>
      <c r="Q320" s="191"/>
    </row>
    <row r="321" spans="2:17" ht="12.5">
      <c r="B321" s="9"/>
      <c r="C321" s="191"/>
      <c r="D321" s="191"/>
      <c r="E321" s="191"/>
      <c r="F321" s="191"/>
      <c r="G321" s="191"/>
      <c r="H321" s="191"/>
      <c r="I321" s="191"/>
      <c r="J321" s="191"/>
      <c r="K321" s="191"/>
      <c r="L321" s="191"/>
      <c r="M321" s="191"/>
      <c r="O321" s="192"/>
      <c r="Q321" s="191"/>
    </row>
    <row r="322" spans="2:17" ht="12.5">
      <c r="B322" s="9"/>
      <c r="C322" s="191"/>
      <c r="D322" s="191"/>
      <c r="E322" s="191"/>
      <c r="F322" s="191"/>
      <c r="G322" s="191"/>
      <c r="H322" s="191"/>
      <c r="I322" s="191"/>
      <c r="J322" s="191"/>
      <c r="K322" s="191"/>
      <c r="L322" s="191"/>
      <c r="M322" s="191"/>
      <c r="O322" s="192"/>
      <c r="Q322" s="191"/>
    </row>
    <row r="323" spans="2:17" ht="12.5">
      <c r="B323" s="9"/>
      <c r="C323" s="191"/>
      <c r="D323" s="191"/>
      <c r="E323" s="191"/>
      <c r="F323" s="191"/>
      <c r="G323" s="191"/>
      <c r="H323" s="191"/>
      <c r="I323" s="191"/>
      <c r="J323" s="191"/>
      <c r="K323" s="191"/>
      <c r="L323" s="191"/>
      <c r="M323" s="191"/>
      <c r="O323" s="192"/>
      <c r="Q323" s="191"/>
    </row>
    <row r="324" spans="2:17" ht="12.5">
      <c r="B324" s="9"/>
      <c r="C324" s="191"/>
      <c r="D324" s="191"/>
      <c r="E324" s="191"/>
      <c r="F324" s="191"/>
      <c r="G324" s="191"/>
      <c r="H324" s="191"/>
      <c r="I324" s="191"/>
      <c r="J324" s="191"/>
      <c r="K324" s="191"/>
      <c r="L324" s="191"/>
      <c r="M324" s="191"/>
      <c r="O324" s="192"/>
      <c r="Q324" s="191"/>
    </row>
    <row r="325" spans="2:17" ht="12.5">
      <c r="B325" s="9"/>
      <c r="C325" s="191"/>
      <c r="D325" s="191"/>
      <c r="E325" s="191"/>
      <c r="F325" s="191"/>
      <c r="G325" s="191"/>
      <c r="H325" s="191"/>
      <c r="I325" s="191"/>
      <c r="J325" s="191"/>
      <c r="K325" s="191"/>
      <c r="L325" s="191"/>
      <c r="M325" s="191"/>
      <c r="O325" s="192"/>
      <c r="Q325" s="191"/>
    </row>
    <row r="326" spans="2:17" ht="12.5">
      <c r="B326" s="9"/>
      <c r="C326" s="191"/>
      <c r="D326" s="191"/>
      <c r="E326" s="191"/>
      <c r="F326" s="191"/>
      <c r="G326" s="191"/>
      <c r="H326" s="191"/>
      <c r="I326" s="191"/>
      <c r="J326" s="191"/>
      <c r="K326" s="191"/>
      <c r="L326" s="191"/>
      <c r="M326" s="191"/>
      <c r="O326" s="192"/>
      <c r="Q326" s="191"/>
    </row>
    <row r="327" spans="2:17" ht="12.5">
      <c r="B327" s="9"/>
      <c r="C327" s="191"/>
      <c r="D327" s="191"/>
      <c r="E327" s="191"/>
      <c r="F327" s="191"/>
      <c r="G327" s="191"/>
      <c r="H327" s="191"/>
      <c r="I327" s="191"/>
      <c r="J327" s="191"/>
      <c r="K327" s="191"/>
      <c r="L327" s="191"/>
      <c r="M327" s="191"/>
      <c r="O327" s="192"/>
      <c r="Q327" s="191"/>
    </row>
    <row r="328" spans="2:17" ht="12.5">
      <c r="B328" s="9"/>
      <c r="C328" s="191"/>
      <c r="D328" s="191"/>
      <c r="E328" s="191"/>
      <c r="F328" s="191"/>
      <c r="G328" s="191"/>
      <c r="H328" s="191"/>
      <c r="I328" s="191"/>
      <c r="J328" s="191"/>
      <c r="K328" s="191"/>
      <c r="L328" s="191"/>
      <c r="M328" s="191"/>
      <c r="O328" s="192"/>
      <c r="Q328" s="191"/>
    </row>
    <row r="329" spans="2:17" ht="12.5">
      <c r="B329" s="9"/>
      <c r="C329" s="191"/>
      <c r="D329" s="191"/>
      <c r="E329" s="191"/>
      <c r="F329" s="191"/>
      <c r="G329" s="191"/>
      <c r="H329" s="191"/>
      <c r="I329" s="191"/>
      <c r="J329" s="191"/>
      <c r="K329" s="191"/>
      <c r="L329" s="191"/>
      <c r="M329" s="191"/>
      <c r="O329" s="192"/>
      <c r="Q329" s="191"/>
    </row>
    <row r="330" spans="2:17" ht="12.5">
      <c r="B330" s="9"/>
      <c r="C330" s="191"/>
      <c r="D330" s="191"/>
      <c r="E330" s="191"/>
      <c r="F330" s="191"/>
      <c r="G330" s="191"/>
      <c r="H330" s="191"/>
      <c r="I330" s="191"/>
      <c r="J330" s="191"/>
      <c r="K330" s="191"/>
      <c r="L330" s="191"/>
      <c r="M330" s="191"/>
      <c r="O330" s="192"/>
      <c r="Q330" s="191"/>
    </row>
    <row r="331" spans="2:17" ht="12.5">
      <c r="B331" s="9"/>
      <c r="C331" s="191"/>
      <c r="D331" s="191"/>
      <c r="E331" s="191"/>
      <c r="F331" s="191"/>
      <c r="G331" s="191"/>
      <c r="H331" s="191"/>
      <c r="I331" s="191"/>
      <c r="J331" s="191"/>
      <c r="K331" s="191"/>
      <c r="L331" s="191"/>
      <c r="M331" s="191"/>
      <c r="O331" s="192"/>
      <c r="Q331" s="191"/>
    </row>
    <row r="332" spans="2:17" ht="12.5">
      <c r="B332" s="9"/>
      <c r="C332" s="191"/>
      <c r="D332" s="191"/>
      <c r="E332" s="191"/>
      <c r="F332" s="191"/>
      <c r="G332" s="191"/>
      <c r="H332" s="191"/>
      <c r="I332" s="191"/>
      <c r="J332" s="191"/>
      <c r="K332" s="191"/>
      <c r="L332" s="191"/>
      <c r="M332" s="191"/>
      <c r="O332" s="192"/>
      <c r="Q332" s="191"/>
    </row>
    <row r="333" spans="2:17" ht="12.5">
      <c r="B333" s="9"/>
      <c r="C333" s="191"/>
      <c r="D333" s="191"/>
      <c r="E333" s="191"/>
      <c r="F333" s="191"/>
      <c r="G333" s="191"/>
      <c r="H333" s="191"/>
      <c r="I333" s="191"/>
      <c r="J333" s="191"/>
      <c r="K333" s="191"/>
      <c r="L333" s="191"/>
      <c r="M333" s="191"/>
      <c r="O333" s="192"/>
      <c r="Q333" s="191"/>
    </row>
    <row r="334" spans="2:17" ht="12.5">
      <c r="B334" s="9"/>
      <c r="C334" s="191"/>
      <c r="D334" s="191"/>
      <c r="E334" s="191"/>
      <c r="F334" s="191"/>
      <c r="G334" s="191"/>
      <c r="H334" s="191"/>
      <c r="I334" s="191"/>
      <c r="J334" s="191"/>
      <c r="K334" s="191"/>
      <c r="L334" s="191"/>
      <c r="M334" s="191"/>
      <c r="O334" s="192"/>
      <c r="Q334" s="191"/>
    </row>
    <row r="335" spans="2:17" ht="12.5">
      <c r="B335" s="9"/>
      <c r="C335" s="191"/>
      <c r="D335" s="191"/>
      <c r="E335" s="191"/>
      <c r="F335" s="191"/>
      <c r="G335" s="191"/>
      <c r="H335" s="191"/>
      <c r="I335" s="191"/>
      <c r="J335" s="191"/>
      <c r="K335" s="191"/>
      <c r="L335" s="191"/>
      <c r="M335" s="191"/>
      <c r="O335" s="192"/>
      <c r="Q335" s="191"/>
    </row>
    <row r="336" spans="2:17" ht="12.5">
      <c r="B336" s="9"/>
      <c r="C336" s="191"/>
      <c r="D336" s="191"/>
      <c r="E336" s="191"/>
      <c r="F336" s="191"/>
      <c r="G336" s="191"/>
      <c r="H336" s="191"/>
      <c r="I336" s="191"/>
      <c r="J336" s="191"/>
      <c r="K336" s="191"/>
      <c r="L336" s="191"/>
      <c r="M336" s="191"/>
      <c r="O336" s="192"/>
      <c r="Q336" s="191"/>
    </row>
    <row r="337" spans="2:17" ht="12.5">
      <c r="B337" s="9"/>
      <c r="C337" s="191"/>
      <c r="D337" s="191"/>
      <c r="E337" s="191"/>
      <c r="F337" s="191"/>
      <c r="G337" s="191"/>
      <c r="H337" s="191"/>
      <c r="I337" s="191"/>
      <c r="J337" s="191"/>
      <c r="K337" s="191"/>
      <c r="L337" s="191"/>
      <c r="M337" s="191"/>
      <c r="O337" s="192"/>
      <c r="Q337" s="191"/>
    </row>
    <row r="338" spans="2:17" ht="12.5">
      <c r="B338" s="9"/>
      <c r="C338" s="191"/>
      <c r="D338" s="191"/>
      <c r="E338" s="191"/>
      <c r="F338" s="191"/>
      <c r="G338" s="191"/>
      <c r="H338" s="191"/>
      <c r="I338" s="191"/>
      <c r="J338" s="191"/>
      <c r="K338" s="191"/>
      <c r="L338" s="191"/>
      <c r="M338" s="191"/>
      <c r="O338" s="192"/>
      <c r="Q338" s="191"/>
    </row>
    <row r="339" spans="2:17" ht="12.5">
      <c r="B339" s="9"/>
      <c r="C339" s="191"/>
      <c r="D339" s="191"/>
      <c r="E339" s="191"/>
      <c r="F339" s="191"/>
      <c r="G339" s="191"/>
      <c r="H339" s="191"/>
      <c r="I339" s="191"/>
      <c r="J339" s="191"/>
      <c r="K339" s="191"/>
      <c r="L339" s="191"/>
      <c r="M339" s="191"/>
      <c r="O339" s="192"/>
      <c r="Q339" s="191"/>
    </row>
    <row r="340" spans="2:17" ht="12.5">
      <c r="B340" s="9"/>
      <c r="C340" s="191"/>
      <c r="D340" s="191"/>
      <c r="E340" s="191"/>
      <c r="F340" s="191"/>
      <c r="G340" s="191"/>
      <c r="H340" s="191"/>
      <c r="I340" s="191"/>
      <c r="J340" s="191"/>
      <c r="K340" s="191"/>
      <c r="L340" s="191"/>
      <c r="M340" s="191"/>
      <c r="O340" s="192"/>
      <c r="Q340" s="191"/>
    </row>
    <row r="341" spans="2:17" ht="12.5">
      <c r="B341" s="9"/>
      <c r="C341" s="191"/>
      <c r="D341" s="191"/>
      <c r="E341" s="191"/>
      <c r="F341" s="191"/>
      <c r="G341" s="191"/>
      <c r="H341" s="191"/>
      <c r="I341" s="191"/>
      <c r="J341" s="191"/>
      <c r="K341" s="191"/>
      <c r="L341" s="191"/>
      <c r="M341" s="191"/>
      <c r="O341" s="192"/>
      <c r="Q341" s="191"/>
    </row>
    <row r="342" spans="2:17" ht="12.5">
      <c r="B342" s="9"/>
      <c r="C342" s="191"/>
      <c r="D342" s="191"/>
      <c r="E342" s="191"/>
      <c r="F342" s="191"/>
      <c r="G342" s="191"/>
      <c r="H342" s="191"/>
      <c r="I342" s="191"/>
      <c r="J342" s="191"/>
      <c r="K342" s="191"/>
      <c r="L342" s="191"/>
      <c r="M342" s="191"/>
      <c r="O342" s="192"/>
      <c r="Q342" s="191"/>
    </row>
    <row r="343" spans="2:17" ht="12.5">
      <c r="B343" s="9"/>
      <c r="C343" s="191"/>
      <c r="D343" s="191"/>
      <c r="E343" s="191"/>
      <c r="F343" s="191"/>
      <c r="G343" s="191"/>
      <c r="H343" s="191"/>
      <c r="I343" s="191"/>
      <c r="J343" s="191"/>
      <c r="K343" s="191"/>
      <c r="L343" s="191"/>
      <c r="M343" s="191"/>
      <c r="O343" s="192"/>
      <c r="Q343" s="191"/>
    </row>
    <row r="344" spans="2:17" ht="12.5">
      <c r="B344" s="9"/>
      <c r="C344" s="191"/>
      <c r="D344" s="191"/>
      <c r="E344" s="191"/>
      <c r="F344" s="191"/>
      <c r="G344" s="191"/>
      <c r="H344" s="191"/>
      <c r="I344" s="191"/>
      <c r="J344" s="191"/>
      <c r="K344" s="191"/>
      <c r="L344" s="191"/>
      <c r="M344" s="191"/>
      <c r="O344" s="192"/>
      <c r="Q344" s="191"/>
    </row>
    <row r="345" spans="2:17" ht="12.5">
      <c r="B345" s="9"/>
      <c r="C345" s="191"/>
      <c r="D345" s="191"/>
      <c r="E345" s="191"/>
      <c r="F345" s="191"/>
      <c r="G345" s="191"/>
      <c r="H345" s="191"/>
      <c r="I345" s="191"/>
      <c r="J345" s="191"/>
      <c r="K345" s="191"/>
      <c r="L345" s="191"/>
      <c r="M345" s="191"/>
      <c r="O345" s="192"/>
      <c r="Q345" s="191"/>
    </row>
    <row r="346" spans="2:17" ht="12.5">
      <c r="B346" s="9"/>
      <c r="C346" s="191"/>
      <c r="D346" s="191"/>
      <c r="E346" s="191"/>
      <c r="F346" s="191"/>
      <c r="G346" s="191"/>
      <c r="H346" s="191"/>
      <c r="I346" s="191"/>
      <c r="J346" s="191"/>
      <c r="K346" s="191"/>
      <c r="L346" s="191"/>
      <c r="M346" s="191"/>
      <c r="O346" s="192"/>
      <c r="Q346" s="191"/>
    </row>
    <row r="347" spans="2:17" ht="12.5">
      <c r="B347" s="9"/>
      <c r="C347" s="191"/>
      <c r="D347" s="191"/>
      <c r="E347" s="191"/>
      <c r="F347" s="191"/>
      <c r="G347" s="191"/>
      <c r="H347" s="191"/>
      <c r="I347" s="191"/>
      <c r="J347" s="191"/>
      <c r="K347" s="191"/>
      <c r="L347" s="191"/>
      <c r="M347" s="191"/>
      <c r="O347" s="192"/>
      <c r="Q347" s="191"/>
    </row>
    <row r="348" spans="2:17" ht="12.5">
      <c r="B348" s="9"/>
      <c r="C348" s="191"/>
      <c r="D348" s="191"/>
      <c r="E348" s="191"/>
      <c r="F348" s="191"/>
      <c r="G348" s="191"/>
      <c r="H348" s="191"/>
      <c r="I348" s="191"/>
      <c r="J348" s="191"/>
      <c r="K348" s="191"/>
      <c r="L348" s="191"/>
      <c r="M348" s="191"/>
      <c r="O348" s="192"/>
      <c r="Q348" s="191"/>
    </row>
    <row r="349" spans="2:17" ht="12.5">
      <c r="B349" s="9"/>
      <c r="C349" s="191"/>
      <c r="D349" s="191"/>
      <c r="E349" s="191"/>
      <c r="F349" s="191"/>
      <c r="G349" s="191"/>
      <c r="H349" s="191"/>
      <c r="I349" s="191"/>
      <c r="J349" s="191"/>
      <c r="K349" s="191"/>
      <c r="L349" s="191"/>
      <c r="M349" s="191"/>
      <c r="O349" s="192"/>
      <c r="Q349" s="191"/>
    </row>
    <row r="350" spans="2:17" ht="12.5">
      <c r="B350" s="9"/>
      <c r="C350" s="191"/>
      <c r="D350" s="191"/>
      <c r="E350" s="191"/>
      <c r="F350" s="191"/>
      <c r="G350" s="191"/>
      <c r="H350" s="191"/>
      <c r="I350" s="191"/>
      <c r="J350" s="191"/>
      <c r="K350" s="191"/>
      <c r="L350" s="191"/>
      <c r="M350" s="191"/>
      <c r="O350" s="192"/>
      <c r="Q350" s="191"/>
    </row>
    <row r="351" spans="2:17" ht="12.5">
      <c r="B351" s="9"/>
      <c r="C351" s="191"/>
      <c r="D351" s="191"/>
      <c r="E351" s="191"/>
      <c r="F351" s="191"/>
      <c r="G351" s="191"/>
      <c r="H351" s="191"/>
      <c r="I351" s="191"/>
      <c r="J351" s="191"/>
      <c r="K351" s="191"/>
      <c r="L351" s="191"/>
      <c r="M351" s="191"/>
      <c r="O351" s="192"/>
      <c r="Q351" s="191"/>
    </row>
    <row r="352" spans="2:17" ht="12.5">
      <c r="B352" s="9"/>
      <c r="C352" s="191"/>
      <c r="D352" s="191"/>
      <c r="E352" s="191"/>
      <c r="F352" s="191"/>
      <c r="G352" s="191"/>
      <c r="H352" s="191"/>
      <c r="I352" s="191"/>
      <c r="J352" s="191"/>
      <c r="K352" s="191"/>
      <c r="L352" s="191"/>
      <c r="M352" s="191"/>
      <c r="O352" s="192"/>
      <c r="Q352" s="191"/>
    </row>
    <row r="353" spans="2:17" ht="12.5">
      <c r="B353" s="9"/>
      <c r="C353" s="191"/>
      <c r="D353" s="191"/>
      <c r="E353" s="191"/>
      <c r="F353" s="191"/>
      <c r="G353" s="191"/>
      <c r="H353" s="191"/>
      <c r="I353" s="191"/>
      <c r="J353" s="191"/>
      <c r="K353" s="191"/>
      <c r="L353" s="191"/>
      <c r="M353" s="191"/>
      <c r="O353" s="192"/>
      <c r="Q353" s="191"/>
    </row>
    <row r="354" spans="2:17" ht="12.5">
      <c r="B354" s="9"/>
      <c r="C354" s="191"/>
      <c r="D354" s="191"/>
      <c r="E354" s="191"/>
      <c r="F354" s="191"/>
      <c r="G354" s="191"/>
      <c r="H354" s="191"/>
      <c r="I354" s="191"/>
      <c r="J354" s="191"/>
      <c r="K354" s="191"/>
      <c r="L354" s="191"/>
      <c r="M354" s="191"/>
      <c r="O354" s="192"/>
      <c r="Q354" s="191"/>
    </row>
    <row r="355" spans="2:17" ht="12.5">
      <c r="B355" s="9"/>
      <c r="C355" s="191"/>
      <c r="D355" s="191"/>
      <c r="E355" s="191"/>
      <c r="F355" s="191"/>
      <c r="G355" s="191"/>
      <c r="H355" s="191"/>
      <c r="I355" s="191"/>
      <c r="J355" s="191"/>
      <c r="K355" s="191"/>
      <c r="L355" s="191"/>
      <c r="M355" s="191"/>
      <c r="O355" s="192"/>
      <c r="Q355" s="191"/>
    </row>
    <row r="356" spans="2:17" ht="12.5">
      <c r="B356" s="9"/>
      <c r="C356" s="191"/>
      <c r="D356" s="191"/>
      <c r="E356" s="191"/>
      <c r="F356" s="191"/>
      <c r="G356" s="191"/>
      <c r="H356" s="191"/>
      <c r="I356" s="191"/>
      <c r="J356" s="191"/>
      <c r="K356" s="191"/>
      <c r="L356" s="191"/>
      <c r="M356" s="191"/>
      <c r="O356" s="192"/>
      <c r="Q356" s="191"/>
    </row>
    <row r="357" spans="2:17" ht="12.5">
      <c r="B357" s="9"/>
      <c r="C357" s="191"/>
      <c r="D357" s="191"/>
      <c r="E357" s="191"/>
      <c r="F357" s="191"/>
      <c r="G357" s="191"/>
      <c r="H357" s="191"/>
      <c r="I357" s="191"/>
      <c r="J357" s="191"/>
      <c r="K357" s="191"/>
      <c r="L357" s="191"/>
      <c r="M357" s="191"/>
      <c r="O357" s="192"/>
      <c r="Q357" s="191"/>
    </row>
    <row r="358" spans="2:17" ht="12.5">
      <c r="B358" s="9"/>
      <c r="C358" s="191"/>
      <c r="D358" s="191"/>
      <c r="E358" s="191"/>
      <c r="F358" s="191"/>
      <c r="G358" s="191"/>
      <c r="H358" s="191"/>
      <c r="I358" s="191"/>
      <c r="J358" s="191"/>
      <c r="K358" s="191"/>
      <c r="L358" s="191"/>
      <c r="M358" s="191"/>
      <c r="O358" s="192"/>
      <c r="Q358" s="191"/>
    </row>
    <row r="359" spans="2:17" ht="12.5">
      <c r="B359" s="9"/>
      <c r="C359" s="191"/>
      <c r="D359" s="191"/>
      <c r="E359" s="191"/>
      <c r="F359" s="191"/>
      <c r="G359" s="191"/>
      <c r="H359" s="191"/>
      <c r="I359" s="191"/>
      <c r="J359" s="191"/>
      <c r="K359" s="191"/>
      <c r="L359" s="191"/>
      <c r="M359" s="191"/>
      <c r="O359" s="192"/>
      <c r="Q359" s="191"/>
    </row>
    <row r="360" spans="2:17" ht="12.5">
      <c r="B360" s="9"/>
      <c r="C360" s="191"/>
      <c r="D360" s="191"/>
      <c r="E360" s="191"/>
      <c r="F360" s="191"/>
      <c r="G360" s="191"/>
      <c r="H360" s="191"/>
      <c r="I360" s="191"/>
      <c r="J360" s="191"/>
      <c r="K360" s="191"/>
      <c r="L360" s="191"/>
      <c r="M360" s="191"/>
      <c r="O360" s="192"/>
      <c r="Q360" s="191"/>
    </row>
    <row r="361" spans="2:17" ht="12.5">
      <c r="B361" s="9"/>
      <c r="C361" s="191"/>
      <c r="D361" s="191"/>
      <c r="E361" s="191"/>
      <c r="F361" s="191"/>
      <c r="G361" s="191"/>
      <c r="H361" s="191"/>
      <c r="I361" s="191"/>
      <c r="J361" s="191"/>
      <c r="K361" s="191"/>
      <c r="L361" s="191"/>
      <c r="M361" s="191"/>
      <c r="O361" s="192"/>
      <c r="Q361" s="191"/>
    </row>
    <row r="362" spans="2:17" ht="12.5">
      <c r="B362" s="9"/>
      <c r="C362" s="191"/>
      <c r="D362" s="191"/>
      <c r="E362" s="191"/>
      <c r="F362" s="191"/>
      <c r="G362" s="191"/>
      <c r="H362" s="191"/>
      <c r="I362" s="191"/>
      <c r="J362" s="191"/>
      <c r="K362" s="191"/>
      <c r="L362" s="191"/>
      <c r="M362" s="191"/>
      <c r="O362" s="192"/>
      <c r="Q362" s="191"/>
    </row>
    <row r="363" spans="2:17" ht="12.5">
      <c r="B363" s="9"/>
      <c r="C363" s="191"/>
      <c r="D363" s="191"/>
      <c r="E363" s="191"/>
      <c r="F363" s="191"/>
      <c r="G363" s="191"/>
      <c r="H363" s="191"/>
      <c r="I363" s="191"/>
      <c r="J363" s="191"/>
      <c r="K363" s="191"/>
      <c r="L363" s="191"/>
      <c r="M363" s="191"/>
      <c r="O363" s="192"/>
      <c r="Q363" s="191"/>
    </row>
    <row r="364" spans="2:17" ht="12.5">
      <c r="B364" s="9"/>
      <c r="C364" s="191"/>
      <c r="D364" s="191"/>
      <c r="E364" s="191"/>
      <c r="F364" s="191"/>
      <c r="G364" s="191"/>
      <c r="H364" s="191"/>
      <c r="I364" s="191"/>
      <c r="J364" s="191"/>
      <c r="K364" s="191"/>
      <c r="L364" s="191"/>
      <c r="M364" s="191"/>
      <c r="O364" s="192"/>
      <c r="Q364" s="191"/>
    </row>
    <row r="365" spans="2:17" ht="12.5">
      <c r="B365" s="9"/>
      <c r="C365" s="191"/>
      <c r="D365" s="191"/>
      <c r="E365" s="191"/>
      <c r="F365" s="191"/>
      <c r="G365" s="191"/>
      <c r="H365" s="191"/>
      <c r="I365" s="191"/>
      <c r="J365" s="191"/>
      <c r="K365" s="191"/>
      <c r="L365" s="191"/>
      <c r="M365" s="191"/>
      <c r="O365" s="192"/>
      <c r="Q365" s="191"/>
    </row>
    <row r="366" spans="2:17" ht="12.5">
      <c r="B366" s="9"/>
      <c r="C366" s="191"/>
      <c r="D366" s="191"/>
      <c r="E366" s="191"/>
      <c r="F366" s="191"/>
      <c r="G366" s="191"/>
      <c r="H366" s="191"/>
      <c r="I366" s="191"/>
      <c r="J366" s="191"/>
      <c r="K366" s="191"/>
      <c r="L366" s="191"/>
      <c r="M366" s="191"/>
      <c r="O366" s="192"/>
      <c r="Q366" s="191"/>
    </row>
    <row r="367" spans="2:17" ht="12.5">
      <c r="B367" s="9"/>
      <c r="C367" s="191"/>
      <c r="D367" s="191"/>
      <c r="E367" s="191"/>
      <c r="F367" s="191"/>
      <c r="G367" s="191"/>
      <c r="H367" s="191"/>
      <c r="I367" s="191"/>
      <c r="J367" s="191"/>
      <c r="K367" s="191"/>
      <c r="L367" s="191"/>
      <c r="M367" s="191"/>
      <c r="O367" s="192"/>
      <c r="Q367" s="191"/>
    </row>
    <row r="368" spans="2:17" ht="12.5">
      <c r="B368" s="9"/>
      <c r="C368" s="191"/>
      <c r="D368" s="191"/>
      <c r="E368" s="191"/>
      <c r="F368" s="191"/>
      <c r="G368" s="191"/>
      <c r="H368" s="191"/>
      <c r="I368" s="191"/>
      <c r="J368" s="191"/>
      <c r="K368" s="191"/>
      <c r="L368" s="191"/>
      <c r="M368" s="191"/>
      <c r="O368" s="192"/>
      <c r="Q368" s="191"/>
    </row>
    <row r="369" spans="2:17" ht="12.5">
      <c r="B369" s="9"/>
      <c r="C369" s="191"/>
      <c r="D369" s="191"/>
      <c r="E369" s="191"/>
      <c r="F369" s="191"/>
      <c r="G369" s="191"/>
      <c r="H369" s="191"/>
      <c r="I369" s="191"/>
      <c r="J369" s="191"/>
      <c r="K369" s="191"/>
      <c r="L369" s="191"/>
      <c r="M369" s="191"/>
      <c r="O369" s="192"/>
      <c r="Q369" s="191"/>
    </row>
    <row r="370" spans="2:17" ht="12.5">
      <c r="B370" s="9"/>
      <c r="C370" s="191"/>
      <c r="D370" s="191"/>
      <c r="E370" s="191"/>
      <c r="F370" s="191"/>
      <c r="G370" s="191"/>
      <c r="H370" s="191"/>
      <c r="I370" s="191"/>
      <c r="J370" s="191"/>
      <c r="K370" s="191"/>
      <c r="L370" s="191"/>
      <c r="M370" s="191"/>
      <c r="O370" s="192"/>
      <c r="Q370" s="191"/>
    </row>
    <row r="371" spans="2:17" ht="12.5">
      <c r="B371" s="9"/>
      <c r="C371" s="191"/>
      <c r="D371" s="191"/>
      <c r="E371" s="191"/>
      <c r="F371" s="191"/>
      <c r="G371" s="191"/>
      <c r="H371" s="191"/>
      <c r="I371" s="191"/>
      <c r="J371" s="191"/>
      <c r="K371" s="191"/>
      <c r="L371" s="191"/>
      <c r="M371" s="191"/>
      <c r="O371" s="192"/>
      <c r="Q371" s="191"/>
    </row>
    <row r="372" spans="2:17" ht="12.5">
      <c r="B372" s="9"/>
      <c r="C372" s="191"/>
      <c r="D372" s="191"/>
      <c r="E372" s="191"/>
      <c r="F372" s="191"/>
      <c r="G372" s="191"/>
      <c r="H372" s="191"/>
      <c r="I372" s="191"/>
      <c r="J372" s="191"/>
      <c r="K372" s="191"/>
      <c r="L372" s="191"/>
      <c r="M372" s="191"/>
      <c r="O372" s="192"/>
      <c r="Q372" s="191"/>
    </row>
    <row r="373" spans="2:17" ht="12.5">
      <c r="B373" s="9"/>
      <c r="C373" s="191"/>
      <c r="D373" s="191"/>
      <c r="E373" s="191"/>
      <c r="F373" s="191"/>
      <c r="G373" s="191"/>
      <c r="H373" s="191"/>
      <c r="I373" s="191"/>
      <c r="J373" s="191"/>
      <c r="K373" s="191"/>
      <c r="L373" s="191"/>
      <c r="M373" s="191"/>
      <c r="O373" s="192"/>
      <c r="Q373" s="191"/>
    </row>
    <row r="374" spans="2:17" ht="12.5">
      <c r="B374" s="9"/>
      <c r="C374" s="191"/>
      <c r="D374" s="191"/>
      <c r="E374" s="191"/>
      <c r="F374" s="191"/>
      <c r="G374" s="191"/>
      <c r="H374" s="191"/>
      <c r="I374" s="191"/>
      <c r="J374" s="191"/>
      <c r="K374" s="191"/>
      <c r="L374" s="191"/>
      <c r="M374" s="191"/>
      <c r="O374" s="192"/>
      <c r="Q374" s="191"/>
    </row>
    <row r="375" spans="2:17" ht="12.5">
      <c r="B375" s="9"/>
      <c r="C375" s="191"/>
      <c r="D375" s="191"/>
      <c r="E375" s="191"/>
      <c r="F375" s="191"/>
      <c r="G375" s="191"/>
      <c r="H375" s="191"/>
      <c r="I375" s="191"/>
      <c r="J375" s="191"/>
      <c r="K375" s="191"/>
      <c r="L375" s="191"/>
      <c r="M375" s="191"/>
      <c r="O375" s="192"/>
      <c r="Q375" s="191"/>
    </row>
    <row r="376" spans="2:17" ht="12.5">
      <c r="B376" s="9"/>
      <c r="C376" s="191"/>
      <c r="D376" s="191"/>
      <c r="E376" s="191"/>
      <c r="F376" s="191"/>
      <c r="G376" s="191"/>
      <c r="H376" s="191"/>
      <c r="I376" s="191"/>
      <c r="J376" s="191"/>
      <c r="K376" s="191"/>
      <c r="L376" s="191"/>
      <c r="M376" s="191"/>
      <c r="O376" s="192"/>
      <c r="Q376" s="191"/>
    </row>
    <row r="377" spans="2:17" ht="12.5">
      <c r="B377" s="9"/>
      <c r="C377" s="191"/>
      <c r="D377" s="191"/>
      <c r="E377" s="191"/>
      <c r="F377" s="191"/>
      <c r="G377" s="191"/>
      <c r="H377" s="191"/>
      <c r="I377" s="191"/>
      <c r="J377" s="191"/>
      <c r="K377" s="191"/>
      <c r="L377" s="191"/>
      <c r="M377" s="191"/>
      <c r="O377" s="192"/>
      <c r="Q377" s="191"/>
    </row>
    <row r="378" spans="2:17" ht="12.5">
      <c r="B378" s="9"/>
      <c r="C378" s="191"/>
      <c r="D378" s="191"/>
      <c r="E378" s="191"/>
      <c r="F378" s="191"/>
      <c r="G378" s="191"/>
      <c r="H378" s="191"/>
      <c r="I378" s="191"/>
      <c r="J378" s="191"/>
      <c r="K378" s="191"/>
      <c r="L378" s="191"/>
      <c r="M378" s="191"/>
      <c r="O378" s="192"/>
      <c r="Q378" s="191"/>
    </row>
    <row r="379" spans="2:17" ht="12.5">
      <c r="B379" s="9"/>
      <c r="C379" s="191"/>
      <c r="D379" s="191"/>
      <c r="E379" s="191"/>
      <c r="F379" s="191"/>
      <c r="G379" s="191"/>
      <c r="H379" s="191"/>
      <c r="I379" s="191"/>
      <c r="J379" s="191"/>
      <c r="K379" s="191"/>
      <c r="L379" s="191"/>
      <c r="M379" s="191"/>
      <c r="O379" s="192"/>
      <c r="Q379" s="191"/>
    </row>
    <row r="380" spans="2:17" ht="12.5">
      <c r="B380" s="9"/>
      <c r="C380" s="191"/>
      <c r="D380" s="191"/>
      <c r="E380" s="191"/>
      <c r="F380" s="191"/>
      <c r="G380" s="191"/>
      <c r="H380" s="191"/>
      <c r="I380" s="191"/>
      <c r="J380" s="191"/>
      <c r="K380" s="191"/>
      <c r="L380" s="191"/>
      <c r="M380" s="191"/>
      <c r="O380" s="192"/>
      <c r="Q380" s="191"/>
    </row>
    <row r="381" spans="2:17" ht="12.5">
      <c r="B381" s="9"/>
      <c r="C381" s="191"/>
      <c r="D381" s="191"/>
      <c r="E381" s="191"/>
      <c r="F381" s="191"/>
      <c r="G381" s="191"/>
      <c r="H381" s="191"/>
      <c r="I381" s="191"/>
      <c r="J381" s="191"/>
      <c r="K381" s="191"/>
      <c r="L381" s="191"/>
      <c r="M381" s="191"/>
      <c r="O381" s="192"/>
      <c r="Q381" s="191"/>
    </row>
    <row r="382" spans="2:17" ht="12.5">
      <c r="B382" s="9"/>
      <c r="C382" s="191"/>
      <c r="D382" s="191"/>
      <c r="E382" s="191"/>
      <c r="F382" s="191"/>
      <c r="G382" s="191"/>
      <c r="H382" s="191"/>
      <c r="I382" s="191"/>
      <c r="J382" s="191"/>
      <c r="K382" s="191"/>
      <c r="L382" s="191"/>
      <c r="M382" s="191"/>
      <c r="O382" s="192"/>
      <c r="Q382" s="191"/>
    </row>
    <row r="383" spans="2:17" ht="12.5">
      <c r="B383" s="9"/>
      <c r="C383" s="191"/>
      <c r="D383" s="191"/>
      <c r="E383" s="191"/>
      <c r="F383" s="191"/>
      <c r="G383" s="191"/>
      <c r="H383" s="191"/>
      <c r="I383" s="191"/>
      <c r="J383" s="191"/>
      <c r="K383" s="191"/>
      <c r="L383" s="191"/>
      <c r="M383" s="191"/>
      <c r="O383" s="192"/>
      <c r="Q383" s="191"/>
    </row>
    <row r="384" spans="2:17" ht="12.5">
      <c r="B384" s="9"/>
      <c r="C384" s="191"/>
      <c r="D384" s="191"/>
      <c r="E384" s="191"/>
      <c r="F384" s="191"/>
      <c r="G384" s="191"/>
      <c r="H384" s="191"/>
      <c r="I384" s="191"/>
      <c r="J384" s="191"/>
      <c r="K384" s="191"/>
      <c r="L384" s="191"/>
      <c r="M384" s="191"/>
      <c r="O384" s="192"/>
      <c r="Q384" s="191"/>
    </row>
    <row r="385" spans="2:17" ht="12.5">
      <c r="B385" s="9"/>
      <c r="C385" s="191"/>
      <c r="D385" s="191"/>
      <c r="E385" s="191"/>
      <c r="F385" s="191"/>
      <c r="G385" s="191"/>
      <c r="H385" s="191"/>
      <c r="I385" s="191"/>
      <c r="J385" s="191"/>
      <c r="K385" s="191"/>
      <c r="L385" s="191"/>
      <c r="M385" s="191"/>
      <c r="O385" s="192"/>
      <c r="Q385" s="191"/>
    </row>
    <row r="386" spans="2:17" ht="12.5">
      <c r="B386" s="9"/>
      <c r="C386" s="191"/>
      <c r="D386" s="191"/>
      <c r="E386" s="191"/>
      <c r="F386" s="191"/>
      <c r="G386" s="191"/>
      <c r="H386" s="191"/>
      <c r="I386" s="191"/>
      <c r="J386" s="191"/>
      <c r="K386" s="191"/>
      <c r="L386" s="191"/>
      <c r="M386" s="191"/>
      <c r="O386" s="192"/>
      <c r="Q386" s="191"/>
    </row>
    <row r="387" spans="2:17" ht="12.5">
      <c r="B387" s="9"/>
      <c r="C387" s="191"/>
      <c r="D387" s="191"/>
      <c r="E387" s="191"/>
      <c r="F387" s="191"/>
      <c r="G387" s="191"/>
      <c r="H387" s="191"/>
      <c r="I387" s="191"/>
      <c r="J387" s="191"/>
      <c r="K387" s="191"/>
      <c r="L387" s="191"/>
      <c r="M387" s="191"/>
      <c r="O387" s="192"/>
      <c r="Q387" s="191"/>
    </row>
    <row r="388" spans="2:17" ht="12.5">
      <c r="B388" s="9"/>
      <c r="C388" s="191"/>
      <c r="D388" s="191"/>
      <c r="E388" s="191"/>
      <c r="F388" s="191"/>
      <c r="G388" s="191"/>
      <c r="H388" s="191"/>
      <c r="I388" s="191"/>
      <c r="J388" s="191"/>
      <c r="K388" s="191"/>
      <c r="L388" s="191"/>
      <c r="M388" s="191"/>
      <c r="O388" s="192"/>
      <c r="Q388" s="191"/>
    </row>
    <row r="389" spans="2:17" ht="12.5">
      <c r="B389" s="9"/>
      <c r="C389" s="191"/>
      <c r="D389" s="191"/>
      <c r="E389" s="191"/>
      <c r="F389" s="191"/>
      <c r="G389" s="191"/>
      <c r="H389" s="191"/>
      <c r="I389" s="191"/>
      <c r="J389" s="191"/>
      <c r="K389" s="191"/>
      <c r="L389" s="191"/>
      <c r="M389" s="191"/>
      <c r="O389" s="192"/>
      <c r="Q389" s="191"/>
    </row>
    <row r="390" spans="2:17" ht="12.5">
      <c r="B390" s="9"/>
      <c r="C390" s="191"/>
      <c r="D390" s="191"/>
      <c r="E390" s="191"/>
      <c r="F390" s="191"/>
      <c r="G390" s="191"/>
      <c r="H390" s="191"/>
      <c r="I390" s="191"/>
      <c r="J390" s="191"/>
      <c r="K390" s="191"/>
      <c r="L390" s="191"/>
      <c r="M390" s="191"/>
      <c r="O390" s="192"/>
      <c r="Q390" s="191"/>
    </row>
    <row r="391" spans="2:17" ht="12.5">
      <c r="B391" s="9"/>
      <c r="C391" s="191"/>
      <c r="D391" s="191"/>
      <c r="E391" s="191"/>
      <c r="F391" s="191"/>
      <c r="G391" s="191"/>
      <c r="H391" s="191"/>
      <c r="I391" s="191"/>
      <c r="J391" s="191"/>
      <c r="K391" s="191"/>
      <c r="L391" s="191"/>
      <c r="M391" s="191"/>
      <c r="O391" s="192"/>
      <c r="Q391" s="191"/>
    </row>
    <row r="392" spans="2:17" ht="12.5">
      <c r="B392" s="9"/>
      <c r="C392" s="191"/>
      <c r="D392" s="191"/>
      <c r="E392" s="191"/>
      <c r="F392" s="191"/>
      <c r="G392" s="191"/>
      <c r="H392" s="191"/>
      <c r="I392" s="191"/>
      <c r="J392" s="191"/>
      <c r="K392" s="191"/>
      <c r="L392" s="191"/>
      <c r="M392" s="191"/>
      <c r="O392" s="192"/>
      <c r="Q392" s="191"/>
    </row>
    <row r="393" spans="2:17" ht="12.5">
      <c r="B393" s="9"/>
      <c r="C393" s="191"/>
      <c r="D393" s="191"/>
      <c r="E393" s="191"/>
      <c r="F393" s="191"/>
      <c r="G393" s="191"/>
      <c r="H393" s="191"/>
      <c r="I393" s="191"/>
      <c r="J393" s="191"/>
      <c r="K393" s="191"/>
      <c r="L393" s="191"/>
      <c r="M393" s="191"/>
      <c r="O393" s="192"/>
      <c r="Q393" s="191"/>
    </row>
    <row r="394" spans="2:17" ht="12.5">
      <c r="B394" s="9"/>
      <c r="C394" s="191"/>
      <c r="D394" s="191"/>
      <c r="E394" s="191"/>
      <c r="F394" s="191"/>
      <c r="G394" s="191"/>
      <c r="H394" s="191"/>
      <c r="I394" s="191"/>
      <c r="J394" s="191"/>
      <c r="K394" s="191"/>
      <c r="L394" s="191"/>
      <c r="M394" s="191"/>
      <c r="O394" s="192"/>
      <c r="Q394" s="191"/>
    </row>
    <row r="395" spans="2:17" ht="12.5">
      <c r="B395" s="9"/>
      <c r="C395" s="191"/>
      <c r="D395" s="191"/>
      <c r="E395" s="191"/>
      <c r="F395" s="191"/>
      <c r="G395" s="191"/>
      <c r="H395" s="191"/>
      <c r="I395" s="191"/>
      <c r="J395" s="191"/>
      <c r="K395" s="191"/>
      <c r="L395" s="191"/>
      <c r="M395" s="191"/>
      <c r="O395" s="192"/>
      <c r="Q395" s="191"/>
    </row>
    <row r="396" spans="2:17" ht="12.5">
      <c r="B396" s="9"/>
      <c r="C396" s="191"/>
      <c r="D396" s="191"/>
      <c r="E396" s="191"/>
      <c r="F396" s="191"/>
      <c r="G396" s="191"/>
      <c r="H396" s="191"/>
      <c r="I396" s="191"/>
      <c r="J396" s="191"/>
      <c r="K396" s="191"/>
      <c r="L396" s="191"/>
      <c r="M396" s="191"/>
      <c r="O396" s="192"/>
      <c r="Q396" s="191"/>
    </row>
    <row r="397" spans="2:17" ht="12.5">
      <c r="B397" s="9"/>
      <c r="C397" s="191"/>
      <c r="D397" s="191"/>
      <c r="E397" s="191"/>
      <c r="F397" s="191"/>
      <c r="G397" s="191"/>
      <c r="H397" s="191"/>
      <c r="I397" s="191"/>
      <c r="J397" s="191"/>
      <c r="K397" s="191"/>
      <c r="L397" s="191"/>
      <c r="M397" s="191"/>
      <c r="O397" s="192"/>
      <c r="Q397" s="191"/>
    </row>
    <row r="398" spans="2:17" ht="12.5">
      <c r="B398" s="9"/>
      <c r="C398" s="191"/>
      <c r="D398" s="191"/>
      <c r="E398" s="191"/>
      <c r="F398" s="191"/>
      <c r="G398" s="191"/>
      <c r="H398" s="191"/>
      <c r="I398" s="191"/>
      <c r="J398" s="191"/>
      <c r="K398" s="191"/>
      <c r="L398" s="191"/>
      <c r="M398" s="191"/>
      <c r="O398" s="192"/>
      <c r="Q398" s="191"/>
    </row>
    <row r="399" spans="2:17" ht="12.5">
      <c r="B399" s="9"/>
      <c r="C399" s="191"/>
      <c r="D399" s="191"/>
      <c r="E399" s="191"/>
      <c r="F399" s="191"/>
      <c r="G399" s="191"/>
      <c r="H399" s="191"/>
      <c r="I399" s="191"/>
      <c r="J399" s="191"/>
      <c r="K399" s="191"/>
      <c r="L399" s="191"/>
      <c r="M399" s="191"/>
      <c r="O399" s="192"/>
      <c r="Q399" s="191"/>
    </row>
    <row r="400" spans="2:17" ht="12.5">
      <c r="B400" s="9"/>
      <c r="C400" s="191"/>
      <c r="D400" s="191"/>
      <c r="E400" s="191"/>
      <c r="F400" s="191"/>
      <c r="G400" s="191"/>
      <c r="H400" s="191"/>
      <c r="I400" s="191"/>
      <c r="J400" s="191"/>
      <c r="K400" s="191"/>
      <c r="L400" s="191"/>
      <c r="M400" s="191"/>
      <c r="O400" s="192"/>
      <c r="Q400" s="191"/>
    </row>
    <row r="401" spans="2:17" ht="12.5">
      <c r="B401" s="9"/>
      <c r="C401" s="191"/>
      <c r="D401" s="191"/>
      <c r="E401" s="191"/>
      <c r="F401" s="191"/>
      <c r="G401" s="191"/>
      <c r="H401" s="191"/>
      <c r="I401" s="191"/>
      <c r="J401" s="191"/>
      <c r="K401" s="191"/>
      <c r="L401" s="191"/>
      <c r="M401" s="191"/>
      <c r="O401" s="192"/>
      <c r="Q401" s="191"/>
    </row>
    <row r="402" spans="2:17" ht="12.5">
      <c r="B402" s="9"/>
      <c r="C402" s="191"/>
      <c r="D402" s="191"/>
      <c r="E402" s="191"/>
      <c r="F402" s="191"/>
      <c r="G402" s="191"/>
      <c r="H402" s="191"/>
      <c r="I402" s="191"/>
      <c r="J402" s="191"/>
      <c r="K402" s="191"/>
      <c r="L402" s="191"/>
      <c r="M402" s="191"/>
      <c r="O402" s="192"/>
      <c r="Q402" s="191"/>
    </row>
    <row r="403" spans="2:17" ht="12.5">
      <c r="B403" s="9"/>
      <c r="C403" s="191"/>
      <c r="D403" s="191"/>
      <c r="E403" s="191"/>
      <c r="F403" s="191"/>
      <c r="G403" s="191"/>
      <c r="H403" s="191"/>
      <c r="I403" s="191"/>
      <c r="J403" s="191"/>
      <c r="K403" s="191"/>
      <c r="L403" s="191"/>
      <c r="M403" s="191"/>
      <c r="O403" s="192"/>
      <c r="Q403" s="191"/>
    </row>
    <row r="404" spans="2:17" ht="12.5">
      <c r="B404" s="9"/>
      <c r="C404" s="191"/>
      <c r="D404" s="191"/>
      <c r="E404" s="191"/>
      <c r="F404" s="191"/>
      <c r="G404" s="191"/>
      <c r="H404" s="191"/>
      <c r="I404" s="191"/>
      <c r="J404" s="191"/>
      <c r="K404" s="191"/>
      <c r="L404" s="191"/>
      <c r="M404" s="191"/>
      <c r="O404" s="192"/>
      <c r="Q404" s="191"/>
    </row>
    <row r="405" spans="2:17" ht="12.5">
      <c r="B405" s="9"/>
      <c r="C405" s="191"/>
      <c r="D405" s="191"/>
      <c r="E405" s="191"/>
      <c r="F405" s="191"/>
      <c r="G405" s="191"/>
      <c r="H405" s="191"/>
      <c r="I405" s="191"/>
      <c r="J405" s="191"/>
      <c r="K405" s="191"/>
      <c r="L405" s="191"/>
      <c r="M405" s="191"/>
      <c r="O405" s="192"/>
      <c r="Q405" s="191"/>
    </row>
    <row r="406" spans="2:17" ht="12.5">
      <c r="B406" s="9"/>
      <c r="C406" s="191"/>
      <c r="D406" s="191"/>
      <c r="E406" s="191"/>
      <c r="F406" s="191"/>
      <c r="G406" s="191"/>
      <c r="H406" s="191"/>
      <c r="I406" s="191"/>
      <c r="J406" s="191"/>
      <c r="K406" s="191"/>
      <c r="L406" s="191"/>
      <c r="M406" s="191"/>
      <c r="O406" s="192"/>
      <c r="Q406" s="191"/>
    </row>
    <row r="407" spans="2:17" ht="12.5">
      <c r="B407" s="9"/>
      <c r="C407" s="191"/>
      <c r="D407" s="191"/>
      <c r="E407" s="191"/>
      <c r="F407" s="191"/>
      <c r="G407" s="191"/>
      <c r="H407" s="191"/>
      <c r="I407" s="191"/>
      <c r="J407" s="191"/>
      <c r="K407" s="191"/>
      <c r="L407" s="191"/>
      <c r="M407" s="191"/>
      <c r="O407" s="192"/>
      <c r="Q407" s="191"/>
    </row>
    <row r="408" spans="2:17" ht="12.5">
      <c r="B408" s="9"/>
      <c r="C408" s="191"/>
      <c r="D408" s="191"/>
      <c r="E408" s="191"/>
      <c r="F408" s="191"/>
      <c r="G408" s="191"/>
      <c r="H408" s="191"/>
      <c r="I408" s="191"/>
      <c r="J408" s="191"/>
      <c r="K408" s="191"/>
      <c r="L408" s="191"/>
      <c r="M408" s="191"/>
      <c r="O408" s="192"/>
      <c r="Q408" s="191"/>
    </row>
    <row r="409" spans="2:17" ht="12.5">
      <c r="B409" s="9"/>
      <c r="C409" s="191"/>
      <c r="D409" s="191"/>
      <c r="E409" s="191"/>
      <c r="F409" s="191"/>
      <c r="G409" s="191"/>
      <c r="H409" s="191"/>
      <c r="I409" s="191"/>
      <c r="J409" s="191"/>
      <c r="K409" s="191"/>
      <c r="L409" s="191"/>
      <c r="M409" s="191"/>
      <c r="O409" s="192"/>
      <c r="Q409" s="191"/>
    </row>
    <row r="410" spans="2:17" ht="12.5">
      <c r="B410" s="9"/>
      <c r="C410" s="191"/>
      <c r="D410" s="191"/>
      <c r="E410" s="191"/>
      <c r="F410" s="191"/>
      <c r="G410" s="191"/>
      <c r="H410" s="191"/>
      <c r="I410" s="191"/>
      <c r="J410" s="191"/>
      <c r="K410" s="191"/>
      <c r="L410" s="191"/>
      <c r="M410" s="191"/>
      <c r="O410" s="192"/>
      <c r="Q410" s="191"/>
    </row>
    <row r="411" spans="2:17" ht="12.5">
      <c r="B411" s="9"/>
      <c r="C411" s="191"/>
      <c r="D411" s="191"/>
      <c r="E411" s="191"/>
      <c r="F411" s="191"/>
      <c r="G411" s="191"/>
      <c r="H411" s="191"/>
      <c r="I411" s="191"/>
      <c r="J411" s="191"/>
      <c r="K411" s="191"/>
      <c r="L411" s="191"/>
      <c r="M411" s="191"/>
      <c r="O411" s="192"/>
      <c r="Q411" s="191"/>
    </row>
    <row r="412" spans="2:17" ht="12.5">
      <c r="B412" s="9"/>
      <c r="C412" s="191"/>
      <c r="D412" s="191"/>
      <c r="E412" s="191"/>
      <c r="F412" s="191"/>
      <c r="G412" s="191"/>
      <c r="H412" s="191"/>
      <c r="I412" s="191"/>
      <c r="J412" s="191"/>
      <c r="K412" s="191"/>
      <c r="L412" s="191"/>
      <c r="M412" s="191"/>
      <c r="O412" s="192"/>
      <c r="Q412" s="191"/>
    </row>
    <row r="413" spans="2:17" ht="12.5">
      <c r="B413" s="9"/>
      <c r="C413" s="191"/>
      <c r="D413" s="191"/>
      <c r="E413" s="191"/>
      <c r="F413" s="191"/>
      <c r="G413" s="191"/>
      <c r="H413" s="191"/>
      <c r="I413" s="191"/>
      <c r="J413" s="191"/>
      <c r="K413" s="191"/>
      <c r="L413" s="191"/>
      <c r="M413" s="191"/>
      <c r="O413" s="192"/>
      <c r="Q413" s="191"/>
    </row>
    <row r="414" spans="2:17" ht="12.5">
      <c r="B414" s="9"/>
      <c r="C414" s="191"/>
      <c r="D414" s="191"/>
      <c r="E414" s="191"/>
      <c r="F414" s="191"/>
      <c r="G414" s="191"/>
      <c r="H414" s="191"/>
      <c r="I414" s="191"/>
      <c r="J414" s="191"/>
      <c r="K414" s="191"/>
      <c r="L414" s="191"/>
      <c r="M414" s="191"/>
      <c r="O414" s="192"/>
      <c r="Q414" s="191"/>
    </row>
    <row r="415" spans="2:17" ht="12.5">
      <c r="B415" s="9"/>
      <c r="C415" s="191"/>
      <c r="D415" s="191"/>
      <c r="E415" s="191"/>
      <c r="F415" s="191"/>
      <c r="G415" s="191"/>
      <c r="H415" s="191"/>
      <c r="I415" s="191"/>
      <c r="J415" s="191"/>
      <c r="K415" s="191"/>
      <c r="L415" s="191"/>
      <c r="M415" s="191"/>
      <c r="O415" s="192"/>
      <c r="Q415" s="191"/>
    </row>
    <row r="416" spans="2:17" ht="12.5">
      <c r="B416" s="9"/>
      <c r="C416" s="191"/>
      <c r="D416" s="191"/>
      <c r="E416" s="191"/>
      <c r="F416" s="191"/>
      <c r="G416" s="191"/>
      <c r="H416" s="191"/>
      <c r="I416" s="191"/>
      <c r="J416" s="191"/>
      <c r="K416" s="191"/>
      <c r="L416" s="191"/>
      <c r="M416" s="191"/>
      <c r="O416" s="192"/>
      <c r="Q416" s="191"/>
    </row>
    <row r="417" spans="2:17" ht="12.5">
      <c r="B417" s="9"/>
      <c r="C417" s="191"/>
      <c r="D417" s="191"/>
      <c r="E417" s="191"/>
      <c r="F417" s="191"/>
      <c r="G417" s="191"/>
      <c r="H417" s="191"/>
      <c r="I417" s="191"/>
      <c r="J417" s="191"/>
      <c r="K417" s="191"/>
      <c r="L417" s="191"/>
      <c r="M417" s="191"/>
      <c r="O417" s="192"/>
      <c r="Q417" s="191"/>
    </row>
    <row r="418" spans="2:17" ht="12.5">
      <c r="B418" s="9"/>
      <c r="C418" s="191"/>
      <c r="D418" s="191"/>
      <c r="E418" s="191"/>
      <c r="F418" s="191"/>
      <c r="G418" s="191"/>
      <c r="H418" s="191"/>
      <c r="I418" s="191"/>
      <c r="J418" s="191"/>
      <c r="K418" s="191"/>
      <c r="L418" s="191"/>
      <c r="M418" s="191"/>
      <c r="O418" s="192"/>
      <c r="Q418" s="191"/>
    </row>
    <row r="419" spans="2:17" ht="12.5">
      <c r="B419" s="9"/>
      <c r="C419" s="191"/>
      <c r="D419" s="191"/>
      <c r="E419" s="191"/>
      <c r="F419" s="191"/>
      <c r="G419" s="191"/>
      <c r="H419" s="191"/>
      <c r="I419" s="191"/>
      <c r="J419" s="191"/>
      <c r="K419" s="191"/>
      <c r="L419" s="191"/>
      <c r="M419" s="191"/>
      <c r="O419" s="192"/>
      <c r="Q419" s="191"/>
    </row>
    <row r="420" spans="2:17" ht="12.5">
      <c r="B420" s="9"/>
      <c r="C420" s="191"/>
      <c r="D420" s="191"/>
      <c r="E420" s="191"/>
      <c r="F420" s="191"/>
      <c r="G420" s="191"/>
      <c r="H420" s="191"/>
      <c r="I420" s="191"/>
      <c r="J420" s="191"/>
      <c r="K420" s="191"/>
      <c r="L420" s="191"/>
      <c r="M420" s="191"/>
      <c r="O420" s="192"/>
      <c r="Q420" s="191"/>
    </row>
    <row r="421" spans="2:17" ht="12.5">
      <c r="B421" s="9"/>
      <c r="C421" s="191"/>
      <c r="D421" s="191"/>
      <c r="E421" s="191"/>
      <c r="F421" s="191"/>
      <c r="G421" s="191"/>
      <c r="H421" s="191"/>
      <c r="I421" s="191"/>
      <c r="J421" s="191"/>
      <c r="K421" s="191"/>
      <c r="L421" s="191"/>
      <c r="M421" s="191"/>
      <c r="O421" s="192"/>
      <c r="Q421" s="191"/>
    </row>
    <row r="422" spans="2:17" ht="12.5">
      <c r="B422" s="9"/>
      <c r="C422" s="191"/>
      <c r="D422" s="191"/>
      <c r="E422" s="191"/>
      <c r="F422" s="191"/>
      <c r="G422" s="191"/>
      <c r="H422" s="191"/>
      <c r="I422" s="191"/>
      <c r="J422" s="191"/>
      <c r="K422" s="191"/>
      <c r="L422" s="191"/>
      <c r="M422" s="191"/>
      <c r="O422" s="192"/>
      <c r="Q422" s="191"/>
    </row>
    <row r="423" spans="2:17" ht="12.5">
      <c r="B423" s="9"/>
      <c r="C423" s="191"/>
      <c r="D423" s="191"/>
      <c r="E423" s="191"/>
      <c r="F423" s="191"/>
      <c r="G423" s="191"/>
      <c r="H423" s="191"/>
      <c r="I423" s="191"/>
      <c r="J423" s="191"/>
      <c r="K423" s="191"/>
      <c r="L423" s="191"/>
      <c r="M423" s="191"/>
      <c r="O423" s="192"/>
      <c r="Q423" s="191"/>
    </row>
    <row r="424" spans="2:17" ht="12.5">
      <c r="B424" s="9"/>
      <c r="C424" s="191"/>
      <c r="D424" s="191"/>
      <c r="E424" s="191"/>
      <c r="F424" s="191"/>
      <c r="G424" s="191"/>
      <c r="H424" s="191"/>
      <c r="I424" s="191"/>
      <c r="J424" s="191"/>
      <c r="K424" s="191"/>
      <c r="L424" s="191"/>
      <c r="M424" s="191"/>
      <c r="O424" s="192"/>
      <c r="Q424" s="191"/>
    </row>
    <row r="425" spans="2:17" ht="12.5">
      <c r="B425" s="9"/>
      <c r="C425" s="191"/>
      <c r="D425" s="191"/>
      <c r="E425" s="191"/>
      <c r="F425" s="191"/>
      <c r="G425" s="191"/>
      <c r="H425" s="191"/>
      <c r="I425" s="191"/>
      <c r="J425" s="191"/>
      <c r="K425" s="191"/>
      <c r="L425" s="191"/>
      <c r="M425" s="191"/>
      <c r="O425" s="192"/>
      <c r="Q425" s="191"/>
    </row>
    <row r="426" spans="2:17" ht="12.5">
      <c r="B426" s="9"/>
      <c r="C426" s="191"/>
      <c r="D426" s="191"/>
      <c r="E426" s="191"/>
      <c r="F426" s="191"/>
      <c r="G426" s="191"/>
      <c r="H426" s="191"/>
      <c r="I426" s="191"/>
      <c r="J426" s="191"/>
      <c r="K426" s="191"/>
      <c r="L426" s="191"/>
      <c r="M426" s="191"/>
      <c r="O426" s="192"/>
      <c r="Q426" s="191"/>
    </row>
    <row r="427" spans="2:17" ht="12.5">
      <c r="B427" s="9"/>
      <c r="C427" s="191"/>
      <c r="D427" s="191"/>
      <c r="E427" s="191"/>
      <c r="F427" s="191"/>
      <c r="G427" s="191"/>
      <c r="H427" s="191"/>
      <c r="I427" s="191"/>
      <c r="J427" s="191"/>
      <c r="K427" s="191"/>
      <c r="L427" s="191"/>
      <c r="M427" s="191"/>
      <c r="O427" s="192"/>
      <c r="Q427" s="191"/>
    </row>
    <row r="428" spans="2:17" ht="12.5">
      <c r="B428" s="9"/>
      <c r="C428" s="191"/>
      <c r="D428" s="191"/>
      <c r="E428" s="191"/>
      <c r="F428" s="191"/>
      <c r="G428" s="191"/>
      <c r="H428" s="191"/>
      <c r="I428" s="191"/>
      <c r="J428" s="191"/>
      <c r="K428" s="191"/>
      <c r="L428" s="191"/>
      <c r="M428" s="191"/>
      <c r="O428" s="192"/>
      <c r="Q428" s="191"/>
    </row>
    <row r="429" spans="2:17" ht="12.5">
      <c r="B429" s="9"/>
      <c r="C429" s="191"/>
      <c r="D429" s="191"/>
      <c r="E429" s="191"/>
      <c r="F429" s="191"/>
      <c r="G429" s="191"/>
      <c r="H429" s="191"/>
      <c r="I429" s="191"/>
      <c r="J429" s="191"/>
      <c r="K429" s="191"/>
      <c r="L429" s="191"/>
      <c r="M429" s="191"/>
      <c r="O429" s="192"/>
      <c r="Q429" s="191"/>
    </row>
    <row r="430" spans="2:17" ht="12.5">
      <c r="B430" s="9"/>
      <c r="C430" s="191"/>
      <c r="D430" s="191"/>
      <c r="E430" s="191"/>
      <c r="F430" s="191"/>
      <c r="G430" s="191"/>
      <c r="H430" s="191"/>
      <c r="I430" s="191"/>
      <c r="J430" s="191"/>
      <c r="K430" s="191"/>
      <c r="L430" s="191"/>
      <c r="M430" s="191"/>
      <c r="O430" s="192"/>
      <c r="Q430" s="191"/>
    </row>
    <row r="431" spans="2:17" ht="12.5">
      <c r="B431" s="9"/>
      <c r="C431" s="191"/>
      <c r="D431" s="191"/>
      <c r="E431" s="191"/>
      <c r="F431" s="191"/>
      <c r="G431" s="191"/>
      <c r="H431" s="191"/>
      <c r="I431" s="191"/>
      <c r="J431" s="191"/>
      <c r="K431" s="191"/>
      <c r="L431" s="191"/>
      <c r="M431" s="191"/>
      <c r="O431" s="192"/>
      <c r="Q431" s="191"/>
    </row>
    <row r="432" spans="2:17" ht="12.5">
      <c r="B432" s="9"/>
      <c r="C432" s="191"/>
      <c r="D432" s="191"/>
      <c r="E432" s="191"/>
      <c r="F432" s="191"/>
      <c r="G432" s="191"/>
      <c r="H432" s="191"/>
      <c r="I432" s="191"/>
      <c r="J432" s="191"/>
      <c r="K432" s="191"/>
      <c r="L432" s="191"/>
      <c r="M432" s="191"/>
      <c r="O432" s="192"/>
      <c r="Q432" s="191"/>
    </row>
    <row r="433" spans="2:17" ht="12.5">
      <c r="B433" s="9"/>
      <c r="C433" s="191"/>
      <c r="D433" s="191"/>
      <c r="E433" s="191"/>
      <c r="F433" s="191"/>
      <c r="G433" s="191"/>
      <c r="H433" s="191"/>
      <c r="I433" s="191"/>
      <c r="J433" s="191"/>
      <c r="K433" s="191"/>
      <c r="L433" s="191"/>
      <c r="M433" s="191"/>
      <c r="O433" s="192"/>
      <c r="Q433" s="191"/>
    </row>
    <row r="434" spans="2:17" ht="12.5">
      <c r="B434" s="9"/>
      <c r="C434" s="191"/>
      <c r="D434" s="191"/>
      <c r="E434" s="191"/>
      <c r="F434" s="191"/>
      <c r="G434" s="191"/>
      <c r="H434" s="191"/>
      <c r="I434" s="191"/>
      <c r="J434" s="191"/>
      <c r="K434" s="191"/>
      <c r="L434" s="191"/>
      <c r="M434" s="191"/>
      <c r="O434" s="192"/>
      <c r="Q434" s="191"/>
    </row>
    <row r="435" spans="2:17" ht="12.5">
      <c r="B435" s="9"/>
      <c r="C435" s="191"/>
      <c r="D435" s="191"/>
      <c r="E435" s="191"/>
      <c r="F435" s="191"/>
      <c r="G435" s="191"/>
      <c r="H435" s="191"/>
      <c r="I435" s="191"/>
      <c r="J435" s="191"/>
      <c r="K435" s="191"/>
      <c r="L435" s="191"/>
      <c r="M435" s="191"/>
      <c r="O435" s="192"/>
      <c r="Q435" s="191"/>
    </row>
    <row r="436" spans="2:17" ht="12.5">
      <c r="B436" s="9"/>
      <c r="C436" s="191"/>
      <c r="D436" s="191"/>
      <c r="E436" s="191"/>
      <c r="F436" s="191"/>
      <c r="G436" s="191"/>
      <c r="H436" s="191"/>
      <c r="I436" s="191"/>
      <c r="J436" s="191"/>
      <c r="K436" s="191"/>
      <c r="L436" s="191"/>
      <c r="M436" s="191"/>
      <c r="O436" s="192"/>
      <c r="Q436" s="191"/>
    </row>
    <row r="437" spans="2:17" ht="12.5">
      <c r="B437" s="9"/>
      <c r="C437" s="191"/>
      <c r="D437" s="191"/>
      <c r="E437" s="191"/>
      <c r="F437" s="191"/>
      <c r="G437" s="191"/>
      <c r="H437" s="191"/>
      <c r="I437" s="191"/>
      <c r="J437" s="191"/>
      <c r="K437" s="191"/>
      <c r="L437" s="191"/>
      <c r="M437" s="191"/>
      <c r="O437" s="192"/>
      <c r="Q437" s="191"/>
    </row>
    <row r="438" spans="2:17" ht="12.5">
      <c r="B438" s="9"/>
      <c r="C438" s="191"/>
      <c r="D438" s="191"/>
      <c r="E438" s="191"/>
      <c r="F438" s="191"/>
      <c r="G438" s="191"/>
      <c r="H438" s="191"/>
      <c r="I438" s="191"/>
      <c r="J438" s="191"/>
      <c r="K438" s="191"/>
      <c r="L438" s="191"/>
      <c r="M438" s="191"/>
      <c r="O438" s="192"/>
      <c r="Q438" s="191"/>
    </row>
    <row r="439" spans="2:17" ht="12.5">
      <c r="B439" s="9"/>
      <c r="C439" s="191"/>
      <c r="D439" s="191"/>
      <c r="E439" s="191"/>
      <c r="F439" s="191"/>
      <c r="G439" s="191"/>
      <c r="H439" s="191"/>
      <c r="I439" s="191"/>
      <c r="J439" s="191"/>
      <c r="K439" s="191"/>
      <c r="L439" s="191"/>
      <c r="M439" s="191"/>
      <c r="O439" s="192"/>
      <c r="Q439" s="191"/>
    </row>
    <row r="440" spans="2:17" ht="12.5">
      <c r="B440" s="9"/>
      <c r="C440" s="191"/>
      <c r="D440" s="191"/>
      <c r="E440" s="191"/>
      <c r="F440" s="191"/>
      <c r="G440" s="191"/>
      <c r="H440" s="191"/>
      <c r="I440" s="191"/>
      <c r="J440" s="191"/>
      <c r="K440" s="191"/>
      <c r="L440" s="191"/>
      <c r="M440" s="191"/>
      <c r="O440" s="192"/>
      <c r="Q440" s="191"/>
    </row>
    <row r="441" spans="2:17" ht="12.5">
      <c r="B441" s="9"/>
      <c r="C441" s="191"/>
      <c r="D441" s="191"/>
      <c r="E441" s="191"/>
      <c r="F441" s="191"/>
      <c r="G441" s="191"/>
      <c r="H441" s="191"/>
      <c r="I441" s="191"/>
      <c r="J441" s="191"/>
      <c r="K441" s="191"/>
      <c r="L441" s="191"/>
      <c r="M441" s="191"/>
      <c r="O441" s="192"/>
      <c r="Q441" s="191"/>
    </row>
    <row r="442" spans="2:17" ht="12.5">
      <c r="B442" s="9"/>
      <c r="C442" s="191"/>
      <c r="D442" s="191"/>
      <c r="E442" s="191"/>
      <c r="F442" s="191"/>
      <c r="G442" s="191"/>
      <c r="H442" s="191"/>
      <c r="I442" s="191"/>
      <c r="J442" s="191"/>
      <c r="K442" s="191"/>
      <c r="L442" s="191"/>
      <c r="M442" s="191"/>
      <c r="O442" s="192"/>
      <c r="Q442" s="191"/>
    </row>
    <row r="443" spans="2:17" ht="12.5">
      <c r="B443" s="9"/>
      <c r="C443" s="191"/>
      <c r="D443" s="191"/>
      <c r="E443" s="191"/>
      <c r="F443" s="191"/>
      <c r="G443" s="191"/>
      <c r="H443" s="191"/>
      <c r="I443" s="191"/>
      <c r="J443" s="191"/>
      <c r="K443" s="191"/>
      <c r="L443" s="191"/>
      <c r="M443" s="191"/>
      <c r="O443" s="192"/>
      <c r="Q443" s="191"/>
    </row>
    <row r="444" spans="2:17" ht="12.5">
      <c r="B444" s="9"/>
      <c r="C444" s="191"/>
      <c r="D444" s="191"/>
      <c r="E444" s="191"/>
      <c r="F444" s="191"/>
      <c r="G444" s="191"/>
      <c r="H444" s="191"/>
      <c r="I444" s="191"/>
      <c r="J444" s="191"/>
      <c r="K444" s="191"/>
      <c r="L444" s="191"/>
      <c r="M444" s="191"/>
      <c r="O444" s="192"/>
      <c r="Q444" s="191"/>
    </row>
    <row r="445" spans="2:17" ht="12.5">
      <c r="B445" s="9"/>
      <c r="C445" s="191"/>
      <c r="D445" s="191"/>
      <c r="E445" s="191"/>
      <c r="F445" s="191"/>
      <c r="G445" s="191"/>
      <c r="H445" s="191"/>
      <c r="I445" s="191"/>
      <c r="J445" s="191"/>
      <c r="K445" s="191"/>
      <c r="L445" s="191"/>
      <c r="M445" s="191"/>
      <c r="O445" s="192"/>
      <c r="Q445" s="191"/>
    </row>
    <row r="446" spans="2:17" ht="12.5">
      <c r="B446" s="9"/>
      <c r="C446" s="191"/>
      <c r="D446" s="191"/>
      <c r="E446" s="191"/>
      <c r="F446" s="191"/>
      <c r="G446" s="191"/>
      <c r="H446" s="191"/>
      <c r="I446" s="191"/>
      <c r="J446" s="191"/>
      <c r="K446" s="191"/>
      <c r="L446" s="191"/>
      <c r="M446" s="191"/>
      <c r="O446" s="192"/>
      <c r="Q446" s="191"/>
    </row>
    <row r="447" spans="2:17" ht="12.5">
      <c r="B447" s="9"/>
      <c r="C447" s="191"/>
      <c r="D447" s="191"/>
      <c r="E447" s="191"/>
      <c r="F447" s="191"/>
      <c r="G447" s="191"/>
      <c r="H447" s="191"/>
      <c r="I447" s="191"/>
      <c r="J447" s="191"/>
      <c r="K447" s="191"/>
      <c r="L447" s="191"/>
      <c r="M447" s="191"/>
      <c r="O447" s="192"/>
      <c r="Q447" s="191"/>
    </row>
    <row r="448" spans="2:17" ht="12.5">
      <c r="B448" s="9"/>
      <c r="C448" s="191"/>
      <c r="D448" s="191"/>
      <c r="E448" s="191"/>
      <c r="F448" s="191"/>
      <c r="G448" s="191"/>
      <c r="H448" s="191"/>
      <c r="I448" s="191"/>
      <c r="J448" s="191"/>
      <c r="K448" s="191"/>
      <c r="L448" s="191"/>
      <c r="M448" s="191"/>
      <c r="O448" s="192"/>
      <c r="Q448" s="191"/>
    </row>
    <row r="449" spans="2:17" ht="12.5">
      <c r="B449" s="9"/>
      <c r="C449" s="191"/>
      <c r="D449" s="191"/>
      <c r="E449" s="191"/>
      <c r="F449" s="191"/>
      <c r="G449" s="191"/>
      <c r="H449" s="191"/>
      <c r="I449" s="191"/>
      <c r="J449" s="191"/>
      <c r="K449" s="191"/>
      <c r="L449" s="191"/>
      <c r="M449" s="191"/>
      <c r="O449" s="192"/>
      <c r="Q449" s="191"/>
    </row>
    <row r="450" spans="2:17" ht="12.5">
      <c r="B450" s="9"/>
      <c r="C450" s="191"/>
      <c r="D450" s="191"/>
      <c r="E450" s="191"/>
      <c r="F450" s="191"/>
      <c r="G450" s="191"/>
      <c r="H450" s="191"/>
      <c r="I450" s="191"/>
      <c r="J450" s="191"/>
      <c r="K450" s="191"/>
      <c r="L450" s="191"/>
      <c r="M450" s="191"/>
      <c r="O450" s="192"/>
      <c r="Q450" s="191"/>
    </row>
    <row r="451" spans="2:17" ht="12.5">
      <c r="B451" s="9"/>
      <c r="C451" s="191"/>
      <c r="D451" s="191"/>
      <c r="E451" s="191"/>
      <c r="F451" s="191"/>
      <c r="G451" s="191"/>
      <c r="H451" s="191"/>
      <c r="I451" s="191"/>
      <c r="J451" s="191"/>
      <c r="K451" s="191"/>
      <c r="L451" s="191"/>
      <c r="M451" s="191"/>
      <c r="O451" s="192"/>
      <c r="Q451" s="191"/>
    </row>
    <row r="452" spans="2:17" ht="12.5">
      <c r="B452" s="9"/>
      <c r="C452" s="191"/>
      <c r="D452" s="191"/>
      <c r="E452" s="191"/>
      <c r="F452" s="191"/>
      <c r="G452" s="191"/>
      <c r="H452" s="191"/>
      <c r="I452" s="191"/>
      <c r="J452" s="191"/>
      <c r="K452" s="191"/>
      <c r="L452" s="191"/>
      <c r="M452" s="191"/>
      <c r="O452" s="192"/>
      <c r="Q452" s="191"/>
    </row>
    <row r="453" spans="2:17" ht="12.5">
      <c r="B453" s="9"/>
      <c r="C453" s="191"/>
      <c r="D453" s="191"/>
      <c r="E453" s="191"/>
      <c r="F453" s="191"/>
      <c r="G453" s="191"/>
      <c r="H453" s="191"/>
      <c r="I453" s="191"/>
      <c r="J453" s="191"/>
      <c r="K453" s="191"/>
      <c r="L453" s="191"/>
      <c r="M453" s="191"/>
      <c r="O453" s="192"/>
      <c r="Q453" s="191"/>
    </row>
    <row r="454" spans="2:17" ht="12.5">
      <c r="B454" s="9"/>
      <c r="C454" s="191"/>
      <c r="D454" s="191"/>
      <c r="E454" s="191"/>
      <c r="F454" s="191"/>
      <c r="G454" s="191"/>
      <c r="H454" s="191"/>
      <c r="I454" s="191"/>
      <c r="J454" s="191"/>
      <c r="K454" s="191"/>
      <c r="L454" s="191"/>
      <c r="M454" s="191"/>
      <c r="O454" s="192"/>
      <c r="Q454" s="191"/>
    </row>
    <row r="455" spans="2:17" ht="12.5">
      <c r="B455" s="9"/>
      <c r="C455" s="191"/>
      <c r="D455" s="191"/>
      <c r="E455" s="191"/>
      <c r="F455" s="191"/>
      <c r="G455" s="191"/>
      <c r="H455" s="191"/>
      <c r="I455" s="191"/>
      <c r="J455" s="191"/>
      <c r="K455" s="191"/>
      <c r="L455" s="191"/>
      <c r="M455" s="191"/>
      <c r="O455" s="192"/>
      <c r="Q455" s="191"/>
    </row>
    <row r="456" spans="2:17" ht="12.5">
      <c r="B456" s="9"/>
      <c r="C456" s="191"/>
      <c r="D456" s="191"/>
      <c r="E456" s="191"/>
      <c r="F456" s="191"/>
      <c r="G456" s="191"/>
      <c r="H456" s="191"/>
      <c r="I456" s="191"/>
      <c r="J456" s="191"/>
      <c r="K456" s="191"/>
      <c r="L456" s="191"/>
      <c r="M456" s="191"/>
      <c r="O456" s="192"/>
      <c r="Q456" s="191"/>
    </row>
    <row r="457" spans="2:17" ht="12.5">
      <c r="B457" s="9"/>
      <c r="C457" s="191"/>
      <c r="D457" s="191"/>
      <c r="E457" s="191"/>
      <c r="F457" s="191"/>
      <c r="G457" s="191"/>
      <c r="H457" s="191"/>
      <c r="I457" s="191"/>
      <c r="J457" s="191"/>
      <c r="K457" s="191"/>
      <c r="L457" s="191"/>
      <c r="M457" s="191"/>
      <c r="O457" s="192"/>
      <c r="Q457" s="191"/>
    </row>
    <row r="458" spans="2:17" ht="12.5">
      <c r="B458" s="9"/>
      <c r="C458" s="191"/>
      <c r="D458" s="191"/>
      <c r="E458" s="191"/>
      <c r="F458" s="191"/>
      <c r="G458" s="191"/>
      <c r="H458" s="191"/>
      <c r="I458" s="191"/>
      <c r="J458" s="191"/>
      <c r="K458" s="191"/>
      <c r="L458" s="191"/>
      <c r="M458" s="191"/>
      <c r="O458" s="192"/>
      <c r="Q458" s="191"/>
    </row>
    <row r="459" spans="2:17" ht="12.5">
      <c r="B459" s="9"/>
      <c r="C459" s="191"/>
      <c r="D459" s="191"/>
      <c r="E459" s="191"/>
      <c r="F459" s="191"/>
      <c r="G459" s="191"/>
      <c r="H459" s="191"/>
      <c r="I459" s="191"/>
      <c r="J459" s="191"/>
      <c r="K459" s="191"/>
      <c r="L459" s="191"/>
      <c r="M459" s="191"/>
      <c r="O459" s="192"/>
      <c r="Q459" s="191"/>
    </row>
    <row r="460" spans="2:17" ht="12.5">
      <c r="B460" s="9"/>
      <c r="C460" s="191"/>
      <c r="D460" s="191"/>
      <c r="E460" s="191"/>
      <c r="F460" s="191"/>
      <c r="G460" s="191"/>
      <c r="H460" s="191"/>
      <c r="I460" s="191"/>
      <c r="J460" s="191"/>
      <c r="K460" s="191"/>
      <c r="L460" s="191"/>
      <c r="M460" s="191"/>
      <c r="O460" s="192"/>
      <c r="Q460" s="191"/>
    </row>
    <row r="461" spans="2:17" ht="12.5">
      <c r="B461" s="9"/>
      <c r="C461" s="191"/>
      <c r="D461" s="191"/>
      <c r="E461" s="191"/>
      <c r="F461" s="191"/>
      <c r="G461" s="191"/>
      <c r="H461" s="191"/>
      <c r="I461" s="191"/>
      <c r="J461" s="191"/>
      <c r="K461" s="191"/>
      <c r="L461" s="191"/>
      <c r="M461" s="191"/>
      <c r="O461" s="192"/>
      <c r="Q461" s="191"/>
    </row>
    <row r="462" spans="2:17" ht="12.5">
      <c r="B462" s="9"/>
      <c r="C462" s="191"/>
      <c r="D462" s="191"/>
      <c r="E462" s="191"/>
      <c r="F462" s="191"/>
      <c r="G462" s="191"/>
      <c r="H462" s="191"/>
      <c r="I462" s="191"/>
      <c r="J462" s="191"/>
      <c r="K462" s="191"/>
      <c r="L462" s="191"/>
      <c r="M462" s="191"/>
      <c r="O462" s="192"/>
      <c r="Q462" s="191"/>
    </row>
    <row r="463" spans="2:17" ht="12.5">
      <c r="B463" s="9"/>
      <c r="C463" s="191"/>
      <c r="D463" s="191"/>
      <c r="E463" s="191"/>
      <c r="F463" s="191"/>
      <c r="G463" s="191"/>
      <c r="H463" s="191"/>
      <c r="I463" s="191"/>
      <c r="J463" s="191"/>
      <c r="K463" s="191"/>
      <c r="L463" s="191"/>
      <c r="M463" s="191"/>
      <c r="O463" s="192"/>
      <c r="Q463" s="191"/>
    </row>
    <row r="464" spans="2:17" ht="12.5">
      <c r="B464" s="9"/>
      <c r="C464" s="191"/>
      <c r="D464" s="191"/>
      <c r="E464" s="191"/>
      <c r="F464" s="191"/>
      <c r="G464" s="191"/>
      <c r="H464" s="191"/>
      <c r="I464" s="191"/>
      <c r="J464" s="191"/>
      <c r="K464" s="191"/>
      <c r="L464" s="191"/>
      <c r="M464" s="191"/>
      <c r="O464" s="192"/>
      <c r="Q464" s="191"/>
    </row>
    <row r="465" spans="2:17" ht="12.5">
      <c r="B465" s="9"/>
      <c r="C465" s="191"/>
      <c r="D465" s="191"/>
      <c r="E465" s="191"/>
      <c r="F465" s="191"/>
      <c r="G465" s="191"/>
      <c r="H465" s="191"/>
      <c r="I465" s="191"/>
      <c r="J465" s="191"/>
      <c r="K465" s="191"/>
      <c r="L465" s="191"/>
      <c r="M465" s="191"/>
      <c r="O465" s="192"/>
      <c r="Q465" s="191"/>
    </row>
    <row r="466" spans="2:17" ht="12.5">
      <c r="B466" s="9"/>
      <c r="C466" s="191"/>
      <c r="D466" s="191"/>
      <c r="E466" s="191"/>
      <c r="F466" s="191"/>
      <c r="G466" s="191"/>
      <c r="H466" s="191"/>
      <c r="I466" s="191"/>
      <c r="J466" s="191"/>
      <c r="K466" s="191"/>
      <c r="L466" s="191"/>
      <c r="M466" s="191"/>
      <c r="O466" s="192"/>
      <c r="Q466" s="191"/>
    </row>
    <row r="467" spans="2:17" ht="12.5">
      <c r="B467" s="9"/>
      <c r="C467" s="191"/>
      <c r="D467" s="191"/>
      <c r="E467" s="191"/>
      <c r="F467" s="191"/>
      <c r="G467" s="191"/>
      <c r="H467" s="191"/>
      <c r="I467" s="191"/>
      <c r="J467" s="191"/>
      <c r="K467" s="191"/>
      <c r="L467" s="191"/>
      <c r="M467" s="191"/>
      <c r="O467" s="192"/>
      <c r="Q467" s="191"/>
    </row>
    <row r="468" spans="2:17" ht="12.5">
      <c r="B468" s="9"/>
      <c r="C468" s="191"/>
      <c r="D468" s="191"/>
      <c r="E468" s="191"/>
      <c r="F468" s="191"/>
      <c r="G468" s="191"/>
      <c r="H468" s="191"/>
      <c r="I468" s="191"/>
      <c r="J468" s="191"/>
      <c r="K468" s="191"/>
      <c r="L468" s="191"/>
      <c r="M468" s="191"/>
      <c r="O468" s="192"/>
      <c r="Q468" s="191"/>
    </row>
    <row r="469" spans="2:17" ht="12.5">
      <c r="B469" s="9"/>
      <c r="C469" s="191"/>
      <c r="D469" s="191"/>
      <c r="E469" s="191"/>
      <c r="F469" s="191"/>
      <c r="G469" s="191"/>
      <c r="H469" s="191"/>
      <c r="I469" s="191"/>
      <c r="J469" s="191"/>
      <c r="K469" s="191"/>
      <c r="L469" s="191"/>
      <c r="M469" s="191"/>
      <c r="O469" s="192"/>
      <c r="Q469" s="191"/>
    </row>
    <row r="470" spans="2:17" ht="12.5">
      <c r="B470" s="9"/>
      <c r="C470" s="191"/>
      <c r="D470" s="191"/>
      <c r="E470" s="191"/>
      <c r="F470" s="191"/>
      <c r="G470" s="191"/>
      <c r="H470" s="191"/>
      <c r="I470" s="191"/>
      <c r="J470" s="191"/>
      <c r="K470" s="191"/>
      <c r="L470" s="191"/>
      <c r="M470" s="191"/>
      <c r="O470" s="192"/>
      <c r="Q470" s="191"/>
    </row>
    <row r="471" spans="2:17" ht="12.5">
      <c r="B471" s="9"/>
      <c r="C471" s="191"/>
      <c r="D471" s="191"/>
      <c r="E471" s="191"/>
      <c r="F471" s="191"/>
      <c r="G471" s="191"/>
      <c r="H471" s="191"/>
      <c r="I471" s="191"/>
      <c r="J471" s="191"/>
      <c r="K471" s="191"/>
      <c r="L471" s="191"/>
      <c r="M471" s="191"/>
      <c r="O471" s="192"/>
      <c r="Q471" s="191"/>
    </row>
    <row r="472" spans="2:17" ht="12.5">
      <c r="B472" s="9"/>
      <c r="C472" s="191"/>
      <c r="D472" s="191"/>
      <c r="E472" s="191"/>
      <c r="F472" s="191"/>
      <c r="G472" s="191"/>
      <c r="H472" s="191"/>
      <c r="I472" s="191"/>
      <c r="J472" s="191"/>
      <c r="K472" s="191"/>
      <c r="L472" s="191"/>
      <c r="M472" s="191"/>
      <c r="O472" s="192"/>
      <c r="Q472" s="191"/>
    </row>
    <row r="473" spans="2:17" ht="12.5">
      <c r="B473" s="9"/>
      <c r="C473" s="191"/>
      <c r="D473" s="191"/>
      <c r="E473" s="191"/>
      <c r="F473" s="191"/>
      <c r="G473" s="191"/>
      <c r="H473" s="191"/>
      <c r="I473" s="191"/>
      <c r="J473" s="191"/>
      <c r="K473" s="191"/>
      <c r="L473" s="191"/>
      <c r="M473" s="191"/>
      <c r="O473" s="192"/>
      <c r="Q473" s="191"/>
    </row>
    <row r="474" spans="2:17" ht="12.5">
      <c r="B474" s="9"/>
      <c r="C474" s="191"/>
      <c r="D474" s="191"/>
      <c r="E474" s="191"/>
      <c r="F474" s="191"/>
      <c r="G474" s="191"/>
      <c r="H474" s="191"/>
      <c r="I474" s="191"/>
      <c r="J474" s="191"/>
      <c r="K474" s="191"/>
      <c r="L474" s="191"/>
      <c r="M474" s="191"/>
      <c r="O474" s="192"/>
      <c r="Q474" s="191"/>
    </row>
    <row r="475" spans="2:17" ht="12.5">
      <c r="B475" s="9"/>
      <c r="C475" s="191"/>
      <c r="D475" s="191"/>
      <c r="E475" s="191"/>
      <c r="F475" s="191"/>
      <c r="G475" s="191"/>
      <c r="H475" s="191"/>
      <c r="I475" s="191"/>
      <c r="J475" s="191"/>
      <c r="K475" s="191"/>
      <c r="L475" s="191"/>
      <c r="M475" s="191"/>
      <c r="O475" s="192"/>
      <c r="Q475" s="191"/>
    </row>
    <row r="476" spans="2:17" ht="12.5">
      <c r="B476" s="9"/>
      <c r="C476" s="191"/>
      <c r="D476" s="191"/>
      <c r="E476" s="191"/>
      <c r="F476" s="191"/>
      <c r="G476" s="191"/>
      <c r="H476" s="191"/>
      <c r="I476" s="191"/>
      <c r="J476" s="191"/>
      <c r="K476" s="191"/>
      <c r="L476" s="191"/>
      <c r="M476" s="191"/>
      <c r="O476" s="192"/>
      <c r="Q476" s="191"/>
    </row>
    <row r="477" spans="2:17" ht="12.5">
      <c r="B477" s="9"/>
      <c r="C477" s="191"/>
      <c r="D477" s="191"/>
      <c r="E477" s="191"/>
      <c r="F477" s="191"/>
      <c r="G477" s="191"/>
      <c r="H477" s="191"/>
      <c r="I477" s="191"/>
      <c r="J477" s="191"/>
      <c r="K477" s="191"/>
      <c r="L477" s="191"/>
      <c r="M477" s="191"/>
      <c r="O477" s="192"/>
      <c r="Q477" s="191"/>
    </row>
    <row r="478" spans="2:17" ht="12.5">
      <c r="B478" s="9"/>
      <c r="C478" s="191"/>
      <c r="D478" s="191"/>
      <c r="E478" s="191"/>
      <c r="F478" s="191"/>
      <c r="G478" s="191"/>
      <c r="H478" s="191"/>
      <c r="I478" s="191"/>
      <c r="J478" s="191"/>
      <c r="K478" s="191"/>
      <c r="L478" s="191"/>
      <c r="M478" s="191"/>
      <c r="O478" s="192"/>
      <c r="Q478" s="191"/>
    </row>
    <row r="479" spans="2:17" ht="12.5">
      <c r="B479" s="9"/>
      <c r="C479" s="191"/>
      <c r="D479" s="191"/>
      <c r="E479" s="191"/>
      <c r="F479" s="191"/>
      <c r="G479" s="191"/>
      <c r="H479" s="191"/>
      <c r="I479" s="191"/>
      <c r="J479" s="191"/>
      <c r="K479" s="191"/>
      <c r="L479" s="191"/>
      <c r="M479" s="191"/>
      <c r="O479" s="192"/>
      <c r="Q479" s="191"/>
    </row>
    <row r="480" spans="2:17" ht="12.5">
      <c r="B480" s="9"/>
      <c r="C480" s="191"/>
      <c r="D480" s="191"/>
      <c r="E480" s="191"/>
      <c r="F480" s="191"/>
      <c r="G480" s="191"/>
      <c r="H480" s="191"/>
      <c r="I480" s="191"/>
      <c r="J480" s="191"/>
      <c r="K480" s="191"/>
      <c r="L480" s="191"/>
      <c r="M480" s="191"/>
      <c r="O480" s="192"/>
      <c r="Q480" s="191"/>
    </row>
    <row r="481" spans="2:17" ht="12.5">
      <c r="B481" s="9"/>
      <c r="C481" s="191"/>
      <c r="D481" s="191"/>
      <c r="E481" s="191"/>
      <c r="F481" s="191"/>
      <c r="G481" s="191"/>
      <c r="H481" s="191"/>
      <c r="I481" s="191"/>
      <c r="J481" s="191"/>
      <c r="K481" s="191"/>
      <c r="L481" s="191"/>
      <c r="M481" s="191"/>
      <c r="O481" s="192"/>
      <c r="Q481" s="191"/>
    </row>
    <row r="482" spans="2:17" ht="12.5">
      <c r="B482" s="9"/>
      <c r="C482" s="191"/>
      <c r="D482" s="191"/>
      <c r="E482" s="191"/>
      <c r="F482" s="191"/>
      <c r="G482" s="191"/>
      <c r="H482" s="191"/>
      <c r="I482" s="191"/>
      <c r="J482" s="191"/>
      <c r="K482" s="191"/>
      <c r="L482" s="191"/>
      <c r="M482" s="191"/>
      <c r="O482" s="192"/>
      <c r="Q482" s="191"/>
    </row>
    <row r="483" spans="2:17" ht="12.5">
      <c r="B483" s="9"/>
      <c r="C483" s="191"/>
      <c r="D483" s="191"/>
      <c r="E483" s="191"/>
      <c r="F483" s="191"/>
      <c r="G483" s="191"/>
      <c r="H483" s="191"/>
      <c r="I483" s="191"/>
      <c r="J483" s="191"/>
      <c r="K483" s="191"/>
      <c r="L483" s="191"/>
      <c r="M483" s="191"/>
      <c r="O483" s="192"/>
      <c r="Q483" s="191"/>
    </row>
    <row r="484" spans="2:17" ht="12.5">
      <c r="B484" s="9"/>
      <c r="C484" s="191"/>
      <c r="D484" s="191"/>
      <c r="E484" s="191"/>
      <c r="F484" s="191"/>
      <c r="G484" s="191"/>
      <c r="H484" s="191"/>
      <c r="I484" s="191"/>
      <c r="J484" s="191"/>
      <c r="K484" s="191"/>
      <c r="L484" s="191"/>
      <c r="M484" s="191"/>
      <c r="O484" s="192"/>
      <c r="Q484" s="191"/>
    </row>
    <row r="485" spans="2:17" ht="12.5">
      <c r="B485" s="9"/>
      <c r="C485" s="191"/>
      <c r="D485" s="191"/>
      <c r="E485" s="191"/>
      <c r="F485" s="191"/>
      <c r="G485" s="191"/>
      <c r="H485" s="191"/>
      <c r="I485" s="191"/>
      <c r="J485" s="191"/>
      <c r="K485" s="191"/>
      <c r="L485" s="191"/>
      <c r="M485" s="191"/>
      <c r="O485" s="192"/>
      <c r="Q485" s="191"/>
    </row>
    <row r="486" spans="2:17" ht="12.5">
      <c r="B486" s="9"/>
      <c r="C486" s="191"/>
      <c r="D486" s="191"/>
      <c r="E486" s="191"/>
      <c r="F486" s="191"/>
      <c r="G486" s="191"/>
      <c r="H486" s="191"/>
      <c r="I486" s="191"/>
      <c r="J486" s="191"/>
      <c r="K486" s="191"/>
      <c r="L486" s="191"/>
      <c r="M486" s="191"/>
      <c r="O486" s="192"/>
      <c r="Q486" s="191"/>
    </row>
    <row r="487" spans="2:17" ht="12.5">
      <c r="B487" s="9"/>
      <c r="C487" s="191"/>
      <c r="D487" s="191"/>
      <c r="E487" s="191"/>
      <c r="F487" s="191"/>
      <c r="G487" s="191"/>
      <c r="H487" s="191"/>
      <c r="I487" s="191"/>
      <c r="J487" s="191"/>
      <c r="K487" s="191"/>
      <c r="L487" s="191"/>
      <c r="M487" s="191"/>
      <c r="O487" s="192"/>
      <c r="Q487" s="191"/>
    </row>
    <row r="488" spans="2:17" ht="12.5">
      <c r="B488" s="9"/>
      <c r="C488" s="191"/>
      <c r="D488" s="191"/>
      <c r="E488" s="191"/>
      <c r="F488" s="191"/>
      <c r="G488" s="191"/>
      <c r="H488" s="191"/>
      <c r="I488" s="191"/>
      <c r="J488" s="191"/>
      <c r="K488" s="191"/>
      <c r="L488" s="191"/>
      <c r="M488" s="191"/>
      <c r="O488" s="192"/>
      <c r="Q488" s="191"/>
    </row>
    <row r="489" spans="2:17" ht="12.5">
      <c r="B489" s="9"/>
      <c r="C489" s="191"/>
      <c r="D489" s="191"/>
      <c r="E489" s="191"/>
      <c r="F489" s="191"/>
      <c r="G489" s="191"/>
      <c r="H489" s="191"/>
      <c r="I489" s="191"/>
      <c r="J489" s="191"/>
      <c r="K489" s="191"/>
      <c r="L489" s="191"/>
      <c r="M489" s="191"/>
      <c r="O489" s="192"/>
      <c r="Q489" s="191"/>
    </row>
    <row r="490" spans="2:17" ht="12.5">
      <c r="B490" s="9"/>
      <c r="C490" s="191"/>
      <c r="D490" s="191"/>
      <c r="E490" s="191"/>
      <c r="F490" s="191"/>
      <c r="G490" s="191"/>
      <c r="H490" s="191"/>
      <c r="I490" s="191"/>
      <c r="J490" s="191"/>
      <c r="K490" s="191"/>
      <c r="L490" s="191"/>
      <c r="M490" s="191"/>
      <c r="O490" s="192"/>
      <c r="Q490" s="191"/>
    </row>
    <row r="491" spans="2:17" ht="12.5">
      <c r="B491" s="9"/>
      <c r="C491" s="191"/>
      <c r="D491" s="191"/>
      <c r="E491" s="191"/>
      <c r="F491" s="191"/>
      <c r="G491" s="191"/>
      <c r="H491" s="191"/>
      <c r="I491" s="191"/>
      <c r="J491" s="191"/>
      <c r="K491" s="191"/>
      <c r="L491" s="191"/>
      <c r="M491" s="191"/>
      <c r="O491" s="192"/>
      <c r="Q491" s="191"/>
    </row>
    <row r="492" spans="2:17" ht="12.5">
      <c r="B492" s="9"/>
      <c r="C492" s="191"/>
      <c r="D492" s="191"/>
      <c r="E492" s="191"/>
      <c r="F492" s="191"/>
      <c r="G492" s="191"/>
      <c r="H492" s="191"/>
      <c r="I492" s="191"/>
      <c r="J492" s="191"/>
      <c r="K492" s="191"/>
      <c r="L492" s="191"/>
      <c r="M492" s="191"/>
      <c r="O492" s="192"/>
      <c r="Q492" s="191"/>
    </row>
    <row r="493" spans="2:17" ht="12.5">
      <c r="B493" s="9"/>
      <c r="C493" s="191"/>
      <c r="D493" s="191"/>
      <c r="E493" s="191"/>
      <c r="F493" s="191"/>
      <c r="G493" s="191"/>
      <c r="H493" s="191"/>
      <c r="I493" s="191"/>
      <c r="J493" s="191"/>
      <c r="K493" s="191"/>
      <c r="L493" s="191"/>
      <c r="M493" s="191"/>
      <c r="O493" s="192"/>
      <c r="Q493" s="191"/>
    </row>
    <row r="494" spans="2:17" ht="12.5">
      <c r="B494" s="9"/>
      <c r="C494" s="191"/>
      <c r="D494" s="191"/>
      <c r="E494" s="191"/>
      <c r="F494" s="191"/>
      <c r="G494" s="191"/>
      <c r="H494" s="191"/>
      <c r="I494" s="191"/>
      <c r="J494" s="191"/>
      <c r="K494" s="191"/>
      <c r="L494" s="191"/>
      <c r="M494" s="191"/>
      <c r="O494" s="192"/>
      <c r="Q494" s="191"/>
    </row>
    <row r="495" spans="2:17" ht="12.5">
      <c r="B495" s="9"/>
      <c r="C495" s="191"/>
      <c r="D495" s="191"/>
      <c r="E495" s="191"/>
      <c r="F495" s="191"/>
      <c r="G495" s="191"/>
      <c r="H495" s="191"/>
      <c r="I495" s="191"/>
      <c r="J495" s="191"/>
      <c r="K495" s="191"/>
      <c r="L495" s="191"/>
      <c r="M495" s="191"/>
      <c r="O495" s="192"/>
      <c r="Q495" s="191"/>
    </row>
    <row r="496" spans="2:17" ht="12.5">
      <c r="B496" s="9"/>
      <c r="C496" s="191"/>
      <c r="D496" s="191"/>
      <c r="E496" s="191"/>
      <c r="F496" s="191"/>
      <c r="G496" s="191"/>
      <c r="H496" s="191"/>
      <c r="I496" s="191"/>
      <c r="J496" s="191"/>
      <c r="K496" s="191"/>
      <c r="L496" s="191"/>
      <c r="M496" s="191"/>
      <c r="O496" s="192"/>
      <c r="Q496" s="191"/>
    </row>
    <row r="497" spans="2:17" ht="12.5">
      <c r="B497" s="9"/>
      <c r="C497" s="191"/>
      <c r="D497" s="191"/>
      <c r="E497" s="191"/>
      <c r="F497" s="191"/>
      <c r="G497" s="191"/>
      <c r="H497" s="191"/>
      <c r="I497" s="191"/>
      <c r="J497" s="191"/>
      <c r="K497" s="191"/>
      <c r="L497" s="191"/>
      <c r="M497" s="191"/>
      <c r="O497" s="192"/>
      <c r="Q497" s="191"/>
    </row>
    <row r="498" spans="2:17" ht="12.5">
      <c r="B498" s="9"/>
      <c r="C498" s="191"/>
      <c r="D498" s="191"/>
      <c r="E498" s="191"/>
      <c r="F498" s="191"/>
      <c r="G498" s="191"/>
      <c r="H498" s="191"/>
      <c r="I498" s="191"/>
      <c r="J498" s="191"/>
      <c r="K498" s="191"/>
      <c r="L498" s="191"/>
      <c r="M498" s="191"/>
      <c r="O498" s="192"/>
      <c r="Q498" s="191"/>
    </row>
    <row r="499" spans="2:17" ht="12.5">
      <c r="B499" s="9"/>
      <c r="C499" s="191"/>
      <c r="D499" s="191"/>
      <c r="E499" s="191"/>
      <c r="F499" s="191"/>
      <c r="G499" s="191"/>
      <c r="H499" s="191"/>
      <c r="I499" s="191"/>
      <c r="J499" s="191"/>
      <c r="K499" s="191"/>
      <c r="L499" s="191"/>
      <c r="M499" s="191"/>
      <c r="O499" s="192"/>
      <c r="Q499" s="191"/>
    </row>
    <row r="500" spans="2:17" ht="12.5">
      <c r="B500" s="9"/>
      <c r="C500" s="191"/>
      <c r="D500" s="191"/>
      <c r="E500" s="191"/>
      <c r="F500" s="191"/>
      <c r="G500" s="191"/>
      <c r="H500" s="191"/>
      <c r="I500" s="191"/>
      <c r="J500" s="191"/>
      <c r="K500" s="191"/>
      <c r="L500" s="191"/>
      <c r="M500" s="191"/>
      <c r="O500" s="192"/>
      <c r="Q500" s="191"/>
    </row>
    <row r="501" spans="2:17" ht="12.5">
      <c r="B501" s="9"/>
      <c r="C501" s="191"/>
      <c r="D501" s="191"/>
      <c r="E501" s="191"/>
      <c r="F501" s="191"/>
      <c r="G501" s="191"/>
      <c r="H501" s="191"/>
      <c r="I501" s="191"/>
      <c r="J501" s="191"/>
      <c r="K501" s="191"/>
      <c r="L501" s="191"/>
      <c r="M501" s="191"/>
      <c r="O501" s="192"/>
      <c r="Q501" s="191"/>
    </row>
    <row r="502" spans="2:17" ht="12.5">
      <c r="B502" s="9"/>
      <c r="C502" s="191"/>
      <c r="D502" s="191"/>
      <c r="E502" s="191"/>
      <c r="F502" s="191"/>
      <c r="G502" s="191"/>
      <c r="H502" s="191"/>
      <c r="I502" s="191"/>
      <c r="J502" s="191"/>
      <c r="K502" s="191"/>
      <c r="L502" s="191"/>
      <c r="M502" s="191"/>
      <c r="O502" s="192"/>
      <c r="Q502" s="191"/>
    </row>
    <row r="503" spans="2:17" ht="12.5">
      <c r="B503" s="9"/>
      <c r="C503" s="191"/>
      <c r="D503" s="191"/>
      <c r="E503" s="191"/>
      <c r="F503" s="191"/>
      <c r="G503" s="191"/>
      <c r="H503" s="191"/>
      <c r="I503" s="191"/>
      <c r="J503" s="191"/>
      <c r="K503" s="191"/>
      <c r="L503" s="191"/>
      <c r="M503" s="191"/>
      <c r="O503" s="192"/>
      <c r="Q503" s="191"/>
    </row>
    <row r="504" spans="2:17" ht="12.5">
      <c r="B504" s="9"/>
      <c r="C504" s="191"/>
      <c r="D504" s="191"/>
      <c r="E504" s="191"/>
      <c r="F504" s="191"/>
      <c r="G504" s="191"/>
      <c r="H504" s="191"/>
      <c r="I504" s="191"/>
      <c r="J504" s="191"/>
      <c r="K504" s="191"/>
      <c r="L504" s="191"/>
      <c r="M504" s="191"/>
      <c r="O504" s="192"/>
      <c r="Q504" s="191"/>
    </row>
    <row r="505" spans="2:17" ht="12.5">
      <c r="B505" s="9"/>
      <c r="C505" s="191"/>
      <c r="D505" s="191"/>
      <c r="E505" s="191"/>
      <c r="F505" s="191"/>
      <c r="G505" s="191"/>
      <c r="H505" s="191"/>
      <c r="I505" s="191"/>
      <c r="J505" s="191"/>
      <c r="K505" s="191"/>
      <c r="L505" s="191"/>
      <c r="M505" s="191"/>
      <c r="O505" s="192"/>
      <c r="Q505" s="191"/>
    </row>
    <row r="506" spans="2:17" ht="12.5">
      <c r="B506" s="9"/>
      <c r="C506" s="191"/>
      <c r="D506" s="191"/>
      <c r="E506" s="191"/>
      <c r="F506" s="191"/>
      <c r="G506" s="191"/>
      <c r="H506" s="191"/>
      <c r="I506" s="191"/>
      <c r="J506" s="191"/>
      <c r="K506" s="191"/>
      <c r="L506" s="191"/>
      <c r="M506" s="191"/>
      <c r="O506" s="192"/>
      <c r="Q506" s="191"/>
    </row>
    <row r="507" spans="2:17" ht="12.5">
      <c r="B507" s="9"/>
      <c r="C507" s="191"/>
      <c r="D507" s="191"/>
      <c r="E507" s="191"/>
      <c r="F507" s="191"/>
      <c r="G507" s="191"/>
      <c r="H507" s="191"/>
      <c r="I507" s="191"/>
      <c r="J507" s="191"/>
      <c r="K507" s="191"/>
      <c r="L507" s="191"/>
      <c r="M507" s="191"/>
      <c r="O507" s="192"/>
      <c r="Q507" s="191"/>
    </row>
    <row r="508" spans="2:17" ht="12.5">
      <c r="B508" s="9"/>
      <c r="C508" s="191"/>
      <c r="D508" s="191"/>
      <c r="E508" s="191"/>
      <c r="F508" s="191"/>
      <c r="G508" s="191"/>
      <c r="H508" s="191"/>
      <c r="I508" s="191"/>
      <c r="J508" s="191"/>
      <c r="K508" s="191"/>
      <c r="L508" s="191"/>
      <c r="M508" s="191"/>
      <c r="O508" s="192"/>
      <c r="Q508" s="191"/>
    </row>
    <row r="509" spans="2:17" ht="12.5">
      <c r="B509" s="9"/>
      <c r="C509" s="191"/>
      <c r="D509" s="191"/>
      <c r="E509" s="191"/>
      <c r="F509" s="191"/>
      <c r="G509" s="191"/>
      <c r="H509" s="191"/>
      <c r="I509" s="191"/>
      <c r="J509" s="191"/>
      <c r="K509" s="191"/>
      <c r="L509" s="191"/>
      <c r="M509" s="191"/>
      <c r="O509" s="192"/>
      <c r="Q509" s="191"/>
    </row>
    <row r="510" spans="2:17" ht="12.5">
      <c r="B510" s="9"/>
      <c r="C510" s="191"/>
      <c r="D510" s="191"/>
      <c r="E510" s="191"/>
      <c r="F510" s="191"/>
      <c r="G510" s="191"/>
      <c r="H510" s="191"/>
      <c r="I510" s="191"/>
      <c r="J510" s="191"/>
      <c r="K510" s="191"/>
      <c r="L510" s="191"/>
      <c r="M510" s="191"/>
      <c r="O510" s="192"/>
      <c r="Q510" s="191"/>
    </row>
    <row r="511" spans="2:17" ht="12.5">
      <c r="B511" s="9"/>
      <c r="C511" s="191"/>
      <c r="D511" s="191"/>
      <c r="E511" s="191"/>
      <c r="F511" s="191"/>
      <c r="G511" s="191"/>
      <c r="H511" s="191"/>
      <c r="I511" s="191"/>
      <c r="J511" s="191"/>
      <c r="K511" s="191"/>
      <c r="L511" s="191"/>
      <c r="M511" s="191"/>
      <c r="O511" s="192"/>
      <c r="Q511" s="191"/>
    </row>
    <row r="512" spans="2:17" ht="12.5">
      <c r="B512" s="9"/>
      <c r="C512" s="191"/>
      <c r="D512" s="191"/>
      <c r="E512" s="191"/>
      <c r="F512" s="191"/>
      <c r="G512" s="191"/>
      <c r="H512" s="191"/>
      <c r="I512" s="191"/>
      <c r="J512" s="191"/>
      <c r="K512" s="191"/>
      <c r="L512" s="191"/>
      <c r="M512" s="191"/>
      <c r="O512" s="192"/>
      <c r="Q512" s="191"/>
    </row>
    <row r="513" spans="2:17" ht="12.5">
      <c r="B513" s="9"/>
      <c r="C513" s="191"/>
      <c r="D513" s="191"/>
      <c r="E513" s="191"/>
      <c r="F513" s="191"/>
      <c r="G513" s="191"/>
      <c r="H513" s="191"/>
      <c r="I513" s="191"/>
      <c r="J513" s="191"/>
      <c r="K513" s="191"/>
      <c r="L513" s="191"/>
      <c r="M513" s="191"/>
      <c r="O513" s="192"/>
      <c r="Q513" s="191"/>
    </row>
    <row r="514" spans="2:17" ht="12.5">
      <c r="B514" s="9"/>
      <c r="C514" s="191"/>
      <c r="D514" s="191"/>
      <c r="E514" s="191"/>
      <c r="F514" s="191"/>
      <c r="G514" s="191"/>
      <c r="H514" s="191"/>
      <c r="I514" s="191"/>
      <c r="J514" s="191"/>
      <c r="K514" s="191"/>
      <c r="L514" s="191"/>
      <c r="M514" s="191"/>
      <c r="O514" s="192"/>
      <c r="Q514" s="191"/>
    </row>
    <row r="515" spans="2:17" ht="12.5">
      <c r="B515" s="9"/>
      <c r="C515" s="191"/>
      <c r="D515" s="191"/>
      <c r="E515" s="191"/>
      <c r="F515" s="191"/>
      <c r="G515" s="191"/>
      <c r="H515" s="191"/>
      <c r="I515" s="191"/>
      <c r="J515" s="191"/>
      <c r="K515" s="191"/>
      <c r="L515" s="191"/>
      <c r="M515" s="191"/>
      <c r="O515" s="192"/>
      <c r="Q515" s="191"/>
    </row>
    <row r="516" spans="2:17" ht="12.5">
      <c r="B516" s="9"/>
      <c r="C516" s="191"/>
      <c r="D516" s="191"/>
      <c r="E516" s="191"/>
      <c r="F516" s="191"/>
      <c r="G516" s="191"/>
      <c r="H516" s="191"/>
      <c r="I516" s="191"/>
      <c r="J516" s="191"/>
      <c r="K516" s="191"/>
      <c r="L516" s="191"/>
      <c r="M516" s="191"/>
      <c r="O516" s="192"/>
      <c r="Q516" s="191"/>
    </row>
    <row r="517" spans="2:17" ht="12.5">
      <c r="B517" s="9"/>
      <c r="C517" s="191"/>
      <c r="D517" s="191"/>
      <c r="E517" s="191"/>
      <c r="F517" s="191"/>
      <c r="G517" s="191"/>
      <c r="H517" s="191"/>
      <c r="I517" s="191"/>
      <c r="J517" s="191"/>
      <c r="K517" s="191"/>
      <c r="L517" s="191"/>
      <c r="M517" s="191"/>
      <c r="O517" s="192"/>
      <c r="Q517" s="191"/>
    </row>
    <row r="518" spans="2:17" ht="12.5">
      <c r="B518" s="9"/>
      <c r="C518" s="191"/>
      <c r="D518" s="191"/>
      <c r="E518" s="191"/>
      <c r="F518" s="191"/>
      <c r="G518" s="191"/>
      <c r="H518" s="191"/>
      <c r="I518" s="191"/>
      <c r="J518" s="191"/>
      <c r="K518" s="191"/>
      <c r="L518" s="191"/>
      <c r="M518" s="191"/>
      <c r="O518" s="192"/>
      <c r="Q518" s="191"/>
    </row>
    <row r="519" spans="2:17" ht="12.5">
      <c r="B519" s="9"/>
      <c r="C519" s="191"/>
      <c r="D519" s="191"/>
      <c r="E519" s="191"/>
      <c r="F519" s="191"/>
      <c r="G519" s="191"/>
      <c r="H519" s="191"/>
      <c r="I519" s="191"/>
      <c r="J519" s="191"/>
      <c r="K519" s="191"/>
      <c r="L519" s="191"/>
      <c r="M519" s="191"/>
      <c r="O519" s="192"/>
      <c r="Q519" s="191"/>
    </row>
    <row r="520" spans="2:17" ht="12.5">
      <c r="B520" s="9"/>
      <c r="C520" s="191"/>
      <c r="D520" s="191"/>
      <c r="E520" s="191"/>
      <c r="F520" s="191"/>
      <c r="G520" s="191"/>
      <c r="H520" s="191"/>
      <c r="I520" s="191"/>
      <c r="J520" s="191"/>
      <c r="K520" s="191"/>
      <c r="L520" s="191"/>
      <c r="M520" s="191"/>
      <c r="O520" s="192"/>
      <c r="Q520" s="191"/>
    </row>
    <row r="521" spans="2:17" ht="12.5">
      <c r="B521" s="9"/>
      <c r="C521" s="191"/>
      <c r="D521" s="191"/>
      <c r="E521" s="191"/>
      <c r="F521" s="191"/>
      <c r="G521" s="191"/>
      <c r="H521" s="191"/>
      <c r="I521" s="191"/>
      <c r="J521" s="191"/>
      <c r="K521" s="191"/>
      <c r="L521" s="191"/>
      <c r="M521" s="191"/>
      <c r="O521" s="192"/>
      <c r="Q521" s="191"/>
    </row>
    <row r="522" spans="2:17" ht="12.5">
      <c r="B522" s="9"/>
      <c r="C522" s="191"/>
      <c r="D522" s="191"/>
      <c r="E522" s="191"/>
      <c r="F522" s="191"/>
      <c r="G522" s="191"/>
      <c r="H522" s="191"/>
      <c r="I522" s="191"/>
      <c r="J522" s="191"/>
      <c r="K522" s="191"/>
      <c r="L522" s="191"/>
      <c r="M522" s="191"/>
      <c r="O522" s="192"/>
      <c r="Q522" s="191"/>
    </row>
    <row r="523" spans="2:17" ht="12.5">
      <c r="B523" s="9"/>
      <c r="C523" s="191"/>
      <c r="D523" s="191"/>
      <c r="E523" s="191"/>
      <c r="F523" s="191"/>
      <c r="G523" s="191"/>
      <c r="H523" s="191"/>
      <c r="I523" s="191"/>
      <c r="J523" s="191"/>
      <c r="K523" s="191"/>
      <c r="L523" s="191"/>
      <c r="M523" s="191"/>
      <c r="O523" s="192"/>
      <c r="Q523" s="191"/>
    </row>
    <row r="524" spans="2:17" ht="12.5">
      <c r="B524" s="9"/>
      <c r="C524" s="191"/>
      <c r="D524" s="191"/>
      <c r="E524" s="191"/>
      <c r="F524" s="191"/>
      <c r="G524" s="191"/>
      <c r="H524" s="191"/>
      <c r="I524" s="191"/>
      <c r="J524" s="191"/>
      <c r="K524" s="191"/>
      <c r="L524" s="191"/>
      <c r="M524" s="191"/>
      <c r="O524" s="192"/>
      <c r="Q524" s="191"/>
    </row>
    <row r="525" spans="2:17" ht="12.5">
      <c r="B525" s="9"/>
      <c r="C525" s="191"/>
      <c r="D525" s="191"/>
      <c r="E525" s="191"/>
      <c r="F525" s="191"/>
      <c r="G525" s="191"/>
      <c r="H525" s="191"/>
      <c r="I525" s="191"/>
      <c r="J525" s="191"/>
      <c r="K525" s="191"/>
      <c r="L525" s="191"/>
      <c r="M525" s="191"/>
      <c r="O525" s="192"/>
      <c r="Q525" s="191"/>
    </row>
    <row r="526" spans="2:17" ht="12.5">
      <c r="B526" s="9"/>
      <c r="C526" s="191"/>
      <c r="D526" s="191"/>
      <c r="E526" s="191"/>
      <c r="F526" s="191"/>
      <c r="G526" s="191"/>
      <c r="H526" s="191"/>
      <c r="I526" s="191"/>
      <c r="J526" s="191"/>
      <c r="K526" s="191"/>
      <c r="L526" s="191"/>
      <c r="M526" s="191"/>
      <c r="O526" s="192"/>
      <c r="Q526" s="191"/>
    </row>
    <row r="527" spans="2:17" ht="12.5">
      <c r="B527" s="9"/>
      <c r="C527" s="191"/>
      <c r="D527" s="191"/>
      <c r="E527" s="191"/>
      <c r="F527" s="191"/>
      <c r="G527" s="191"/>
      <c r="H527" s="191"/>
      <c r="I527" s="191"/>
      <c r="J527" s="191"/>
      <c r="K527" s="191"/>
      <c r="L527" s="191"/>
      <c r="M527" s="191"/>
      <c r="O527" s="192"/>
      <c r="Q527" s="191"/>
    </row>
    <row r="528" spans="2:17" ht="12.5">
      <c r="B528" s="9"/>
      <c r="C528" s="191"/>
      <c r="D528" s="191"/>
      <c r="E528" s="191"/>
      <c r="F528" s="191"/>
      <c r="G528" s="191"/>
      <c r="H528" s="191"/>
      <c r="I528" s="191"/>
      <c r="J528" s="191"/>
      <c r="K528" s="191"/>
      <c r="L528" s="191"/>
      <c r="M528" s="191"/>
      <c r="O528" s="192"/>
      <c r="Q528" s="191"/>
    </row>
    <row r="529" spans="2:17" ht="12.5">
      <c r="B529" s="9"/>
      <c r="C529" s="191"/>
      <c r="D529" s="191"/>
      <c r="E529" s="191"/>
      <c r="F529" s="191"/>
      <c r="G529" s="191"/>
      <c r="H529" s="191"/>
      <c r="I529" s="191"/>
      <c r="J529" s="191"/>
      <c r="K529" s="191"/>
      <c r="L529" s="191"/>
      <c r="M529" s="191"/>
      <c r="O529" s="192"/>
      <c r="Q529" s="191"/>
    </row>
    <row r="530" spans="2:17" ht="12.5">
      <c r="B530" s="9"/>
      <c r="C530" s="191"/>
      <c r="D530" s="191"/>
      <c r="E530" s="191"/>
      <c r="F530" s="191"/>
      <c r="G530" s="191"/>
      <c r="H530" s="191"/>
      <c r="I530" s="191"/>
      <c r="J530" s="191"/>
      <c r="K530" s="191"/>
      <c r="L530" s="191"/>
      <c r="M530" s="191"/>
      <c r="O530" s="192"/>
      <c r="Q530" s="191"/>
    </row>
    <row r="531" spans="2:17" ht="12.5">
      <c r="B531" s="9"/>
      <c r="C531" s="191"/>
      <c r="D531" s="191"/>
      <c r="E531" s="191"/>
      <c r="F531" s="191"/>
      <c r="G531" s="191"/>
      <c r="H531" s="191"/>
      <c r="I531" s="191"/>
      <c r="J531" s="191"/>
      <c r="K531" s="191"/>
      <c r="L531" s="191"/>
      <c r="M531" s="191"/>
      <c r="O531" s="192"/>
      <c r="Q531" s="191"/>
    </row>
    <row r="532" spans="2:17" ht="12.5">
      <c r="B532" s="9"/>
      <c r="C532" s="191"/>
      <c r="D532" s="191"/>
      <c r="E532" s="191"/>
      <c r="F532" s="191"/>
      <c r="G532" s="191"/>
      <c r="H532" s="191"/>
      <c r="I532" s="191"/>
      <c r="J532" s="191"/>
      <c r="K532" s="191"/>
      <c r="L532" s="191"/>
      <c r="M532" s="191"/>
      <c r="O532" s="192"/>
      <c r="Q532" s="191"/>
    </row>
    <row r="533" spans="2:17" ht="12.5">
      <c r="B533" s="9"/>
      <c r="C533" s="191"/>
      <c r="D533" s="191"/>
      <c r="E533" s="191"/>
      <c r="F533" s="191"/>
      <c r="G533" s="191"/>
      <c r="H533" s="191"/>
      <c r="I533" s="191"/>
      <c r="J533" s="191"/>
      <c r="K533" s="191"/>
      <c r="L533" s="191"/>
      <c r="M533" s="191"/>
      <c r="O533" s="192"/>
      <c r="Q533" s="191"/>
    </row>
    <row r="534" spans="2:17" ht="12.5">
      <c r="B534" s="9"/>
      <c r="C534" s="191"/>
      <c r="D534" s="191"/>
      <c r="E534" s="191"/>
      <c r="F534" s="191"/>
      <c r="G534" s="191"/>
      <c r="H534" s="191"/>
      <c r="I534" s="191"/>
      <c r="J534" s="191"/>
      <c r="K534" s="191"/>
      <c r="L534" s="191"/>
      <c r="M534" s="191"/>
      <c r="O534" s="192"/>
      <c r="Q534" s="191"/>
    </row>
    <row r="535" spans="2:17" ht="12.5">
      <c r="B535" s="9"/>
      <c r="C535" s="191"/>
      <c r="D535" s="191"/>
      <c r="E535" s="191"/>
      <c r="F535" s="191"/>
      <c r="G535" s="191"/>
      <c r="H535" s="191"/>
      <c r="I535" s="191"/>
      <c r="J535" s="191"/>
      <c r="K535" s="191"/>
      <c r="L535" s="191"/>
      <c r="M535" s="191"/>
      <c r="O535" s="192"/>
      <c r="Q535" s="191"/>
    </row>
    <row r="536" spans="2:17" ht="12.5">
      <c r="B536" s="9"/>
      <c r="C536" s="191"/>
      <c r="D536" s="191"/>
      <c r="E536" s="191"/>
      <c r="F536" s="191"/>
      <c r="G536" s="191"/>
      <c r="H536" s="191"/>
      <c r="I536" s="191"/>
      <c r="J536" s="191"/>
      <c r="K536" s="191"/>
      <c r="L536" s="191"/>
      <c r="M536" s="191"/>
      <c r="O536" s="192"/>
      <c r="Q536" s="191"/>
    </row>
    <row r="537" spans="2:17" ht="12.5">
      <c r="B537" s="9"/>
      <c r="C537" s="191"/>
      <c r="D537" s="191"/>
      <c r="E537" s="191"/>
      <c r="F537" s="191"/>
      <c r="G537" s="191"/>
      <c r="H537" s="191"/>
      <c r="I537" s="191"/>
      <c r="J537" s="191"/>
      <c r="K537" s="191"/>
      <c r="L537" s="191"/>
      <c r="M537" s="191"/>
      <c r="O537" s="192"/>
      <c r="Q537" s="191"/>
    </row>
    <row r="538" spans="2:17" ht="12.5">
      <c r="B538" s="9"/>
      <c r="C538" s="191"/>
      <c r="D538" s="191"/>
      <c r="E538" s="191"/>
      <c r="F538" s="191"/>
      <c r="G538" s="191"/>
      <c r="H538" s="191"/>
      <c r="I538" s="191"/>
      <c r="J538" s="191"/>
      <c r="K538" s="191"/>
      <c r="L538" s="191"/>
      <c r="M538" s="191"/>
      <c r="O538" s="192"/>
      <c r="Q538" s="191"/>
    </row>
    <row r="539" spans="2:17" ht="12.5">
      <c r="B539" s="9"/>
      <c r="C539" s="191"/>
      <c r="D539" s="191"/>
      <c r="E539" s="191"/>
      <c r="F539" s="191"/>
      <c r="G539" s="191"/>
      <c r="H539" s="191"/>
      <c r="I539" s="191"/>
      <c r="J539" s="191"/>
      <c r="K539" s="191"/>
      <c r="L539" s="191"/>
      <c r="M539" s="191"/>
      <c r="O539" s="192"/>
      <c r="Q539" s="191"/>
    </row>
    <row r="540" spans="2:17" ht="12.5">
      <c r="B540" s="9"/>
      <c r="C540" s="191"/>
      <c r="D540" s="191"/>
      <c r="E540" s="191"/>
      <c r="F540" s="191"/>
      <c r="G540" s="191"/>
      <c r="H540" s="191"/>
      <c r="I540" s="191"/>
      <c r="J540" s="191"/>
      <c r="K540" s="191"/>
      <c r="L540" s="191"/>
      <c r="M540" s="191"/>
      <c r="O540" s="192"/>
      <c r="Q540" s="191"/>
    </row>
    <row r="541" spans="2:17" ht="12.5">
      <c r="B541" s="9"/>
      <c r="C541" s="191"/>
      <c r="D541" s="191"/>
      <c r="E541" s="191"/>
      <c r="F541" s="191"/>
      <c r="G541" s="191"/>
      <c r="H541" s="191"/>
      <c r="I541" s="191"/>
      <c r="J541" s="191"/>
      <c r="K541" s="191"/>
      <c r="L541" s="191"/>
      <c r="M541" s="191"/>
      <c r="O541" s="192"/>
      <c r="Q541" s="191"/>
    </row>
    <row r="542" spans="2:17" ht="12.5">
      <c r="B542" s="9"/>
      <c r="C542" s="191"/>
      <c r="D542" s="191"/>
      <c r="E542" s="191"/>
      <c r="F542" s="191"/>
      <c r="G542" s="191"/>
      <c r="H542" s="191"/>
      <c r="I542" s="191"/>
      <c r="J542" s="191"/>
      <c r="K542" s="191"/>
      <c r="L542" s="191"/>
      <c r="M542" s="191"/>
      <c r="O542" s="192"/>
      <c r="Q542" s="191"/>
    </row>
    <row r="543" spans="2:17" ht="12.5">
      <c r="B543" s="9"/>
      <c r="C543" s="191"/>
      <c r="D543" s="191"/>
      <c r="E543" s="191"/>
      <c r="F543" s="191"/>
      <c r="G543" s="191"/>
      <c r="H543" s="191"/>
      <c r="I543" s="191"/>
      <c r="J543" s="191"/>
      <c r="K543" s="191"/>
      <c r="L543" s="191"/>
      <c r="M543" s="191"/>
      <c r="O543" s="192"/>
      <c r="Q543" s="191"/>
    </row>
    <row r="544" spans="2:17" ht="12.5">
      <c r="B544" s="9"/>
      <c r="C544" s="191"/>
      <c r="D544" s="191"/>
      <c r="E544" s="191"/>
      <c r="F544" s="191"/>
      <c r="G544" s="191"/>
      <c r="H544" s="191"/>
      <c r="I544" s="191"/>
      <c r="J544" s="191"/>
      <c r="K544" s="191"/>
      <c r="L544" s="191"/>
      <c r="M544" s="191"/>
      <c r="O544" s="192"/>
      <c r="Q544" s="191"/>
    </row>
    <row r="545" spans="2:17" ht="12.5">
      <c r="B545" s="9"/>
      <c r="C545" s="191"/>
      <c r="D545" s="191"/>
      <c r="E545" s="191"/>
      <c r="F545" s="191"/>
      <c r="G545" s="191"/>
      <c r="H545" s="191"/>
      <c r="I545" s="191"/>
      <c r="J545" s="191"/>
      <c r="K545" s="191"/>
      <c r="L545" s="191"/>
      <c r="M545" s="191"/>
      <c r="O545" s="192"/>
      <c r="Q545" s="191"/>
    </row>
    <row r="546" spans="2:17" ht="12.5">
      <c r="B546" s="9"/>
      <c r="C546" s="191"/>
      <c r="D546" s="191"/>
      <c r="E546" s="191"/>
      <c r="F546" s="191"/>
      <c r="G546" s="191"/>
      <c r="H546" s="191"/>
      <c r="I546" s="191"/>
      <c r="J546" s="191"/>
      <c r="K546" s="191"/>
      <c r="L546" s="191"/>
      <c r="M546" s="191"/>
      <c r="O546" s="192"/>
      <c r="Q546" s="191"/>
    </row>
    <row r="547" spans="2:17" ht="12.5">
      <c r="B547" s="9"/>
      <c r="C547" s="191"/>
      <c r="D547" s="191"/>
      <c r="E547" s="191"/>
      <c r="F547" s="191"/>
      <c r="G547" s="191"/>
      <c r="H547" s="191"/>
      <c r="I547" s="191"/>
      <c r="J547" s="191"/>
      <c r="K547" s="191"/>
      <c r="L547" s="191"/>
      <c r="M547" s="191"/>
      <c r="O547" s="192"/>
      <c r="Q547" s="191"/>
    </row>
    <row r="548" spans="2:17" ht="12.5">
      <c r="B548" s="9"/>
      <c r="C548" s="191"/>
      <c r="D548" s="191"/>
      <c r="E548" s="191"/>
      <c r="F548" s="191"/>
      <c r="G548" s="191"/>
      <c r="H548" s="191"/>
      <c r="I548" s="191"/>
      <c r="J548" s="191"/>
      <c r="K548" s="191"/>
      <c r="L548" s="191"/>
      <c r="M548" s="191"/>
      <c r="O548" s="192"/>
      <c r="Q548" s="191"/>
    </row>
    <row r="549" spans="2:17" ht="12.5">
      <c r="B549" s="9"/>
      <c r="C549" s="191"/>
      <c r="D549" s="191"/>
      <c r="E549" s="191"/>
      <c r="F549" s="191"/>
      <c r="G549" s="191"/>
      <c r="H549" s="191"/>
      <c r="I549" s="191"/>
      <c r="J549" s="191"/>
      <c r="K549" s="191"/>
      <c r="L549" s="191"/>
      <c r="M549" s="191"/>
      <c r="O549" s="192"/>
      <c r="Q549" s="191"/>
    </row>
    <row r="550" spans="2:17" ht="12.5">
      <c r="B550" s="9"/>
      <c r="C550" s="191"/>
      <c r="D550" s="191"/>
      <c r="E550" s="191"/>
      <c r="F550" s="191"/>
      <c r="G550" s="191"/>
      <c r="H550" s="191"/>
      <c r="I550" s="191"/>
      <c r="J550" s="191"/>
      <c r="K550" s="191"/>
      <c r="L550" s="191"/>
      <c r="M550" s="191"/>
      <c r="O550" s="192"/>
      <c r="Q550" s="191"/>
    </row>
    <row r="551" spans="2:17" ht="12.5">
      <c r="B551" s="9"/>
      <c r="C551" s="191"/>
      <c r="D551" s="191"/>
      <c r="E551" s="191"/>
      <c r="F551" s="191"/>
      <c r="G551" s="191"/>
      <c r="H551" s="191"/>
      <c r="I551" s="191"/>
      <c r="J551" s="191"/>
      <c r="K551" s="191"/>
      <c r="L551" s="191"/>
      <c r="M551" s="191"/>
      <c r="O551" s="192"/>
      <c r="Q551" s="191"/>
    </row>
    <row r="552" spans="2:17" ht="12.5">
      <c r="B552" s="9"/>
      <c r="C552" s="191"/>
      <c r="D552" s="191"/>
      <c r="E552" s="191"/>
      <c r="F552" s="191"/>
      <c r="G552" s="191"/>
      <c r="H552" s="191"/>
      <c r="I552" s="191"/>
      <c r="J552" s="191"/>
      <c r="K552" s="191"/>
      <c r="L552" s="191"/>
      <c r="M552" s="191"/>
      <c r="O552" s="192"/>
      <c r="Q552" s="191"/>
    </row>
    <row r="553" spans="2:17" ht="12.5">
      <c r="B553" s="9"/>
      <c r="C553" s="191"/>
      <c r="D553" s="191"/>
      <c r="E553" s="191"/>
      <c r="F553" s="191"/>
      <c r="G553" s="191"/>
      <c r="H553" s="191"/>
      <c r="I553" s="191"/>
      <c r="J553" s="191"/>
      <c r="K553" s="191"/>
      <c r="L553" s="191"/>
      <c r="M553" s="191"/>
      <c r="O553" s="192"/>
      <c r="Q553" s="191"/>
    </row>
    <row r="554" spans="2:17" ht="12.5">
      <c r="B554" s="9"/>
      <c r="C554" s="191"/>
      <c r="D554" s="191"/>
      <c r="E554" s="191"/>
      <c r="F554" s="191"/>
      <c r="G554" s="191"/>
      <c r="H554" s="191"/>
      <c r="I554" s="191"/>
      <c r="J554" s="191"/>
      <c r="K554" s="191"/>
      <c r="L554" s="191"/>
      <c r="M554" s="191"/>
      <c r="O554" s="192"/>
      <c r="Q554" s="191"/>
    </row>
    <row r="555" spans="2:17" ht="12.5">
      <c r="B555" s="9"/>
      <c r="C555" s="191"/>
      <c r="D555" s="191"/>
      <c r="E555" s="191"/>
      <c r="F555" s="191"/>
      <c r="G555" s="191"/>
      <c r="H555" s="191"/>
      <c r="I555" s="191"/>
      <c r="J555" s="191"/>
      <c r="K555" s="191"/>
      <c r="L555" s="191"/>
      <c r="M555" s="191"/>
      <c r="O555" s="192"/>
      <c r="Q555" s="191"/>
    </row>
    <row r="556" spans="2:17" ht="12.5">
      <c r="B556" s="9"/>
      <c r="C556" s="191"/>
      <c r="D556" s="191"/>
      <c r="E556" s="191"/>
      <c r="F556" s="191"/>
      <c r="G556" s="191"/>
      <c r="H556" s="191"/>
      <c r="I556" s="191"/>
      <c r="J556" s="191"/>
      <c r="K556" s="191"/>
      <c r="L556" s="191"/>
      <c r="M556" s="191"/>
      <c r="O556" s="192"/>
      <c r="Q556" s="191"/>
    </row>
    <row r="557" spans="2:17" ht="12.5">
      <c r="B557" s="9"/>
      <c r="C557" s="191"/>
      <c r="D557" s="191"/>
      <c r="E557" s="191"/>
      <c r="F557" s="191"/>
      <c r="G557" s="191"/>
      <c r="H557" s="191"/>
      <c r="I557" s="191"/>
      <c r="J557" s="191"/>
      <c r="K557" s="191"/>
      <c r="L557" s="191"/>
      <c r="M557" s="191"/>
      <c r="O557" s="192"/>
      <c r="Q557" s="191"/>
    </row>
    <row r="558" spans="2:17" ht="12.5">
      <c r="B558" s="9"/>
      <c r="C558" s="191"/>
      <c r="D558" s="191"/>
      <c r="E558" s="191"/>
      <c r="F558" s="191"/>
      <c r="G558" s="191"/>
      <c r="H558" s="191"/>
      <c r="I558" s="191"/>
      <c r="J558" s="191"/>
      <c r="K558" s="191"/>
      <c r="L558" s="191"/>
      <c r="M558" s="191"/>
      <c r="O558" s="192"/>
      <c r="Q558" s="191"/>
    </row>
    <row r="559" spans="2:17" ht="12.5">
      <c r="B559" s="9"/>
      <c r="C559" s="191"/>
      <c r="D559" s="191"/>
      <c r="E559" s="191"/>
      <c r="F559" s="191"/>
      <c r="G559" s="191"/>
      <c r="H559" s="191"/>
      <c r="I559" s="191"/>
      <c r="J559" s="191"/>
      <c r="K559" s="191"/>
      <c r="L559" s="191"/>
      <c r="M559" s="191"/>
      <c r="O559" s="192"/>
      <c r="Q559" s="191"/>
    </row>
    <row r="560" spans="2:17" ht="12.5">
      <c r="B560" s="9"/>
      <c r="C560" s="191"/>
      <c r="D560" s="191"/>
      <c r="E560" s="191"/>
      <c r="F560" s="191"/>
      <c r="G560" s="191"/>
      <c r="H560" s="191"/>
      <c r="I560" s="191"/>
      <c r="J560" s="191"/>
      <c r="K560" s="191"/>
      <c r="L560" s="191"/>
      <c r="M560" s="191"/>
      <c r="O560" s="192"/>
      <c r="Q560" s="191"/>
    </row>
    <row r="561" spans="2:17" ht="12.5">
      <c r="B561" s="9"/>
      <c r="C561" s="191"/>
      <c r="D561" s="191"/>
      <c r="E561" s="191"/>
      <c r="F561" s="191"/>
      <c r="G561" s="191"/>
      <c r="H561" s="191"/>
      <c r="I561" s="191"/>
      <c r="J561" s="191"/>
      <c r="K561" s="191"/>
      <c r="L561" s="191"/>
      <c r="M561" s="191"/>
      <c r="O561" s="192"/>
      <c r="Q561" s="191"/>
    </row>
    <row r="562" spans="2:17" ht="12.5">
      <c r="B562" s="9"/>
      <c r="C562" s="191"/>
      <c r="D562" s="191"/>
      <c r="E562" s="191"/>
      <c r="F562" s="191"/>
      <c r="G562" s="191"/>
      <c r="H562" s="191"/>
      <c r="I562" s="191"/>
      <c r="J562" s="191"/>
      <c r="K562" s="191"/>
      <c r="L562" s="191"/>
      <c r="M562" s="191"/>
      <c r="O562" s="192"/>
      <c r="Q562" s="191"/>
    </row>
    <row r="563" spans="2:17" ht="12.5">
      <c r="B563" s="9"/>
      <c r="C563" s="191"/>
      <c r="D563" s="191"/>
      <c r="E563" s="191"/>
      <c r="F563" s="191"/>
      <c r="G563" s="191"/>
      <c r="H563" s="191"/>
      <c r="I563" s="191"/>
      <c r="J563" s="191"/>
      <c r="K563" s="191"/>
      <c r="L563" s="191"/>
      <c r="M563" s="191"/>
      <c r="O563" s="192"/>
      <c r="Q563" s="191"/>
    </row>
    <row r="564" spans="2:17" ht="12.5">
      <c r="B564" s="9"/>
      <c r="C564" s="191"/>
      <c r="D564" s="191"/>
      <c r="E564" s="191"/>
      <c r="F564" s="191"/>
      <c r="G564" s="191"/>
      <c r="H564" s="191"/>
      <c r="I564" s="191"/>
      <c r="J564" s="191"/>
      <c r="K564" s="191"/>
      <c r="L564" s="191"/>
      <c r="M564" s="191"/>
      <c r="O564" s="192"/>
      <c r="Q564" s="191"/>
    </row>
    <row r="565" spans="2:17" ht="12.5">
      <c r="B565" s="9"/>
      <c r="C565" s="191"/>
      <c r="D565" s="191"/>
      <c r="E565" s="191"/>
      <c r="F565" s="191"/>
      <c r="G565" s="191"/>
      <c r="H565" s="191"/>
      <c r="I565" s="191"/>
      <c r="J565" s="191"/>
      <c r="K565" s="191"/>
      <c r="L565" s="191"/>
      <c r="M565" s="191"/>
      <c r="O565" s="192"/>
      <c r="Q565" s="191"/>
    </row>
    <row r="566" spans="2:17" ht="12.5">
      <c r="B566" s="9"/>
      <c r="C566" s="191"/>
      <c r="D566" s="191"/>
      <c r="E566" s="191"/>
      <c r="F566" s="191"/>
      <c r="G566" s="191"/>
      <c r="H566" s="191"/>
      <c r="I566" s="191"/>
      <c r="J566" s="191"/>
      <c r="K566" s="191"/>
      <c r="L566" s="191"/>
      <c r="M566" s="191"/>
      <c r="O566" s="192"/>
      <c r="Q566" s="191"/>
    </row>
    <row r="567" spans="2:17" ht="12.5">
      <c r="B567" s="9"/>
      <c r="C567" s="191"/>
      <c r="D567" s="191"/>
      <c r="E567" s="191"/>
      <c r="F567" s="191"/>
      <c r="G567" s="191"/>
      <c r="H567" s="191"/>
      <c r="I567" s="191"/>
      <c r="J567" s="191"/>
      <c r="K567" s="191"/>
      <c r="L567" s="191"/>
      <c r="M567" s="191"/>
      <c r="O567" s="192"/>
      <c r="Q567" s="191"/>
    </row>
    <row r="568" spans="2:17" ht="12.5">
      <c r="B568" s="9"/>
      <c r="C568" s="191"/>
      <c r="D568" s="191"/>
      <c r="E568" s="191"/>
      <c r="F568" s="191"/>
      <c r="G568" s="191"/>
      <c r="H568" s="191"/>
      <c r="I568" s="191"/>
      <c r="J568" s="191"/>
      <c r="K568" s="191"/>
      <c r="L568" s="191"/>
      <c r="M568" s="191"/>
      <c r="O568" s="192"/>
      <c r="Q568" s="191"/>
    </row>
    <row r="569" spans="2:17" ht="12.5">
      <c r="B569" s="9"/>
      <c r="C569" s="191"/>
      <c r="D569" s="191"/>
      <c r="E569" s="191"/>
      <c r="F569" s="191"/>
      <c r="G569" s="191"/>
      <c r="H569" s="191"/>
      <c r="I569" s="191"/>
      <c r="J569" s="191"/>
      <c r="K569" s="191"/>
      <c r="L569" s="191"/>
      <c r="M569" s="191"/>
      <c r="O569" s="192"/>
      <c r="Q569" s="191"/>
    </row>
    <row r="570" spans="2:17" ht="12.5">
      <c r="B570" s="9"/>
      <c r="C570" s="191"/>
      <c r="D570" s="191"/>
      <c r="E570" s="191"/>
      <c r="F570" s="191"/>
      <c r="G570" s="191"/>
      <c r="H570" s="191"/>
      <c r="I570" s="191"/>
      <c r="J570" s="191"/>
      <c r="K570" s="191"/>
      <c r="L570" s="191"/>
      <c r="M570" s="191"/>
      <c r="O570" s="192"/>
      <c r="Q570" s="191"/>
    </row>
    <row r="571" spans="2:17" ht="12.5">
      <c r="B571" s="9"/>
      <c r="C571" s="191"/>
      <c r="D571" s="191"/>
      <c r="E571" s="191"/>
      <c r="F571" s="191"/>
      <c r="G571" s="191"/>
      <c r="H571" s="191"/>
      <c r="I571" s="191"/>
      <c r="J571" s="191"/>
      <c r="K571" s="191"/>
      <c r="L571" s="191"/>
      <c r="M571" s="191"/>
      <c r="O571" s="192"/>
      <c r="Q571" s="191"/>
    </row>
    <row r="572" spans="2:17" ht="12.5">
      <c r="B572" s="9"/>
      <c r="C572" s="191"/>
      <c r="D572" s="191"/>
      <c r="E572" s="191"/>
      <c r="F572" s="191"/>
      <c r="G572" s="191"/>
      <c r="H572" s="191"/>
      <c r="I572" s="191"/>
      <c r="J572" s="191"/>
      <c r="K572" s="191"/>
      <c r="L572" s="191"/>
      <c r="M572" s="191"/>
      <c r="O572" s="192"/>
      <c r="Q572" s="191"/>
    </row>
    <row r="573" spans="2:17" ht="12.5">
      <c r="B573" s="9"/>
      <c r="C573" s="191"/>
      <c r="D573" s="191"/>
      <c r="E573" s="191"/>
      <c r="F573" s="191"/>
      <c r="G573" s="191"/>
      <c r="H573" s="191"/>
      <c r="I573" s="191"/>
      <c r="J573" s="191"/>
      <c r="K573" s="191"/>
      <c r="L573" s="191"/>
      <c r="M573" s="191"/>
      <c r="O573" s="192"/>
      <c r="Q573" s="191"/>
    </row>
    <row r="574" spans="2:17" ht="12.5">
      <c r="B574" s="9"/>
      <c r="C574" s="191"/>
      <c r="D574" s="191"/>
      <c r="E574" s="191"/>
      <c r="F574" s="191"/>
      <c r="G574" s="191"/>
      <c r="H574" s="191"/>
      <c r="I574" s="191"/>
      <c r="J574" s="191"/>
      <c r="K574" s="191"/>
      <c r="L574" s="191"/>
      <c r="M574" s="191"/>
      <c r="O574" s="192"/>
      <c r="Q574" s="191"/>
    </row>
    <row r="575" spans="2:17" ht="12.5">
      <c r="B575" s="9"/>
      <c r="C575" s="191"/>
      <c r="D575" s="191"/>
      <c r="E575" s="191"/>
      <c r="F575" s="191"/>
      <c r="G575" s="191"/>
      <c r="H575" s="191"/>
      <c r="I575" s="191"/>
      <c r="J575" s="191"/>
      <c r="K575" s="191"/>
      <c r="L575" s="191"/>
      <c r="M575" s="191"/>
      <c r="O575" s="192"/>
      <c r="Q575" s="191"/>
    </row>
    <row r="576" spans="2:17" ht="12.5">
      <c r="B576" s="9"/>
      <c r="C576" s="191"/>
      <c r="D576" s="191"/>
      <c r="E576" s="191"/>
      <c r="F576" s="191"/>
      <c r="G576" s="191"/>
      <c r="H576" s="191"/>
      <c r="I576" s="191"/>
      <c r="J576" s="191"/>
      <c r="K576" s="191"/>
      <c r="L576" s="191"/>
      <c r="M576" s="191"/>
      <c r="O576" s="192"/>
      <c r="Q576" s="191"/>
    </row>
    <row r="577" spans="2:17" ht="12.5">
      <c r="B577" s="9"/>
      <c r="C577" s="191"/>
      <c r="D577" s="191"/>
      <c r="E577" s="191"/>
      <c r="F577" s="191"/>
      <c r="G577" s="191"/>
      <c r="H577" s="191"/>
      <c r="I577" s="191"/>
      <c r="J577" s="191"/>
      <c r="K577" s="191"/>
      <c r="L577" s="191"/>
      <c r="M577" s="191"/>
      <c r="O577" s="192"/>
      <c r="Q577" s="191"/>
    </row>
    <row r="578" spans="2:17" ht="12.5">
      <c r="B578" s="9"/>
      <c r="C578" s="191"/>
      <c r="D578" s="191"/>
      <c r="E578" s="191"/>
      <c r="F578" s="191"/>
      <c r="G578" s="191"/>
      <c r="H578" s="191"/>
      <c r="I578" s="191"/>
      <c r="J578" s="191"/>
      <c r="K578" s="191"/>
      <c r="L578" s="191"/>
      <c r="M578" s="191"/>
      <c r="O578" s="192"/>
      <c r="Q578" s="191"/>
    </row>
    <row r="579" spans="2:17" ht="12.5">
      <c r="B579" s="9"/>
      <c r="C579" s="191"/>
      <c r="D579" s="191"/>
      <c r="E579" s="191"/>
      <c r="F579" s="191"/>
      <c r="G579" s="191"/>
      <c r="H579" s="191"/>
      <c r="I579" s="191"/>
      <c r="J579" s="191"/>
      <c r="K579" s="191"/>
      <c r="L579" s="191"/>
      <c r="M579" s="191"/>
      <c r="O579" s="192"/>
      <c r="Q579" s="191"/>
    </row>
    <row r="580" spans="2:17" ht="12.5">
      <c r="B580" s="9"/>
      <c r="C580" s="191"/>
      <c r="D580" s="191"/>
      <c r="E580" s="191"/>
      <c r="F580" s="191"/>
      <c r="G580" s="191"/>
      <c r="H580" s="191"/>
      <c r="I580" s="191"/>
      <c r="J580" s="191"/>
      <c r="K580" s="191"/>
      <c r="L580" s="191"/>
      <c r="M580" s="191"/>
      <c r="O580" s="192"/>
      <c r="Q580" s="191"/>
    </row>
    <row r="581" spans="2:17" ht="12.5">
      <c r="B581" s="9"/>
      <c r="C581" s="191"/>
      <c r="D581" s="191"/>
      <c r="E581" s="191"/>
      <c r="F581" s="191"/>
      <c r="G581" s="191"/>
      <c r="H581" s="191"/>
      <c r="I581" s="191"/>
      <c r="J581" s="191"/>
      <c r="K581" s="191"/>
      <c r="L581" s="191"/>
      <c r="M581" s="191"/>
      <c r="O581" s="192"/>
      <c r="Q581" s="191"/>
    </row>
    <row r="582" spans="2:17" ht="12.5">
      <c r="B582" s="9"/>
      <c r="C582" s="191"/>
      <c r="D582" s="191"/>
      <c r="E582" s="191"/>
      <c r="F582" s="191"/>
      <c r="G582" s="191"/>
      <c r="H582" s="191"/>
      <c r="I582" s="191"/>
      <c r="J582" s="191"/>
      <c r="K582" s="191"/>
      <c r="L582" s="191"/>
      <c r="M582" s="191"/>
      <c r="O582" s="192"/>
      <c r="Q582" s="191"/>
    </row>
    <row r="583" spans="2:17" ht="12.5">
      <c r="B583" s="9"/>
      <c r="C583" s="191"/>
      <c r="D583" s="191"/>
      <c r="E583" s="191"/>
      <c r="F583" s="191"/>
      <c r="G583" s="191"/>
      <c r="H583" s="191"/>
      <c r="I583" s="191"/>
      <c r="J583" s="191"/>
      <c r="K583" s="191"/>
      <c r="L583" s="191"/>
      <c r="M583" s="191"/>
      <c r="O583" s="192"/>
      <c r="Q583" s="191"/>
    </row>
    <row r="584" spans="2:17" ht="12.5">
      <c r="B584" s="9"/>
      <c r="C584" s="191"/>
      <c r="D584" s="191"/>
      <c r="E584" s="191"/>
      <c r="F584" s="191"/>
      <c r="G584" s="191"/>
      <c r="H584" s="191"/>
      <c r="I584" s="191"/>
      <c r="J584" s="191"/>
      <c r="K584" s="191"/>
      <c r="L584" s="191"/>
      <c r="M584" s="191"/>
      <c r="O584" s="192"/>
      <c r="Q584" s="191"/>
    </row>
    <row r="585" spans="2:17" ht="12.5">
      <c r="B585" s="9"/>
      <c r="C585" s="191"/>
      <c r="D585" s="191"/>
      <c r="E585" s="191"/>
      <c r="F585" s="191"/>
      <c r="G585" s="191"/>
      <c r="H585" s="191"/>
      <c r="I585" s="191"/>
      <c r="J585" s="191"/>
      <c r="K585" s="191"/>
      <c r="L585" s="191"/>
      <c r="M585" s="191"/>
      <c r="O585" s="192"/>
      <c r="Q585" s="191"/>
    </row>
    <row r="586" spans="2:17" ht="12.5">
      <c r="B586" s="9"/>
      <c r="C586" s="191"/>
      <c r="D586" s="191"/>
      <c r="E586" s="191"/>
      <c r="F586" s="191"/>
      <c r="G586" s="191"/>
      <c r="H586" s="191"/>
      <c r="I586" s="191"/>
      <c r="J586" s="191"/>
      <c r="K586" s="191"/>
      <c r="L586" s="191"/>
      <c r="M586" s="191"/>
      <c r="O586" s="192"/>
      <c r="Q586" s="191"/>
    </row>
    <row r="587" spans="2:17" ht="12.5">
      <c r="B587" s="9"/>
      <c r="C587" s="191"/>
      <c r="D587" s="191"/>
      <c r="E587" s="191"/>
      <c r="F587" s="191"/>
      <c r="G587" s="191"/>
      <c r="H587" s="191"/>
      <c r="I587" s="191"/>
      <c r="J587" s="191"/>
      <c r="K587" s="191"/>
      <c r="L587" s="191"/>
      <c r="M587" s="191"/>
      <c r="O587" s="192"/>
      <c r="Q587" s="191"/>
    </row>
    <row r="588" spans="2:17" ht="12.5">
      <c r="B588" s="9"/>
      <c r="C588" s="191"/>
      <c r="D588" s="191"/>
      <c r="E588" s="191"/>
      <c r="F588" s="191"/>
      <c r="G588" s="191"/>
      <c r="H588" s="191"/>
      <c r="I588" s="191"/>
      <c r="J588" s="191"/>
      <c r="K588" s="191"/>
      <c r="L588" s="191"/>
      <c r="M588" s="191"/>
      <c r="O588" s="192"/>
      <c r="Q588" s="191"/>
    </row>
    <row r="589" spans="2:17" ht="12.5">
      <c r="B589" s="9"/>
      <c r="C589" s="191"/>
      <c r="D589" s="191"/>
      <c r="E589" s="191"/>
      <c r="F589" s="191"/>
      <c r="G589" s="191"/>
      <c r="H589" s="191"/>
      <c r="I589" s="191"/>
      <c r="J589" s="191"/>
      <c r="K589" s="191"/>
      <c r="L589" s="191"/>
      <c r="M589" s="191"/>
      <c r="O589" s="192"/>
      <c r="Q589" s="191"/>
    </row>
    <row r="590" spans="2:17" ht="12.5">
      <c r="B590" s="9"/>
      <c r="C590" s="191"/>
      <c r="D590" s="191"/>
      <c r="E590" s="191"/>
      <c r="F590" s="191"/>
      <c r="G590" s="191"/>
      <c r="H590" s="191"/>
      <c r="I590" s="191"/>
      <c r="J590" s="191"/>
      <c r="K590" s="191"/>
      <c r="L590" s="191"/>
      <c r="M590" s="191"/>
      <c r="O590" s="192"/>
      <c r="Q590" s="191"/>
    </row>
    <row r="591" spans="2:17" ht="12.5">
      <c r="B591" s="9"/>
      <c r="C591" s="191"/>
      <c r="D591" s="191"/>
      <c r="E591" s="191"/>
      <c r="F591" s="191"/>
      <c r="G591" s="191"/>
      <c r="H591" s="191"/>
      <c r="I591" s="191"/>
      <c r="J591" s="191"/>
      <c r="K591" s="191"/>
      <c r="L591" s="191"/>
      <c r="M591" s="191"/>
      <c r="O591" s="192"/>
      <c r="Q591" s="191"/>
    </row>
    <row r="592" spans="2:17" ht="12.5">
      <c r="B592" s="9"/>
      <c r="C592" s="191"/>
      <c r="D592" s="191"/>
      <c r="E592" s="191"/>
      <c r="F592" s="191"/>
      <c r="G592" s="191"/>
      <c r="H592" s="191"/>
      <c r="I592" s="191"/>
      <c r="J592" s="191"/>
      <c r="K592" s="191"/>
      <c r="L592" s="191"/>
      <c r="M592" s="191"/>
      <c r="O592" s="192"/>
      <c r="Q592" s="191"/>
    </row>
    <row r="593" spans="2:17" ht="12.5">
      <c r="B593" s="9"/>
      <c r="C593" s="191"/>
      <c r="D593" s="191"/>
      <c r="E593" s="191"/>
      <c r="F593" s="191"/>
      <c r="G593" s="191"/>
      <c r="H593" s="191"/>
      <c r="I593" s="191"/>
      <c r="J593" s="191"/>
      <c r="K593" s="191"/>
      <c r="L593" s="191"/>
      <c r="M593" s="191"/>
      <c r="O593" s="192"/>
      <c r="Q593" s="191"/>
    </row>
    <row r="594" spans="2:17" ht="12.5">
      <c r="B594" s="9"/>
      <c r="C594" s="191"/>
      <c r="D594" s="191"/>
      <c r="E594" s="191"/>
      <c r="F594" s="191"/>
      <c r="G594" s="191"/>
      <c r="H594" s="191"/>
      <c r="I594" s="191"/>
      <c r="J594" s="191"/>
      <c r="K594" s="191"/>
      <c r="L594" s="191"/>
      <c r="M594" s="191"/>
      <c r="O594" s="192"/>
      <c r="Q594" s="191"/>
    </row>
    <row r="595" spans="2:17" ht="12.5">
      <c r="B595" s="9"/>
      <c r="C595" s="191"/>
      <c r="D595" s="191"/>
      <c r="E595" s="191"/>
      <c r="F595" s="191"/>
      <c r="G595" s="191"/>
      <c r="H595" s="191"/>
      <c r="I595" s="191"/>
      <c r="J595" s="191"/>
      <c r="K595" s="191"/>
      <c r="L595" s="191"/>
      <c r="M595" s="191"/>
      <c r="O595" s="192"/>
      <c r="Q595" s="191"/>
    </row>
    <row r="596" spans="2:17" ht="12.5">
      <c r="B596" s="9"/>
      <c r="C596" s="191"/>
      <c r="D596" s="191"/>
      <c r="E596" s="191"/>
      <c r="F596" s="191"/>
      <c r="G596" s="191"/>
      <c r="H596" s="191"/>
      <c r="I596" s="191"/>
      <c r="J596" s="191"/>
      <c r="K596" s="191"/>
      <c r="L596" s="191"/>
      <c r="M596" s="191"/>
      <c r="O596" s="192"/>
      <c r="Q596" s="191"/>
    </row>
    <row r="597" spans="2:17" ht="12.5">
      <c r="B597" s="9"/>
      <c r="C597" s="191"/>
      <c r="D597" s="191"/>
      <c r="E597" s="191"/>
      <c r="F597" s="191"/>
      <c r="G597" s="191"/>
      <c r="H597" s="191"/>
      <c r="I597" s="191"/>
      <c r="J597" s="191"/>
      <c r="K597" s="191"/>
      <c r="L597" s="191"/>
      <c r="M597" s="191"/>
      <c r="O597" s="192"/>
      <c r="Q597" s="191"/>
    </row>
    <row r="598" spans="2:17" ht="12.5">
      <c r="B598" s="9"/>
      <c r="C598" s="191"/>
      <c r="D598" s="191"/>
      <c r="E598" s="191"/>
      <c r="F598" s="191"/>
      <c r="G598" s="191"/>
      <c r="H598" s="191"/>
      <c r="I598" s="191"/>
      <c r="J598" s="191"/>
      <c r="K598" s="191"/>
      <c r="L598" s="191"/>
      <c r="M598" s="191"/>
      <c r="O598" s="192"/>
      <c r="Q598" s="191"/>
    </row>
    <row r="599" spans="2:17" ht="12.5">
      <c r="B599" s="9"/>
      <c r="C599" s="191"/>
      <c r="D599" s="191"/>
      <c r="E599" s="191"/>
      <c r="F599" s="191"/>
      <c r="G599" s="191"/>
      <c r="H599" s="191"/>
      <c r="I599" s="191"/>
      <c r="J599" s="191"/>
      <c r="K599" s="191"/>
      <c r="L599" s="191"/>
      <c r="M599" s="191"/>
      <c r="O599" s="192"/>
      <c r="Q599" s="191"/>
    </row>
    <row r="600" spans="2:17" ht="12.5">
      <c r="B600" s="9"/>
      <c r="C600" s="191"/>
      <c r="D600" s="191"/>
      <c r="E600" s="191"/>
      <c r="F600" s="191"/>
      <c r="G600" s="191"/>
      <c r="H600" s="191"/>
      <c r="I600" s="191"/>
      <c r="J600" s="191"/>
      <c r="K600" s="191"/>
      <c r="L600" s="191"/>
      <c r="M600" s="191"/>
      <c r="O600" s="192"/>
      <c r="Q600" s="191"/>
    </row>
    <row r="601" spans="2:17" ht="12.5">
      <c r="B601" s="9"/>
      <c r="C601" s="191"/>
      <c r="D601" s="191"/>
      <c r="E601" s="191"/>
      <c r="F601" s="191"/>
      <c r="G601" s="191"/>
      <c r="H601" s="191"/>
      <c r="I601" s="191"/>
      <c r="J601" s="191"/>
      <c r="K601" s="191"/>
      <c r="L601" s="191"/>
      <c r="M601" s="191"/>
      <c r="O601" s="192"/>
      <c r="Q601" s="191"/>
    </row>
    <row r="602" spans="2:17" ht="12.5">
      <c r="B602" s="9"/>
      <c r="C602" s="191"/>
      <c r="D602" s="191"/>
      <c r="E602" s="191"/>
      <c r="F602" s="191"/>
      <c r="G602" s="191"/>
      <c r="H602" s="191"/>
      <c r="I602" s="191"/>
      <c r="J602" s="191"/>
      <c r="K602" s="191"/>
      <c r="L602" s="191"/>
      <c r="M602" s="191"/>
      <c r="O602" s="192"/>
      <c r="Q602" s="191"/>
    </row>
    <row r="603" spans="2:17" ht="12.5">
      <c r="B603" s="9"/>
      <c r="C603" s="191"/>
      <c r="D603" s="191"/>
      <c r="E603" s="191"/>
      <c r="F603" s="191"/>
      <c r="G603" s="191"/>
      <c r="H603" s="191"/>
      <c r="I603" s="191"/>
      <c r="J603" s="191"/>
      <c r="K603" s="191"/>
      <c r="L603" s="191"/>
      <c r="M603" s="191"/>
      <c r="O603" s="192"/>
      <c r="Q603" s="191"/>
    </row>
    <row r="604" spans="2:17" ht="12.5">
      <c r="B604" s="9"/>
      <c r="C604" s="191"/>
      <c r="D604" s="191"/>
      <c r="E604" s="191"/>
      <c r="F604" s="191"/>
      <c r="G604" s="191"/>
      <c r="H604" s="191"/>
      <c r="I604" s="191"/>
      <c r="J604" s="191"/>
      <c r="K604" s="191"/>
      <c r="L604" s="191"/>
      <c r="M604" s="191"/>
      <c r="O604" s="192"/>
      <c r="Q604" s="191"/>
    </row>
    <row r="605" spans="2:17" ht="12.5">
      <c r="B605" s="9"/>
      <c r="C605" s="191"/>
      <c r="D605" s="191"/>
      <c r="E605" s="191"/>
      <c r="F605" s="191"/>
      <c r="G605" s="191"/>
      <c r="H605" s="191"/>
      <c r="I605" s="191"/>
      <c r="J605" s="191"/>
      <c r="K605" s="191"/>
      <c r="L605" s="191"/>
      <c r="M605" s="191"/>
      <c r="O605" s="192"/>
      <c r="Q605" s="191"/>
    </row>
    <row r="606" spans="2:17" ht="12.5">
      <c r="B606" s="9"/>
      <c r="C606" s="191"/>
      <c r="D606" s="191"/>
      <c r="E606" s="191"/>
      <c r="F606" s="191"/>
      <c r="G606" s="191"/>
      <c r="H606" s="191"/>
      <c r="I606" s="191"/>
      <c r="J606" s="191"/>
      <c r="K606" s="191"/>
      <c r="L606" s="191"/>
      <c r="M606" s="191"/>
      <c r="O606" s="192"/>
      <c r="Q606" s="191"/>
    </row>
    <row r="607" spans="2:17" ht="12.5">
      <c r="B607" s="9"/>
      <c r="C607" s="191"/>
      <c r="D607" s="191"/>
      <c r="E607" s="191"/>
      <c r="F607" s="191"/>
      <c r="G607" s="191"/>
      <c r="H607" s="191"/>
      <c r="I607" s="191"/>
      <c r="J607" s="191"/>
      <c r="K607" s="191"/>
      <c r="L607" s="191"/>
      <c r="M607" s="191"/>
      <c r="O607" s="192"/>
      <c r="Q607" s="191"/>
    </row>
    <row r="608" spans="2:17" ht="12.5">
      <c r="B608" s="9"/>
      <c r="C608" s="191"/>
      <c r="D608" s="191"/>
      <c r="E608" s="191"/>
      <c r="F608" s="191"/>
      <c r="G608" s="191"/>
      <c r="H608" s="191"/>
      <c r="I608" s="191"/>
      <c r="J608" s="191"/>
      <c r="K608" s="191"/>
      <c r="L608" s="191"/>
      <c r="M608" s="191"/>
      <c r="O608" s="192"/>
      <c r="Q608" s="191"/>
    </row>
    <row r="609" spans="2:17" ht="12.5">
      <c r="B609" s="9"/>
      <c r="C609" s="191"/>
      <c r="D609" s="191"/>
      <c r="E609" s="191"/>
      <c r="F609" s="191"/>
      <c r="G609" s="191"/>
      <c r="H609" s="191"/>
      <c r="I609" s="191"/>
      <c r="J609" s="191"/>
      <c r="K609" s="191"/>
      <c r="L609" s="191"/>
      <c r="M609" s="191"/>
      <c r="O609" s="192"/>
      <c r="Q609" s="191"/>
    </row>
    <row r="610" spans="2:17" ht="12.5">
      <c r="B610" s="9"/>
      <c r="C610" s="191"/>
      <c r="D610" s="191"/>
      <c r="E610" s="191"/>
      <c r="F610" s="191"/>
      <c r="G610" s="191"/>
      <c r="H610" s="191"/>
      <c r="I610" s="191"/>
      <c r="J610" s="191"/>
      <c r="K610" s="191"/>
      <c r="L610" s="191"/>
      <c r="M610" s="191"/>
      <c r="O610" s="192"/>
      <c r="Q610" s="191"/>
    </row>
    <row r="611" spans="2:17" ht="12.5">
      <c r="B611" s="9"/>
      <c r="C611" s="191"/>
      <c r="D611" s="191"/>
      <c r="E611" s="191"/>
      <c r="F611" s="191"/>
      <c r="G611" s="191"/>
      <c r="H611" s="191"/>
      <c r="I611" s="191"/>
      <c r="J611" s="191"/>
      <c r="K611" s="191"/>
      <c r="L611" s="191"/>
      <c r="M611" s="191"/>
      <c r="O611" s="192"/>
      <c r="Q611" s="191"/>
    </row>
    <row r="612" spans="2:17" ht="12.5">
      <c r="B612" s="9"/>
      <c r="C612" s="191"/>
      <c r="D612" s="191"/>
      <c r="E612" s="191"/>
      <c r="F612" s="191"/>
      <c r="G612" s="191"/>
      <c r="H612" s="191"/>
      <c r="I612" s="191"/>
      <c r="J612" s="191"/>
      <c r="K612" s="191"/>
      <c r="L612" s="191"/>
      <c r="M612" s="191"/>
      <c r="O612" s="192"/>
      <c r="Q612" s="191"/>
    </row>
    <row r="613" spans="2:17" ht="12.5">
      <c r="B613" s="9"/>
      <c r="C613" s="191"/>
      <c r="D613" s="191"/>
      <c r="E613" s="191"/>
      <c r="F613" s="191"/>
      <c r="G613" s="191"/>
      <c r="H613" s="191"/>
      <c r="I613" s="191"/>
      <c r="J613" s="191"/>
      <c r="K613" s="191"/>
      <c r="L613" s="191"/>
      <c r="M613" s="191"/>
      <c r="O613" s="192"/>
      <c r="Q613" s="191"/>
    </row>
    <row r="614" spans="2:17" ht="12.5">
      <c r="B614" s="9"/>
      <c r="C614" s="191"/>
      <c r="D614" s="191"/>
      <c r="E614" s="191"/>
      <c r="F614" s="191"/>
      <c r="G614" s="191"/>
      <c r="H614" s="191"/>
      <c r="I614" s="191"/>
      <c r="J614" s="191"/>
      <c r="K614" s="191"/>
      <c r="L614" s="191"/>
      <c r="M614" s="191"/>
      <c r="O614" s="192"/>
      <c r="Q614" s="191"/>
    </row>
    <row r="615" spans="2:17" ht="12.5">
      <c r="B615" s="9"/>
      <c r="C615" s="191"/>
      <c r="D615" s="191"/>
      <c r="E615" s="191"/>
      <c r="F615" s="191"/>
      <c r="G615" s="191"/>
      <c r="H615" s="191"/>
      <c r="I615" s="191"/>
      <c r="J615" s="191"/>
      <c r="K615" s="191"/>
      <c r="L615" s="191"/>
      <c r="M615" s="191"/>
      <c r="O615" s="192"/>
      <c r="Q615" s="191"/>
    </row>
    <row r="616" spans="2:17" ht="12.5">
      <c r="B616" s="9"/>
      <c r="C616" s="191"/>
      <c r="D616" s="191"/>
      <c r="E616" s="191"/>
      <c r="F616" s="191"/>
      <c r="G616" s="191"/>
      <c r="H616" s="191"/>
      <c r="I616" s="191"/>
      <c r="J616" s="191"/>
      <c r="K616" s="191"/>
      <c r="L616" s="191"/>
      <c r="M616" s="191"/>
      <c r="O616" s="192"/>
      <c r="Q616" s="191"/>
    </row>
    <row r="617" spans="2:17" ht="12.5">
      <c r="B617" s="9"/>
      <c r="C617" s="191"/>
      <c r="D617" s="191"/>
      <c r="E617" s="191"/>
      <c r="F617" s="191"/>
      <c r="G617" s="191"/>
      <c r="H617" s="191"/>
      <c r="I617" s="191"/>
      <c r="J617" s="191"/>
      <c r="K617" s="191"/>
      <c r="L617" s="191"/>
      <c r="M617" s="191"/>
      <c r="O617" s="192"/>
      <c r="Q617" s="191"/>
    </row>
    <row r="618" spans="2:17" ht="12.5">
      <c r="B618" s="9"/>
      <c r="C618" s="191"/>
      <c r="D618" s="191"/>
      <c r="E618" s="191"/>
      <c r="F618" s="191"/>
      <c r="G618" s="191"/>
      <c r="H618" s="191"/>
      <c r="I618" s="191"/>
      <c r="J618" s="191"/>
      <c r="K618" s="191"/>
      <c r="L618" s="191"/>
      <c r="M618" s="191"/>
      <c r="O618" s="192"/>
      <c r="Q618" s="191"/>
    </row>
    <row r="619" spans="2:17" ht="12.5">
      <c r="B619" s="9"/>
      <c r="C619" s="191"/>
      <c r="D619" s="191"/>
      <c r="E619" s="191"/>
      <c r="F619" s="191"/>
      <c r="G619" s="191"/>
      <c r="H619" s="191"/>
      <c r="I619" s="191"/>
      <c r="J619" s="191"/>
      <c r="K619" s="191"/>
      <c r="L619" s="191"/>
      <c r="M619" s="191"/>
      <c r="O619" s="192"/>
      <c r="Q619" s="191"/>
    </row>
    <row r="620" spans="2:17" ht="12.5">
      <c r="B620" s="9"/>
      <c r="C620" s="191"/>
      <c r="D620" s="191"/>
      <c r="E620" s="191"/>
      <c r="F620" s="191"/>
      <c r="G620" s="191"/>
      <c r="H620" s="191"/>
      <c r="I620" s="191"/>
      <c r="J620" s="191"/>
      <c r="K620" s="191"/>
      <c r="L620" s="191"/>
      <c r="M620" s="191"/>
      <c r="O620" s="192"/>
      <c r="Q620" s="191"/>
    </row>
    <row r="621" spans="2:17" ht="12.5">
      <c r="B621" s="9"/>
      <c r="C621" s="191"/>
      <c r="D621" s="191"/>
      <c r="E621" s="191"/>
      <c r="F621" s="191"/>
      <c r="G621" s="191"/>
      <c r="H621" s="191"/>
      <c r="I621" s="191"/>
      <c r="J621" s="191"/>
      <c r="K621" s="191"/>
      <c r="L621" s="191"/>
      <c r="M621" s="191"/>
      <c r="O621" s="192"/>
      <c r="Q621" s="191"/>
    </row>
    <row r="622" spans="2:17" ht="12.5">
      <c r="B622" s="9"/>
      <c r="C622" s="191"/>
      <c r="D622" s="191"/>
      <c r="E622" s="191"/>
      <c r="F622" s="191"/>
      <c r="G622" s="191"/>
      <c r="H622" s="191"/>
      <c r="I622" s="191"/>
      <c r="J622" s="191"/>
      <c r="K622" s="191"/>
      <c r="L622" s="191"/>
      <c r="M622" s="191"/>
      <c r="O622" s="192"/>
      <c r="Q622" s="191"/>
    </row>
    <row r="623" spans="2:17" ht="12.5">
      <c r="B623" s="9"/>
      <c r="C623" s="191"/>
      <c r="D623" s="191"/>
      <c r="E623" s="191"/>
      <c r="F623" s="191"/>
      <c r="G623" s="191"/>
      <c r="H623" s="191"/>
      <c r="I623" s="191"/>
      <c r="J623" s="191"/>
      <c r="K623" s="191"/>
      <c r="L623" s="191"/>
      <c r="M623" s="191"/>
      <c r="O623" s="192"/>
      <c r="Q623" s="191"/>
    </row>
    <row r="624" spans="2:17" ht="12.5">
      <c r="B624" s="9"/>
      <c r="C624" s="191"/>
      <c r="D624" s="191"/>
      <c r="E624" s="191"/>
      <c r="F624" s="191"/>
      <c r="G624" s="191"/>
      <c r="H624" s="191"/>
      <c r="I624" s="191"/>
      <c r="J624" s="191"/>
      <c r="K624" s="191"/>
      <c r="L624" s="191"/>
      <c r="M624" s="191"/>
      <c r="O624" s="192"/>
      <c r="Q624" s="191"/>
    </row>
    <row r="625" spans="2:17" ht="12.5">
      <c r="B625" s="9"/>
      <c r="C625" s="191"/>
      <c r="D625" s="191"/>
      <c r="E625" s="191"/>
      <c r="F625" s="191"/>
      <c r="G625" s="191"/>
      <c r="H625" s="191"/>
      <c r="I625" s="191"/>
      <c r="J625" s="191"/>
      <c r="K625" s="191"/>
      <c r="L625" s="191"/>
      <c r="M625" s="191"/>
      <c r="O625" s="192"/>
      <c r="Q625" s="191"/>
    </row>
    <row r="626" spans="2:17" ht="12.5">
      <c r="B626" s="9"/>
      <c r="C626" s="191"/>
      <c r="D626" s="191"/>
      <c r="E626" s="191"/>
      <c r="F626" s="191"/>
      <c r="G626" s="191"/>
      <c r="H626" s="191"/>
      <c r="I626" s="191"/>
      <c r="J626" s="191"/>
      <c r="K626" s="191"/>
      <c r="L626" s="191"/>
      <c r="M626" s="191"/>
      <c r="O626" s="192"/>
      <c r="Q626" s="191"/>
    </row>
    <row r="627" spans="2:17" ht="12.5">
      <c r="B627" s="9"/>
      <c r="C627" s="191"/>
      <c r="D627" s="191"/>
      <c r="E627" s="191"/>
      <c r="F627" s="191"/>
      <c r="G627" s="191"/>
      <c r="H627" s="191"/>
      <c r="I627" s="191"/>
      <c r="J627" s="191"/>
      <c r="K627" s="191"/>
      <c r="L627" s="191"/>
      <c r="M627" s="191"/>
      <c r="O627" s="192"/>
      <c r="Q627" s="191"/>
    </row>
    <row r="628" spans="2:17" ht="12.5">
      <c r="B628" s="9"/>
      <c r="C628" s="191"/>
      <c r="D628" s="191"/>
      <c r="E628" s="191"/>
      <c r="F628" s="191"/>
      <c r="G628" s="191"/>
      <c r="H628" s="191"/>
      <c r="I628" s="191"/>
      <c r="J628" s="191"/>
      <c r="K628" s="191"/>
      <c r="L628" s="191"/>
      <c r="M628" s="191"/>
      <c r="O628" s="192"/>
      <c r="Q628" s="191"/>
    </row>
    <row r="629" spans="2:17" ht="12.5">
      <c r="B629" s="9"/>
      <c r="C629" s="191"/>
      <c r="D629" s="191"/>
      <c r="E629" s="191"/>
      <c r="F629" s="191"/>
      <c r="G629" s="191"/>
      <c r="H629" s="191"/>
      <c r="I629" s="191"/>
      <c r="J629" s="191"/>
      <c r="K629" s="191"/>
      <c r="L629" s="191"/>
      <c r="M629" s="191"/>
      <c r="O629" s="192"/>
      <c r="Q629" s="191"/>
    </row>
    <row r="630" spans="2:17" ht="12.5">
      <c r="B630" s="9"/>
      <c r="C630" s="191"/>
      <c r="D630" s="191"/>
      <c r="E630" s="191"/>
      <c r="F630" s="191"/>
      <c r="G630" s="191"/>
      <c r="H630" s="191"/>
      <c r="I630" s="191"/>
      <c r="J630" s="191"/>
      <c r="K630" s="191"/>
      <c r="L630" s="191"/>
      <c r="M630" s="191"/>
      <c r="O630" s="192"/>
      <c r="Q630" s="191"/>
    </row>
    <row r="631" spans="2:17" ht="12.5">
      <c r="B631" s="9"/>
      <c r="C631" s="191"/>
      <c r="D631" s="191"/>
      <c r="E631" s="191"/>
      <c r="F631" s="191"/>
      <c r="G631" s="191"/>
      <c r="H631" s="191"/>
      <c r="I631" s="191"/>
      <c r="J631" s="191"/>
      <c r="K631" s="191"/>
      <c r="L631" s="191"/>
      <c r="M631" s="191"/>
      <c r="O631" s="192"/>
      <c r="Q631" s="191"/>
    </row>
    <row r="632" spans="2:17" ht="12.5">
      <c r="B632" s="9"/>
      <c r="C632" s="191"/>
      <c r="D632" s="191"/>
      <c r="E632" s="191"/>
      <c r="F632" s="191"/>
      <c r="G632" s="191"/>
      <c r="H632" s="191"/>
      <c r="I632" s="191"/>
      <c r="J632" s="191"/>
      <c r="K632" s="191"/>
      <c r="L632" s="191"/>
      <c r="M632" s="191"/>
      <c r="O632" s="192"/>
      <c r="Q632" s="191"/>
    </row>
    <row r="633" spans="2:17" ht="12.5">
      <c r="B633" s="9"/>
      <c r="C633" s="191"/>
      <c r="D633" s="191"/>
      <c r="E633" s="191"/>
      <c r="F633" s="191"/>
      <c r="G633" s="191"/>
      <c r="H633" s="191"/>
      <c r="I633" s="191"/>
      <c r="J633" s="191"/>
      <c r="K633" s="191"/>
      <c r="L633" s="191"/>
      <c r="M633" s="191"/>
      <c r="O633" s="192"/>
      <c r="Q633" s="191"/>
    </row>
    <row r="634" spans="2:17" ht="12.5">
      <c r="B634" s="9"/>
      <c r="C634" s="191"/>
      <c r="D634" s="191"/>
      <c r="E634" s="191"/>
      <c r="F634" s="191"/>
      <c r="G634" s="191"/>
      <c r="H634" s="191"/>
      <c r="I634" s="191"/>
      <c r="J634" s="191"/>
      <c r="K634" s="191"/>
      <c r="L634" s="191"/>
      <c r="M634" s="191"/>
      <c r="O634" s="192"/>
      <c r="Q634" s="191"/>
    </row>
    <row r="635" spans="2:17" ht="12.5">
      <c r="B635" s="9"/>
      <c r="C635" s="191"/>
      <c r="D635" s="191"/>
      <c r="E635" s="191"/>
      <c r="F635" s="191"/>
      <c r="G635" s="191"/>
      <c r="H635" s="191"/>
      <c r="I635" s="191"/>
      <c r="J635" s="191"/>
      <c r="K635" s="191"/>
      <c r="L635" s="191"/>
      <c r="M635" s="191"/>
      <c r="O635" s="192"/>
      <c r="Q635" s="191"/>
    </row>
    <row r="636" spans="2:17" ht="12.5">
      <c r="B636" s="9"/>
      <c r="C636" s="191"/>
      <c r="D636" s="191"/>
      <c r="E636" s="191"/>
      <c r="F636" s="191"/>
      <c r="G636" s="191"/>
      <c r="H636" s="191"/>
      <c r="I636" s="191"/>
      <c r="J636" s="191"/>
      <c r="K636" s="191"/>
      <c r="L636" s="191"/>
      <c r="M636" s="191"/>
      <c r="O636" s="192"/>
      <c r="Q636" s="191"/>
    </row>
    <row r="637" spans="2:17" ht="12.5">
      <c r="B637" s="9"/>
      <c r="C637" s="191"/>
      <c r="D637" s="191"/>
      <c r="E637" s="191"/>
      <c r="F637" s="191"/>
      <c r="G637" s="191"/>
      <c r="H637" s="191"/>
      <c r="I637" s="191"/>
      <c r="J637" s="191"/>
      <c r="K637" s="191"/>
      <c r="L637" s="191"/>
      <c r="M637" s="191"/>
      <c r="O637" s="192"/>
      <c r="Q637" s="191"/>
    </row>
    <row r="638" spans="2:17" ht="12.5">
      <c r="B638" s="9"/>
      <c r="C638" s="191"/>
      <c r="D638" s="191"/>
      <c r="E638" s="191"/>
      <c r="F638" s="191"/>
      <c r="G638" s="191"/>
      <c r="H638" s="191"/>
      <c r="I638" s="191"/>
      <c r="J638" s="191"/>
      <c r="K638" s="191"/>
      <c r="L638" s="191"/>
      <c r="M638" s="191"/>
      <c r="O638" s="192"/>
      <c r="Q638" s="191"/>
    </row>
    <row r="639" spans="2:17" ht="12.5">
      <c r="B639" s="9"/>
      <c r="C639" s="191"/>
      <c r="D639" s="191"/>
      <c r="E639" s="191"/>
      <c r="F639" s="191"/>
      <c r="G639" s="191"/>
      <c r="H639" s="191"/>
      <c r="I639" s="191"/>
      <c r="J639" s="191"/>
      <c r="K639" s="191"/>
      <c r="L639" s="191"/>
      <c r="M639" s="191"/>
      <c r="O639" s="192"/>
      <c r="Q639" s="191"/>
    </row>
    <row r="640" spans="2:17" ht="12.5">
      <c r="B640" s="9"/>
      <c r="C640" s="191"/>
      <c r="D640" s="191"/>
      <c r="E640" s="191"/>
      <c r="F640" s="191"/>
      <c r="G640" s="191"/>
      <c r="H640" s="191"/>
      <c r="I640" s="191"/>
      <c r="J640" s="191"/>
      <c r="K640" s="191"/>
      <c r="L640" s="191"/>
      <c r="M640" s="191"/>
      <c r="O640" s="192"/>
      <c r="Q640" s="191"/>
    </row>
    <row r="641" spans="2:17" ht="12.5">
      <c r="B641" s="9"/>
      <c r="C641" s="191"/>
      <c r="D641" s="191"/>
      <c r="E641" s="191"/>
      <c r="F641" s="191"/>
      <c r="G641" s="191"/>
      <c r="H641" s="191"/>
      <c r="I641" s="191"/>
      <c r="J641" s="191"/>
      <c r="K641" s="191"/>
      <c r="L641" s="191"/>
      <c r="M641" s="191"/>
      <c r="O641" s="192"/>
      <c r="Q641" s="191"/>
    </row>
    <row r="642" spans="2:17" ht="12.5">
      <c r="B642" s="9"/>
      <c r="C642" s="191"/>
      <c r="D642" s="191"/>
      <c r="E642" s="191"/>
      <c r="F642" s="191"/>
      <c r="G642" s="191"/>
      <c r="H642" s="191"/>
      <c r="I642" s="191"/>
      <c r="J642" s="191"/>
      <c r="K642" s="191"/>
      <c r="L642" s="191"/>
      <c r="M642" s="191"/>
      <c r="O642" s="192"/>
      <c r="Q642" s="191"/>
    </row>
    <row r="643" spans="2:17" ht="12.5">
      <c r="B643" s="9"/>
      <c r="C643" s="191"/>
      <c r="D643" s="191"/>
      <c r="E643" s="191"/>
      <c r="F643" s="191"/>
      <c r="G643" s="191"/>
      <c r="H643" s="191"/>
      <c r="I643" s="191"/>
      <c r="J643" s="191"/>
      <c r="K643" s="191"/>
      <c r="L643" s="191"/>
      <c r="M643" s="191"/>
      <c r="O643" s="192"/>
      <c r="Q643" s="191"/>
    </row>
    <row r="644" spans="2:17" ht="12.5">
      <c r="B644" s="9"/>
      <c r="C644" s="191"/>
      <c r="D644" s="191"/>
      <c r="E644" s="191"/>
      <c r="F644" s="191"/>
      <c r="G644" s="191"/>
      <c r="H644" s="191"/>
      <c r="I644" s="191"/>
      <c r="J644" s="191"/>
      <c r="K644" s="191"/>
      <c r="L644" s="191"/>
      <c r="M644" s="191"/>
      <c r="O644" s="192"/>
      <c r="Q644" s="191"/>
    </row>
    <row r="645" spans="2:17" ht="12.5">
      <c r="B645" s="9"/>
      <c r="C645" s="191"/>
      <c r="D645" s="191"/>
      <c r="E645" s="191"/>
      <c r="F645" s="191"/>
      <c r="G645" s="191"/>
      <c r="H645" s="191"/>
      <c r="I645" s="191"/>
      <c r="J645" s="191"/>
      <c r="K645" s="191"/>
      <c r="L645" s="191"/>
      <c r="M645" s="191"/>
      <c r="O645" s="192"/>
      <c r="Q645" s="191"/>
    </row>
    <row r="646" spans="2:17" ht="12.5">
      <c r="B646" s="9"/>
      <c r="C646" s="191"/>
      <c r="D646" s="191"/>
      <c r="E646" s="191"/>
      <c r="F646" s="191"/>
      <c r="G646" s="191"/>
      <c r="H646" s="191"/>
      <c r="I646" s="191"/>
      <c r="J646" s="191"/>
      <c r="K646" s="191"/>
      <c r="L646" s="191"/>
      <c r="M646" s="191"/>
      <c r="O646" s="192"/>
      <c r="Q646" s="191"/>
    </row>
    <row r="647" spans="2:17" ht="12.5">
      <c r="B647" s="9"/>
      <c r="C647" s="191"/>
      <c r="D647" s="191"/>
      <c r="E647" s="191"/>
      <c r="F647" s="191"/>
      <c r="G647" s="191"/>
      <c r="H647" s="191"/>
      <c r="I647" s="191"/>
      <c r="J647" s="191"/>
      <c r="K647" s="191"/>
      <c r="L647" s="191"/>
      <c r="M647" s="191"/>
      <c r="O647" s="192"/>
      <c r="Q647" s="191"/>
    </row>
    <row r="648" spans="2:17" ht="12.5">
      <c r="B648" s="9"/>
      <c r="C648" s="191"/>
      <c r="D648" s="191"/>
      <c r="E648" s="191"/>
      <c r="F648" s="191"/>
      <c r="G648" s="191"/>
      <c r="H648" s="191"/>
      <c r="I648" s="191"/>
      <c r="J648" s="191"/>
      <c r="K648" s="191"/>
      <c r="L648" s="191"/>
      <c r="M648" s="191"/>
      <c r="O648" s="192"/>
      <c r="Q648" s="191"/>
    </row>
    <row r="649" spans="2:17" ht="12.5">
      <c r="B649" s="9"/>
      <c r="C649" s="191"/>
      <c r="D649" s="191"/>
      <c r="E649" s="191"/>
      <c r="F649" s="191"/>
      <c r="G649" s="191"/>
      <c r="H649" s="191"/>
      <c r="I649" s="191"/>
      <c r="J649" s="191"/>
      <c r="K649" s="191"/>
      <c r="L649" s="191"/>
      <c r="M649" s="191"/>
      <c r="O649" s="192"/>
      <c r="Q649" s="191"/>
    </row>
    <row r="650" spans="2:17" ht="12.5">
      <c r="B650" s="9"/>
      <c r="C650" s="191"/>
      <c r="D650" s="191"/>
      <c r="E650" s="191"/>
      <c r="F650" s="191"/>
      <c r="G650" s="191"/>
      <c r="H650" s="191"/>
      <c r="I650" s="191"/>
      <c r="J650" s="191"/>
      <c r="K650" s="191"/>
      <c r="L650" s="191"/>
      <c r="M650" s="191"/>
      <c r="O650" s="192"/>
      <c r="Q650" s="191"/>
    </row>
    <row r="651" spans="2:17" ht="12.5">
      <c r="B651" s="9"/>
      <c r="C651" s="191"/>
      <c r="D651" s="191"/>
      <c r="E651" s="191"/>
      <c r="F651" s="191"/>
      <c r="G651" s="191"/>
      <c r="H651" s="191"/>
      <c r="I651" s="191"/>
      <c r="J651" s="191"/>
      <c r="K651" s="191"/>
      <c r="L651" s="191"/>
      <c r="M651" s="191"/>
      <c r="O651" s="192"/>
      <c r="Q651" s="191"/>
    </row>
    <row r="652" spans="2:17" ht="12.5">
      <c r="B652" s="9"/>
      <c r="C652" s="191"/>
      <c r="D652" s="191"/>
      <c r="E652" s="191"/>
      <c r="F652" s="191"/>
      <c r="G652" s="191"/>
      <c r="H652" s="191"/>
      <c r="I652" s="191"/>
      <c r="J652" s="191"/>
      <c r="K652" s="191"/>
      <c r="L652" s="191"/>
      <c r="M652" s="191"/>
      <c r="O652" s="192"/>
      <c r="Q652" s="191"/>
    </row>
    <row r="653" spans="2:17" ht="12.5">
      <c r="B653" s="9"/>
      <c r="C653" s="191"/>
      <c r="D653" s="191"/>
      <c r="E653" s="191"/>
      <c r="F653" s="191"/>
      <c r="G653" s="191"/>
      <c r="H653" s="191"/>
      <c r="I653" s="191"/>
      <c r="J653" s="191"/>
      <c r="K653" s="191"/>
      <c r="L653" s="191"/>
      <c r="M653" s="191"/>
      <c r="O653" s="192"/>
      <c r="Q653" s="191"/>
    </row>
    <row r="654" spans="2:17" ht="12.5">
      <c r="B654" s="9"/>
      <c r="C654" s="191"/>
      <c r="D654" s="191"/>
      <c r="E654" s="191"/>
      <c r="F654" s="191"/>
      <c r="G654" s="191"/>
      <c r="H654" s="191"/>
      <c r="I654" s="191"/>
      <c r="J654" s="191"/>
      <c r="K654" s="191"/>
      <c r="L654" s="191"/>
      <c r="M654" s="191"/>
      <c r="O654" s="192"/>
      <c r="Q654" s="191"/>
    </row>
    <row r="655" spans="2:17" ht="12.5">
      <c r="B655" s="9"/>
      <c r="C655" s="191"/>
      <c r="D655" s="191"/>
      <c r="E655" s="191"/>
      <c r="F655" s="191"/>
      <c r="G655" s="191"/>
      <c r="H655" s="191"/>
      <c r="I655" s="191"/>
      <c r="J655" s="191"/>
      <c r="K655" s="191"/>
      <c r="L655" s="191"/>
      <c r="M655" s="191"/>
      <c r="O655" s="192"/>
      <c r="Q655" s="191"/>
    </row>
    <row r="656" spans="2:17" ht="12.5">
      <c r="B656" s="9"/>
      <c r="C656" s="191"/>
      <c r="D656" s="191"/>
      <c r="E656" s="191"/>
      <c r="F656" s="191"/>
      <c r="G656" s="191"/>
      <c r="H656" s="191"/>
      <c r="I656" s="191"/>
      <c r="J656" s="191"/>
      <c r="K656" s="191"/>
      <c r="L656" s="191"/>
      <c r="M656" s="191"/>
      <c r="O656" s="192"/>
      <c r="Q656" s="191"/>
    </row>
    <row r="657" spans="2:17" ht="12.5">
      <c r="B657" s="9"/>
      <c r="C657" s="191"/>
      <c r="D657" s="191"/>
      <c r="E657" s="191"/>
      <c r="F657" s="191"/>
      <c r="G657" s="191"/>
      <c r="H657" s="191"/>
      <c r="I657" s="191"/>
      <c r="J657" s="191"/>
      <c r="K657" s="191"/>
      <c r="L657" s="191"/>
      <c r="M657" s="191"/>
      <c r="O657" s="192"/>
      <c r="Q657" s="191"/>
    </row>
    <row r="658" spans="2:17" ht="12.5">
      <c r="B658" s="9"/>
      <c r="C658" s="191"/>
      <c r="D658" s="191"/>
      <c r="E658" s="191"/>
      <c r="F658" s="191"/>
      <c r="G658" s="191"/>
      <c r="H658" s="191"/>
      <c r="I658" s="191"/>
      <c r="J658" s="191"/>
      <c r="K658" s="191"/>
      <c r="L658" s="191"/>
      <c r="M658" s="191"/>
      <c r="O658" s="192"/>
      <c r="Q658" s="191"/>
    </row>
    <row r="659" spans="2:17" ht="12.5">
      <c r="B659" s="9"/>
      <c r="C659" s="191"/>
      <c r="D659" s="191"/>
      <c r="E659" s="191"/>
      <c r="F659" s="191"/>
      <c r="G659" s="191"/>
      <c r="H659" s="191"/>
      <c r="I659" s="191"/>
      <c r="J659" s="191"/>
      <c r="K659" s="191"/>
      <c r="L659" s="191"/>
      <c r="M659" s="191"/>
      <c r="O659" s="192"/>
      <c r="Q659" s="191"/>
    </row>
    <row r="660" spans="2:17" ht="12.5">
      <c r="B660" s="9"/>
      <c r="C660" s="191"/>
      <c r="D660" s="191"/>
      <c r="E660" s="191"/>
      <c r="F660" s="191"/>
      <c r="G660" s="191"/>
      <c r="H660" s="191"/>
      <c r="I660" s="191"/>
      <c r="J660" s="191"/>
      <c r="K660" s="191"/>
      <c r="L660" s="191"/>
      <c r="M660" s="191"/>
      <c r="O660" s="192"/>
      <c r="Q660" s="191"/>
    </row>
    <row r="661" spans="2:17" ht="12.5">
      <c r="B661" s="9"/>
      <c r="C661" s="191"/>
      <c r="D661" s="191"/>
      <c r="E661" s="191"/>
      <c r="F661" s="191"/>
      <c r="G661" s="191"/>
      <c r="H661" s="191"/>
      <c r="I661" s="191"/>
      <c r="J661" s="191"/>
      <c r="K661" s="191"/>
      <c r="L661" s="191"/>
      <c r="M661" s="191"/>
      <c r="O661" s="192"/>
      <c r="Q661" s="191"/>
    </row>
    <row r="662" spans="2:17" ht="12.5">
      <c r="B662" s="9"/>
      <c r="C662" s="191"/>
      <c r="D662" s="191"/>
      <c r="E662" s="191"/>
      <c r="F662" s="191"/>
      <c r="G662" s="191"/>
      <c r="H662" s="191"/>
      <c r="I662" s="191"/>
      <c r="J662" s="191"/>
      <c r="K662" s="191"/>
      <c r="L662" s="191"/>
      <c r="M662" s="191"/>
      <c r="O662" s="192"/>
      <c r="Q662" s="191"/>
    </row>
    <row r="663" spans="2:17" ht="12.5">
      <c r="B663" s="9"/>
      <c r="C663" s="191"/>
      <c r="D663" s="191"/>
      <c r="E663" s="191"/>
      <c r="F663" s="191"/>
      <c r="G663" s="191"/>
      <c r="H663" s="191"/>
      <c r="I663" s="191"/>
      <c r="J663" s="191"/>
      <c r="K663" s="191"/>
      <c r="L663" s="191"/>
      <c r="M663" s="191"/>
      <c r="O663" s="192"/>
      <c r="Q663" s="191"/>
    </row>
    <row r="664" spans="2:17" ht="12.5">
      <c r="B664" s="9"/>
      <c r="C664" s="191"/>
      <c r="D664" s="191"/>
      <c r="E664" s="191"/>
      <c r="F664" s="191"/>
      <c r="G664" s="191"/>
      <c r="H664" s="191"/>
      <c r="I664" s="191"/>
      <c r="J664" s="191"/>
      <c r="K664" s="191"/>
      <c r="L664" s="191"/>
      <c r="M664" s="191"/>
      <c r="O664" s="192"/>
      <c r="Q664" s="191"/>
    </row>
    <row r="665" spans="2:17" ht="12.5">
      <c r="B665" s="9"/>
      <c r="C665" s="191"/>
      <c r="D665" s="191"/>
      <c r="E665" s="191"/>
      <c r="F665" s="191"/>
      <c r="G665" s="191"/>
      <c r="H665" s="191"/>
      <c r="I665" s="191"/>
      <c r="J665" s="191"/>
      <c r="K665" s="191"/>
      <c r="L665" s="191"/>
      <c r="M665" s="191"/>
      <c r="O665" s="192"/>
      <c r="Q665" s="191"/>
    </row>
    <row r="666" spans="2:17" ht="12.5">
      <c r="B666" s="9"/>
      <c r="C666" s="191"/>
      <c r="D666" s="191"/>
      <c r="E666" s="191"/>
      <c r="F666" s="191"/>
      <c r="G666" s="191"/>
      <c r="H666" s="191"/>
      <c r="I666" s="191"/>
      <c r="J666" s="191"/>
      <c r="K666" s="191"/>
      <c r="L666" s="191"/>
      <c r="M666" s="191"/>
      <c r="O666" s="192"/>
      <c r="Q666" s="191"/>
    </row>
    <row r="667" spans="2:17" ht="12.5">
      <c r="B667" s="9"/>
      <c r="C667" s="191"/>
      <c r="D667" s="191"/>
      <c r="E667" s="191"/>
      <c r="F667" s="191"/>
      <c r="G667" s="191"/>
      <c r="H667" s="191"/>
      <c r="I667" s="191"/>
      <c r="J667" s="191"/>
      <c r="K667" s="191"/>
      <c r="L667" s="191"/>
      <c r="M667" s="191"/>
      <c r="O667" s="192"/>
      <c r="Q667" s="191"/>
    </row>
    <row r="668" spans="2:17" ht="12.5">
      <c r="B668" s="9"/>
      <c r="C668" s="191"/>
      <c r="D668" s="191"/>
      <c r="E668" s="191"/>
      <c r="F668" s="191"/>
      <c r="G668" s="191"/>
      <c r="H668" s="191"/>
      <c r="I668" s="191"/>
      <c r="J668" s="191"/>
      <c r="K668" s="191"/>
      <c r="L668" s="191"/>
      <c r="M668" s="191"/>
      <c r="O668" s="192"/>
      <c r="Q668" s="191"/>
    </row>
    <row r="669" spans="2:17" ht="12.5">
      <c r="B669" s="9"/>
      <c r="C669" s="191"/>
      <c r="D669" s="191"/>
      <c r="E669" s="191"/>
      <c r="F669" s="191"/>
      <c r="G669" s="191"/>
      <c r="H669" s="191"/>
      <c r="I669" s="191"/>
      <c r="J669" s="191"/>
      <c r="K669" s="191"/>
      <c r="L669" s="191"/>
      <c r="M669" s="191"/>
      <c r="O669" s="192"/>
      <c r="Q669" s="191"/>
    </row>
    <row r="670" spans="2:17" ht="12.5">
      <c r="B670" s="9"/>
      <c r="C670" s="191"/>
      <c r="D670" s="191"/>
      <c r="E670" s="191"/>
      <c r="F670" s="191"/>
      <c r="G670" s="191"/>
      <c r="H670" s="191"/>
      <c r="I670" s="191"/>
      <c r="J670" s="191"/>
      <c r="K670" s="191"/>
      <c r="L670" s="191"/>
      <c r="M670" s="191"/>
      <c r="O670" s="192"/>
      <c r="Q670" s="191"/>
    </row>
    <row r="671" spans="2:17" ht="12.5">
      <c r="B671" s="9"/>
      <c r="C671" s="191"/>
      <c r="D671" s="191"/>
      <c r="E671" s="191"/>
      <c r="F671" s="191"/>
      <c r="G671" s="191"/>
      <c r="H671" s="191"/>
      <c r="I671" s="191"/>
      <c r="J671" s="191"/>
      <c r="K671" s="191"/>
      <c r="L671" s="191"/>
      <c r="M671" s="191"/>
      <c r="O671" s="192"/>
      <c r="Q671" s="191"/>
    </row>
    <row r="672" spans="2:17" ht="12.5">
      <c r="B672" s="9"/>
      <c r="C672" s="191"/>
      <c r="D672" s="191"/>
      <c r="E672" s="191"/>
      <c r="F672" s="191"/>
      <c r="G672" s="191"/>
      <c r="H672" s="191"/>
      <c r="I672" s="191"/>
      <c r="J672" s="191"/>
      <c r="K672" s="191"/>
      <c r="L672" s="191"/>
      <c r="M672" s="191"/>
      <c r="O672" s="192"/>
      <c r="Q672" s="191"/>
    </row>
    <row r="673" spans="2:17" ht="12.5">
      <c r="B673" s="9"/>
      <c r="C673" s="191"/>
      <c r="D673" s="191"/>
      <c r="E673" s="191"/>
      <c r="F673" s="191"/>
      <c r="G673" s="191"/>
      <c r="H673" s="191"/>
      <c r="I673" s="191"/>
      <c r="J673" s="191"/>
      <c r="K673" s="191"/>
      <c r="L673" s="191"/>
      <c r="M673" s="191"/>
      <c r="O673" s="192"/>
      <c r="Q673" s="191"/>
    </row>
    <row r="674" spans="2:17" ht="12.5">
      <c r="B674" s="9"/>
      <c r="C674" s="191"/>
      <c r="D674" s="191"/>
      <c r="E674" s="191"/>
      <c r="F674" s="191"/>
      <c r="G674" s="191"/>
      <c r="H674" s="191"/>
      <c r="I674" s="191"/>
      <c r="J674" s="191"/>
      <c r="K674" s="191"/>
      <c r="L674" s="191"/>
      <c r="M674" s="191"/>
      <c r="O674" s="192"/>
      <c r="Q674" s="191"/>
    </row>
    <row r="675" spans="2:17" ht="12.5">
      <c r="B675" s="9"/>
      <c r="C675" s="191"/>
      <c r="D675" s="191"/>
      <c r="E675" s="191"/>
      <c r="F675" s="191"/>
      <c r="G675" s="191"/>
      <c r="H675" s="191"/>
      <c r="I675" s="191"/>
      <c r="J675" s="191"/>
      <c r="K675" s="191"/>
      <c r="L675" s="191"/>
      <c r="M675" s="191"/>
      <c r="O675" s="192"/>
      <c r="Q675" s="191"/>
    </row>
    <row r="676" spans="2:17" ht="12.5">
      <c r="B676" s="9"/>
      <c r="C676" s="191"/>
      <c r="D676" s="191"/>
      <c r="E676" s="191"/>
      <c r="F676" s="191"/>
      <c r="G676" s="191"/>
      <c r="H676" s="191"/>
      <c r="I676" s="191"/>
      <c r="J676" s="191"/>
      <c r="K676" s="191"/>
      <c r="L676" s="191"/>
      <c r="M676" s="191"/>
      <c r="O676" s="192"/>
      <c r="Q676" s="191"/>
    </row>
    <row r="677" spans="2:17" ht="12.5">
      <c r="B677" s="9"/>
      <c r="C677" s="191"/>
      <c r="D677" s="191"/>
      <c r="E677" s="191"/>
      <c r="F677" s="191"/>
      <c r="G677" s="191"/>
      <c r="H677" s="191"/>
      <c r="I677" s="191"/>
      <c r="J677" s="191"/>
      <c r="K677" s="191"/>
      <c r="L677" s="191"/>
      <c r="M677" s="191"/>
      <c r="O677" s="192"/>
      <c r="Q677" s="191"/>
    </row>
    <row r="678" spans="2:17" ht="12.5">
      <c r="B678" s="9"/>
      <c r="C678" s="191"/>
      <c r="D678" s="191"/>
      <c r="E678" s="191"/>
      <c r="F678" s="191"/>
      <c r="G678" s="191"/>
      <c r="H678" s="191"/>
      <c r="I678" s="191"/>
      <c r="J678" s="191"/>
      <c r="K678" s="191"/>
      <c r="L678" s="191"/>
      <c r="M678" s="191"/>
      <c r="O678" s="192"/>
      <c r="Q678" s="191"/>
    </row>
    <row r="679" spans="2:17" ht="12.5">
      <c r="B679" s="9"/>
      <c r="C679" s="191"/>
      <c r="D679" s="191"/>
      <c r="E679" s="191"/>
      <c r="F679" s="191"/>
      <c r="G679" s="191"/>
      <c r="H679" s="191"/>
      <c r="I679" s="191"/>
      <c r="J679" s="191"/>
      <c r="K679" s="191"/>
      <c r="L679" s="191"/>
      <c r="M679" s="191"/>
      <c r="O679" s="192"/>
      <c r="Q679" s="191"/>
    </row>
    <row r="680" spans="2:17" ht="12.5">
      <c r="B680" s="9"/>
      <c r="C680" s="191"/>
      <c r="D680" s="191"/>
      <c r="E680" s="191"/>
      <c r="F680" s="191"/>
      <c r="G680" s="191"/>
      <c r="H680" s="191"/>
      <c r="I680" s="191"/>
      <c r="J680" s="191"/>
      <c r="K680" s="191"/>
      <c r="L680" s="191"/>
      <c r="M680" s="191"/>
      <c r="O680" s="192"/>
      <c r="Q680" s="191"/>
    </row>
    <row r="681" spans="2:17" ht="12.5">
      <c r="B681" s="9"/>
      <c r="C681" s="191"/>
      <c r="D681" s="191"/>
      <c r="E681" s="191"/>
      <c r="F681" s="191"/>
      <c r="G681" s="191"/>
      <c r="H681" s="191"/>
      <c r="I681" s="191"/>
      <c r="J681" s="191"/>
      <c r="K681" s="191"/>
      <c r="L681" s="191"/>
      <c r="M681" s="191"/>
      <c r="O681" s="192"/>
      <c r="Q681" s="191"/>
    </row>
    <row r="682" spans="2:17" ht="12.5">
      <c r="B682" s="9"/>
      <c r="C682" s="191"/>
      <c r="D682" s="191"/>
      <c r="E682" s="191"/>
      <c r="F682" s="191"/>
      <c r="G682" s="191"/>
      <c r="H682" s="191"/>
      <c r="I682" s="191"/>
      <c r="J682" s="191"/>
      <c r="K682" s="191"/>
      <c r="L682" s="191"/>
      <c r="M682" s="191"/>
      <c r="O682" s="192"/>
      <c r="Q682" s="191"/>
    </row>
    <row r="683" spans="2:17" ht="12.5">
      <c r="B683" s="9"/>
      <c r="C683" s="191"/>
      <c r="D683" s="191"/>
      <c r="E683" s="191"/>
      <c r="F683" s="191"/>
      <c r="G683" s="191"/>
      <c r="H683" s="191"/>
      <c r="I683" s="191"/>
      <c r="J683" s="191"/>
      <c r="K683" s="191"/>
      <c r="L683" s="191"/>
      <c r="M683" s="191"/>
      <c r="O683" s="192"/>
      <c r="Q683" s="191"/>
    </row>
    <row r="684" spans="2:17" ht="12.5">
      <c r="B684" s="9"/>
      <c r="C684" s="191"/>
      <c r="D684" s="191"/>
      <c r="E684" s="191"/>
      <c r="F684" s="191"/>
      <c r="G684" s="191"/>
      <c r="H684" s="191"/>
      <c r="I684" s="191"/>
      <c r="J684" s="191"/>
      <c r="K684" s="191"/>
      <c r="L684" s="191"/>
      <c r="M684" s="191"/>
      <c r="O684" s="192"/>
      <c r="Q684" s="191"/>
    </row>
    <row r="685" spans="2:17" ht="12.5">
      <c r="B685" s="9"/>
      <c r="C685" s="191"/>
      <c r="D685" s="191"/>
      <c r="E685" s="191"/>
      <c r="F685" s="191"/>
      <c r="G685" s="191"/>
      <c r="H685" s="191"/>
      <c r="I685" s="191"/>
      <c r="J685" s="191"/>
      <c r="K685" s="191"/>
      <c r="L685" s="191"/>
      <c r="M685" s="191"/>
      <c r="O685" s="192"/>
      <c r="Q685" s="191"/>
    </row>
    <row r="686" spans="2:17" ht="12.5">
      <c r="B686" s="9"/>
      <c r="C686" s="191"/>
      <c r="D686" s="191"/>
      <c r="E686" s="191"/>
      <c r="F686" s="191"/>
      <c r="G686" s="191"/>
      <c r="H686" s="191"/>
      <c r="I686" s="191"/>
      <c r="J686" s="191"/>
      <c r="K686" s="191"/>
      <c r="L686" s="191"/>
      <c r="M686" s="191"/>
      <c r="O686" s="192"/>
      <c r="Q686" s="191"/>
    </row>
    <row r="687" spans="2:17" ht="12.5">
      <c r="B687" s="9"/>
      <c r="C687" s="191"/>
      <c r="D687" s="191"/>
      <c r="E687" s="191"/>
      <c r="F687" s="191"/>
      <c r="G687" s="191"/>
      <c r="H687" s="191"/>
      <c r="I687" s="191"/>
      <c r="J687" s="191"/>
      <c r="K687" s="191"/>
      <c r="L687" s="191"/>
      <c r="M687" s="191"/>
      <c r="O687" s="192"/>
      <c r="Q687" s="191"/>
    </row>
    <row r="688" spans="2:17" ht="12.5">
      <c r="B688" s="9"/>
      <c r="C688" s="191"/>
      <c r="D688" s="191"/>
      <c r="E688" s="191"/>
      <c r="F688" s="191"/>
      <c r="G688" s="191"/>
      <c r="H688" s="191"/>
      <c r="I688" s="191"/>
      <c r="J688" s="191"/>
      <c r="K688" s="191"/>
      <c r="L688" s="191"/>
      <c r="M688" s="191"/>
      <c r="O688" s="192"/>
      <c r="Q688" s="191"/>
    </row>
    <row r="689" spans="2:17" ht="12.5">
      <c r="B689" s="9"/>
      <c r="C689" s="191"/>
      <c r="D689" s="191"/>
      <c r="E689" s="191"/>
      <c r="F689" s="191"/>
      <c r="G689" s="191"/>
      <c r="H689" s="191"/>
      <c r="I689" s="191"/>
      <c r="J689" s="191"/>
      <c r="K689" s="191"/>
      <c r="L689" s="191"/>
      <c r="M689" s="191"/>
      <c r="O689" s="192"/>
      <c r="Q689" s="191"/>
    </row>
    <row r="690" spans="2:17" ht="12.5">
      <c r="B690" s="9"/>
      <c r="C690" s="191"/>
      <c r="D690" s="191"/>
      <c r="E690" s="191"/>
      <c r="F690" s="191"/>
      <c r="G690" s="191"/>
      <c r="H690" s="191"/>
      <c r="I690" s="191"/>
      <c r="J690" s="191"/>
      <c r="K690" s="191"/>
      <c r="L690" s="191"/>
      <c r="M690" s="191"/>
      <c r="O690" s="192"/>
      <c r="Q690" s="191"/>
    </row>
    <row r="691" spans="2:17" ht="12.5">
      <c r="B691" s="9"/>
      <c r="C691" s="191"/>
      <c r="D691" s="191"/>
      <c r="E691" s="191"/>
      <c r="F691" s="191"/>
      <c r="G691" s="191"/>
      <c r="H691" s="191"/>
      <c r="I691" s="191"/>
      <c r="J691" s="191"/>
      <c r="K691" s="191"/>
      <c r="L691" s="191"/>
      <c r="M691" s="191"/>
      <c r="O691" s="192"/>
      <c r="Q691" s="191"/>
    </row>
    <row r="692" spans="2:17" ht="12.5">
      <c r="B692" s="9"/>
      <c r="C692" s="191"/>
      <c r="D692" s="191"/>
      <c r="E692" s="191"/>
      <c r="F692" s="191"/>
      <c r="G692" s="191"/>
      <c r="H692" s="191"/>
      <c r="I692" s="191"/>
      <c r="J692" s="191"/>
      <c r="K692" s="191"/>
      <c r="L692" s="191"/>
      <c r="M692" s="191"/>
      <c r="O692" s="192"/>
      <c r="Q692" s="191"/>
    </row>
    <row r="693" spans="2:17" ht="12.5">
      <c r="B693" s="9"/>
      <c r="C693" s="191"/>
      <c r="D693" s="191"/>
      <c r="E693" s="191"/>
      <c r="F693" s="191"/>
      <c r="G693" s="191"/>
      <c r="H693" s="191"/>
      <c r="I693" s="191"/>
      <c r="J693" s="191"/>
      <c r="K693" s="191"/>
      <c r="L693" s="191"/>
      <c r="M693" s="191"/>
      <c r="O693" s="192"/>
      <c r="Q693" s="191"/>
    </row>
    <row r="694" spans="2:17" ht="12.5">
      <c r="B694" s="9"/>
      <c r="C694" s="191"/>
      <c r="D694" s="191"/>
      <c r="E694" s="191"/>
      <c r="F694" s="191"/>
      <c r="G694" s="191"/>
      <c r="H694" s="191"/>
      <c r="I694" s="191"/>
      <c r="J694" s="191"/>
      <c r="K694" s="191"/>
      <c r="L694" s="191"/>
      <c r="M694" s="191"/>
      <c r="O694" s="192"/>
      <c r="Q694" s="191"/>
    </row>
    <row r="695" spans="2:17" ht="12.5">
      <c r="B695" s="9"/>
      <c r="C695" s="191"/>
      <c r="D695" s="191"/>
      <c r="E695" s="191"/>
      <c r="F695" s="191"/>
      <c r="G695" s="191"/>
      <c r="H695" s="191"/>
      <c r="I695" s="191"/>
      <c r="J695" s="191"/>
      <c r="K695" s="191"/>
      <c r="L695" s="191"/>
      <c r="M695" s="191"/>
      <c r="O695" s="192"/>
      <c r="Q695" s="191"/>
    </row>
    <row r="696" spans="2:17" ht="12.5">
      <c r="B696" s="9"/>
      <c r="C696" s="191"/>
      <c r="D696" s="191"/>
      <c r="E696" s="191"/>
      <c r="F696" s="191"/>
      <c r="G696" s="191"/>
      <c r="H696" s="191"/>
      <c r="I696" s="191"/>
      <c r="J696" s="191"/>
      <c r="K696" s="191"/>
      <c r="L696" s="191"/>
      <c r="M696" s="191"/>
      <c r="O696" s="192"/>
      <c r="Q696" s="191"/>
    </row>
    <row r="697" spans="2:17" ht="12.5">
      <c r="B697" s="9"/>
      <c r="C697" s="191"/>
      <c r="D697" s="191"/>
      <c r="E697" s="191"/>
      <c r="F697" s="191"/>
      <c r="G697" s="191"/>
      <c r="H697" s="191"/>
      <c r="I697" s="191"/>
      <c r="J697" s="191"/>
      <c r="K697" s="191"/>
      <c r="L697" s="191"/>
      <c r="M697" s="191"/>
      <c r="O697" s="192"/>
      <c r="Q697" s="191"/>
    </row>
    <row r="698" spans="2:17" ht="12.5">
      <c r="B698" s="9"/>
      <c r="C698" s="191"/>
      <c r="D698" s="191"/>
      <c r="E698" s="191"/>
      <c r="F698" s="191"/>
      <c r="G698" s="191"/>
      <c r="H698" s="191"/>
      <c r="I698" s="191"/>
      <c r="J698" s="191"/>
      <c r="K698" s="191"/>
      <c r="L698" s="191"/>
      <c r="M698" s="191"/>
      <c r="O698" s="192"/>
      <c r="Q698" s="191"/>
    </row>
    <row r="699" spans="2:17" ht="12.5">
      <c r="B699" s="9"/>
      <c r="C699" s="191"/>
      <c r="D699" s="191"/>
      <c r="E699" s="191"/>
      <c r="F699" s="191"/>
      <c r="G699" s="191"/>
      <c r="H699" s="191"/>
      <c r="I699" s="191"/>
      <c r="J699" s="191"/>
      <c r="K699" s="191"/>
      <c r="L699" s="191"/>
      <c r="M699" s="191"/>
      <c r="O699" s="192"/>
      <c r="Q699" s="191"/>
    </row>
    <row r="700" spans="2:17" ht="12.5">
      <c r="B700" s="9"/>
      <c r="C700" s="191"/>
      <c r="D700" s="191"/>
      <c r="E700" s="191"/>
      <c r="F700" s="191"/>
      <c r="G700" s="191"/>
      <c r="H700" s="191"/>
      <c r="I700" s="191"/>
      <c r="J700" s="191"/>
      <c r="K700" s="191"/>
      <c r="L700" s="191"/>
      <c r="M700" s="191"/>
      <c r="O700" s="192"/>
      <c r="Q700" s="191"/>
    </row>
    <row r="701" spans="2:17" ht="12.5">
      <c r="B701" s="9"/>
      <c r="C701" s="191"/>
      <c r="D701" s="191"/>
      <c r="E701" s="191"/>
      <c r="F701" s="191"/>
      <c r="G701" s="191"/>
      <c r="H701" s="191"/>
      <c r="I701" s="191"/>
      <c r="J701" s="191"/>
      <c r="K701" s="191"/>
      <c r="L701" s="191"/>
      <c r="M701" s="191"/>
      <c r="O701" s="192"/>
      <c r="Q701" s="191"/>
    </row>
    <row r="702" spans="2:17" ht="12.5">
      <c r="B702" s="9"/>
      <c r="C702" s="191"/>
      <c r="D702" s="191"/>
      <c r="E702" s="191"/>
      <c r="F702" s="191"/>
      <c r="G702" s="191"/>
      <c r="H702" s="191"/>
      <c r="I702" s="191"/>
      <c r="J702" s="191"/>
      <c r="K702" s="191"/>
      <c r="L702" s="191"/>
      <c r="M702" s="191"/>
      <c r="O702" s="192"/>
      <c r="Q702" s="191"/>
    </row>
    <row r="703" spans="2:17" ht="12.5">
      <c r="B703" s="9"/>
      <c r="C703" s="191"/>
      <c r="D703" s="191"/>
      <c r="E703" s="191"/>
      <c r="F703" s="191"/>
      <c r="G703" s="191"/>
      <c r="H703" s="191"/>
      <c r="I703" s="191"/>
      <c r="J703" s="191"/>
      <c r="K703" s="191"/>
      <c r="L703" s="191"/>
      <c r="M703" s="191"/>
      <c r="O703" s="192"/>
      <c r="Q703" s="191"/>
    </row>
    <row r="704" spans="2:17" ht="12.5">
      <c r="B704" s="9"/>
      <c r="C704" s="191"/>
      <c r="D704" s="191"/>
      <c r="E704" s="191"/>
      <c r="F704" s="191"/>
      <c r="G704" s="191"/>
      <c r="H704" s="191"/>
      <c r="I704" s="191"/>
      <c r="J704" s="191"/>
      <c r="K704" s="191"/>
      <c r="L704" s="191"/>
      <c r="M704" s="191"/>
      <c r="O704" s="192"/>
      <c r="Q704" s="191"/>
    </row>
    <row r="705" spans="2:17" ht="12.5">
      <c r="B705" s="9"/>
      <c r="C705" s="191"/>
      <c r="D705" s="191"/>
      <c r="E705" s="191"/>
      <c r="F705" s="191"/>
      <c r="G705" s="191"/>
      <c r="H705" s="191"/>
      <c r="I705" s="191"/>
      <c r="J705" s="191"/>
      <c r="K705" s="191"/>
      <c r="L705" s="191"/>
      <c r="M705" s="191"/>
      <c r="O705" s="192"/>
      <c r="Q705" s="191"/>
    </row>
    <row r="706" spans="2:17" ht="12.5">
      <c r="B706" s="9"/>
      <c r="C706" s="191"/>
      <c r="D706" s="191"/>
      <c r="E706" s="191"/>
      <c r="F706" s="191"/>
      <c r="G706" s="191"/>
      <c r="H706" s="191"/>
      <c r="I706" s="191"/>
      <c r="J706" s="191"/>
      <c r="K706" s="191"/>
      <c r="L706" s="191"/>
      <c r="M706" s="191"/>
      <c r="O706" s="192"/>
      <c r="Q706" s="191"/>
    </row>
    <row r="707" spans="2:17" ht="12.5">
      <c r="B707" s="9"/>
      <c r="C707" s="191"/>
      <c r="D707" s="191"/>
      <c r="E707" s="191"/>
      <c r="F707" s="191"/>
      <c r="G707" s="191"/>
      <c r="H707" s="191"/>
      <c r="I707" s="191"/>
      <c r="J707" s="191"/>
      <c r="K707" s="191"/>
      <c r="L707" s="191"/>
      <c r="M707" s="191"/>
      <c r="O707" s="192"/>
      <c r="Q707" s="191"/>
    </row>
    <row r="708" spans="2:17" ht="12.5">
      <c r="B708" s="9"/>
      <c r="C708" s="191"/>
      <c r="D708" s="191"/>
      <c r="E708" s="191"/>
      <c r="F708" s="191"/>
      <c r="G708" s="191"/>
      <c r="H708" s="191"/>
      <c r="I708" s="191"/>
      <c r="J708" s="191"/>
      <c r="K708" s="191"/>
      <c r="L708" s="191"/>
      <c r="M708" s="191"/>
      <c r="O708" s="192"/>
      <c r="Q708" s="191"/>
    </row>
    <row r="709" spans="2:17" ht="12.5">
      <c r="B709" s="9"/>
      <c r="C709" s="191"/>
      <c r="D709" s="191"/>
      <c r="E709" s="191"/>
      <c r="F709" s="191"/>
      <c r="G709" s="191"/>
      <c r="H709" s="191"/>
      <c r="I709" s="191"/>
      <c r="J709" s="191"/>
      <c r="K709" s="191"/>
      <c r="L709" s="191"/>
      <c r="M709" s="191"/>
      <c r="O709" s="192"/>
      <c r="Q709" s="191"/>
    </row>
    <row r="710" spans="2:17" ht="12.5">
      <c r="B710" s="9"/>
      <c r="C710" s="191"/>
      <c r="D710" s="191"/>
      <c r="E710" s="191"/>
      <c r="F710" s="191"/>
      <c r="G710" s="191"/>
      <c r="H710" s="191"/>
      <c r="I710" s="191"/>
      <c r="J710" s="191"/>
      <c r="K710" s="191"/>
      <c r="L710" s="191"/>
      <c r="M710" s="191"/>
      <c r="O710" s="192"/>
      <c r="Q710" s="191"/>
    </row>
    <row r="711" spans="2:17" ht="12.5">
      <c r="B711" s="9"/>
      <c r="C711" s="191"/>
      <c r="D711" s="191"/>
      <c r="E711" s="191"/>
      <c r="F711" s="191"/>
      <c r="G711" s="191"/>
      <c r="H711" s="191"/>
      <c r="I711" s="191"/>
      <c r="J711" s="191"/>
      <c r="K711" s="191"/>
      <c r="L711" s="191"/>
      <c r="M711" s="191"/>
      <c r="O711" s="192"/>
      <c r="Q711" s="191"/>
    </row>
    <row r="712" spans="2:17" ht="12.5">
      <c r="B712" s="9"/>
      <c r="C712" s="191"/>
      <c r="D712" s="191"/>
      <c r="E712" s="191"/>
      <c r="F712" s="191"/>
      <c r="G712" s="191"/>
      <c r="H712" s="191"/>
      <c r="I712" s="191"/>
      <c r="J712" s="191"/>
      <c r="K712" s="191"/>
      <c r="L712" s="191"/>
      <c r="M712" s="191"/>
      <c r="O712" s="192"/>
      <c r="Q712" s="191"/>
    </row>
    <row r="713" spans="2:17" ht="12.5">
      <c r="B713" s="9"/>
      <c r="C713" s="191"/>
      <c r="D713" s="191"/>
      <c r="E713" s="191"/>
      <c r="F713" s="191"/>
      <c r="G713" s="191"/>
      <c r="H713" s="191"/>
      <c r="I713" s="191"/>
      <c r="J713" s="191"/>
      <c r="K713" s="191"/>
      <c r="L713" s="191"/>
      <c r="M713" s="191"/>
      <c r="O713" s="192"/>
      <c r="Q713" s="191"/>
    </row>
    <row r="714" spans="2:17" ht="12.5">
      <c r="B714" s="9"/>
      <c r="C714" s="191"/>
      <c r="D714" s="191"/>
      <c r="E714" s="191"/>
      <c r="F714" s="191"/>
      <c r="G714" s="191"/>
      <c r="H714" s="191"/>
      <c r="I714" s="191"/>
      <c r="J714" s="191"/>
      <c r="K714" s="191"/>
      <c r="L714" s="191"/>
      <c r="M714" s="191"/>
      <c r="O714" s="192"/>
      <c r="Q714" s="191"/>
    </row>
    <row r="715" spans="2:17" ht="12.5">
      <c r="B715" s="9"/>
      <c r="C715" s="191"/>
      <c r="D715" s="191"/>
      <c r="E715" s="191"/>
      <c r="F715" s="191"/>
      <c r="G715" s="191"/>
      <c r="H715" s="191"/>
      <c r="I715" s="191"/>
      <c r="J715" s="191"/>
      <c r="K715" s="191"/>
      <c r="L715" s="191"/>
      <c r="M715" s="191"/>
      <c r="O715" s="192"/>
      <c r="Q715" s="191"/>
    </row>
    <row r="716" spans="2:17" ht="12.5">
      <c r="B716" s="9"/>
      <c r="C716" s="191"/>
      <c r="D716" s="191"/>
      <c r="E716" s="191"/>
      <c r="F716" s="191"/>
      <c r="G716" s="191"/>
      <c r="H716" s="191"/>
      <c r="I716" s="191"/>
      <c r="J716" s="191"/>
      <c r="K716" s="191"/>
      <c r="L716" s="191"/>
      <c r="M716" s="191"/>
      <c r="O716" s="192"/>
      <c r="Q716" s="191"/>
    </row>
    <row r="717" spans="2:17" ht="12.5">
      <c r="B717" s="9"/>
      <c r="C717" s="191"/>
      <c r="D717" s="191"/>
      <c r="E717" s="191"/>
      <c r="F717" s="191"/>
      <c r="G717" s="191"/>
      <c r="H717" s="191"/>
      <c r="I717" s="191"/>
      <c r="J717" s="191"/>
      <c r="K717" s="191"/>
      <c r="L717" s="191"/>
      <c r="M717" s="191"/>
      <c r="O717" s="192"/>
      <c r="Q717" s="191"/>
    </row>
    <row r="718" spans="2:17" ht="12.5">
      <c r="B718" s="9"/>
      <c r="C718" s="191"/>
      <c r="D718" s="191"/>
      <c r="E718" s="191"/>
      <c r="F718" s="191"/>
      <c r="G718" s="191"/>
      <c r="H718" s="191"/>
      <c r="I718" s="191"/>
      <c r="J718" s="191"/>
      <c r="K718" s="191"/>
      <c r="L718" s="191"/>
      <c r="M718" s="191"/>
      <c r="O718" s="192"/>
      <c r="Q718" s="191"/>
    </row>
    <row r="719" spans="2:17" ht="12.5">
      <c r="B719" s="9"/>
      <c r="C719" s="191"/>
      <c r="D719" s="191"/>
      <c r="E719" s="191"/>
      <c r="F719" s="191"/>
      <c r="G719" s="191"/>
      <c r="H719" s="191"/>
      <c r="I719" s="191"/>
      <c r="J719" s="191"/>
      <c r="K719" s="191"/>
      <c r="L719" s="191"/>
      <c r="M719" s="191"/>
      <c r="O719" s="192"/>
      <c r="Q719" s="191"/>
    </row>
    <row r="720" spans="2:17" ht="12.5">
      <c r="B720" s="9"/>
      <c r="C720" s="191"/>
      <c r="D720" s="191"/>
      <c r="E720" s="191"/>
      <c r="F720" s="191"/>
      <c r="G720" s="191"/>
      <c r="H720" s="191"/>
      <c r="I720" s="191"/>
      <c r="J720" s="191"/>
      <c r="K720" s="191"/>
      <c r="L720" s="191"/>
      <c r="M720" s="191"/>
      <c r="O720" s="192"/>
      <c r="Q720" s="191"/>
    </row>
    <row r="721" spans="2:17" ht="12.5">
      <c r="B721" s="9"/>
      <c r="C721" s="191"/>
      <c r="D721" s="191"/>
      <c r="E721" s="191"/>
      <c r="F721" s="191"/>
      <c r="G721" s="191"/>
      <c r="H721" s="191"/>
      <c r="I721" s="191"/>
      <c r="J721" s="191"/>
      <c r="K721" s="191"/>
      <c r="L721" s="191"/>
      <c r="M721" s="191"/>
      <c r="O721" s="192"/>
      <c r="Q721" s="191"/>
    </row>
    <row r="722" spans="2:17" ht="12.5">
      <c r="B722" s="9"/>
      <c r="C722" s="191"/>
      <c r="D722" s="191"/>
      <c r="E722" s="191"/>
      <c r="F722" s="191"/>
      <c r="G722" s="191"/>
      <c r="H722" s="191"/>
      <c r="I722" s="191"/>
      <c r="J722" s="191"/>
      <c r="K722" s="191"/>
      <c r="L722" s="191"/>
      <c r="M722" s="191"/>
      <c r="O722" s="192"/>
      <c r="Q722" s="191"/>
    </row>
    <row r="723" spans="2:17" ht="12.5">
      <c r="B723" s="9"/>
      <c r="C723" s="191"/>
      <c r="D723" s="191"/>
      <c r="E723" s="191"/>
      <c r="F723" s="191"/>
      <c r="G723" s="191"/>
      <c r="H723" s="191"/>
      <c r="I723" s="191"/>
      <c r="J723" s="191"/>
      <c r="K723" s="191"/>
      <c r="L723" s="191"/>
      <c r="M723" s="191"/>
      <c r="O723" s="192"/>
      <c r="Q723" s="191"/>
    </row>
    <row r="724" spans="2:17" ht="12.5">
      <c r="B724" s="9"/>
      <c r="C724" s="191"/>
      <c r="D724" s="191"/>
      <c r="E724" s="191"/>
      <c r="F724" s="191"/>
      <c r="G724" s="191"/>
      <c r="H724" s="191"/>
      <c r="I724" s="191"/>
      <c r="J724" s="191"/>
      <c r="K724" s="191"/>
      <c r="L724" s="191"/>
      <c r="M724" s="191"/>
      <c r="O724" s="192"/>
      <c r="Q724" s="191"/>
    </row>
    <row r="725" spans="2:17" ht="12.5">
      <c r="B725" s="9"/>
      <c r="C725" s="191"/>
      <c r="D725" s="191"/>
      <c r="E725" s="191"/>
      <c r="F725" s="191"/>
      <c r="G725" s="191"/>
      <c r="H725" s="191"/>
      <c r="I725" s="191"/>
      <c r="J725" s="191"/>
      <c r="K725" s="191"/>
      <c r="L725" s="191"/>
      <c r="M725" s="191"/>
      <c r="O725" s="192"/>
      <c r="Q725" s="191"/>
    </row>
    <row r="726" spans="2:17" ht="12.5">
      <c r="B726" s="9"/>
      <c r="C726" s="191"/>
      <c r="D726" s="191"/>
      <c r="E726" s="191"/>
      <c r="F726" s="191"/>
      <c r="G726" s="191"/>
      <c r="H726" s="191"/>
      <c r="I726" s="191"/>
      <c r="J726" s="191"/>
      <c r="K726" s="191"/>
      <c r="L726" s="191"/>
      <c r="M726" s="191"/>
      <c r="O726" s="192"/>
      <c r="Q726" s="191"/>
    </row>
    <row r="727" spans="2:17" ht="12.5">
      <c r="B727" s="9"/>
      <c r="C727" s="191"/>
      <c r="D727" s="191"/>
      <c r="E727" s="191"/>
      <c r="F727" s="191"/>
      <c r="G727" s="191"/>
      <c r="H727" s="191"/>
      <c r="I727" s="191"/>
      <c r="J727" s="191"/>
      <c r="K727" s="191"/>
      <c r="L727" s="191"/>
      <c r="M727" s="191"/>
      <c r="O727" s="192"/>
      <c r="Q727" s="191"/>
    </row>
    <row r="728" spans="2:17" ht="12.5">
      <c r="B728" s="9"/>
      <c r="C728" s="191"/>
      <c r="D728" s="191"/>
      <c r="E728" s="191"/>
      <c r="F728" s="191"/>
      <c r="G728" s="191"/>
      <c r="H728" s="191"/>
      <c r="I728" s="191"/>
      <c r="J728" s="191"/>
      <c r="K728" s="191"/>
      <c r="L728" s="191"/>
      <c r="M728" s="191"/>
      <c r="O728" s="192"/>
      <c r="Q728" s="191"/>
    </row>
    <row r="729" spans="2:17" ht="12.5">
      <c r="B729" s="9"/>
      <c r="C729" s="191"/>
      <c r="D729" s="191"/>
      <c r="E729" s="191"/>
      <c r="F729" s="191"/>
      <c r="G729" s="191"/>
      <c r="H729" s="191"/>
      <c r="I729" s="191"/>
      <c r="J729" s="191"/>
      <c r="K729" s="191"/>
      <c r="L729" s="191"/>
      <c r="M729" s="191"/>
      <c r="O729" s="192"/>
      <c r="Q729" s="191"/>
    </row>
    <row r="730" spans="2:17" ht="12.5">
      <c r="B730" s="9"/>
      <c r="C730" s="191"/>
      <c r="D730" s="191"/>
      <c r="E730" s="191"/>
      <c r="F730" s="191"/>
      <c r="G730" s="191"/>
      <c r="H730" s="191"/>
      <c r="I730" s="191"/>
      <c r="J730" s="191"/>
      <c r="K730" s="191"/>
      <c r="L730" s="191"/>
      <c r="M730" s="191"/>
      <c r="O730" s="192"/>
      <c r="Q730" s="191"/>
    </row>
    <row r="731" spans="2:17" ht="12.5">
      <c r="B731" s="9"/>
      <c r="C731" s="191"/>
      <c r="D731" s="191"/>
      <c r="E731" s="191"/>
      <c r="F731" s="191"/>
      <c r="G731" s="191"/>
      <c r="H731" s="191"/>
      <c r="I731" s="191"/>
      <c r="J731" s="191"/>
      <c r="K731" s="191"/>
      <c r="L731" s="191"/>
      <c r="M731" s="191"/>
      <c r="O731" s="192"/>
      <c r="Q731" s="191"/>
    </row>
    <row r="732" spans="2:17" ht="12.5">
      <c r="B732" s="9"/>
      <c r="C732" s="191"/>
      <c r="D732" s="191"/>
      <c r="E732" s="191"/>
      <c r="F732" s="191"/>
      <c r="G732" s="191"/>
      <c r="H732" s="191"/>
      <c r="I732" s="191"/>
      <c r="J732" s="191"/>
      <c r="K732" s="191"/>
      <c r="L732" s="191"/>
      <c r="M732" s="191"/>
      <c r="O732" s="192"/>
      <c r="Q732" s="191"/>
    </row>
    <row r="733" spans="2:17" ht="12.5">
      <c r="B733" s="9"/>
      <c r="C733" s="191"/>
      <c r="D733" s="191"/>
      <c r="E733" s="191"/>
      <c r="F733" s="191"/>
      <c r="G733" s="191"/>
      <c r="H733" s="191"/>
      <c r="I733" s="191"/>
      <c r="J733" s="191"/>
      <c r="K733" s="191"/>
      <c r="L733" s="191"/>
      <c r="M733" s="191"/>
      <c r="O733" s="192"/>
      <c r="Q733" s="191"/>
    </row>
    <row r="734" spans="2:17" ht="12.5">
      <c r="B734" s="9"/>
      <c r="C734" s="191"/>
      <c r="D734" s="191"/>
      <c r="E734" s="191"/>
      <c r="F734" s="191"/>
      <c r="G734" s="191"/>
      <c r="H734" s="191"/>
      <c r="I734" s="191"/>
      <c r="J734" s="191"/>
      <c r="K734" s="191"/>
      <c r="L734" s="191"/>
      <c r="M734" s="191"/>
      <c r="O734" s="192"/>
      <c r="Q734" s="191"/>
    </row>
    <row r="735" spans="2:17" ht="12.5">
      <c r="B735" s="9"/>
      <c r="C735" s="191"/>
      <c r="D735" s="191"/>
      <c r="E735" s="191"/>
      <c r="F735" s="191"/>
      <c r="G735" s="191"/>
      <c r="H735" s="191"/>
      <c r="I735" s="191"/>
      <c r="J735" s="191"/>
      <c r="K735" s="191"/>
      <c r="L735" s="191"/>
      <c r="M735" s="191"/>
      <c r="O735" s="192"/>
      <c r="Q735" s="191"/>
    </row>
    <row r="736" spans="2:17" ht="12.5">
      <c r="B736" s="9"/>
      <c r="C736" s="191"/>
      <c r="D736" s="191"/>
      <c r="E736" s="191"/>
      <c r="F736" s="191"/>
      <c r="G736" s="191"/>
      <c r="H736" s="191"/>
      <c r="I736" s="191"/>
      <c r="J736" s="191"/>
      <c r="K736" s="191"/>
      <c r="L736" s="191"/>
      <c r="M736" s="191"/>
      <c r="O736" s="192"/>
      <c r="Q736" s="191"/>
    </row>
    <row r="737" spans="2:17" ht="12.5">
      <c r="B737" s="9"/>
      <c r="C737" s="191"/>
      <c r="D737" s="191"/>
      <c r="E737" s="191"/>
      <c r="F737" s="191"/>
      <c r="G737" s="191"/>
      <c r="H737" s="191"/>
      <c r="I737" s="191"/>
      <c r="J737" s="191"/>
      <c r="K737" s="191"/>
      <c r="L737" s="191"/>
      <c r="M737" s="191"/>
      <c r="O737" s="192"/>
      <c r="Q737" s="191"/>
    </row>
    <row r="738" spans="2:17" ht="12.5">
      <c r="B738" s="9"/>
      <c r="C738" s="191"/>
      <c r="D738" s="191"/>
      <c r="E738" s="191"/>
      <c r="F738" s="191"/>
      <c r="G738" s="191"/>
      <c r="H738" s="191"/>
      <c r="I738" s="191"/>
      <c r="J738" s="191"/>
      <c r="K738" s="191"/>
      <c r="L738" s="191"/>
      <c r="M738" s="191"/>
      <c r="O738" s="192"/>
      <c r="Q738" s="191"/>
    </row>
    <row r="739" spans="2:17" ht="12.5">
      <c r="B739" s="9"/>
      <c r="C739" s="191"/>
      <c r="D739" s="191"/>
      <c r="E739" s="191"/>
      <c r="F739" s="191"/>
      <c r="G739" s="191"/>
      <c r="H739" s="191"/>
      <c r="I739" s="191"/>
      <c r="J739" s="191"/>
      <c r="K739" s="191"/>
      <c r="L739" s="191"/>
      <c r="M739" s="191"/>
      <c r="O739" s="192"/>
      <c r="Q739" s="191"/>
    </row>
    <row r="740" spans="2:17" ht="12.5">
      <c r="B740" s="9"/>
      <c r="C740" s="191"/>
      <c r="D740" s="191"/>
      <c r="E740" s="191"/>
      <c r="F740" s="191"/>
      <c r="G740" s="191"/>
      <c r="H740" s="191"/>
      <c r="I740" s="191"/>
      <c r="J740" s="191"/>
      <c r="K740" s="191"/>
      <c r="L740" s="191"/>
      <c r="M740" s="191"/>
      <c r="O740" s="192"/>
      <c r="Q740" s="191"/>
    </row>
    <row r="741" spans="2:17" ht="12.5">
      <c r="B741" s="9"/>
      <c r="C741" s="191"/>
      <c r="D741" s="191"/>
      <c r="E741" s="191"/>
      <c r="F741" s="191"/>
      <c r="G741" s="191"/>
      <c r="H741" s="191"/>
      <c r="I741" s="191"/>
      <c r="J741" s="191"/>
      <c r="K741" s="191"/>
      <c r="L741" s="191"/>
      <c r="M741" s="191"/>
      <c r="O741" s="192"/>
      <c r="Q741" s="191"/>
    </row>
    <row r="742" spans="2:17" ht="12.5">
      <c r="B742" s="9"/>
      <c r="C742" s="191"/>
      <c r="D742" s="191"/>
      <c r="E742" s="191"/>
      <c r="F742" s="191"/>
      <c r="G742" s="191"/>
      <c r="H742" s="191"/>
      <c r="I742" s="191"/>
      <c r="J742" s="191"/>
      <c r="K742" s="191"/>
      <c r="L742" s="191"/>
      <c r="M742" s="191"/>
      <c r="O742" s="192"/>
      <c r="Q742" s="191"/>
    </row>
    <row r="743" spans="2:17" ht="12.5">
      <c r="B743" s="9"/>
      <c r="C743" s="191"/>
      <c r="D743" s="191"/>
      <c r="E743" s="191"/>
      <c r="F743" s="191"/>
      <c r="G743" s="191"/>
      <c r="H743" s="191"/>
      <c r="I743" s="191"/>
      <c r="J743" s="191"/>
      <c r="K743" s="191"/>
      <c r="L743" s="191"/>
      <c r="M743" s="191"/>
      <c r="O743" s="192"/>
      <c r="Q743" s="191"/>
    </row>
    <row r="744" spans="2:17" ht="12.5">
      <c r="B744" s="9"/>
      <c r="C744" s="191"/>
      <c r="D744" s="191"/>
      <c r="E744" s="191"/>
      <c r="F744" s="191"/>
      <c r="G744" s="191"/>
      <c r="H744" s="191"/>
      <c r="I744" s="191"/>
      <c r="J744" s="191"/>
      <c r="K744" s="191"/>
      <c r="L744" s="191"/>
      <c r="M744" s="191"/>
      <c r="O744" s="192"/>
      <c r="Q744" s="191"/>
    </row>
    <row r="745" spans="2:17" ht="12.5">
      <c r="B745" s="9"/>
      <c r="C745" s="191"/>
      <c r="D745" s="191"/>
      <c r="E745" s="191"/>
      <c r="F745" s="191"/>
      <c r="G745" s="191"/>
      <c r="H745" s="191"/>
      <c r="I745" s="191"/>
      <c r="J745" s="191"/>
      <c r="K745" s="191"/>
      <c r="L745" s="191"/>
      <c r="M745" s="191"/>
      <c r="O745" s="192"/>
      <c r="Q745" s="191"/>
    </row>
    <row r="746" spans="2:17" ht="12.5">
      <c r="B746" s="9"/>
      <c r="C746" s="191"/>
      <c r="D746" s="191"/>
      <c r="E746" s="191"/>
      <c r="F746" s="191"/>
      <c r="G746" s="191"/>
      <c r="H746" s="191"/>
      <c r="I746" s="191"/>
      <c r="J746" s="191"/>
      <c r="K746" s="191"/>
      <c r="L746" s="191"/>
      <c r="M746" s="191"/>
      <c r="O746" s="192"/>
      <c r="Q746" s="191"/>
    </row>
    <row r="747" spans="2:17" ht="12.5">
      <c r="B747" s="9"/>
      <c r="C747" s="191"/>
      <c r="D747" s="191"/>
      <c r="E747" s="191"/>
      <c r="F747" s="191"/>
      <c r="G747" s="191"/>
      <c r="H747" s="191"/>
      <c r="I747" s="191"/>
      <c r="J747" s="191"/>
      <c r="K747" s="191"/>
      <c r="L747" s="191"/>
      <c r="M747" s="191"/>
      <c r="O747" s="192"/>
      <c r="Q747" s="191"/>
    </row>
    <row r="748" spans="2:17" ht="12.5">
      <c r="B748" s="9"/>
      <c r="C748" s="191"/>
      <c r="D748" s="191"/>
      <c r="E748" s="191"/>
      <c r="F748" s="191"/>
      <c r="G748" s="191"/>
      <c r="H748" s="191"/>
      <c r="I748" s="191"/>
      <c r="J748" s="191"/>
      <c r="K748" s="191"/>
      <c r="L748" s="191"/>
      <c r="M748" s="191"/>
      <c r="O748" s="192"/>
      <c r="Q748" s="191"/>
    </row>
    <row r="749" spans="2:17" ht="12.5">
      <c r="B749" s="9"/>
      <c r="C749" s="191"/>
      <c r="D749" s="191"/>
      <c r="E749" s="191"/>
      <c r="F749" s="191"/>
      <c r="G749" s="191"/>
      <c r="H749" s="191"/>
      <c r="I749" s="191"/>
      <c r="J749" s="191"/>
      <c r="K749" s="191"/>
      <c r="L749" s="191"/>
      <c r="M749" s="191"/>
      <c r="O749" s="192"/>
      <c r="Q749" s="191"/>
    </row>
    <row r="750" spans="2:17" ht="12.5">
      <c r="B750" s="9"/>
      <c r="C750" s="191"/>
      <c r="D750" s="191"/>
      <c r="E750" s="191"/>
      <c r="F750" s="191"/>
      <c r="G750" s="191"/>
      <c r="H750" s="191"/>
      <c r="I750" s="191"/>
      <c r="J750" s="191"/>
      <c r="K750" s="191"/>
      <c r="L750" s="191"/>
      <c r="M750" s="191"/>
      <c r="O750" s="192"/>
      <c r="Q750" s="191"/>
    </row>
    <row r="751" spans="2:17" ht="12.5">
      <c r="B751" s="9"/>
      <c r="C751" s="191"/>
      <c r="D751" s="191"/>
      <c r="E751" s="191"/>
      <c r="F751" s="191"/>
      <c r="G751" s="191"/>
      <c r="H751" s="191"/>
      <c r="I751" s="191"/>
      <c r="J751" s="191"/>
      <c r="K751" s="191"/>
      <c r="L751" s="191"/>
      <c r="M751" s="191"/>
      <c r="O751" s="192"/>
      <c r="Q751" s="191"/>
    </row>
    <row r="752" spans="2:17" ht="12.5">
      <c r="B752" s="9"/>
      <c r="C752" s="191"/>
      <c r="D752" s="191"/>
      <c r="E752" s="191"/>
      <c r="F752" s="191"/>
      <c r="G752" s="191"/>
      <c r="H752" s="191"/>
      <c r="I752" s="191"/>
      <c r="J752" s="191"/>
      <c r="K752" s="191"/>
      <c r="L752" s="191"/>
      <c r="M752" s="191"/>
      <c r="O752" s="192"/>
      <c r="Q752" s="191"/>
    </row>
    <row r="753" spans="2:17" ht="12.5">
      <c r="B753" s="9"/>
      <c r="C753" s="191"/>
      <c r="D753" s="191"/>
      <c r="E753" s="191"/>
      <c r="F753" s="191"/>
      <c r="G753" s="191"/>
      <c r="H753" s="191"/>
      <c r="I753" s="191"/>
      <c r="J753" s="191"/>
      <c r="K753" s="191"/>
      <c r="L753" s="191"/>
      <c r="M753" s="191"/>
      <c r="O753" s="192"/>
      <c r="Q753" s="191"/>
    </row>
    <row r="754" spans="2:17" ht="12.5">
      <c r="B754" s="9"/>
      <c r="C754" s="191"/>
      <c r="D754" s="191"/>
      <c r="E754" s="191"/>
      <c r="F754" s="191"/>
      <c r="G754" s="191"/>
      <c r="H754" s="191"/>
      <c r="I754" s="191"/>
      <c r="J754" s="191"/>
      <c r="K754" s="191"/>
      <c r="L754" s="191"/>
      <c r="M754" s="191"/>
      <c r="O754" s="192"/>
      <c r="Q754" s="191"/>
    </row>
    <row r="755" spans="2:17" ht="12.5">
      <c r="B755" s="9"/>
      <c r="C755" s="191"/>
      <c r="D755" s="191"/>
      <c r="E755" s="191"/>
      <c r="F755" s="191"/>
      <c r="G755" s="191"/>
      <c r="H755" s="191"/>
      <c r="I755" s="191"/>
      <c r="J755" s="191"/>
      <c r="K755" s="191"/>
      <c r="L755" s="191"/>
      <c r="M755" s="191"/>
      <c r="O755" s="192"/>
      <c r="Q755" s="191"/>
    </row>
    <row r="756" spans="2:17" ht="12.5">
      <c r="B756" s="9"/>
      <c r="C756" s="191"/>
      <c r="D756" s="191"/>
      <c r="E756" s="191"/>
      <c r="F756" s="191"/>
      <c r="G756" s="191"/>
      <c r="H756" s="191"/>
      <c r="I756" s="191"/>
      <c r="J756" s="191"/>
      <c r="K756" s="191"/>
      <c r="L756" s="191"/>
      <c r="M756" s="191"/>
      <c r="O756" s="192"/>
      <c r="Q756" s="191"/>
    </row>
    <row r="757" spans="2:17" ht="12.5">
      <c r="B757" s="9"/>
      <c r="C757" s="191"/>
      <c r="D757" s="191"/>
      <c r="E757" s="191"/>
      <c r="F757" s="191"/>
      <c r="G757" s="191"/>
      <c r="H757" s="191"/>
      <c r="I757" s="191"/>
      <c r="J757" s="191"/>
      <c r="K757" s="191"/>
      <c r="L757" s="191"/>
      <c r="M757" s="191"/>
      <c r="O757" s="192"/>
      <c r="Q757" s="191"/>
    </row>
    <row r="758" spans="2:17" ht="12.5">
      <c r="B758" s="9"/>
      <c r="C758" s="191"/>
      <c r="D758" s="191"/>
      <c r="E758" s="191"/>
      <c r="F758" s="191"/>
      <c r="G758" s="191"/>
      <c r="H758" s="191"/>
      <c r="I758" s="191"/>
      <c r="J758" s="191"/>
      <c r="K758" s="191"/>
      <c r="L758" s="191"/>
      <c r="M758" s="191"/>
      <c r="O758" s="192"/>
      <c r="Q758" s="191"/>
    </row>
    <row r="759" spans="2:17" ht="12.5">
      <c r="B759" s="9"/>
      <c r="C759" s="191"/>
      <c r="D759" s="191"/>
      <c r="E759" s="191"/>
      <c r="F759" s="191"/>
      <c r="G759" s="191"/>
      <c r="H759" s="191"/>
      <c r="I759" s="191"/>
      <c r="J759" s="191"/>
      <c r="K759" s="191"/>
      <c r="L759" s="191"/>
      <c r="M759" s="191"/>
      <c r="O759" s="192"/>
      <c r="Q759" s="191"/>
    </row>
    <row r="760" spans="2:17" ht="12.5">
      <c r="B760" s="9"/>
      <c r="C760" s="191"/>
      <c r="D760" s="191"/>
      <c r="E760" s="191"/>
      <c r="F760" s="191"/>
      <c r="G760" s="191"/>
      <c r="H760" s="191"/>
      <c r="I760" s="191"/>
      <c r="J760" s="191"/>
      <c r="K760" s="191"/>
      <c r="L760" s="191"/>
      <c r="M760" s="191"/>
      <c r="O760" s="192"/>
      <c r="Q760" s="191"/>
    </row>
    <row r="761" spans="2:17" ht="12.5">
      <c r="B761" s="9"/>
      <c r="C761" s="191"/>
      <c r="D761" s="191"/>
      <c r="E761" s="191"/>
      <c r="F761" s="191"/>
      <c r="G761" s="191"/>
      <c r="H761" s="191"/>
      <c r="I761" s="191"/>
      <c r="J761" s="191"/>
      <c r="K761" s="191"/>
      <c r="L761" s="191"/>
      <c r="M761" s="191"/>
      <c r="O761" s="192"/>
      <c r="Q761" s="191"/>
    </row>
    <row r="762" spans="2:17" ht="12.5">
      <c r="B762" s="9"/>
      <c r="C762" s="191"/>
      <c r="D762" s="191"/>
      <c r="E762" s="191"/>
      <c r="F762" s="191"/>
      <c r="G762" s="191"/>
      <c r="H762" s="191"/>
      <c r="I762" s="191"/>
      <c r="J762" s="191"/>
      <c r="K762" s="191"/>
      <c r="L762" s="191"/>
      <c r="M762" s="191"/>
      <c r="O762" s="192"/>
      <c r="Q762" s="191"/>
    </row>
    <row r="763" spans="2:17" ht="12.5">
      <c r="B763" s="9"/>
      <c r="C763" s="191"/>
      <c r="D763" s="191"/>
      <c r="E763" s="191"/>
      <c r="F763" s="191"/>
      <c r="G763" s="191"/>
      <c r="H763" s="191"/>
      <c r="I763" s="191"/>
      <c r="J763" s="191"/>
      <c r="K763" s="191"/>
      <c r="L763" s="191"/>
      <c r="M763" s="191"/>
      <c r="O763" s="192"/>
      <c r="Q763" s="191"/>
    </row>
    <row r="764" spans="2:17" ht="12.5">
      <c r="B764" s="9"/>
      <c r="C764" s="191"/>
      <c r="D764" s="191"/>
      <c r="E764" s="191"/>
      <c r="F764" s="191"/>
      <c r="G764" s="191"/>
      <c r="H764" s="191"/>
      <c r="I764" s="191"/>
      <c r="J764" s="191"/>
      <c r="K764" s="191"/>
      <c r="L764" s="191"/>
      <c r="M764" s="191"/>
      <c r="O764" s="192"/>
      <c r="Q764" s="191"/>
    </row>
    <row r="765" spans="2:17" ht="12.5">
      <c r="B765" s="9"/>
      <c r="C765" s="191"/>
      <c r="D765" s="191"/>
      <c r="E765" s="191"/>
      <c r="F765" s="191"/>
      <c r="G765" s="191"/>
      <c r="H765" s="191"/>
      <c r="I765" s="191"/>
      <c r="J765" s="191"/>
      <c r="K765" s="191"/>
      <c r="L765" s="191"/>
      <c r="M765" s="191"/>
      <c r="O765" s="192"/>
      <c r="Q765" s="191"/>
    </row>
    <row r="766" spans="2:17" ht="12.5">
      <c r="B766" s="9"/>
      <c r="C766" s="191"/>
      <c r="D766" s="191"/>
      <c r="E766" s="191"/>
      <c r="F766" s="191"/>
      <c r="G766" s="191"/>
      <c r="H766" s="191"/>
      <c r="I766" s="191"/>
      <c r="J766" s="191"/>
      <c r="K766" s="191"/>
      <c r="L766" s="191"/>
      <c r="M766" s="191"/>
      <c r="O766" s="192"/>
      <c r="Q766" s="191"/>
    </row>
    <row r="767" spans="2:17" ht="12.5">
      <c r="B767" s="9"/>
      <c r="C767" s="191"/>
      <c r="D767" s="191"/>
      <c r="E767" s="191"/>
      <c r="F767" s="191"/>
      <c r="G767" s="191"/>
      <c r="H767" s="191"/>
      <c r="I767" s="191"/>
      <c r="J767" s="191"/>
      <c r="K767" s="191"/>
      <c r="L767" s="191"/>
      <c r="M767" s="191"/>
      <c r="O767" s="192"/>
      <c r="Q767" s="191"/>
    </row>
    <row r="768" spans="2:17" ht="12.5">
      <c r="B768" s="9"/>
      <c r="C768" s="191"/>
      <c r="D768" s="191"/>
      <c r="E768" s="191"/>
      <c r="F768" s="191"/>
      <c r="G768" s="191"/>
      <c r="H768" s="191"/>
      <c r="I768" s="191"/>
      <c r="J768" s="191"/>
      <c r="K768" s="191"/>
      <c r="L768" s="191"/>
      <c r="M768" s="191"/>
      <c r="O768" s="192"/>
      <c r="Q768" s="191"/>
    </row>
    <row r="769" spans="2:17" ht="12.5">
      <c r="B769" s="9"/>
      <c r="C769" s="191"/>
      <c r="D769" s="191"/>
      <c r="E769" s="191"/>
      <c r="F769" s="191"/>
      <c r="G769" s="191"/>
      <c r="H769" s="191"/>
      <c r="I769" s="191"/>
      <c r="J769" s="191"/>
      <c r="K769" s="191"/>
      <c r="L769" s="191"/>
      <c r="M769" s="191"/>
      <c r="O769" s="192"/>
      <c r="Q769" s="191"/>
    </row>
    <row r="770" spans="2:17" ht="12.5">
      <c r="B770" s="9"/>
      <c r="C770" s="191"/>
      <c r="D770" s="191"/>
      <c r="E770" s="191"/>
      <c r="F770" s="191"/>
      <c r="G770" s="191"/>
      <c r="H770" s="191"/>
      <c r="I770" s="191"/>
      <c r="J770" s="191"/>
      <c r="K770" s="191"/>
      <c r="L770" s="191"/>
      <c r="M770" s="191"/>
      <c r="O770" s="192"/>
      <c r="Q770" s="191"/>
    </row>
    <row r="771" spans="2:17" ht="12.5">
      <c r="B771" s="9"/>
      <c r="C771" s="191"/>
      <c r="D771" s="191"/>
      <c r="E771" s="191"/>
      <c r="F771" s="191"/>
      <c r="G771" s="191"/>
      <c r="H771" s="191"/>
      <c r="I771" s="191"/>
      <c r="J771" s="191"/>
      <c r="K771" s="191"/>
      <c r="L771" s="191"/>
      <c r="M771" s="191"/>
      <c r="O771" s="192"/>
      <c r="Q771" s="191"/>
    </row>
    <row r="772" spans="2:17" ht="12.5">
      <c r="B772" s="9"/>
      <c r="C772" s="191"/>
      <c r="D772" s="191"/>
      <c r="E772" s="191"/>
      <c r="F772" s="191"/>
      <c r="G772" s="191"/>
      <c r="H772" s="191"/>
      <c r="I772" s="191"/>
      <c r="J772" s="191"/>
      <c r="K772" s="191"/>
      <c r="L772" s="191"/>
      <c r="M772" s="191"/>
      <c r="O772" s="192"/>
      <c r="Q772" s="191"/>
    </row>
    <row r="773" spans="2:17" ht="12.5">
      <c r="B773" s="9"/>
      <c r="C773" s="191"/>
      <c r="D773" s="191"/>
      <c r="E773" s="191"/>
      <c r="F773" s="191"/>
      <c r="G773" s="191"/>
      <c r="H773" s="191"/>
      <c r="I773" s="191"/>
      <c r="J773" s="191"/>
      <c r="K773" s="191"/>
      <c r="L773" s="191"/>
      <c r="M773" s="191"/>
      <c r="O773" s="192"/>
      <c r="Q773" s="191"/>
    </row>
    <row r="774" spans="2:17" ht="12.5">
      <c r="B774" s="9"/>
      <c r="C774" s="191"/>
      <c r="D774" s="191"/>
      <c r="E774" s="191"/>
      <c r="F774" s="191"/>
      <c r="G774" s="191"/>
      <c r="H774" s="191"/>
      <c r="I774" s="191"/>
      <c r="J774" s="191"/>
      <c r="K774" s="191"/>
      <c r="L774" s="191"/>
      <c r="M774" s="191"/>
      <c r="O774" s="192"/>
      <c r="Q774" s="191"/>
    </row>
    <row r="775" spans="2:17" ht="12.5">
      <c r="B775" s="9"/>
      <c r="C775" s="191"/>
      <c r="D775" s="191"/>
      <c r="E775" s="191"/>
      <c r="F775" s="191"/>
      <c r="G775" s="191"/>
      <c r="H775" s="191"/>
      <c r="I775" s="191"/>
      <c r="J775" s="191"/>
      <c r="K775" s="191"/>
      <c r="L775" s="191"/>
      <c r="M775" s="191"/>
      <c r="O775" s="192"/>
      <c r="Q775" s="191"/>
    </row>
    <row r="776" spans="2:17" ht="12.5">
      <c r="B776" s="9"/>
      <c r="C776" s="191"/>
      <c r="D776" s="191"/>
      <c r="E776" s="191"/>
      <c r="F776" s="191"/>
      <c r="G776" s="191"/>
      <c r="H776" s="191"/>
      <c r="I776" s="191"/>
      <c r="J776" s="191"/>
      <c r="K776" s="191"/>
      <c r="L776" s="191"/>
      <c r="M776" s="191"/>
      <c r="O776" s="192"/>
      <c r="Q776" s="191"/>
    </row>
    <row r="777" spans="2:17" ht="12.5">
      <c r="B777" s="9"/>
      <c r="C777" s="191"/>
      <c r="D777" s="191"/>
      <c r="E777" s="191"/>
      <c r="F777" s="191"/>
      <c r="G777" s="191"/>
      <c r="H777" s="191"/>
      <c r="I777" s="191"/>
      <c r="J777" s="191"/>
      <c r="K777" s="191"/>
      <c r="L777" s="191"/>
      <c r="M777" s="191"/>
      <c r="O777" s="192"/>
      <c r="Q777" s="191"/>
    </row>
    <row r="778" spans="2:17" ht="12.5">
      <c r="B778" s="9"/>
      <c r="C778" s="191"/>
      <c r="D778" s="191"/>
      <c r="E778" s="191"/>
      <c r="F778" s="191"/>
      <c r="G778" s="191"/>
      <c r="H778" s="191"/>
      <c r="I778" s="191"/>
      <c r="J778" s="191"/>
      <c r="K778" s="191"/>
      <c r="L778" s="191"/>
      <c r="M778" s="191"/>
      <c r="O778" s="192"/>
      <c r="Q778" s="191"/>
    </row>
    <row r="779" spans="2:17" ht="12.5">
      <c r="B779" s="9"/>
      <c r="C779" s="191"/>
      <c r="D779" s="191"/>
      <c r="E779" s="191"/>
      <c r="F779" s="191"/>
      <c r="G779" s="191"/>
      <c r="H779" s="191"/>
      <c r="I779" s="191"/>
      <c r="J779" s="191"/>
      <c r="K779" s="191"/>
      <c r="L779" s="191"/>
      <c r="M779" s="191"/>
      <c r="O779" s="192"/>
      <c r="Q779" s="191"/>
    </row>
    <row r="780" spans="2:17" ht="12.5">
      <c r="B780" s="9"/>
      <c r="C780" s="191"/>
      <c r="D780" s="191"/>
      <c r="E780" s="191"/>
      <c r="F780" s="191"/>
      <c r="G780" s="191"/>
      <c r="H780" s="191"/>
      <c r="I780" s="191"/>
      <c r="J780" s="191"/>
      <c r="K780" s="191"/>
      <c r="L780" s="191"/>
      <c r="M780" s="191"/>
      <c r="O780" s="192"/>
      <c r="Q780" s="191"/>
    </row>
    <row r="781" spans="2:17" ht="12.5">
      <c r="B781" s="9"/>
      <c r="C781" s="191"/>
      <c r="D781" s="191"/>
      <c r="E781" s="191"/>
      <c r="F781" s="191"/>
      <c r="G781" s="191"/>
      <c r="H781" s="191"/>
      <c r="I781" s="191"/>
      <c r="J781" s="191"/>
      <c r="K781" s="191"/>
      <c r="L781" s="191"/>
      <c r="M781" s="191"/>
      <c r="O781" s="192"/>
      <c r="Q781" s="191"/>
    </row>
    <row r="782" spans="2:17" ht="12.5">
      <c r="B782" s="9"/>
      <c r="C782" s="191"/>
      <c r="D782" s="191"/>
      <c r="E782" s="191"/>
      <c r="F782" s="191"/>
      <c r="G782" s="191"/>
      <c r="H782" s="191"/>
      <c r="I782" s="191"/>
      <c r="J782" s="191"/>
      <c r="K782" s="191"/>
      <c r="L782" s="191"/>
      <c r="M782" s="191"/>
      <c r="O782" s="192"/>
      <c r="Q782" s="191"/>
    </row>
    <row r="783" spans="2:17" ht="12.5">
      <c r="B783" s="9"/>
      <c r="C783" s="191"/>
      <c r="D783" s="191"/>
      <c r="E783" s="191"/>
      <c r="F783" s="191"/>
      <c r="G783" s="191"/>
      <c r="H783" s="191"/>
      <c r="I783" s="191"/>
      <c r="J783" s="191"/>
      <c r="K783" s="191"/>
      <c r="L783" s="191"/>
      <c r="M783" s="191"/>
      <c r="O783" s="192"/>
      <c r="Q783" s="191"/>
    </row>
    <row r="784" spans="2:17" ht="12.5">
      <c r="B784" s="9"/>
      <c r="C784" s="191"/>
      <c r="D784" s="191"/>
      <c r="E784" s="191"/>
      <c r="F784" s="191"/>
      <c r="G784" s="191"/>
      <c r="H784" s="191"/>
      <c r="I784" s="191"/>
      <c r="J784" s="191"/>
      <c r="K784" s="191"/>
      <c r="L784" s="191"/>
      <c r="M784" s="191"/>
      <c r="O784" s="192"/>
      <c r="Q784" s="191"/>
    </row>
    <row r="785" spans="2:17" ht="12.5">
      <c r="B785" s="9"/>
      <c r="C785" s="191"/>
      <c r="D785" s="191"/>
      <c r="E785" s="191"/>
      <c r="F785" s="191"/>
      <c r="G785" s="191"/>
      <c r="H785" s="191"/>
      <c r="I785" s="191"/>
      <c r="J785" s="191"/>
      <c r="K785" s="191"/>
      <c r="L785" s="191"/>
      <c r="M785" s="191"/>
      <c r="O785" s="192"/>
      <c r="Q785" s="191"/>
    </row>
    <row r="786" spans="2:17" ht="12.5">
      <c r="B786" s="9"/>
      <c r="C786" s="191"/>
      <c r="D786" s="191"/>
      <c r="E786" s="191"/>
      <c r="F786" s="191"/>
      <c r="G786" s="191"/>
      <c r="H786" s="191"/>
      <c r="I786" s="191"/>
      <c r="J786" s="191"/>
      <c r="K786" s="191"/>
      <c r="L786" s="191"/>
      <c r="M786" s="191"/>
      <c r="O786" s="192"/>
      <c r="Q786" s="191"/>
    </row>
    <row r="787" spans="2:17" ht="12.5">
      <c r="B787" s="9"/>
      <c r="C787" s="191"/>
      <c r="D787" s="191"/>
      <c r="E787" s="191"/>
      <c r="F787" s="191"/>
      <c r="G787" s="191"/>
      <c r="H787" s="191"/>
      <c r="I787" s="191"/>
      <c r="J787" s="191"/>
      <c r="K787" s="191"/>
      <c r="L787" s="191"/>
      <c r="M787" s="191"/>
      <c r="O787" s="192"/>
      <c r="Q787" s="191"/>
    </row>
    <row r="788" spans="2:17" ht="12.5">
      <c r="B788" s="9"/>
      <c r="C788" s="191"/>
      <c r="D788" s="191"/>
      <c r="E788" s="191"/>
      <c r="F788" s="191"/>
      <c r="G788" s="191"/>
      <c r="H788" s="191"/>
      <c r="I788" s="191"/>
      <c r="J788" s="191"/>
      <c r="K788" s="191"/>
      <c r="L788" s="191"/>
      <c r="M788" s="191"/>
      <c r="O788" s="192"/>
      <c r="Q788" s="191"/>
    </row>
    <row r="789" spans="2:17" ht="12.5">
      <c r="B789" s="9"/>
      <c r="C789" s="191"/>
      <c r="D789" s="191"/>
      <c r="E789" s="191"/>
      <c r="F789" s="191"/>
      <c r="G789" s="191"/>
      <c r="H789" s="191"/>
      <c r="I789" s="191"/>
      <c r="J789" s="191"/>
      <c r="K789" s="191"/>
      <c r="L789" s="191"/>
      <c r="M789" s="191"/>
      <c r="O789" s="192"/>
      <c r="Q789" s="191"/>
    </row>
    <row r="790" spans="2:17" ht="12.5">
      <c r="B790" s="9"/>
      <c r="C790" s="191"/>
      <c r="D790" s="191"/>
      <c r="E790" s="191"/>
      <c r="F790" s="191"/>
      <c r="G790" s="191"/>
      <c r="H790" s="191"/>
      <c r="I790" s="191"/>
      <c r="J790" s="191"/>
      <c r="K790" s="191"/>
      <c r="L790" s="191"/>
      <c r="M790" s="191"/>
      <c r="O790" s="192"/>
      <c r="Q790" s="191"/>
    </row>
    <row r="791" spans="2:17" ht="12.5">
      <c r="B791" s="9"/>
      <c r="C791" s="191"/>
      <c r="D791" s="191"/>
      <c r="E791" s="191"/>
      <c r="F791" s="191"/>
      <c r="G791" s="191"/>
      <c r="H791" s="191"/>
      <c r="I791" s="191"/>
      <c r="J791" s="191"/>
      <c r="K791" s="191"/>
      <c r="L791" s="191"/>
      <c r="M791" s="191"/>
      <c r="O791" s="192"/>
      <c r="Q791" s="191"/>
    </row>
    <row r="792" spans="2:17" ht="12.5">
      <c r="B792" s="9"/>
      <c r="C792" s="191"/>
      <c r="D792" s="191"/>
      <c r="E792" s="191"/>
      <c r="F792" s="191"/>
      <c r="G792" s="191"/>
      <c r="H792" s="191"/>
      <c r="I792" s="191"/>
      <c r="J792" s="191"/>
      <c r="K792" s="191"/>
      <c r="L792" s="191"/>
      <c r="M792" s="191"/>
      <c r="O792" s="192"/>
      <c r="Q792" s="191"/>
    </row>
    <row r="793" spans="2:17" ht="12.5">
      <c r="B793" s="9"/>
      <c r="C793" s="191"/>
      <c r="D793" s="191"/>
      <c r="E793" s="191"/>
      <c r="F793" s="191"/>
      <c r="G793" s="191"/>
      <c r="H793" s="191"/>
      <c r="I793" s="191"/>
      <c r="J793" s="191"/>
      <c r="K793" s="191"/>
      <c r="L793" s="191"/>
      <c r="M793" s="191"/>
      <c r="O793" s="192"/>
      <c r="Q793" s="191"/>
    </row>
    <row r="794" spans="2:17" ht="12.5">
      <c r="B794" s="9"/>
      <c r="C794" s="191"/>
      <c r="D794" s="191"/>
      <c r="E794" s="191"/>
      <c r="F794" s="191"/>
      <c r="G794" s="191"/>
      <c r="H794" s="191"/>
      <c r="I794" s="191"/>
      <c r="J794" s="191"/>
      <c r="K794" s="191"/>
      <c r="L794" s="191"/>
      <c r="M794" s="191"/>
      <c r="O794" s="192"/>
      <c r="Q794" s="191"/>
    </row>
    <row r="795" spans="2:17" ht="12.5">
      <c r="B795" s="9"/>
      <c r="C795" s="191"/>
      <c r="D795" s="191"/>
      <c r="E795" s="191"/>
      <c r="F795" s="191"/>
      <c r="G795" s="191"/>
      <c r="H795" s="191"/>
      <c r="I795" s="191"/>
      <c r="J795" s="191"/>
      <c r="K795" s="191"/>
      <c r="L795" s="191"/>
      <c r="M795" s="191"/>
      <c r="O795" s="192"/>
      <c r="Q795" s="191"/>
    </row>
    <row r="796" spans="2:17" ht="12.5">
      <c r="B796" s="9"/>
      <c r="C796" s="191"/>
      <c r="D796" s="191"/>
      <c r="E796" s="191"/>
      <c r="F796" s="191"/>
      <c r="G796" s="191"/>
      <c r="H796" s="191"/>
      <c r="I796" s="191"/>
      <c r="J796" s="191"/>
      <c r="K796" s="191"/>
      <c r="L796" s="191"/>
      <c r="M796" s="191"/>
      <c r="O796" s="192"/>
      <c r="Q796" s="191"/>
    </row>
    <row r="797" spans="2:17" ht="12.5">
      <c r="B797" s="9"/>
      <c r="C797" s="191"/>
      <c r="D797" s="191"/>
      <c r="E797" s="191"/>
      <c r="F797" s="191"/>
      <c r="G797" s="191"/>
      <c r="H797" s="191"/>
      <c r="I797" s="191"/>
      <c r="J797" s="191"/>
      <c r="K797" s="191"/>
      <c r="L797" s="191"/>
      <c r="M797" s="191"/>
      <c r="O797" s="192"/>
      <c r="Q797" s="191"/>
    </row>
    <row r="798" spans="2:17" ht="12.5">
      <c r="B798" s="9"/>
      <c r="C798" s="191"/>
      <c r="D798" s="191"/>
      <c r="E798" s="191"/>
      <c r="F798" s="191"/>
      <c r="G798" s="191"/>
      <c r="H798" s="191"/>
      <c r="I798" s="191"/>
      <c r="J798" s="191"/>
      <c r="K798" s="191"/>
      <c r="L798" s="191"/>
      <c r="M798" s="191"/>
      <c r="O798" s="192"/>
      <c r="Q798" s="191"/>
    </row>
    <row r="799" spans="2:17" ht="12.5">
      <c r="B799" s="9"/>
      <c r="C799" s="191"/>
      <c r="D799" s="191"/>
      <c r="E799" s="191"/>
      <c r="F799" s="191"/>
      <c r="G799" s="191"/>
      <c r="H799" s="191"/>
      <c r="I799" s="191"/>
      <c r="J799" s="191"/>
      <c r="K799" s="191"/>
      <c r="L799" s="191"/>
      <c r="M799" s="191"/>
      <c r="O799" s="192"/>
      <c r="Q799" s="191"/>
    </row>
    <row r="800" spans="2:17" ht="12.5">
      <c r="B800" s="9"/>
      <c r="C800" s="191"/>
      <c r="D800" s="191"/>
      <c r="E800" s="191"/>
      <c r="F800" s="191"/>
      <c r="G800" s="191"/>
      <c r="H800" s="191"/>
      <c r="I800" s="191"/>
      <c r="J800" s="191"/>
      <c r="K800" s="191"/>
      <c r="L800" s="191"/>
      <c r="M800" s="191"/>
      <c r="O800" s="192"/>
      <c r="Q800" s="191"/>
    </row>
    <row r="801" spans="2:17" ht="12.5">
      <c r="B801" s="9"/>
      <c r="C801" s="191"/>
      <c r="D801" s="191"/>
      <c r="E801" s="191"/>
      <c r="F801" s="191"/>
      <c r="G801" s="191"/>
      <c r="H801" s="191"/>
      <c r="I801" s="191"/>
      <c r="J801" s="191"/>
      <c r="K801" s="191"/>
      <c r="L801" s="191"/>
      <c r="M801" s="191"/>
      <c r="O801" s="192"/>
      <c r="Q801" s="191"/>
    </row>
    <row r="802" spans="2:17" ht="12.5">
      <c r="B802" s="9"/>
      <c r="C802" s="191"/>
      <c r="D802" s="191"/>
      <c r="E802" s="191"/>
      <c r="F802" s="191"/>
      <c r="G802" s="191"/>
      <c r="H802" s="191"/>
      <c r="I802" s="191"/>
      <c r="J802" s="191"/>
      <c r="K802" s="191"/>
      <c r="L802" s="191"/>
      <c r="M802" s="191"/>
      <c r="O802" s="192"/>
      <c r="Q802" s="191"/>
    </row>
    <row r="803" spans="2:17" ht="12.5">
      <c r="B803" s="9"/>
      <c r="C803" s="191"/>
      <c r="D803" s="191"/>
      <c r="E803" s="191"/>
      <c r="F803" s="191"/>
      <c r="G803" s="191"/>
      <c r="H803" s="191"/>
      <c r="I803" s="191"/>
      <c r="J803" s="191"/>
      <c r="K803" s="191"/>
      <c r="L803" s="191"/>
      <c r="M803" s="191"/>
      <c r="O803" s="192"/>
      <c r="Q803" s="191"/>
    </row>
    <row r="804" spans="2:17" ht="12.5">
      <c r="B804" s="9"/>
      <c r="C804" s="191"/>
      <c r="D804" s="191"/>
      <c r="E804" s="191"/>
      <c r="F804" s="191"/>
      <c r="G804" s="191"/>
      <c r="H804" s="191"/>
      <c r="I804" s="191"/>
      <c r="J804" s="191"/>
      <c r="K804" s="191"/>
      <c r="L804" s="191"/>
      <c r="M804" s="191"/>
      <c r="O804" s="192"/>
      <c r="Q804" s="191"/>
    </row>
    <row r="805" spans="2:17" ht="12.5">
      <c r="B805" s="9"/>
      <c r="C805" s="191"/>
      <c r="D805" s="191"/>
      <c r="E805" s="191"/>
      <c r="F805" s="191"/>
      <c r="G805" s="191"/>
      <c r="H805" s="191"/>
      <c r="I805" s="191"/>
      <c r="J805" s="191"/>
      <c r="K805" s="191"/>
      <c r="L805" s="191"/>
      <c r="M805" s="191"/>
      <c r="O805" s="192"/>
      <c r="Q805" s="191"/>
    </row>
    <row r="806" spans="2:17" ht="12.5">
      <c r="B806" s="9"/>
      <c r="C806" s="191"/>
      <c r="D806" s="191"/>
      <c r="E806" s="191"/>
      <c r="F806" s="191"/>
      <c r="G806" s="191"/>
      <c r="H806" s="191"/>
      <c r="I806" s="191"/>
      <c r="J806" s="191"/>
      <c r="K806" s="191"/>
      <c r="L806" s="191"/>
      <c r="M806" s="191"/>
      <c r="O806" s="192"/>
      <c r="Q806" s="191"/>
    </row>
    <row r="807" spans="2:17" ht="12.5">
      <c r="B807" s="9"/>
      <c r="C807" s="191"/>
      <c r="D807" s="191"/>
      <c r="E807" s="191"/>
      <c r="F807" s="191"/>
      <c r="G807" s="191"/>
      <c r="H807" s="191"/>
      <c r="I807" s="191"/>
      <c r="J807" s="191"/>
      <c r="K807" s="191"/>
      <c r="L807" s="191"/>
      <c r="M807" s="191"/>
      <c r="O807" s="192"/>
      <c r="Q807" s="191"/>
    </row>
    <row r="808" spans="2:17" ht="12.5">
      <c r="B808" s="9"/>
      <c r="C808" s="191"/>
      <c r="D808" s="191"/>
      <c r="E808" s="191"/>
      <c r="F808" s="191"/>
      <c r="G808" s="191"/>
      <c r="H808" s="191"/>
      <c r="I808" s="191"/>
      <c r="J808" s="191"/>
      <c r="K808" s="191"/>
      <c r="L808" s="191"/>
      <c r="M808" s="191"/>
      <c r="O808" s="192"/>
      <c r="Q808" s="191"/>
    </row>
    <row r="809" spans="2:17" ht="12.5">
      <c r="B809" s="9"/>
      <c r="C809" s="191"/>
      <c r="D809" s="191"/>
      <c r="E809" s="191"/>
      <c r="F809" s="191"/>
      <c r="G809" s="191"/>
      <c r="H809" s="191"/>
      <c r="I809" s="191"/>
      <c r="J809" s="191"/>
      <c r="K809" s="191"/>
      <c r="L809" s="191"/>
      <c r="M809" s="191"/>
      <c r="O809" s="192"/>
      <c r="Q809" s="191"/>
    </row>
    <row r="810" spans="2:17" ht="12.5">
      <c r="B810" s="9"/>
      <c r="C810" s="191"/>
      <c r="D810" s="191"/>
      <c r="E810" s="191"/>
      <c r="F810" s="191"/>
      <c r="G810" s="191"/>
      <c r="H810" s="191"/>
      <c r="I810" s="191"/>
      <c r="J810" s="191"/>
      <c r="K810" s="191"/>
      <c r="L810" s="191"/>
      <c r="M810" s="191"/>
      <c r="O810" s="192"/>
      <c r="Q810" s="191"/>
    </row>
    <row r="811" spans="2:17" ht="12.5">
      <c r="B811" s="9"/>
      <c r="C811" s="191"/>
      <c r="D811" s="191"/>
      <c r="E811" s="191"/>
      <c r="F811" s="191"/>
      <c r="G811" s="191"/>
      <c r="H811" s="191"/>
      <c r="I811" s="191"/>
      <c r="J811" s="191"/>
      <c r="K811" s="191"/>
      <c r="L811" s="191"/>
      <c r="M811" s="191"/>
      <c r="O811" s="192"/>
      <c r="Q811" s="191"/>
    </row>
    <row r="812" spans="2:17" ht="12.5">
      <c r="B812" s="9"/>
      <c r="C812" s="191"/>
      <c r="D812" s="191"/>
      <c r="E812" s="191"/>
      <c r="F812" s="191"/>
      <c r="G812" s="191"/>
      <c r="H812" s="191"/>
      <c r="I812" s="191"/>
      <c r="J812" s="191"/>
      <c r="K812" s="191"/>
      <c r="L812" s="191"/>
      <c r="M812" s="191"/>
      <c r="O812" s="192"/>
      <c r="Q812" s="191"/>
    </row>
    <row r="813" spans="2:17" ht="12.5">
      <c r="B813" s="9"/>
      <c r="C813" s="191"/>
      <c r="D813" s="191"/>
      <c r="E813" s="191"/>
      <c r="F813" s="191"/>
      <c r="G813" s="191"/>
      <c r="H813" s="191"/>
      <c r="I813" s="191"/>
      <c r="J813" s="191"/>
      <c r="K813" s="191"/>
      <c r="L813" s="191"/>
      <c r="M813" s="191"/>
      <c r="O813" s="192"/>
      <c r="Q813" s="191"/>
    </row>
    <row r="814" spans="2:17" ht="12.5">
      <c r="B814" s="9"/>
      <c r="C814" s="191"/>
      <c r="D814" s="191"/>
      <c r="E814" s="191"/>
      <c r="F814" s="191"/>
      <c r="G814" s="191"/>
      <c r="H814" s="191"/>
      <c r="I814" s="191"/>
      <c r="J814" s="191"/>
      <c r="K814" s="191"/>
      <c r="L814" s="191"/>
      <c r="M814" s="191"/>
      <c r="O814" s="192"/>
      <c r="Q814" s="191"/>
    </row>
    <row r="815" spans="2:17" ht="12.5">
      <c r="B815" s="9"/>
      <c r="C815" s="191"/>
      <c r="D815" s="191"/>
      <c r="E815" s="191"/>
      <c r="F815" s="191"/>
      <c r="G815" s="191"/>
      <c r="H815" s="191"/>
      <c r="I815" s="191"/>
      <c r="J815" s="191"/>
      <c r="K815" s="191"/>
      <c r="L815" s="191"/>
      <c r="M815" s="191"/>
      <c r="O815" s="192"/>
      <c r="Q815" s="191"/>
    </row>
    <row r="816" spans="2:17" ht="12.5">
      <c r="B816" s="9"/>
      <c r="C816" s="191"/>
      <c r="D816" s="191"/>
      <c r="E816" s="191"/>
      <c r="F816" s="191"/>
      <c r="G816" s="191"/>
      <c r="H816" s="191"/>
      <c r="I816" s="191"/>
      <c r="J816" s="191"/>
      <c r="K816" s="191"/>
      <c r="L816" s="191"/>
      <c r="M816" s="191"/>
      <c r="O816" s="192"/>
      <c r="Q816" s="191"/>
    </row>
    <row r="817" spans="2:17" ht="12.5">
      <c r="B817" s="9"/>
      <c r="C817" s="191"/>
      <c r="D817" s="191"/>
      <c r="E817" s="191"/>
      <c r="F817" s="191"/>
      <c r="G817" s="191"/>
      <c r="H817" s="191"/>
      <c r="I817" s="191"/>
      <c r="J817" s="191"/>
      <c r="K817" s="191"/>
      <c r="L817" s="191"/>
      <c r="M817" s="191"/>
      <c r="O817" s="192"/>
      <c r="Q817" s="191"/>
    </row>
    <row r="818" spans="2:17" ht="12.5">
      <c r="B818" s="9"/>
      <c r="C818" s="191"/>
      <c r="D818" s="191"/>
      <c r="E818" s="191"/>
      <c r="F818" s="191"/>
      <c r="G818" s="191"/>
      <c r="H818" s="191"/>
      <c r="I818" s="191"/>
      <c r="J818" s="191"/>
      <c r="K818" s="191"/>
      <c r="L818" s="191"/>
      <c r="M818" s="191"/>
      <c r="O818" s="192"/>
      <c r="Q818" s="191"/>
    </row>
    <row r="819" spans="2:17" ht="12.5">
      <c r="B819" s="9"/>
      <c r="C819" s="191"/>
      <c r="D819" s="191"/>
      <c r="E819" s="191"/>
      <c r="F819" s="191"/>
      <c r="G819" s="191"/>
      <c r="H819" s="191"/>
      <c r="I819" s="191"/>
      <c r="J819" s="191"/>
      <c r="K819" s="191"/>
      <c r="L819" s="191"/>
      <c r="M819" s="191"/>
      <c r="O819" s="192"/>
      <c r="Q819" s="191"/>
    </row>
    <row r="820" spans="2:17" ht="12.5">
      <c r="B820" s="9"/>
      <c r="C820" s="191"/>
      <c r="D820" s="191"/>
      <c r="E820" s="191"/>
      <c r="F820" s="191"/>
      <c r="G820" s="191"/>
      <c r="H820" s="191"/>
      <c r="I820" s="191"/>
      <c r="J820" s="191"/>
      <c r="K820" s="191"/>
      <c r="L820" s="191"/>
      <c r="M820" s="191"/>
      <c r="O820" s="192"/>
      <c r="Q820" s="191"/>
    </row>
    <row r="821" spans="2:17" ht="12.5">
      <c r="B821" s="9"/>
      <c r="C821" s="191"/>
      <c r="D821" s="191"/>
      <c r="E821" s="191"/>
      <c r="F821" s="191"/>
      <c r="G821" s="191"/>
      <c r="H821" s="191"/>
      <c r="I821" s="191"/>
      <c r="J821" s="191"/>
      <c r="K821" s="191"/>
      <c r="L821" s="191"/>
      <c r="M821" s="191"/>
      <c r="O821" s="192"/>
      <c r="Q821" s="191"/>
    </row>
    <row r="822" spans="2:17" ht="12.5">
      <c r="B822" s="9"/>
      <c r="C822" s="191"/>
      <c r="D822" s="191"/>
      <c r="E822" s="191"/>
      <c r="F822" s="191"/>
      <c r="G822" s="191"/>
      <c r="H822" s="191"/>
      <c r="I822" s="191"/>
      <c r="J822" s="191"/>
      <c r="K822" s="191"/>
      <c r="L822" s="191"/>
      <c r="M822" s="191"/>
      <c r="O822" s="192"/>
      <c r="Q822" s="191"/>
    </row>
    <row r="823" spans="2:17" ht="12.5">
      <c r="B823" s="9"/>
      <c r="C823" s="191"/>
      <c r="D823" s="191"/>
      <c r="E823" s="191"/>
      <c r="F823" s="191"/>
      <c r="G823" s="191"/>
      <c r="H823" s="191"/>
      <c r="I823" s="191"/>
      <c r="J823" s="191"/>
      <c r="K823" s="191"/>
      <c r="L823" s="191"/>
      <c r="M823" s="191"/>
      <c r="O823" s="192"/>
      <c r="Q823" s="191"/>
    </row>
    <row r="824" spans="2:17" ht="12.5">
      <c r="B824" s="9"/>
      <c r="C824" s="191"/>
      <c r="D824" s="191"/>
      <c r="E824" s="191"/>
      <c r="F824" s="191"/>
      <c r="G824" s="191"/>
      <c r="H824" s="191"/>
      <c r="I824" s="191"/>
      <c r="J824" s="191"/>
      <c r="K824" s="191"/>
      <c r="L824" s="191"/>
      <c r="M824" s="191"/>
      <c r="O824" s="192"/>
      <c r="Q824" s="191"/>
    </row>
    <row r="825" spans="2:17" ht="12.5">
      <c r="B825" s="9"/>
      <c r="C825" s="191"/>
      <c r="D825" s="191"/>
      <c r="E825" s="191"/>
      <c r="F825" s="191"/>
      <c r="G825" s="191"/>
      <c r="H825" s="191"/>
      <c r="I825" s="191"/>
      <c r="J825" s="191"/>
      <c r="K825" s="191"/>
      <c r="L825" s="191"/>
      <c r="M825" s="191"/>
      <c r="O825" s="192"/>
      <c r="Q825" s="191"/>
    </row>
    <row r="826" spans="2:17" ht="12.5">
      <c r="B826" s="9"/>
      <c r="C826" s="191"/>
      <c r="D826" s="191"/>
      <c r="E826" s="191"/>
      <c r="F826" s="191"/>
      <c r="G826" s="191"/>
      <c r="H826" s="191"/>
      <c r="I826" s="191"/>
      <c r="J826" s="191"/>
      <c r="K826" s="191"/>
      <c r="L826" s="191"/>
      <c r="M826" s="191"/>
      <c r="O826" s="192"/>
      <c r="Q826" s="191"/>
    </row>
    <row r="827" spans="2:17" ht="12.5">
      <c r="B827" s="9"/>
      <c r="C827" s="191"/>
      <c r="D827" s="191"/>
      <c r="E827" s="191"/>
      <c r="F827" s="191"/>
      <c r="G827" s="191"/>
      <c r="H827" s="191"/>
      <c r="I827" s="191"/>
      <c r="J827" s="191"/>
      <c r="K827" s="191"/>
      <c r="L827" s="191"/>
      <c r="M827" s="191"/>
      <c r="O827" s="192"/>
      <c r="Q827" s="191"/>
    </row>
    <row r="828" spans="2:17" ht="12.5">
      <c r="B828" s="9"/>
      <c r="C828" s="191"/>
      <c r="D828" s="191"/>
      <c r="E828" s="191"/>
      <c r="F828" s="191"/>
      <c r="G828" s="191"/>
      <c r="H828" s="191"/>
      <c r="I828" s="191"/>
      <c r="J828" s="191"/>
      <c r="K828" s="191"/>
      <c r="L828" s="191"/>
      <c r="M828" s="191"/>
      <c r="O828" s="192"/>
      <c r="Q828" s="191"/>
    </row>
    <row r="829" spans="2:17" ht="12.5">
      <c r="B829" s="9"/>
      <c r="C829" s="191"/>
      <c r="D829" s="191"/>
      <c r="E829" s="191"/>
      <c r="F829" s="191"/>
      <c r="G829" s="191"/>
      <c r="H829" s="191"/>
      <c r="I829" s="191"/>
      <c r="J829" s="191"/>
      <c r="K829" s="191"/>
      <c r="L829" s="191"/>
      <c r="M829" s="191"/>
      <c r="O829" s="192"/>
      <c r="Q829" s="191"/>
    </row>
    <row r="830" spans="2:17" ht="12.5">
      <c r="B830" s="9"/>
      <c r="C830" s="191"/>
      <c r="D830" s="191"/>
      <c r="E830" s="191"/>
      <c r="F830" s="191"/>
      <c r="G830" s="191"/>
      <c r="H830" s="191"/>
      <c r="I830" s="191"/>
      <c r="J830" s="191"/>
      <c r="K830" s="191"/>
      <c r="L830" s="191"/>
      <c r="M830" s="191"/>
      <c r="O830" s="192"/>
      <c r="Q830" s="191"/>
    </row>
    <row r="831" spans="2:17" ht="12.5">
      <c r="B831" s="9"/>
      <c r="C831" s="191"/>
      <c r="D831" s="191"/>
      <c r="E831" s="191"/>
      <c r="F831" s="191"/>
      <c r="G831" s="191"/>
      <c r="H831" s="191"/>
      <c r="I831" s="191"/>
      <c r="J831" s="191"/>
      <c r="K831" s="191"/>
      <c r="L831" s="191"/>
      <c r="M831" s="191"/>
      <c r="O831" s="192"/>
      <c r="Q831" s="191"/>
    </row>
    <row r="832" spans="2:17" ht="12.5">
      <c r="B832" s="9"/>
      <c r="C832" s="191"/>
      <c r="D832" s="191"/>
      <c r="E832" s="191"/>
      <c r="F832" s="191"/>
      <c r="G832" s="191"/>
      <c r="H832" s="191"/>
      <c r="I832" s="191"/>
      <c r="J832" s="191"/>
      <c r="K832" s="191"/>
      <c r="L832" s="191"/>
      <c r="M832" s="191"/>
      <c r="O832" s="192"/>
      <c r="Q832" s="191"/>
    </row>
    <row r="833" spans="2:17" ht="12.5">
      <c r="B833" s="9"/>
      <c r="C833" s="191"/>
      <c r="D833" s="191"/>
      <c r="E833" s="191"/>
      <c r="F833" s="191"/>
      <c r="G833" s="191"/>
      <c r="H833" s="191"/>
      <c r="I833" s="191"/>
      <c r="J833" s="191"/>
      <c r="K833" s="191"/>
      <c r="L833" s="191"/>
      <c r="M833" s="191"/>
      <c r="O833" s="192"/>
      <c r="Q833" s="191"/>
    </row>
    <row r="834" spans="2:17" ht="12.5">
      <c r="B834" s="9"/>
      <c r="C834" s="191"/>
      <c r="D834" s="191"/>
      <c r="E834" s="191"/>
      <c r="F834" s="191"/>
      <c r="G834" s="191"/>
      <c r="H834" s="191"/>
      <c r="I834" s="191"/>
      <c r="J834" s="191"/>
      <c r="K834" s="191"/>
      <c r="L834" s="191"/>
      <c r="M834" s="191"/>
      <c r="O834" s="192"/>
      <c r="Q834" s="191"/>
    </row>
    <row r="835" spans="2:17" ht="12.5">
      <c r="B835" s="9"/>
      <c r="C835" s="191"/>
      <c r="D835" s="191"/>
      <c r="E835" s="191"/>
      <c r="F835" s="191"/>
      <c r="G835" s="191"/>
      <c r="H835" s="191"/>
      <c r="I835" s="191"/>
      <c r="J835" s="191"/>
      <c r="K835" s="191"/>
      <c r="L835" s="191"/>
      <c r="M835" s="191"/>
      <c r="O835" s="192"/>
      <c r="Q835" s="191"/>
    </row>
    <row r="836" spans="2:17" ht="12.5">
      <c r="B836" s="9"/>
      <c r="C836" s="191"/>
      <c r="D836" s="191"/>
      <c r="E836" s="191"/>
      <c r="F836" s="191"/>
      <c r="G836" s="191"/>
      <c r="H836" s="191"/>
      <c r="I836" s="191"/>
      <c r="J836" s="191"/>
      <c r="K836" s="191"/>
      <c r="L836" s="191"/>
      <c r="M836" s="191"/>
      <c r="O836" s="192"/>
      <c r="Q836" s="191"/>
    </row>
    <row r="837" spans="2:17" ht="12.5">
      <c r="B837" s="9"/>
      <c r="C837" s="191"/>
      <c r="D837" s="191"/>
      <c r="E837" s="191"/>
      <c r="F837" s="191"/>
      <c r="G837" s="191"/>
      <c r="H837" s="191"/>
      <c r="I837" s="191"/>
      <c r="J837" s="191"/>
      <c r="K837" s="191"/>
      <c r="L837" s="191"/>
      <c r="M837" s="191"/>
      <c r="O837" s="192"/>
      <c r="Q837" s="191"/>
    </row>
    <row r="838" spans="2:17" ht="12.5">
      <c r="B838" s="9"/>
      <c r="C838" s="191"/>
      <c r="D838" s="191"/>
      <c r="E838" s="191"/>
      <c r="F838" s="191"/>
      <c r="G838" s="191"/>
      <c r="H838" s="191"/>
      <c r="I838" s="191"/>
      <c r="J838" s="191"/>
      <c r="K838" s="191"/>
      <c r="L838" s="191"/>
      <c r="M838" s="191"/>
      <c r="O838" s="192"/>
      <c r="Q838" s="191"/>
    </row>
    <row r="839" spans="2:17" ht="12.5">
      <c r="B839" s="9"/>
      <c r="C839" s="191"/>
      <c r="D839" s="191"/>
      <c r="E839" s="191"/>
      <c r="F839" s="191"/>
      <c r="G839" s="191"/>
      <c r="H839" s="191"/>
      <c r="I839" s="191"/>
      <c r="J839" s="191"/>
      <c r="K839" s="191"/>
      <c r="L839" s="191"/>
      <c r="M839" s="191"/>
      <c r="O839" s="192"/>
      <c r="Q839" s="191"/>
    </row>
    <row r="840" spans="2:17" ht="12.5">
      <c r="B840" s="9"/>
      <c r="C840" s="191"/>
      <c r="D840" s="191"/>
      <c r="E840" s="191"/>
      <c r="F840" s="191"/>
      <c r="G840" s="191"/>
      <c r="H840" s="191"/>
      <c r="I840" s="191"/>
      <c r="J840" s="191"/>
      <c r="K840" s="191"/>
      <c r="L840" s="191"/>
      <c r="M840" s="191"/>
      <c r="O840" s="192"/>
      <c r="Q840" s="191"/>
    </row>
    <row r="841" spans="2:17" ht="12.5">
      <c r="B841" s="9"/>
      <c r="C841" s="191"/>
      <c r="D841" s="191"/>
      <c r="E841" s="191"/>
      <c r="F841" s="191"/>
      <c r="G841" s="191"/>
      <c r="H841" s="191"/>
      <c r="I841" s="191"/>
      <c r="J841" s="191"/>
      <c r="K841" s="191"/>
      <c r="L841" s="191"/>
      <c r="M841" s="191"/>
      <c r="O841" s="192"/>
      <c r="Q841" s="191"/>
    </row>
    <row r="842" spans="2:17" ht="12.5">
      <c r="B842" s="9"/>
      <c r="C842" s="191"/>
      <c r="D842" s="191"/>
      <c r="E842" s="191"/>
      <c r="F842" s="191"/>
      <c r="G842" s="191"/>
      <c r="H842" s="191"/>
      <c r="I842" s="191"/>
      <c r="J842" s="191"/>
      <c r="K842" s="191"/>
      <c r="L842" s="191"/>
      <c r="M842" s="191"/>
      <c r="O842" s="192"/>
      <c r="Q842" s="191"/>
    </row>
    <row r="843" spans="2:17" ht="12.5">
      <c r="B843" s="9"/>
      <c r="C843" s="191"/>
      <c r="D843" s="191"/>
      <c r="E843" s="191"/>
      <c r="F843" s="191"/>
      <c r="G843" s="191"/>
      <c r="H843" s="191"/>
      <c r="I843" s="191"/>
      <c r="J843" s="191"/>
      <c r="K843" s="191"/>
      <c r="L843" s="191"/>
      <c r="M843" s="191"/>
      <c r="O843" s="192"/>
      <c r="Q843" s="191"/>
    </row>
    <row r="844" spans="2:17" ht="12.5">
      <c r="B844" s="9"/>
      <c r="C844" s="191"/>
      <c r="D844" s="191"/>
      <c r="E844" s="191"/>
      <c r="F844" s="191"/>
      <c r="G844" s="191"/>
      <c r="H844" s="191"/>
      <c r="I844" s="191"/>
      <c r="J844" s="191"/>
      <c r="K844" s="191"/>
      <c r="L844" s="191"/>
      <c r="M844" s="191"/>
      <c r="O844" s="192"/>
      <c r="Q844" s="191"/>
    </row>
    <row r="845" spans="2:17" ht="12.5">
      <c r="B845" s="9"/>
      <c r="C845" s="191"/>
      <c r="D845" s="191"/>
      <c r="E845" s="191"/>
      <c r="F845" s="191"/>
      <c r="G845" s="191"/>
      <c r="H845" s="191"/>
      <c r="I845" s="191"/>
      <c r="J845" s="191"/>
      <c r="K845" s="191"/>
      <c r="L845" s="191"/>
      <c r="M845" s="191"/>
      <c r="O845" s="192"/>
      <c r="Q845" s="191"/>
    </row>
    <row r="846" spans="2:17" ht="12.5">
      <c r="B846" s="9"/>
      <c r="C846" s="191"/>
      <c r="D846" s="191"/>
      <c r="E846" s="191"/>
      <c r="F846" s="191"/>
      <c r="G846" s="191"/>
      <c r="H846" s="191"/>
      <c r="I846" s="191"/>
      <c r="J846" s="191"/>
      <c r="K846" s="191"/>
      <c r="L846" s="191"/>
      <c r="M846" s="191"/>
      <c r="O846" s="192"/>
      <c r="Q846" s="191"/>
    </row>
    <row r="847" spans="2:17" ht="12.5">
      <c r="B847" s="9"/>
      <c r="C847" s="191"/>
      <c r="D847" s="191"/>
      <c r="E847" s="191"/>
      <c r="F847" s="191"/>
      <c r="G847" s="191"/>
      <c r="H847" s="191"/>
      <c r="I847" s="191"/>
      <c r="J847" s="191"/>
      <c r="K847" s="191"/>
      <c r="L847" s="191"/>
      <c r="M847" s="191"/>
      <c r="O847" s="192"/>
      <c r="Q847" s="191"/>
    </row>
    <row r="848" spans="2:17" ht="12.5">
      <c r="B848" s="9"/>
      <c r="C848" s="191"/>
      <c r="D848" s="191"/>
      <c r="E848" s="191"/>
      <c r="F848" s="191"/>
      <c r="G848" s="191"/>
      <c r="H848" s="191"/>
      <c r="I848" s="191"/>
      <c r="J848" s="191"/>
      <c r="K848" s="191"/>
      <c r="L848" s="191"/>
      <c r="M848" s="191"/>
      <c r="O848" s="192"/>
      <c r="Q848" s="191"/>
    </row>
    <row r="849" spans="2:17" ht="12.5">
      <c r="B849" s="9"/>
      <c r="C849" s="191"/>
      <c r="D849" s="191"/>
      <c r="E849" s="191"/>
      <c r="F849" s="191"/>
      <c r="G849" s="191"/>
      <c r="H849" s="191"/>
      <c r="I849" s="191"/>
      <c r="J849" s="191"/>
      <c r="K849" s="191"/>
      <c r="L849" s="191"/>
      <c r="M849" s="191"/>
      <c r="O849" s="192"/>
      <c r="Q849" s="191"/>
    </row>
    <row r="850" spans="2:17" ht="12.5">
      <c r="B850" s="9"/>
      <c r="C850" s="191"/>
      <c r="D850" s="191"/>
      <c r="E850" s="191"/>
      <c r="F850" s="191"/>
      <c r="G850" s="191"/>
      <c r="H850" s="191"/>
      <c r="I850" s="191"/>
      <c r="J850" s="191"/>
      <c r="K850" s="191"/>
      <c r="L850" s="191"/>
      <c r="M850" s="191"/>
      <c r="O850" s="192"/>
      <c r="Q850" s="191"/>
    </row>
    <row r="851" spans="2:17" ht="12.5">
      <c r="B851" s="9"/>
      <c r="C851" s="191"/>
      <c r="D851" s="191"/>
      <c r="E851" s="191"/>
      <c r="F851" s="191"/>
      <c r="G851" s="191"/>
      <c r="H851" s="191"/>
      <c r="I851" s="191"/>
      <c r="J851" s="191"/>
      <c r="K851" s="191"/>
      <c r="L851" s="191"/>
      <c r="M851" s="191"/>
      <c r="O851" s="192"/>
      <c r="Q851" s="191"/>
    </row>
    <row r="852" spans="2:17" ht="12.5">
      <c r="B852" s="9"/>
      <c r="C852" s="191"/>
      <c r="D852" s="191"/>
      <c r="E852" s="191"/>
      <c r="F852" s="191"/>
      <c r="G852" s="191"/>
      <c r="H852" s="191"/>
      <c r="I852" s="191"/>
      <c r="J852" s="191"/>
      <c r="K852" s="191"/>
      <c r="L852" s="191"/>
      <c r="M852" s="191"/>
      <c r="O852" s="192"/>
      <c r="Q852" s="191"/>
    </row>
    <row r="853" spans="2:17" ht="12.5">
      <c r="B853" s="9"/>
      <c r="C853" s="191"/>
      <c r="D853" s="191"/>
      <c r="E853" s="191"/>
      <c r="F853" s="191"/>
      <c r="G853" s="191"/>
      <c r="H853" s="191"/>
      <c r="I853" s="191"/>
      <c r="J853" s="191"/>
      <c r="K853" s="191"/>
      <c r="L853" s="191"/>
      <c r="M853" s="191"/>
      <c r="O853" s="192"/>
      <c r="Q853" s="191"/>
    </row>
    <row r="854" spans="2:17" ht="12.5">
      <c r="B854" s="9"/>
      <c r="C854" s="191"/>
      <c r="D854" s="191"/>
      <c r="E854" s="191"/>
      <c r="F854" s="191"/>
      <c r="G854" s="191"/>
      <c r="H854" s="191"/>
      <c r="I854" s="191"/>
      <c r="J854" s="191"/>
      <c r="K854" s="191"/>
      <c r="L854" s="191"/>
      <c r="M854" s="191"/>
      <c r="O854" s="192"/>
      <c r="Q854" s="191"/>
    </row>
    <row r="855" spans="2:17" ht="12.5">
      <c r="B855" s="9"/>
      <c r="C855" s="191"/>
      <c r="D855" s="191"/>
      <c r="E855" s="191"/>
      <c r="F855" s="191"/>
      <c r="G855" s="191"/>
      <c r="H855" s="191"/>
      <c r="I855" s="191"/>
      <c r="J855" s="191"/>
      <c r="K855" s="191"/>
      <c r="L855" s="191"/>
      <c r="M855" s="191"/>
      <c r="O855" s="192"/>
      <c r="Q855" s="191"/>
    </row>
    <row r="856" spans="2:17" ht="12.5">
      <c r="B856" s="9"/>
      <c r="C856" s="191"/>
      <c r="D856" s="191"/>
      <c r="E856" s="191"/>
      <c r="F856" s="191"/>
      <c r="G856" s="191"/>
      <c r="H856" s="191"/>
      <c r="I856" s="191"/>
      <c r="J856" s="191"/>
      <c r="K856" s="191"/>
      <c r="L856" s="191"/>
      <c r="M856" s="191"/>
      <c r="O856" s="192"/>
      <c r="Q856" s="191"/>
    </row>
    <row r="857" spans="2:17" ht="12.5">
      <c r="B857" s="9"/>
      <c r="C857" s="191"/>
      <c r="D857" s="191"/>
      <c r="E857" s="191"/>
      <c r="F857" s="191"/>
      <c r="G857" s="191"/>
      <c r="H857" s="191"/>
      <c r="I857" s="191"/>
      <c r="J857" s="191"/>
      <c r="K857" s="191"/>
      <c r="L857" s="191"/>
      <c r="M857" s="191"/>
      <c r="O857" s="192"/>
      <c r="Q857" s="191"/>
    </row>
    <row r="858" spans="2:17" ht="12.5">
      <c r="B858" s="9"/>
      <c r="C858" s="191"/>
      <c r="D858" s="191"/>
      <c r="E858" s="191"/>
      <c r="F858" s="191"/>
      <c r="G858" s="191"/>
      <c r="H858" s="191"/>
      <c r="I858" s="191"/>
      <c r="J858" s="191"/>
      <c r="K858" s="191"/>
      <c r="L858" s="191"/>
      <c r="M858" s="191"/>
      <c r="O858" s="192"/>
      <c r="Q858" s="191"/>
    </row>
    <row r="859" spans="2:17" ht="12.5">
      <c r="B859" s="9"/>
      <c r="C859" s="191"/>
      <c r="D859" s="191"/>
      <c r="E859" s="191"/>
      <c r="F859" s="191"/>
      <c r="G859" s="191"/>
      <c r="H859" s="191"/>
      <c r="I859" s="191"/>
      <c r="J859" s="191"/>
      <c r="K859" s="191"/>
      <c r="L859" s="191"/>
      <c r="M859" s="191"/>
      <c r="O859" s="192"/>
      <c r="Q859" s="191"/>
    </row>
    <row r="860" spans="2:17" ht="12.5">
      <c r="B860" s="9"/>
      <c r="C860" s="191"/>
      <c r="D860" s="191"/>
      <c r="E860" s="191"/>
      <c r="F860" s="191"/>
      <c r="G860" s="191"/>
      <c r="H860" s="191"/>
      <c r="I860" s="191"/>
      <c r="J860" s="191"/>
      <c r="K860" s="191"/>
      <c r="L860" s="191"/>
      <c r="M860" s="191"/>
      <c r="O860" s="192"/>
      <c r="Q860" s="191"/>
    </row>
    <row r="861" spans="2:17" ht="12.5">
      <c r="B861" s="9"/>
      <c r="C861" s="191"/>
      <c r="D861" s="191"/>
      <c r="E861" s="191"/>
      <c r="F861" s="191"/>
      <c r="G861" s="191"/>
      <c r="H861" s="191"/>
      <c r="I861" s="191"/>
      <c r="J861" s="191"/>
      <c r="K861" s="191"/>
      <c r="L861" s="191"/>
      <c r="M861" s="191"/>
      <c r="O861" s="192"/>
      <c r="Q861" s="191"/>
    </row>
    <row r="862" spans="2:17" ht="12.5">
      <c r="B862" s="9"/>
      <c r="C862" s="191"/>
      <c r="D862" s="191"/>
      <c r="E862" s="191"/>
      <c r="F862" s="191"/>
      <c r="G862" s="191"/>
      <c r="H862" s="191"/>
      <c r="I862" s="191"/>
      <c r="J862" s="191"/>
      <c r="K862" s="191"/>
      <c r="L862" s="191"/>
      <c r="M862" s="191"/>
      <c r="O862" s="192"/>
      <c r="Q862" s="191"/>
    </row>
    <row r="863" spans="2:17" ht="12.5">
      <c r="B863" s="9"/>
      <c r="C863" s="191"/>
      <c r="D863" s="191"/>
      <c r="E863" s="191"/>
      <c r="F863" s="191"/>
      <c r="G863" s="191"/>
      <c r="H863" s="191"/>
      <c r="I863" s="191"/>
      <c r="J863" s="191"/>
      <c r="K863" s="191"/>
      <c r="L863" s="191"/>
      <c r="M863" s="191"/>
      <c r="O863" s="192"/>
      <c r="Q863" s="191"/>
    </row>
    <row r="864" spans="2:17" ht="12.5">
      <c r="B864" s="9"/>
      <c r="C864" s="191"/>
      <c r="D864" s="191"/>
      <c r="E864" s="191"/>
      <c r="F864" s="191"/>
      <c r="G864" s="191"/>
      <c r="H864" s="191"/>
      <c r="I864" s="191"/>
      <c r="J864" s="191"/>
      <c r="K864" s="191"/>
      <c r="L864" s="191"/>
      <c r="M864" s="191"/>
      <c r="O864" s="192"/>
      <c r="Q864" s="191"/>
    </row>
    <row r="865" spans="2:17" ht="12.5">
      <c r="B865" s="9"/>
      <c r="C865" s="191"/>
      <c r="D865" s="191"/>
      <c r="E865" s="191"/>
      <c r="F865" s="191"/>
      <c r="G865" s="191"/>
      <c r="H865" s="191"/>
      <c r="I865" s="191"/>
      <c r="J865" s="191"/>
      <c r="K865" s="191"/>
      <c r="L865" s="191"/>
      <c r="M865" s="191"/>
      <c r="O865" s="192"/>
      <c r="Q865" s="191"/>
    </row>
    <row r="866" spans="2:17" ht="12.5">
      <c r="B866" s="9"/>
      <c r="C866" s="191"/>
      <c r="D866" s="191"/>
      <c r="E866" s="191"/>
      <c r="F866" s="191"/>
      <c r="G866" s="191"/>
      <c r="H866" s="191"/>
      <c r="I866" s="191"/>
      <c r="J866" s="191"/>
      <c r="K866" s="191"/>
      <c r="L866" s="191"/>
      <c r="M866" s="191"/>
      <c r="O866" s="192"/>
      <c r="Q866" s="191"/>
    </row>
    <row r="867" spans="2:17" ht="12.5">
      <c r="B867" s="9"/>
      <c r="C867" s="191"/>
      <c r="D867" s="191"/>
      <c r="E867" s="191"/>
      <c r="F867" s="191"/>
      <c r="G867" s="191"/>
      <c r="H867" s="191"/>
      <c r="I867" s="191"/>
      <c r="J867" s="191"/>
      <c r="K867" s="191"/>
      <c r="L867" s="191"/>
      <c r="M867" s="191"/>
      <c r="O867" s="192"/>
      <c r="Q867" s="191"/>
    </row>
    <row r="868" spans="2:17" ht="12.5">
      <c r="B868" s="9"/>
      <c r="C868" s="191"/>
      <c r="D868" s="191"/>
      <c r="E868" s="191"/>
      <c r="F868" s="191"/>
      <c r="G868" s="191"/>
      <c r="H868" s="191"/>
      <c r="I868" s="191"/>
      <c r="J868" s="191"/>
      <c r="K868" s="191"/>
      <c r="L868" s="191"/>
      <c r="M868" s="191"/>
      <c r="O868" s="192"/>
      <c r="Q868" s="191"/>
    </row>
    <row r="869" spans="2:17" ht="12.5">
      <c r="B869" s="9"/>
      <c r="C869" s="191"/>
      <c r="D869" s="191"/>
      <c r="E869" s="191"/>
      <c r="F869" s="191"/>
      <c r="G869" s="191"/>
      <c r="H869" s="191"/>
      <c r="I869" s="191"/>
      <c r="J869" s="191"/>
      <c r="K869" s="191"/>
      <c r="L869" s="191"/>
      <c r="M869" s="191"/>
      <c r="O869" s="192"/>
      <c r="Q869" s="191"/>
    </row>
    <row r="870" spans="2:17" ht="12.5">
      <c r="B870" s="9"/>
      <c r="C870" s="191"/>
      <c r="D870" s="191"/>
      <c r="E870" s="191"/>
      <c r="F870" s="191"/>
      <c r="G870" s="191"/>
      <c r="H870" s="191"/>
      <c r="I870" s="191"/>
      <c r="J870" s="191"/>
      <c r="K870" s="191"/>
      <c r="L870" s="191"/>
      <c r="M870" s="191"/>
      <c r="O870" s="192"/>
      <c r="Q870" s="191"/>
    </row>
    <row r="871" spans="2:17" ht="12.5">
      <c r="B871" s="9"/>
      <c r="C871" s="191"/>
      <c r="D871" s="191"/>
      <c r="E871" s="191"/>
      <c r="F871" s="191"/>
      <c r="G871" s="191"/>
      <c r="H871" s="191"/>
      <c r="I871" s="191"/>
      <c r="J871" s="191"/>
      <c r="K871" s="191"/>
      <c r="L871" s="191"/>
      <c r="M871" s="191"/>
      <c r="O871" s="192"/>
      <c r="Q871" s="191"/>
    </row>
    <row r="872" spans="2:17" ht="12.5">
      <c r="B872" s="9"/>
      <c r="C872" s="191"/>
      <c r="D872" s="191"/>
      <c r="E872" s="191"/>
      <c r="F872" s="191"/>
      <c r="G872" s="191"/>
      <c r="H872" s="191"/>
      <c r="I872" s="191"/>
      <c r="J872" s="191"/>
      <c r="K872" s="191"/>
      <c r="L872" s="191"/>
      <c r="M872" s="191"/>
      <c r="O872" s="192"/>
      <c r="Q872" s="191"/>
    </row>
    <row r="873" spans="2:17" ht="12.5">
      <c r="B873" s="9"/>
      <c r="C873" s="191"/>
      <c r="D873" s="191"/>
      <c r="E873" s="191"/>
      <c r="F873" s="191"/>
      <c r="G873" s="191"/>
      <c r="H873" s="191"/>
      <c r="I873" s="191"/>
      <c r="J873" s="191"/>
      <c r="K873" s="191"/>
      <c r="L873" s="191"/>
      <c r="M873" s="191"/>
      <c r="O873" s="192"/>
      <c r="Q873" s="191"/>
    </row>
    <row r="874" spans="2:17" ht="12.5">
      <c r="B874" s="9"/>
      <c r="C874" s="191"/>
      <c r="D874" s="191"/>
      <c r="E874" s="191"/>
      <c r="F874" s="191"/>
      <c r="G874" s="191"/>
      <c r="H874" s="191"/>
      <c r="I874" s="191"/>
      <c r="J874" s="191"/>
      <c r="K874" s="191"/>
      <c r="L874" s="191"/>
      <c r="M874" s="191"/>
      <c r="O874" s="192"/>
      <c r="Q874" s="191"/>
    </row>
    <row r="875" spans="2:17" ht="12.5">
      <c r="B875" s="9"/>
      <c r="C875" s="191"/>
      <c r="D875" s="191"/>
      <c r="E875" s="191"/>
      <c r="F875" s="191"/>
      <c r="G875" s="191"/>
      <c r="H875" s="191"/>
      <c r="I875" s="191"/>
      <c r="J875" s="191"/>
      <c r="K875" s="191"/>
      <c r="L875" s="191"/>
      <c r="M875" s="191"/>
      <c r="O875" s="192"/>
      <c r="Q875" s="191"/>
    </row>
    <row r="876" spans="2:17" ht="12.5">
      <c r="B876" s="9"/>
      <c r="C876" s="191"/>
      <c r="D876" s="191"/>
      <c r="E876" s="191"/>
      <c r="F876" s="191"/>
      <c r="G876" s="191"/>
      <c r="H876" s="191"/>
      <c r="I876" s="191"/>
      <c r="J876" s="191"/>
      <c r="K876" s="191"/>
      <c r="L876" s="191"/>
      <c r="M876" s="191"/>
      <c r="O876" s="192"/>
      <c r="Q876" s="191"/>
    </row>
    <row r="877" spans="2:17" ht="12.5">
      <c r="B877" s="9"/>
      <c r="C877" s="191"/>
      <c r="D877" s="191"/>
      <c r="E877" s="191"/>
      <c r="F877" s="191"/>
      <c r="G877" s="191"/>
      <c r="H877" s="191"/>
      <c r="I877" s="191"/>
      <c r="J877" s="191"/>
      <c r="K877" s="191"/>
      <c r="L877" s="191"/>
      <c r="M877" s="191"/>
      <c r="O877" s="192"/>
      <c r="Q877" s="191"/>
    </row>
    <row r="878" spans="2:17" ht="12.5">
      <c r="B878" s="9"/>
      <c r="C878" s="191"/>
      <c r="D878" s="191"/>
      <c r="E878" s="191"/>
      <c r="F878" s="191"/>
      <c r="G878" s="191"/>
      <c r="H878" s="191"/>
      <c r="I878" s="191"/>
      <c r="J878" s="191"/>
      <c r="K878" s="191"/>
      <c r="L878" s="191"/>
      <c r="M878" s="191"/>
      <c r="O878" s="192"/>
      <c r="Q878" s="191"/>
    </row>
    <row r="879" spans="2:17" ht="12.5">
      <c r="B879" s="9"/>
      <c r="C879" s="191"/>
      <c r="D879" s="191"/>
      <c r="E879" s="191"/>
      <c r="F879" s="191"/>
      <c r="G879" s="191"/>
      <c r="H879" s="191"/>
      <c r="I879" s="191"/>
      <c r="J879" s="191"/>
      <c r="K879" s="191"/>
      <c r="L879" s="191"/>
      <c r="M879" s="191"/>
      <c r="O879" s="192"/>
      <c r="Q879" s="191"/>
    </row>
    <row r="880" spans="2:17" ht="12.5">
      <c r="B880" s="9"/>
      <c r="C880" s="191"/>
      <c r="D880" s="191"/>
      <c r="E880" s="191"/>
      <c r="F880" s="191"/>
      <c r="G880" s="191"/>
      <c r="H880" s="191"/>
      <c r="I880" s="191"/>
      <c r="J880" s="191"/>
      <c r="K880" s="191"/>
      <c r="L880" s="191"/>
      <c r="M880" s="191"/>
      <c r="O880" s="192"/>
      <c r="Q880" s="191"/>
    </row>
    <row r="881" spans="2:17" ht="12.5">
      <c r="B881" s="9"/>
      <c r="C881" s="191"/>
      <c r="D881" s="191"/>
      <c r="E881" s="191"/>
      <c r="F881" s="191"/>
      <c r="G881" s="191"/>
      <c r="H881" s="191"/>
      <c r="I881" s="191"/>
      <c r="J881" s="191"/>
      <c r="K881" s="191"/>
      <c r="L881" s="191"/>
      <c r="M881" s="191"/>
      <c r="O881" s="192"/>
      <c r="Q881" s="191"/>
    </row>
    <row r="882" spans="2:17" ht="12.5">
      <c r="B882" s="9"/>
      <c r="C882" s="191"/>
      <c r="D882" s="191"/>
      <c r="E882" s="191"/>
      <c r="F882" s="191"/>
      <c r="G882" s="191"/>
      <c r="H882" s="191"/>
      <c r="I882" s="191"/>
      <c r="J882" s="191"/>
      <c r="K882" s="191"/>
      <c r="L882" s="191"/>
      <c r="M882" s="191"/>
      <c r="O882" s="192"/>
      <c r="Q882" s="191"/>
    </row>
    <row r="883" spans="2:17" ht="12.5">
      <c r="B883" s="9"/>
      <c r="C883" s="191"/>
      <c r="D883" s="191"/>
      <c r="E883" s="191"/>
      <c r="F883" s="191"/>
      <c r="G883" s="191"/>
      <c r="H883" s="191"/>
      <c r="I883" s="191"/>
      <c r="J883" s="191"/>
      <c r="K883" s="191"/>
      <c r="L883" s="191"/>
      <c r="M883" s="191"/>
      <c r="O883" s="192"/>
      <c r="Q883" s="191"/>
    </row>
    <row r="884" spans="2:17" ht="12.5">
      <c r="B884" s="9"/>
      <c r="C884" s="191"/>
      <c r="D884" s="191"/>
      <c r="E884" s="191"/>
      <c r="F884" s="191"/>
      <c r="G884" s="191"/>
      <c r="H884" s="191"/>
      <c r="I884" s="191"/>
      <c r="J884" s="191"/>
      <c r="K884" s="191"/>
      <c r="L884" s="191"/>
      <c r="M884" s="191"/>
      <c r="O884" s="192"/>
      <c r="Q884" s="191"/>
    </row>
    <row r="885" spans="2:17" ht="12.5">
      <c r="B885" s="9"/>
      <c r="C885" s="191"/>
      <c r="D885" s="191"/>
      <c r="E885" s="191"/>
      <c r="F885" s="191"/>
      <c r="G885" s="191"/>
      <c r="H885" s="191"/>
      <c r="I885" s="191"/>
      <c r="J885" s="191"/>
      <c r="K885" s="191"/>
      <c r="L885" s="191"/>
      <c r="M885" s="191"/>
      <c r="O885" s="192"/>
      <c r="Q885" s="191"/>
    </row>
    <row r="886" spans="2:17" ht="12.5">
      <c r="B886" s="9"/>
      <c r="C886" s="191"/>
      <c r="D886" s="191"/>
      <c r="E886" s="191"/>
      <c r="F886" s="191"/>
      <c r="G886" s="191"/>
      <c r="H886" s="191"/>
      <c r="I886" s="191"/>
      <c r="J886" s="191"/>
      <c r="K886" s="191"/>
      <c r="L886" s="191"/>
      <c r="M886" s="191"/>
      <c r="O886" s="192"/>
      <c r="Q886" s="191"/>
    </row>
    <row r="887" spans="2:17" ht="12.5">
      <c r="B887" s="9"/>
      <c r="C887" s="191"/>
      <c r="D887" s="191"/>
      <c r="E887" s="191"/>
      <c r="F887" s="191"/>
      <c r="G887" s="191"/>
      <c r="H887" s="191"/>
      <c r="I887" s="191"/>
      <c r="J887" s="191"/>
      <c r="K887" s="191"/>
      <c r="L887" s="191"/>
      <c r="M887" s="191"/>
      <c r="O887" s="192"/>
      <c r="Q887" s="191"/>
    </row>
    <row r="888" spans="2:17" ht="12.5">
      <c r="B888" s="9"/>
      <c r="C888" s="191"/>
      <c r="D888" s="191"/>
      <c r="E888" s="191"/>
      <c r="F888" s="191"/>
      <c r="G888" s="191"/>
      <c r="H888" s="191"/>
      <c r="I888" s="191"/>
      <c r="J888" s="191"/>
      <c r="K888" s="191"/>
      <c r="L888" s="191"/>
      <c r="M888" s="191"/>
      <c r="O888" s="192"/>
      <c r="Q888" s="191"/>
    </row>
    <row r="889" spans="2:17" ht="12.5">
      <c r="B889" s="9"/>
      <c r="C889" s="191"/>
      <c r="D889" s="191"/>
      <c r="E889" s="191"/>
      <c r="F889" s="191"/>
      <c r="G889" s="191"/>
      <c r="H889" s="191"/>
      <c r="I889" s="191"/>
      <c r="J889" s="191"/>
      <c r="K889" s="191"/>
      <c r="L889" s="191"/>
      <c r="M889" s="191"/>
      <c r="O889" s="192"/>
      <c r="Q889" s="191"/>
    </row>
    <row r="890" spans="2:17" ht="12.5">
      <c r="B890" s="9"/>
      <c r="C890" s="191"/>
      <c r="D890" s="191"/>
      <c r="E890" s="191"/>
      <c r="F890" s="191"/>
      <c r="G890" s="191"/>
      <c r="H890" s="191"/>
      <c r="I890" s="191"/>
      <c r="J890" s="191"/>
      <c r="K890" s="191"/>
      <c r="L890" s="191"/>
      <c r="M890" s="191"/>
      <c r="O890" s="192"/>
      <c r="Q890" s="191"/>
    </row>
    <row r="891" spans="2:17" ht="12.5">
      <c r="B891" s="9"/>
      <c r="C891" s="191"/>
      <c r="D891" s="191"/>
      <c r="E891" s="191"/>
      <c r="F891" s="191"/>
      <c r="G891" s="191"/>
      <c r="H891" s="191"/>
      <c r="I891" s="191"/>
      <c r="J891" s="191"/>
      <c r="K891" s="191"/>
      <c r="L891" s="191"/>
      <c r="M891" s="191"/>
      <c r="O891" s="192"/>
      <c r="Q891" s="191"/>
    </row>
    <row r="892" spans="2:17" ht="12.5">
      <c r="B892" s="9"/>
      <c r="C892" s="191"/>
      <c r="D892" s="191"/>
      <c r="E892" s="191"/>
      <c r="F892" s="191"/>
      <c r="G892" s="191"/>
      <c r="H892" s="191"/>
      <c r="I892" s="191"/>
      <c r="J892" s="191"/>
      <c r="K892" s="191"/>
      <c r="L892" s="191"/>
      <c r="M892" s="191"/>
      <c r="O892" s="192"/>
      <c r="Q892" s="191"/>
    </row>
    <row r="893" spans="2:17" ht="12.5">
      <c r="B893" s="9"/>
      <c r="C893" s="191"/>
      <c r="D893" s="191"/>
      <c r="E893" s="191"/>
      <c r="F893" s="191"/>
      <c r="G893" s="191"/>
      <c r="H893" s="191"/>
      <c r="I893" s="191"/>
      <c r="J893" s="191"/>
      <c r="K893" s="191"/>
      <c r="L893" s="191"/>
      <c r="M893" s="191"/>
      <c r="O893" s="192"/>
      <c r="Q893" s="191"/>
    </row>
    <row r="894" spans="2:17" ht="12.5">
      <c r="B894" s="9"/>
      <c r="C894" s="191"/>
      <c r="D894" s="191"/>
      <c r="E894" s="191"/>
      <c r="F894" s="191"/>
      <c r="G894" s="191"/>
      <c r="H894" s="191"/>
      <c r="I894" s="191"/>
      <c r="J894" s="191"/>
      <c r="K894" s="191"/>
      <c r="L894" s="191"/>
      <c r="M894" s="191"/>
      <c r="O894" s="192"/>
      <c r="Q894" s="191"/>
    </row>
    <row r="895" spans="2:17" ht="12.5">
      <c r="B895" s="9"/>
      <c r="C895" s="191"/>
      <c r="D895" s="191"/>
      <c r="E895" s="191"/>
      <c r="F895" s="191"/>
      <c r="G895" s="191"/>
      <c r="H895" s="191"/>
      <c r="I895" s="191"/>
      <c r="J895" s="191"/>
      <c r="K895" s="191"/>
      <c r="L895" s="191"/>
      <c r="M895" s="191"/>
      <c r="O895" s="192"/>
      <c r="Q895" s="191"/>
    </row>
    <row r="896" spans="2:17" ht="12.5">
      <c r="B896" s="9"/>
      <c r="C896" s="191"/>
      <c r="D896" s="191"/>
      <c r="E896" s="191"/>
      <c r="F896" s="191"/>
      <c r="G896" s="191"/>
      <c r="H896" s="191"/>
      <c r="I896" s="191"/>
      <c r="J896" s="191"/>
      <c r="K896" s="191"/>
      <c r="L896" s="191"/>
      <c r="M896" s="191"/>
      <c r="O896" s="192"/>
      <c r="Q896" s="191"/>
    </row>
    <row r="897" spans="2:17" ht="12.5">
      <c r="B897" s="9"/>
      <c r="C897" s="191"/>
      <c r="D897" s="191"/>
      <c r="E897" s="191"/>
      <c r="F897" s="191"/>
      <c r="G897" s="191"/>
      <c r="H897" s="191"/>
      <c r="I897" s="191"/>
      <c r="J897" s="191"/>
      <c r="K897" s="191"/>
      <c r="L897" s="191"/>
      <c r="M897" s="191"/>
      <c r="O897" s="192"/>
      <c r="Q897" s="191"/>
    </row>
    <row r="898" spans="2:17" ht="12.5">
      <c r="B898" s="9"/>
      <c r="C898" s="191"/>
      <c r="D898" s="191"/>
      <c r="E898" s="191"/>
      <c r="F898" s="191"/>
      <c r="G898" s="191"/>
      <c r="H898" s="191"/>
      <c r="I898" s="191"/>
      <c r="J898" s="191"/>
      <c r="K898" s="191"/>
      <c r="L898" s="191"/>
      <c r="M898" s="191"/>
      <c r="O898" s="192"/>
      <c r="Q898" s="191"/>
    </row>
    <row r="899" spans="2:17" ht="12.5">
      <c r="B899" s="9"/>
      <c r="C899" s="191"/>
      <c r="D899" s="191"/>
      <c r="E899" s="191"/>
      <c r="F899" s="191"/>
      <c r="G899" s="191"/>
      <c r="H899" s="191"/>
      <c r="I899" s="191"/>
      <c r="J899" s="191"/>
      <c r="K899" s="191"/>
      <c r="L899" s="191"/>
      <c r="M899" s="191"/>
      <c r="O899" s="192"/>
      <c r="Q899" s="191"/>
    </row>
    <row r="900" spans="2:17" ht="12.5">
      <c r="B900" s="9"/>
      <c r="C900" s="191"/>
      <c r="D900" s="191"/>
      <c r="E900" s="191"/>
      <c r="F900" s="191"/>
      <c r="G900" s="191"/>
      <c r="H900" s="191"/>
      <c r="I900" s="191"/>
      <c r="J900" s="191"/>
      <c r="K900" s="191"/>
      <c r="L900" s="191"/>
      <c r="M900" s="191"/>
      <c r="O900" s="192"/>
      <c r="Q900" s="191"/>
    </row>
    <row r="901" spans="2:17" ht="12.5">
      <c r="B901" s="9"/>
      <c r="C901" s="191"/>
      <c r="D901" s="191"/>
      <c r="E901" s="191"/>
      <c r="F901" s="191"/>
      <c r="G901" s="191"/>
      <c r="H901" s="191"/>
      <c r="I901" s="191"/>
      <c r="J901" s="191"/>
      <c r="K901" s="191"/>
      <c r="L901" s="191"/>
      <c r="M901" s="191"/>
      <c r="O901" s="192"/>
      <c r="Q901" s="191"/>
    </row>
    <row r="902" spans="2:17" ht="12.5">
      <c r="B902" s="9"/>
      <c r="C902" s="191"/>
      <c r="D902" s="191"/>
      <c r="E902" s="191"/>
      <c r="F902" s="191"/>
      <c r="G902" s="191"/>
      <c r="H902" s="191"/>
      <c r="I902" s="191"/>
      <c r="J902" s="191"/>
      <c r="K902" s="191"/>
      <c r="L902" s="191"/>
      <c r="M902" s="191"/>
      <c r="O902" s="192"/>
      <c r="Q902" s="191"/>
    </row>
    <row r="903" spans="2:17" ht="12.5">
      <c r="B903" s="9"/>
      <c r="C903" s="191"/>
      <c r="D903" s="191"/>
      <c r="E903" s="191"/>
      <c r="F903" s="191"/>
      <c r="G903" s="191"/>
      <c r="H903" s="191"/>
      <c r="I903" s="191"/>
      <c r="J903" s="191"/>
      <c r="K903" s="191"/>
      <c r="L903" s="191"/>
      <c r="M903" s="191"/>
      <c r="O903" s="192"/>
      <c r="Q903" s="191"/>
    </row>
    <row r="904" spans="2:17" ht="12.5">
      <c r="B904" s="9"/>
      <c r="C904" s="191"/>
      <c r="D904" s="191"/>
      <c r="E904" s="191"/>
      <c r="F904" s="191"/>
      <c r="G904" s="191"/>
      <c r="H904" s="191"/>
      <c r="I904" s="191"/>
      <c r="J904" s="191"/>
      <c r="K904" s="191"/>
      <c r="L904" s="191"/>
      <c r="M904" s="191"/>
      <c r="O904" s="192"/>
      <c r="Q904" s="191"/>
    </row>
    <row r="905" spans="2:17" ht="12.5">
      <c r="B905" s="9"/>
      <c r="C905" s="191"/>
      <c r="D905" s="191"/>
      <c r="E905" s="191"/>
      <c r="F905" s="191"/>
      <c r="G905" s="191"/>
      <c r="H905" s="191"/>
      <c r="I905" s="191"/>
      <c r="J905" s="191"/>
      <c r="K905" s="191"/>
      <c r="L905" s="191"/>
      <c r="M905" s="191"/>
      <c r="O905" s="192"/>
      <c r="Q905" s="191"/>
    </row>
    <row r="906" spans="2:17" ht="12.5">
      <c r="B906" s="9"/>
      <c r="C906" s="191"/>
      <c r="D906" s="191"/>
      <c r="E906" s="191"/>
      <c r="F906" s="191"/>
      <c r="G906" s="191"/>
      <c r="H906" s="191"/>
      <c r="I906" s="191"/>
      <c r="J906" s="191"/>
      <c r="K906" s="191"/>
      <c r="L906" s="191"/>
      <c r="M906" s="191"/>
      <c r="O906" s="192"/>
      <c r="Q906" s="191"/>
    </row>
    <row r="907" spans="2:17" ht="12.5">
      <c r="B907" s="9"/>
      <c r="C907" s="191"/>
      <c r="D907" s="191"/>
      <c r="E907" s="191"/>
      <c r="F907" s="191"/>
      <c r="G907" s="191"/>
      <c r="H907" s="191"/>
      <c r="I907" s="191"/>
      <c r="J907" s="191"/>
      <c r="K907" s="191"/>
      <c r="L907" s="191"/>
      <c r="M907" s="191"/>
      <c r="O907" s="192"/>
      <c r="Q907" s="191"/>
    </row>
    <row r="908" spans="2:17" ht="12.5">
      <c r="B908" s="9"/>
      <c r="C908" s="191"/>
      <c r="D908" s="191"/>
      <c r="E908" s="191"/>
      <c r="F908" s="191"/>
      <c r="G908" s="191"/>
      <c r="H908" s="191"/>
      <c r="I908" s="191"/>
      <c r="J908" s="191"/>
      <c r="K908" s="191"/>
      <c r="L908" s="191"/>
      <c r="M908" s="191"/>
      <c r="O908" s="192"/>
      <c r="Q908" s="191"/>
    </row>
    <row r="909" spans="2:17" ht="12.5">
      <c r="B909" s="9"/>
      <c r="C909" s="191"/>
      <c r="D909" s="191"/>
      <c r="E909" s="191"/>
      <c r="F909" s="191"/>
      <c r="G909" s="191"/>
      <c r="H909" s="191"/>
      <c r="I909" s="191"/>
      <c r="J909" s="191"/>
      <c r="K909" s="191"/>
      <c r="L909" s="191"/>
      <c r="M909" s="191"/>
      <c r="O909" s="192"/>
      <c r="Q909" s="191"/>
    </row>
    <row r="910" spans="2:17" ht="12.5">
      <c r="B910" s="9"/>
      <c r="C910" s="191"/>
      <c r="D910" s="191"/>
      <c r="E910" s="191"/>
      <c r="F910" s="191"/>
      <c r="G910" s="191"/>
      <c r="H910" s="191"/>
      <c r="I910" s="191"/>
      <c r="J910" s="191"/>
      <c r="K910" s="191"/>
      <c r="L910" s="191"/>
      <c r="M910" s="191"/>
      <c r="O910" s="192"/>
      <c r="Q910" s="191"/>
    </row>
    <row r="911" spans="2:17" ht="12.5">
      <c r="B911" s="9"/>
      <c r="C911" s="191"/>
      <c r="D911" s="191"/>
      <c r="E911" s="191"/>
      <c r="F911" s="191"/>
      <c r="G911" s="191"/>
      <c r="H911" s="191"/>
      <c r="I911" s="191"/>
      <c r="J911" s="191"/>
      <c r="K911" s="191"/>
      <c r="L911" s="191"/>
      <c r="M911" s="191"/>
      <c r="O911" s="192"/>
      <c r="Q911" s="191"/>
    </row>
    <row r="912" spans="2:17" ht="12.5">
      <c r="B912" s="9"/>
      <c r="C912" s="191"/>
      <c r="D912" s="191"/>
      <c r="E912" s="191"/>
      <c r="F912" s="191"/>
      <c r="G912" s="191"/>
      <c r="H912" s="191"/>
      <c r="I912" s="191"/>
      <c r="J912" s="191"/>
      <c r="K912" s="191"/>
      <c r="L912" s="191"/>
      <c r="M912" s="191"/>
      <c r="O912" s="192"/>
      <c r="Q912" s="191"/>
    </row>
    <row r="913" spans="2:17" ht="12.5">
      <c r="B913" s="9"/>
      <c r="C913" s="191"/>
      <c r="D913" s="191"/>
      <c r="E913" s="191"/>
      <c r="F913" s="191"/>
      <c r="G913" s="191"/>
      <c r="H913" s="191"/>
      <c r="I913" s="191"/>
      <c r="J913" s="191"/>
      <c r="K913" s="191"/>
      <c r="L913" s="191"/>
      <c r="M913" s="191"/>
      <c r="O913" s="192"/>
      <c r="Q913" s="191"/>
    </row>
    <row r="914" spans="2:17" ht="12.5">
      <c r="B914" s="9"/>
      <c r="C914" s="191"/>
      <c r="D914" s="191"/>
      <c r="E914" s="191"/>
      <c r="F914" s="191"/>
      <c r="G914" s="191"/>
      <c r="H914" s="191"/>
      <c r="I914" s="191"/>
      <c r="J914" s="191"/>
      <c r="K914" s="191"/>
      <c r="L914" s="191"/>
      <c r="M914" s="191"/>
      <c r="O914" s="192"/>
      <c r="Q914" s="191"/>
    </row>
    <row r="915" spans="2:17" ht="12.5">
      <c r="B915" s="9"/>
      <c r="C915" s="191"/>
      <c r="D915" s="191"/>
      <c r="E915" s="191"/>
      <c r="F915" s="191"/>
      <c r="G915" s="191"/>
      <c r="H915" s="191"/>
      <c r="I915" s="191"/>
      <c r="J915" s="191"/>
      <c r="K915" s="191"/>
      <c r="L915" s="191"/>
      <c r="M915" s="191"/>
      <c r="O915" s="192"/>
      <c r="Q915" s="191"/>
    </row>
    <row r="916" spans="2:17" ht="12.5">
      <c r="B916" s="9"/>
      <c r="C916" s="191"/>
      <c r="D916" s="191"/>
      <c r="E916" s="191"/>
      <c r="F916" s="191"/>
      <c r="G916" s="191"/>
      <c r="H916" s="191"/>
      <c r="I916" s="191"/>
      <c r="J916" s="191"/>
      <c r="K916" s="191"/>
      <c r="L916" s="191"/>
      <c r="M916" s="191"/>
      <c r="O916" s="192"/>
      <c r="Q916" s="191"/>
    </row>
    <row r="917" spans="2:17" ht="12.5">
      <c r="B917" s="9"/>
      <c r="C917" s="191"/>
      <c r="D917" s="191"/>
      <c r="E917" s="191"/>
      <c r="F917" s="191"/>
      <c r="G917" s="191"/>
      <c r="H917" s="191"/>
      <c r="I917" s="191"/>
      <c r="J917" s="191"/>
      <c r="K917" s="191"/>
      <c r="L917" s="191"/>
      <c r="M917" s="191"/>
      <c r="O917" s="192"/>
      <c r="Q917" s="191"/>
    </row>
    <row r="918" spans="2:17" ht="12.5">
      <c r="B918" s="9"/>
      <c r="C918" s="191"/>
      <c r="D918" s="191"/>
      <c r="E918" s="191"/>
      <c r="F918" s="191"/>
      <c r="G918" s="191"/>
      <c r="H918" s="191"/>
      <c r="I918" s="191"/>
      <c r="J918" s="191"/>
      <c r="K918" s="191"/>
      <c r="L918" s="191"/>
      <c r="M918" s="191"/>
      <c r="O918" s="192"/>
      <c r="Q918" s="191"/>
    </row>
    <row r="919" spans="2:17" ht="12.5">
      <c r="B919" s="9"/>
      <c r="C919" s="191"/>
      <c r="D919" s="191"/>
      <c r="E919" s="191"/>
      <c r="F919" s="191"/>
      <c r="G919" s="191"/>
      <c r="H919" s="191"/>
      <c r="I919" s="191"/>
      <c r="J919" s="191"/>
      <c r="K919" s="191"/>
      <c r="L919" s="191"/>
      <c r="M919" s="191"/>
      <c r="O919" s="192"/>
      <c r="Q919" s="191"/>
    </row>
    <row r="920" spans="2:17" ht="12.5">
      <c r="B920" s="9"/>
      <c r="C920" s="191"/>
      <c r="D920" s="191"/>
      <c r="E920" s="191"/>
      <c r="F920" s="191"/>
      <c r="G920" s="191"/>
      <c r="H920" s="191"/>
      <c r="I920" s="191"/>
      <c r="J920" s="191"/>
      <c r="K920" s="191"/>
      <c r="L920" s="191"/>
      <c r="M920" s="191"/>
      <c r="O920" s="192"/>
      <c r="Q920" s="191"/>
    </row>
    <row r="921" spans="2:17" ht="12.5">
      <c r="B921" s="9"/>
      <c r="C921" s="191"/>
      <c r="D921" s="191"/>
      <c r="E921" s="191"/>
      <c r="F921" s="191"/>
      <c r="G921" s="191"/>
      <c r="H921" s="191"/>
      <c r="I921" s="191"/>
      <c r="J921" s="191"/>
      <c r="K921" s="191"/>
      <c r="L921" s="191"/>
      <c r="M921" s="191"/>
      <c r="O921" s="192"/>
      <c r="Q921" s="191"/>
    </row>
    <row r="922" spans="2:17" ht="12.5">
      <c r="B922" s="9"/>
      <c r="C922" s="191"/>
      <c r="D922" s="191"/>
      <c r="E922" s="191"/>
      <c r="F922" s="191"/>
      <c r="G922" s="191"/>
      <c r="H922" s="191"/>
      <c r="I922" s="191"/>
      <c r="J922" s="191"/>
      <c r="K922" s="191"/>
      <c r="L922" s="191"/>
      <c r="M922" s="191"/>
      <c r="O922" s="192"/>
      <c r="Q922" s="191"/>
    </row>
    <row r="923" spans="2:17" ht="12.5">
      <c r="B923" s="9"/>
      <c r="C923" s="191"/>
      <c r="D923" s="191"/>
      <c r="E923" s="191"/>
      <c r="F923" s="191"/>
      <c r="G923" s="191"/>
      <c r="H923" s="191"/>
      <c r="I923" s="191"/>
      <c r="J923" s="191"/>
      <c r="K923" s="191"/>
      <c r="L923" s="191"/>
      <c r="M923" s="191"/>
      <c r="O923" s="192"/>
      <c r="Q923" s="191"/>
    </row>
    <row r="924" spans="2:17" ht="12.5">
      <c r="B924" s="9"/>
      <c r="C924" s="191"/>
      <c r="D924" s="191"/>
      <c r="E924" s="191"/>
      <c r="F924" s="191"/>
      <c r="G924" s="191"/>
      <c r="H924" s="191"/>
      <c r="I924" s="191"/>
      <c r="J924" s="191"/>
      <c r="K924" s="191"/>
      <c r="L924" s="191"/>
      <c r="M924" s="191"/>
      <c r="O924" s="192"/>
      <c r="Q924" s="191"/>
    </row>
    <row r="925" spans="2:17" ht="12.5">
      <c r="B925" s="9"/>
      <c r="C925" s="191"/>
      <c r="D925" s="191"/>
      <c r="E925" s="191"/>
      <c r="F925" s="191"/>
      <c r="G925" s="191"/>
      <c r="H925" s="191"/>
      <c r="I925" s="191"/>
      <c r="J925" s="191"/>
      <c r="K925" s="191"/>
      <c r="L925" s="191"/>
      <c r="M925" s="191"/>
      <c r="O925" s="192"/>
      <c r="Q925" s="191"/>
    </row>
    <row r="926" spans="2:17" ht="12.5">
      <c r="B926" s="9"/>
      <c r="C926" s="191"/>
      <c r="D926" s="191"/>
      <c r="E926" s="191"/>
      <c r="F926" s="191"/>
      <c r="G926" s="191"/>
      <c r="H926" s="191"/>
      <c r="I926" s="191"/>
      <c r="J926" s="191"/>
      <c r="K926" s="191"/>
      <c r="L926" s="191"/>
      <c r="M926" s="191"/>
      <c r="O926" s="192"/>
      <c r="Q926" s="191"/>
    </row>
    <row r="927" spans="2:17" ht="12.5">
      <c r="B927" s="9"/>
      <c r="C927" s="191"/>
      <c r="D927" s="191"/>
      <c r="E927" s="191"/>
      <c r="F927" s="191"/>
      <c r="G927" s="191"/>
      <c r="H927" s="191"/>
      <c r="I927" s="191"/>
      <c r="J927" s="191"/>
      <c r="K927" s="191"/>
      <c r="L927" s="191"/>
      <c r="M927" s="191"/>
      <c r="O927" s="192"/>
      <c r="Q927" s="191"/>
    </row>
    <row r="928" spans="2:17" ht="12.5">
      <c r="B928" s="9"/>
      <c r="C928" s="191"/>
      <c r="D928" s="191"/>
      <c r="E928" s="191"/>
      <c r="F928" s="191"/>
      <c r="G928" s="191"/>
      <c r="H928" s="191"/>
      <c r="I928" s="191"/>
      <c r="J928" s="191"/>
      <c r="K928" s="191"/>
      <c r="L928" s="191"/>
      <c r="M928" s="191"/>
      <c r="O928" s="192"/>
      <c r="Q928" s="191"/>
    </row>
    <row r="929" spans="2:17" ht="12.5">
      <c r="B929" s="9"/>
      <c r="C929" s="191"/>
      <c r="D929" s="191"/>
      <c r="E929" s="191"/>
      <c r="F929" s="191"/>
      <c r="G929" s="191"/>
      <c r="H929" s="191"/>
      <c r="I929" s="191"/>
      <c r="J929" s="191"/>
      <c r="K929" s="191"/>
      <c r="L929" s="191"/>
      <c r="M929" s="191"/>
      <c r="O929" s="192"/>
      <c r="Q929" s="191"/>
    </row>
    <row r="930" spans="2:17" ht="12.5">
      <c r="B930" s="9"/>
      <c r="C930" s="191"/>
      <c r="D930" s="191"/>
      <c r="E930" s="191"/>
      <c r="F930" s="191"/>
      <c r="G930" s="191"/>
      <c r="H930" s="191"/>
      <c r="I930" s="191"/>
      <c r="J930" s="191"/>
      <c r="K930" s="191"/>
      <c r="L930" s="191"/>
      <c r="M930" s="191"/>
      <c r="O930" s="192"/>
      <c r="Q930" s="191"/>
    </row>
    <row r="931" spans="2:17" ht="12.5">
      <c r="B931" s="9"/>
      <c r="C931" s="191"/>
      <c r="D931" s="191"/>
      <c r="E931" s="191"/>
      <c r="F931" s="191"/>
      <c r="G931" s="191"/>
      <c r="H931" s="191"/>
      <c r="I931" s="191"/>
      <c r="J931" s="191"/>
      <c r="K931" s="191"/>
      <c r="L931" s="191"/>
      <c r="M931" s="191"/>
      <c r="O931" s="192"/>
      <c r="Q931" s="191"/>
    </row>
    <row r="932" spans="2:17" ht="12.5">
      <c r="B932" s="9"/>
      <c r="C932" s="191"/>
      <c r="D932" s="191"/>
      <c r="E932" s="191"/>
      <c r="F932" s="191"/>
      <c r="G932" s="191"/>
      <c r="H932" s="191"/>
      <c r="I932" s="191"/>
      <c r="J932" s="191"/>
      <c r="K932" s="191"/>
      <c r="L932" s="191"/>
      <c r="M932" s="191"/>
      <c r="O932" s="192"/>
      <c r="Q932" s="191"/>
    </row>
    <row r="933" spans="2:17" ht="12.5">
      <c r="B933" s="9"/>
      <c r="C933" s="191"/>
      <c r="D933" s="191"/>
      <c r="E933" s="191"/>
      <c r="F933" s="191"/>
      <c r="G933" s="191"/>
      <c r="H933" s="191"/>
      <c r="I933" s="191"/>
      <c r="J933" s="191"/>
      <c r="K933" s="191"/>
      <c r="L933" s="191"/>
      <c r="M933" s="191"/>
      <c r="O933" s="192"/>
      <c r="Q933" s="191"/>
    </row>
    <row r="934" spans="2:17" ht="12.5">
      <c r="B934" s="9"/>
      <c r="C934" s="191"/>
      <c r="D934" s="191"/>
      <c r="E934" s="191"/>
      <c r="F934" s="191"/>
      <c r="G934" s="191"/>
      <c r="H934" s="191"/>
      <c r="I934" s="191"/>
      <c r="J934" s="191"/>
      <c r="K934" s="191"/>
      <c r="L934" s="191"/>
      <c r="M934" s="191"/>
      <c r="O934" s="192"/>
      <c r="Q934" s="191"/>
    </row>
    <row r="935" spans="2:17" ht="12.5">
      <c r="B935" s="9"/>
      <c r="C935" s="191"/>
      <c r="D935" s="191"/>
      <c r="E935" s="191"/>
      <c r="F935" s="191"/>
      <c r="G935" s="191"/>
      <c r="H935" s="191"/>
      <c r="I935" s="191"/>
      <c r="J935" s="191"/>
      <c r="K935" s="191"/>
      <c r="L935" s="191"/>
      <c r="M935" s="191"/>
      <c r="O935" s="192"/>
      <c r="Q935" s="191"/>
    </row>
    <row r="936" spans="2:17" ht="12.5">
      <c r="B936" s="9"/>
      <c r="C936" s="191"/>
      <c r="D936" s="191"/>
      <c r="E936" s="191"/>
      <c r="F936" s="191"/>
      <c r="G936" s="191"/>
      <c r="H936" s="191"/>
      <c r="I936" s="191"/>
      <c r="J936" s="191"/>
      <c r="K936" s="191"/>
      <c r="L936" s="191"/>
      <c r="M936" s="191"/>
      <c r="O936" s="192"/>
      <c r="Q936" s="191"/>
    </row>
    <row r="937" spans="2:17" ht="12.5">
      <c r="B937" s="9"/>
      <c r="C937" s="191"/>
      <c r="D937" s="191"/>
      <c r="E937" s="191"/>
      <c r="F937" s="191"/>
      <c r="G937" s="191"/>
      <c r="H937" s="191"/>
      <c r="I937" s="191"/>
      <c r="J937" s="191"/>
      <c r="K937" s="191"/>
      <c r="L937" s="191"/>
      <c r="M937" s="191"/>
      <c r="O937" s="192"/>
      <c r="Q937" s="191"/>
    </row>
    <row r="938" spans="2:17" ht="12.5">
      <c r="B938" s="9"/>
      <c r="C938" s="191"/>
      <c r="D938" s="191"/>
      <c r="E938" s="191"/>
      <c r="F938" s="191"/>
      <c r="G938" s="191"/>
      <c r="H938" s="191"/>
      <c r="I938" s="191"/>
      <c r="J938" s="191"/>
      <c r="K938" s="191"/>
      <c r="L938" s="191"/>
      <c r="M938" s="191"/>
      <c r="O938" s="192"/>
      <c r="Q938" s="191"/>
    </row>
    <row r="939" spans="2:17" ht="12.5">
      <c r="B939" s="9"/>
      <c r="C939" s="191"/>
      <c r="D939" s="191"/>
      <c r="E939" s="191"/>
      <c r="F939" s="191"/>
      <c r="G939" s="191"/>
      <c r="H939" s="191"/>
      <c r="I939" s="191"/>
      <c r="J939" s="191"/>
      <c r="K939" s="191"/>
      <c r="L939" s="191"/>
      <c r="M939" s="191"/>
      <c r="O939" s="192"/>
      <c r="Q939" s="191"/>
    </row>
    <row r="940" spans="2:17" ht="12.5">
      <c r="B940" s="9"/>
      <c r="C940" s="191"/>
      <c r="D940" s="191"/>
      <c r="E940" s="191"/>
      <c r="F940" s="191"/>
      <c r="G940" s="191"/>
      <c r="H940" s="191"/>
      <c r="I940" s="191"/>
      <c r="J940" s="191"/>
      <c r="K940" s="191"/>
      <c r="L940" s="191"/>
      <c r="M940" s="191"/>
      <c r="O940" s="192"/>
      <c r="Q940" s="191"/>
    </row>
    <row r="941" spans="2:17" ht="12.5">
      <c r="B941" s="9"/>
      <c r="C941" s="191"/>
      <c r="D941" s="191"/>
      <c r="E941" s="191"/>
      <c r="F941" s="191"/>
      <c r="G941" s="191"/>
      <c r="H941" s="191"/>
      <c r="I941" s="191"/>
      <c r="J941" s="191"/>
      <c r="K941" s="191"/>
      <c r="L941" s="191"/>
      <c r="M941" s="191"/>
      <c r="O941" s="192"/>
      <c r="Q941" s="191"/>
    </row>
    <row r="942" spans="2:17" ht="12.5">
      <c r="B942" s="9"/>
      <c r="C942" s="191"/>
      <c r="D942" s="191"/>
      <c r="E942" s="191"/>
      <c r="F942" s="191"/>
      <c r="G942" s="191"/>
      <c r="H942" s="191"/>
      <c r="I942" s="191"/>
      <c r="J942" s="191"/>
      <c r="K942" s="191"/>
      <c r="L942" s="191"/>
      <c r="M942" s="191"/>
      <c r="O942" s="192"/>
      <c r="Q942" s="191"/>
    </row>
    <row r="943" spans="2:17" ht="12.5">
      <c r="B943" s="9"/>
      <c r="C943" s="191"/>
      <c r="D943" s="191"/>
      <c r="E943" s="191"/>
      <c r="F943" s="191"/>
      <c r="G943" s="191"/>
      <c r="H943" s="191"/>
      <c r="I943" s="191"/>
      <c r="J943" s="191"/>
      <c r="K943" s="191"/>
      <c r="L943" s="191"/>
      <c r="M943" s="191"/>
      <c r="O943" s="192"/>
      <c r="Q943" s="191"/>
    </row>
    <row r="944" spans="2:17" ht="12.5">
      <c r="B944" s="9"/>
      <c r="C944" s="191"/>
      <c r="D944" s="191"/>
      <c r="E944" s="191"/>
      <c r="F944" s="191"/>
      <c r="G944" s="191"/>
      <c r="H944" s="191"/>
      <c r="I944" s="191"/>
      <c r="J944" s="191"/>
      <c r="K944" s="191"/>
      <c r="L944" s="191"/>
      <c r="M944" s="191"/>
      <c r="O944" s="192"/>
      <c r="Q944" s="191"/>
    </row>
    <row r="945" spans="2:17" ht="12.5">
      <c r="B945" s="9"/>
      <c r="C945" s="191"/>
      <c r="D945" s="191"/>
      <c r="E945" s="191"/>
      <c r="F945" s="191"/>
      <c r="G945" s="191"/>
      <c r="H945" s="191"/>
      <c r="I945" s="191"/>
      <c r="J945" s="191"/>
      <c r="K945" s="191"/>
      <c r="L945" s="191"/>
      <c r="M945" s="191"/>
      <c r="O945" s="192"/>
      <c r="Q945" s="191"/>
    </row>
    <row r="946" spans="2:17" ht="12.5">
      <c r="B946" s="9"/>
      <c r="C946" s="191"/>
      <c r="D946" s="191"/>
      <c r="E946" s="191"/>
      <c r="F946" s="191"/>
      <c r="G946" s="191"/>
      <c r="H946" s="191"/>
      <c r="I946" s="191"/>
      <c r="J946" s="191"/>
      <c r="K946" s="191"/>
      <c r="L946" s="191"/>
      <c r="M946" s="191"/>
      <c r="O946" s="192"/>
      <c r="Q946" s="191"/>
    </row>
    <row r="947" spans="2:17" ht="12.5">
      <c r="B947" s="9"/>
      <c r="C947" s="191"/>
      <c r="D947" s="191"/>
      <c r="E947" s="191"/>
      <c r="F947" s="191"/>
      <c r="G947" s="191"/>
      <c r="H947" s="191"/>
      <c r="I947" s="191"/>
      <c r="J947" s="191"/>
      <c r="K947" s="191"/>
      <c r="L947" s="191"/>
      <c r="M947" s="191"/>
      <c r="O947" s="192"/>
      <c r="Q947" s="191"/>
    </row>
    <row r="948" spans="2:17" ht="12.5">
      <c r="B948" s="9"/>
      <c r="C948" s="191"/>
      <c r="D948" s="191"/>
      <c r="E948" s="191"/>
      <c r="F948" s="191"/>
      <c r="G948" s="191"/>
      <c r="H948" s="191"/>
      <c r="I948" s="191"/>
      <c r="J948" s="191"/>
      <c r="K948" s="191"/>
      <c r="L948" s="191"/>
      <c r="M948" s="191"/>
      <c r="O948" s="192"/>
      <c r="Q948" s="191"/>
    </row>
    <row r="949" spans="2:17" ht="12.5">
      <c r="B949" s="9"/>
      <c r="C949" s="191"/>
      <c r="D949" s="191"/>
      <c r="E949" s="191"/>
      <c r="F949" s="191"/>
      <c r="G949" s="191"/>
      <c r="H949" s="191"/>
      <c r="I949" s="191"/>
      <c r="J949" s="191"/>
      <c r="K949" s="191"/>
      <c r="L949" s="191"/>
      <c r="M949" s="191"/>
      <c r="O949" s="192"/>
      <c r="Q949" s="191"/>
    </row>
    <row r="950" spans="2:17" ht="12.5">
      <c r="B950" s="9"/>
      <c r="C950" s="191"/>
      <c r="D950" s="191"/>
      <c r="E950" s="191"/>
      <c r="F950" s="191"/>
      <c r="G950" s="191"/>
      <c r="H950" s="191"/>
      <c r="I950" s="191"/>
      <c r="J950" s="191"/>
      <c r="K950" s="191"/>
      <c r="L950" s="191"/>
      <c r="M950" s="191"/>
      <c r="O950" s="192"/>
      <c r="Q950" s="191"/>
    </row>
    <row r="951" spans="2:17" ht="12.5">
      <c r="B951" s="9"/>
      <c r="C951" s="191"/>
      <c r="D951" s="191"/>
      <c r="E951" s="191"/>
      <c r="F951" s="191"/>
      <c r="G951" s="191"/>
      <c r="H951" s="191"/>
      <c r="I951" s="191"/>
      <c r="J951" s="191"/>
      <c r="K951" s="191"/>
      <c r="L951" s="191"/>
      <c r="M951" s="191"/>
      <c r="O951" s="192"/>
      <c r="Q951" s="191"/>
    </row>
    <row r="952" spans="2:17" ht="12.5">
      <c r="B952" s="9"/>
      <c r="C952" s="191"/>
      <c r="D952" s="191"/>
      <c r="E952" s="191"/>
      <c r="F952" s="191"/>
      <c r="G952" s="191"/>
      <c r="H952" s="191"/>
      <c r="I952" s="191"/>
      <c r="J952" s="191"/>
      <c r="K952" s="191"/>
      <c r="L952" s="191"/>
      <c r="M952" s="191"/>
      <c r="O952" s="192"/>
      <c r="Q952" s="191"/>
    </row>
    <row r="953" spans="2:17" ht="12.5">
      <c r="B953" s="9"/>
      <c r="C953" s="191"/>
      <c r="D953" s="191"/>
      <c r="E953" s="191"/>
      <c r="F953" s="191"/>
      <c r="G953" s="191"/>
      <c r="H953" s="191"/>
      <c r="I953" s="191"/>
      <c r="J953" s="191"/>
      <c r="K953" s="191"/>
      <c r="L953" s="191"/>
      <c r="M953" s="191"/>
      <c r="O953" s="192"/>
      <c r="Q953" s="191"/>
    </row>
    <row r="954" spans="2:17" ht="12.5">
      <c r="B954" s="9"/>
      <c r="C954" s="191"/>
      <c r="D954" s="191"/>
      <c r="E954" s="191"/>
      <c r="F954" s="191"/>
      <c r="G954" s="191"/>
      <c r="H954" s="191"/>
      <c r="I954" s="191"/>
      <c r="J954" s="191"/>
      <c r="K954" s="191"/>
      <c r="L954" s="191"/>
      <c r="M954" s="191"/>
      <c r="O954" s="192"/>
      <c r="Q954" s="191"/>
    </row>
    <row r="955" spans="2:17" ht="12.5">
      <c r="B955" s="9"/>
      <c r="C955" s="191"/>
      <c r="D955" s="191"/>
      <c r="E955" s="191"/>
      <c r="F955" s="191"/>
      <c r="G955" s="191"/>
      <c r="H955" s="191"/>
      <c r="I955" s="191"/>
      <c r="J955" s="191"/>
      <c r="K955" s="191"/>
      <c r="L955" s="191"/>
      <c r="M955" s="191"/>
      <c r="O955" s="192"/>
      <c r="Q955" s="191"/>
    </row>
    <row r="956" spans="2:17" ht="12.5">
      <c r="B956" s="9"/>
      <c r="C956" s="191"/>
      <c r="D956" s="191"/>
      <c r="E956" s="191"/>
      <c r="F956" s="191"/>
      <c r="G956" s="191"/>
      <c r="H956" s="191"/>
      <c r="I956" s="191"/>
      <c r="J956" s="191"/>
      <c r="K956" s="191"/>
      <c r="L956" s="191"/>
      <c r="M956" s="191"/>
      <c r="O956" s="192"/>
      <c r="Q956" s="191"/>
    </row>
    <row r="957" spans="2:17" ht="12.5">
      <c r="B957" s="9"/>
      <c r="C957" s="191"/>
      <c r="D957" s="191"/>
      <c r="E957" s="191"/>
      <c r="F957" s="191"/>
      <c r="G957" s="191"/>
      <c r="H957" s="191"/>
      <c r="I957" s="191"/>
      <c r="J957" s="191"/>
      <c r="K957" s="191"/>
      <c r="L957" s="191"/>
      <c r="M957" s="191"/>
      <c r="O957" s="192"/>
      <c r="Q957" s="191"/>
    </row>
    <row r="958" spans="2:17" ht="12.5">
      <c r="B958" s="9"/>
      <c r="C958" s="191"/>
      <c r="D958" s="191"/>
      <c r="E958" s="191"/>
      <c r="F958" s="191"/>
      <c r="G958" s="191"/>
      <c r="H958" s="191"/>
      <c r="I958" s="191"/>
      <c r="J958" s="191"/>
      <c r="K958" s="191"/>
      <c r="L958" s="191"/>
      <c r="M958" s="191"/>
      <c r="O958" s="192"/>
      <c r="Q958" s="191"/>
    </row>
    <row r="959" spans="2:17" ht="12.5">
      <c r="B959" s="9"/>
      <c r="C959" s="191"/>
      <c r="D959" s="191"/>
      <c r="E959" s="191"/>
      <c r="F959" s="191"/>
      <c r="G959" s="191"/>
      <c r="H959" s="191"/>
      <c r="I959" s="191"/>
      <c r="J959" s="191"/>
      <c r="K959" s="191"/>
      <c r="L959" s="191"/>
      <c r="M959" s="191"/>
      <c r="O959" s="192"/>
      <c r="Q959" s="191"/>
    </row>
  </sheetData>
  <autoFilter ref="A1:Q201"/>
  <sortState ref="A2:R959">
    <sortCondition ref="A2:A959"/>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30"/>
  <sheetViews>
    <sheetView workbookViewId="0"/>
  </sheetViews>
  <sheetFormatPr defaultColWidth="14.453125" defaultRowHeight="15.75" customHeight="1"/>
  <cols>
    <col min="1" max="1" width="33.6328125" customWidth="1"/>
    <col min="2" max="2" width="14.6328125" customWidth="1"/>
    <col min="3" max="3" width="27.81640625" customWidth="1"/>
    <col min="4" max="4" width="13.453125" customWidth="1"/>
    <col min="5" max="5" width="19.36328125" bestFit="1" customWidth="1"/>
  </cols>
  <sheetData>
    <row r="1" spans="1:6" ht="15.5">
      <c r="A1" s="193" t="s">
        <v>2152</v>
      </c>
    </row>
    <row r="2" spans="1:6" ht="15.75" customHeight="1">
      <c r="A2" s="512" t="s">
        <v>2171</v>
      </c>
      <c r="B2" s="512"/>
      <c r="C2" s="512" t="s">
        <v>2170</v>
      </c>
      <c r="D2" s="512"/>
      <c r="E2" s="512" t="s">
        <v>2174</v>
      </c>
      <c r="F2" s="512"/>
    </row>
    <row r="3" spans="1:6" ht="15.75" customHeight="1">
      <c r="A3" s="203" t="s">
        <v>2167</v>
      </c>
      <c r="B3" s="204">
        <f>'MISP calculator'!C11-B4-B5</f>
        <v>375000</v>
      </c>
      <c r="C3" s="203" t="s">
        <v>2169</v>
      </c>
      <c r="D3" s="205">
        <f>'MISP calculator'!L31-D4-D5</f>
        <v>65000</v>
      </c>
      <c r="E3" s="203" t="s">
        <v>2173</v>
      </c>
      <c r="F3" s="205">
        <f>'MISP calculator'!L34</f>
        <v>841.625</v>
      </c>
    </row>
    <row r="4" spans="1:6" ht="15.75" customHeight="1">
      <c r="A4" s="203" t="s">
        <v>650</v>
      </c>
      <c r="B4" s="205">
        <f>'MISP calculator'!L27-B5</f>
        <v>117425.375</v>
      </c>
      <c r="C4" s="203" t="s">
        <v>2168</v>
      </c>
      <c r="D4" s="205">
        <f>'MISP calculator'!L30-D5</f>
        <v>30000</v>
      </c>
      <c r="E4" s="203" t="s">
        <v>2172</v>
      </c>
      <c r="F4" s="205">
        <f>F3*3</f>
        <v>2524.875</v>
      </c>
    </row>
    <row r="5" spans="1:6" ht="15.75" customHeight="1">
      <c r="A5" s="203" t="s">
        <v>885</v>
      </c>
      <c r="B5" s="205">
        <f>'MISP calculator'!L35</f>
        <v>7574.625</v>
      </c>
      <c r="C5" s="203" t="s">
        <v>2175</v>
      </c>
      <c r="D5" s="205">
        <f>'MISP calculator'!L29</f>
        <v>30000</v>
      </c>
      <c r="E5" s="203"/>
      <c r="F5" s="203"/>
    </row>
    <row r="6" spans="1:6" ht="15.75" customHeight="1">
      <c r="A6" s="194"/>
      <c r="B6" s="201"/>
      <c r="C6" s="196"/>
      <c r="D6" s="195"/>
    </row>
    <row r="7" spans="1:6" ht="15.5">
      <c r="A7" s="211" t="s">
        <v>2178</v>
      </c>
      <c r="B7" s="207" t="s">
        <v>2177</v>
      </c>
      <c r="C7" s="207" t="s">
        <v>2176</v>
      </c>
    </row>
    <row r="8" spans="1:6" ht="26">
      <c r="A8" s="206" t="s">
        <v>1067</v>
      </c>
      <c r="B8" s="204">
        <f>'MISP calculator'!M40</f>
        <v>126.24374999999999</v>
      </c>
      <c r="C8" s="204">
        <f>'MISP calculator'!L40</f>
        <v>378.73124999999999</v>
      </c>
    </row>
    <row r="9" spans="1:6" ht="26">
      <c r="A9" s="206" t="s">
        <v>1161</v>
      </c>
      <c r="B9" s="204">
        <f>'MISP calculator'!M42</f>
        <v>126.24374999999999</v>
      </c>
      <c r="C9" s="204">
        <f>'MISP calculator'!L42</f>
        <v>378.73124999999999</v>
      </c>
    </row>
    <row r="10" spans="1:6" ht="39">
      <c r="A10" s="206" t="s">
        <v>2154</v>
      </c>
      <c r="B10" s="204">
        <f>'MISP calculator'!M46</f>
        <v>126.24374999999999</v>
      </c>
      <c r="C10" s="204">
        <f>'MISP calculator'!L46</f>
        <v>378.73124999999999</v>
      </c>
    </row>
    <row r="11" spans="1:6" ht="6" customHeight="1">
      <c r="A11" s="197"/>
      <c r="B11" s="194"/>
      <c r="C11" s="202"/>
    </row>
    <row r="12" spans="1:6" ht="26">
      <c r="A12" s="206" t="s">
        <v>1201</v>
      </c>
      <c r="B12" s="204">
        <f>'MISP calculator'!M44</f>
        <v>42.081250000000004</v>
      </c>
      <c r="C12" s="204">
        <f>'MISP calculator'!L44</f>
        <v>126.24375000000001</v>
      </c>
    </row>
    <row r="13" spans="1:6" ht="39">
      <c r="A13" s="206" t="s">
        <v>2153</v>
      </c>
      <c r="B13" s="204">
        <f>'MISP calculator'!M43</f>
        <v>168.32500000000002</v>
      </c>
      <c r="C13" s="204">
        <f>'MISP calculator'!L43</f>
        <v>504.97500000000002</v>
      </c>
    </row>
    <row r="14" spans="1:6" ht="15.75" customHeight="1">
      <c r="A14" s="206" t="s">
        <v>1074</v>
      </c>
      <c r="B14" s="204">
        <f>'MISP calculator'!M41</f>
        <v>19.357375000000001</v>
      </c>
      <c r="C14" s="204">
        <f>'MISP calculator'!L41</f>
        <v>58.072125</v>
      </c>
    </row>
    <row r="15" spans="1:6" s="215" customFormat="1" ht="15.75" customHeight="1">
      <c r="A15" s="213"/>
      <c r="B15" s="214"/>
      <c r="C15" s="214"/>
    </row>
    <row r="16" spans="1:6" s="200" customFormat="1" ht="63" customHeight="1">
      <c r="A16" s="206" t="s">
        <v>1416</v>
      </c>
      <c r="B16" s="217">
        <f>'MISP calculator'!M48</f>
        <v>0.65815075000000012</v>
      </c>
      <c r="C16" s="204"/>
    </row>
    <row r="17" spans="1:3" ht="15.75" customHeight="1">
      <c r="A17" s="198"/>
    </row>
    <row r="18" spans="1:3" ht="15.75" customHeight="1">
      <c r="A18" s="193" t="s">
        <v>2155</v>
      </c>
      <c r="C18" s="9"/>
    </row>
    <row r="19" spans="1:3" ht="15.75" customHeight="1">
      <c r="A19" s="207" t="s">
        <v>2179</v>
      </c>
      <c r="B19" s="207" t="s">
        <v>2181</v>
      </c>
      <c r="C19" s="207"/>
    </row>
    <row r="20" spans="1:3" ht="15.75" customHeight="1">
      <c r="A20" s="204" t="s">
        <v>2180</v>
      </c>
      <c r="B20" s="204" t="s">
        <v>2156</v>
      </c>
      <c r="C20" s="212">
        <f>'MISP calculator'!H54</f>
        <v>8.9599999999999985E-2</v>
      </c>
    </row>
    <row r="21" spans="1:3" ht="15.75" customHeight="1">
      <c r="A21" s="212">
        <f>'MISP calculator'!H53</f>
        <v>0.44799999999999995</v>
      </c>
      <c r="B21" s="204" t="s">
        <v>2157</v>
      </c>
      <c r="C21" s="212">
        <f>'MISP calculator'!H55</f>
        <v>8.9599999999999999E-2</v>
      </c>
    </row>
    <row r="22" spans="1:3" ht="15.75" customHeight="1">
      <c r="B22" s="204" t="s">
        <v>2158</v>
      </c>
      <c r="C22" s="212">
        <f>'MISP calculator'!H56</f>
        <v>0.13439999999999999</v>
      </c>
    </row>
    <row r="23" spans="1:3" ht="15.75" customHeight="1">
      <c r="B23" s="204" t="s">
        <v>2159</v>
      </c>
      <c r="C23" s="212">
        <f>'MISP calculator'!H57</f>
        <v>0.24640000000000001</v>
      </c>
    </row>
    <row r="24" spans="1:3" ht="15.75" customHeight="1">
      <c r="B24" s="204" t="s">
        <v>2160</v>
      </c>
      <c r="C24" s="212">
        <f>'MISP calculator'!H58</f>
        <v>2.24E-2</v>
      </c>
    </row>
    <row r="26" spans="1:3" ht="15.5">
      <c r="A26" s="193" t="s">
        <v>2161</v>
      </c>
    </row>
    <row r="27" spans="1:3" ht="15.75" customHeight="1">
      <c r="A27" s="207" t="s">
        <v>2184</v>
      </c>
      <c r="B27" s="207"/>
      <c r="C27" s="207" t="s">
        <v>2162</v>
      </c>
    </row>
    <row r="28" spans="1:3" ht="15.75" customHeight="1">
      <c r="A28" s="204" t="str">
        <f>'MISP calculator'!L59</f>
        <v>-</v>
      </c>
      <c r="B28" s="207" t="s">
        <v>2163</v>
      </c>
      <c r="C28" s="212" t="str">
        <f>'MISP calculator'!H60</f>
        <v>-</v>
      </c>
    </row>
    <row r="29" spans="1:3" ht="15.75" customHeight="1">
      <c r="A29" s="204"/>
      <c r="B29" s="207" t="s">
        <v>2164</v>
      </c>
      <c r="C29" s="212" t="e">
        <f>1-C28</f>
        <v>#VALUE!</v>
      </c>
    </row>
    <row r="30" spans="1:3" ht="15.75" customHeight="1">
      <c r="A30" s="200"/>
    </row>
  </sheetData>
  <mergeCells count="3">
    <mergeCell ref="C2:D2"/>
    <mergeCell ref="A2:B2"/>
    <mergeCell ref="E2:F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89"/>
  <sheetViews>
    <sheetView zoomScale="70" zoomScaleNormal="70" zoomScalePageLayoutView="70" workbookViewId="0">
      <selection activeCell="H49" sqref="H49:N49"/>
    </sheetView>
  </sheetViews>
  <sheetFormatPr defaultColWidth="14.453125" defaultRowHeight="15.75" customHeight="1"/>
  <cols>
    <col min="1" max="1" width="14.453125" style="218"/>
    <col min="2" max="2" width="32.81640625" style="218" customWidth="1"/>
    <col min="3" max="4" width="14.453125" style="218"/>
    <col min="5" max="5" width="5.81640625" style="218" customWidth="1"/>
    <col min="6" max="8" width="14.453125" style="218"/>
    <col min="9" max="9" width="22.453125" style="218" customWidth="1"/>
    <col min="10" max="13" width="14.453125" style="218"/>
    <col min="14" max="14" width="9.6328125" style="218" customWidth="1"/>
    <col min="15" max="16384" width="14.453125" style="218"/>
  </cols>
  <sheetData>
    <row r="1" spans="1:25" ht="48" customHeight="1">
      <c r="A1" s="530" t="str">
        <f>'MISP calculator'!C7</f>
        <v>Syria</v>
      </c>
      <c r="B1" s="515"/>
      <c r="C1" s="515"/>
      <c r="D1" s="515"/>
      <c r="E1" s="515"/>
      <c r="F1" s="515"/>
      <c r="G1" s="515"/>
      <c r="H1" s="515"/>
      <c r="I1" s="515"/>
      <c r="J1" s="515"/>
      <c r="K1" s="515"/>
      <c r="L1" s="515"/>
      <c r="M1" s="515"/>
      <c r="N1" s="515"/>
      <c r="O1" s="524"/>
      <c r="P1" s="525"/>
      <c r="Q1" s="525"/>
      <c r="R1" s="525"/>
      <c r="S1" s="525"/>
      <c r="T1" s="525"/>
      <c r="U1" s="525"/>
      <c r="V1" s="525"/>
      <c r="W1" s="525"/>
      <c r="X1" s="525"/>
      <c r="Y1" s="525"/>
    </row>
    <row r="2" spans="1:25" ht="25">
      <c r="A2" s="528" t="str">
        <f>'MISP calculator'!C8&amp; " - " &amp;'MISP calculator'!C9 &amp; " - " &amp; 'MISP calculator'!C10</f>
        <v xml:space="preserve">Aleppo Governorate -  - </v>
      </c>
      <c r="B2" s="529"/>
      <c r="C2" s="529"/>
      <c r="D2" s="529"/>
      <c r="E2" s="529"/>
      <c r="F2" s="529"/>
      <c r="G2" s="529"/>
      <c r="H2" s="529"/>
      <c r="I2" s="529"/>
      <c r="J2" s="529"/>
      <c r="K2" s="529"/>
      <c r="L2" s="529"/>
      <c r="M2" s="529"/>
      <c r="N2" s="529"/>
      <c r="O2" s="525"/>
      <c r="P2" s="525"/>
      <c r="Q2" s="525"/>
      <c r="R2" s="525"/>
      <c r="S2" s="525"/>
      <c r="T2" s="525"/>
      <c r="U2" s="525"/>
      <c r="V2" s="525"/>
      <c r="W2" s="525"/>
      <c r="X2" s="525"/>
      <c r="Y2" s="525"/>
    </row>
    <row r="3" spans="1:25" ht="4.5" customHeight="1">
      <c r="A3" s="536"/>
      <c r="B3" s="515"/>
      <c r="C3" s="515"/>
      <c r="D3" s="515"/>
      <c r="E3" s="515"/>
      <c r="F3" s="515"/>
      <c r="G3" s="515"/>
      <c r="H3" s="515"/>
      <c r="I3" s="515"/>
      <c r="J3" s="515"/>
      <c r="K3" s="515"/>
      <c r="L3" s="515"/>
      <c r="M3" s="515"/>
      <c r="N3" s="515"/>
      <c r="O3" s="525"/>
      <c r="P3" s="525"/>
      <c r="Q3" s="525"/>
      <c r="R3" s="525"/>
      <c r="S3" s="525"/>
      <c r="T3" s="525"/>
      <c r="U3" s="525"/>
      <c r="V3" s="525"/>
      <c r="W3" s="525"/>
      <c r="X3" s="525"/>
      <c r="Y3" s="525"/>
    </row>
    <row r="4" spans="1:25" ht="32.5">
      <c r="A4" s="521" t="s">
        <v>2165</v>
      </c>
      <c r="B4" s="522"/>
      <c r="C4" s="522"/>
      <c r="D4" s="522"/>
      <c r="E4" s="522"/>
      <c r="F4" s="522"/>
      <c r="G4" s="522"/>
      <c r="H4" s="522"/>
      <c r="I4" s="522"/>
      <c r="J4" s="522"/>
      <c r="K4" s="522"/>
      <c r="L4" s="522"/>
      <c r="M4" s="522"/>
      <c r="N4" s="522"/>
      <c r="O4" s="525"/>
      <c r="P4" s="525"/>
      <c r="Q4" s="525"/>
      <c r="R4" s="525"/>
      <c r="S4" s="525"/>
      <c r="T4" s="525"/>
      <c r="U4" s="525"/>
      <c r="V4" s="525"/>
      <c r="W4" s="525"/>
      <c r="X4" s="525"/>
      <c r="Y4" s="525"/>
    </row>
    <row r="5" spans="1:25" ht="32.5">
      <c r="A5" s="513" t="str">
        <f>FIXED('MISP calculator'!C11,0) &amp; " persons affected"</f>
        <v>500,000 persons affected</v>
      </c>
      <c r="B5" s="513"/>
      <c r="C5" s="513"/>
      <c r="D5" s="513"/>
      <c r="E5" s="513"/>
      <c r="F5" s="513"/>
      <c r="G5" s="513"/>
      <c r="H5" s="513"/>
      <c r="I5" s="513"/>
      <c r="J5" s="513"/>
      <c r="K5" s="513"/>
      <c r="L5" s="513"/>
      <c r="M5" s="513"/>
      <c r="N5" s="513"/>
      <c r="O5" s="525"/>
      <c r="P5" s="525"/>
      <c r="Q5" s="525"/>
      <c r="R5" s="525"/>
      <c r="S5" s="525"/>
      <c r="T5" s="525"/>
      <c r="U5" s="525"/>
      <c r="V5" s="525"/>
      <c r="W5" s="525"/>
      <c r="X5" s="525"/>
      <c r="Y5" s="525"/>
    </row>
    <row r="6" spans="1:25" ht="3.75" customHeight="1">
      <c r="A6" s="526"/>
      <c r="B6" s="515"/>
      <c r="C6" s="515"/>
      <c r="D6" s="515"/>
      <c r="E6" s="515"/>
      <c r="F6" s="515"/>
      <c r="G6" s="515"/>
      <c r="H6" s="515"/>
      <c r="I6" s="515"/>
      <c r="J6" s="515"/>
      <c r="K6" s="515"/>
      <c r="L6" s="515"/>
      <c r="M6" s="515"/>
      <c r="N6" s="515"/>
      <c r="O6" s="525"/>
      <c r="P6" s="525"/>
      <c r="Q6" s="525"/>
      <c r="R6" s="525"/>
      <c r="S6" s="525"/>
      <c r="T6" s="525"/>
      <c r="U6" s="525"/>
      <c r="V6" s="525"/>
      <c r="W6" s="525"/>
      <c r="X6" s="525"/>
      <c r="Y6" s="525"/>
    </row>
    <row r="7" spans="1:25" ht="40.5" customHeight="1">
      <c r="A7" s="514" t="str">
        <f>"There are "&amp;FIXED('MISP calculator'!E27,0)&amp;" affected women of reproductive age"</f>
        <v>There are 125,000 affected women of reproductive age</v>
      </c>
      <c r="B7" s="514"/>
      <c r="C7" s="514"/>
      <c r="D7" s="514"/>
      <c r="E7" s="514"/>
      <c r="F7" s="517" t="str">
        <f>FIXED('MISP calculator'!E31,0) &amp; " adolescents are affected"</f>
        <v>125,000 adolescents are affected</v>
      </c>
      <c r="G7" s="518"/>
      <c r="H7" s="518"/>
      <c r="I7" s="518"/>
      <c r="J7" s="517" t="str">
        <f>FIXED('MISP calculator'!L35,0) &amp; " Currently pregnant women"</f>
        <v>7,575 Currently pregnant women</v>
      </c>
      <c r="K7" s="518"/>
      <c r="L7" s="518"/>
      <c r="M7" s="518"/>
      <c r="N7" s="518"/>
      <c r="O7" s="525"/>
      <c r="P7" s="525"/>
      <c r="Q7" s="525"/>
      <c r="R7" s="525"/>
      <c r="S7" s="525"/>
      <c r="T7" s="525"/>
      <c r="U7" s="525"/>
      <c r="V7" s="525"/>
      <c r="W7" s="525"/>
      <c r="X7" s="525"/>
      <c r="Y7" s="525"/>
    </row>
    <row r="8" spans="1:25" ht="25" customHeight="1">
      <c r="A8"/>
      <c r="B8"/>
      <c r="C8"/>
      <c r="D8"/>
      <c r="E8"/>
      <c r="F8"/>
      <c r="G8"/>
      <c r="H8"/>
      <c r="I8"/>
      <c r="J8" s="535"/>
      <c r="K8" s="535"/>
      <c r="L8" s="535"/>
      <c r="M8" s="535"/>
      <c r="N8" s="535"/>
      <c r="O8" s="525"/>
      <c r="P8" s="525"/>
      <c r="Q8" s="525"/>
      <c r="R8" s="525"/>
      <c r="S8" s="525"/>
      <c r="T8" s="525"/>
      <c r="U8" s="525"/>
      <c r="V8" s="525"/>
      <c r="W8" s="525"/>
      <c r="X8" s="525"/>
      <c r="Y8" s="525"/>
    </row>
    <row r="9" spans="1:25" ht="25" customHeight="1">
      <c r="A9"/>
      <c r="B9"/>
      <c r="C9"/>
      <c r="D9"/>
      <c r="E9"/>
      <c r="F9"/>
      <c r="G9"/>
      <c r="H9"/>
      <c r="I9"/>
      <c r="J9" s="535"/>
      <c r="K9" s="535"/>
      <c r="L9" s="535"/>
      <c r="M9" s="535"/>
      <c r="N9" s="535"/>
      <c r="O9" s="525"/>
      <c r="P9" s="525"/>
      <c r="Q9" s="525"/>
      <c r="R9" s="525"/>
      <c r="S9" s="525"/>
      <c r="T9" s="525"/>
      <c r="U9" s="525"/>
      <c r="V9" s="525"/>
      <c r="W9" s="525"/>
      <c r="X9" s="525"/>
      <c r="Y9" s="525"/>
    </row>
    <row r="10" spans="1:25" ht="25" customHeight="1">
      <c r="A10"/>
      <c r="B10"/>
      <c r="C10"/>
      <c r="D10"/>
      <c r="E10"/>
      <c r="F10"/>
      <c r="G10"/>
      <c r="H10"/>
      <c r="I10"/>
      <c r="J10" s="535"/>
      <c r="K10" s="535"/>
      <c r="L10" s="535"/>
      <c r="M10" s="535"/>
      <c r="N10" s="535"/>
      <c r="O10" s="525"/>
      <c r="P10" s="525"/>
      <c r="Q10" s="525"/>
      <c r="R10" s="525"/>
      <c r="S10" s="525"/>
      <c r="T10" s="525"/>
      <c r="U10" s="525"/>
      <c r="V10" s="525"/>
      <c r="W10" s="525"/>
      <c r="X10" s="525"/>
      <c r="Y10" s="525"/>
    </row>
    <row r="11" spans="1:25" ht="25" customHeight="1">
      <c r="A11"/>
      <c r="B11"/>
      <c r="C11"/>
      <c r="D11"/>
      <c r="E11"/>
      <c r="F11"/>
      <c r="G11"/>
      <c r="H11"/>
      <c r="I11"/>
      <c r="J11" s="535"/>
      <c r="K11" s="535"/>
      <c r="L11" s="535"/>
      <c r="M11" s="535"/>
      <c r="N11" s="535"/>
      <c r="O11" s="525"/>
      <c r="P11" s="525"/>
      <c r="Q11" s="525"/>
      <c r="R11" s="525"/>
      <c r="S11" s="525"/>
      <c r="T11" s="525"/>
      <c r="U11" s="525"/>
      <c r="V11" s="525"/>
      <c r="W11" s="525"/>
      <c r="X11" s="525"/>
      <c r="Y11" s="525"/>
    </row>
    <row r="12" spans="1:25" ht="25" customHeight="1">
      <c r="A12"/>
      <c r="B12"/>
      <c r="C12"/>
      <c r="D12"/>
      <c r="E12"/>
      <c r="F12"/>
      <c r="G12"/>
      <c r="H12"/>
      <c r="I12"/>
      <c r="J12" s="535"/>
      <c r="K12" s="535"/>
      <c r="L12" s="535"/>
      <c r="M12" s="535"/>
      <c r="N12" s="535"/>
      <c r="O12" s="525"/>
      <c r="P12" s="525"/>
      <c r="Q12" s="525"/>
      <c r="R12" s="525"/>
      <c r="S12" s="525"/>
      <c r="T12" s="525"/>
      <c r="U12" s="525"/>
      <c r="V12" s="525"/>
      <c r="W12" s="525"/>
      <c r="X12" s="525"/>
      <c r="Y12" s="525"/>
    </row>
    <row r="13" spans="1:25" ht="25" customHeight="1">
      <c r="A13"/>
      <c r="B13"/>
      <c r="C13"/>
      <c r="D13"/>
      <c r="E13"/>
      <c r="F13"/>
      <c r="G13"/>
      <c r="H13"/>
      <c r="I13"/>
      <c r="J13" s="535"/>
      <c r="K13" s="535"/>
      <c r="L13" s="535"/>
      <c r="M13" s="535"/>
      <c r="N13" s="535"/>
      <c r="O13" s="525"/>
      <c r="P13" s="525"/>
      <c r="Q13" s="525"/>
      <c r="R13" s="525"/>
      <c r="S13" s="525"/>
      <c r="T13" s="525"/>
      <c r="U13" s="525"/>
      <c r="V13" s="525"/>
      <c r="W13" s="525"/>
      <c r="X13" s="525"/>
      <c r="Y13" s="525"/>
    </row>
    <row r="14" spans="1:25" ht="25" customHeight="1">
      <c r="A14"/>
      <c r="B14"/>
      <c r="C14"/>
      <c r="D14"/>
      <c r="E14"/>
      <c r="F14"/>
      <c r="G14"/>
      <c r="H14"/>
      <c r="I14"/>
      <c r="J14" s="535"/>
      <c r="K14" s="535"/>
      <c r="L14" s="535"/>
      <c r="M14" s="535"/>
      <c r="N14" s="535"/>
      <c r="O14" s="525"/>
      <c r="P14" s="525"/>
      <c r="Q14" s="525"/>
      <c r="R14" s="525"/>
      <c r="S14" s="525"/>
      <c r="T14" s="525"/>
      <c r="U14" s="525"/>
      <c r="V14" s="525"/>
      <c r="W14" s="525"/>
      <c r="X14" s="525"/>
      <c r="Y14" s="525"/>
    </row>
    <row r="15" spans="1:25" ht="25" customHeight="1">
      <c r="A15"/>
      <c r="B15"/>
      <c r="C15"/>
      <c r="D15"/>
      <c r="E15"/>
      <c r="F15"/>
      <c r="G15"/>
      <c r="H15"/>
      <c r="I15"/>
      <c r="J15" s="535"/>
      <c r="K15" s="535"/>
      <c r="L15" s="535"/>
      <c r="M15" s="535"/>
      <c r="N15" s="535"/>
      <c r="O15" s="525"/>
      <c r="P15" s="525"/>
      <c r="Q15" s="525"/>
      <c r="R15" s="525"/>
      <c r="S15" s="525"/>
      <c r="T15" s="525"/>
      <c r="U15" s="525"/>
      <c r="V15" s="525"/>
      <c r="W15" s="525"/>
      <c r="X15" s="525"/>
      <c r="Y15" s="525"/>
    </row>
    <row r="16" spans="1:25" ht="25" customHeight="1">
      <c r="A16"/>
      <c r="B16"/>
      <c r="C16"/>
      <c r="D16"/>
      <c r="E16"/>
      <c r="F16"/>
      <c r="G16"/>
      <c r="H16"/>
      <c r="I16"/>
      <c r="J16" s="535"/>
      <c r="K16" s="535"/>
      <c r="L16" s="535"/>
      <c r="M16" s="535"/>
      <c r="N16" s="535"/>
      <c r="O16" s="525"/>
      <c r="P16" s="525"/>
      <c r="Q16" s="525"/>
      <c r="R16" s="525"/>
      <c r="S16" s="525"/>
      <c r="T16" s="525"/>
      <c r="U16" s="525"/>
      <c r="V16" s="525"/>
      <c r="W16" s="525"/>
      <c r="X16" s="525"/>
      <c r="Y16" s="525"/>
    </row>
    <row r="17" spans="1:25" ht="25" customHeight="1">
      <c r="A17"/>
      <c r="B17"/>
      <c r="C17"/>
      <c r="D17"/>
      <c r="E17"/>
      <c r="F17"/>
      <c r="G17"/>
      <c r="H17"/>
      <c r="I17"/>
      <c r="J17" s="535"/>
      <c r="K17" s="535"/>
      <c r="L17" s="535"/>
      <c r="M17" s="535"/>
      <c r="N17" s="535"/>
      <c r="O17" s="525"/>
      <c r="P17" s="525"/>
      <c r="Q17" s="525"/>
      <c r="R17" s="525"/>
      <c r="S17" s="525"/>
      <c r="T17" s="525"/>
      <c r="U17" s="525"/>
      <c r="V17" s="525"/>
      <c r="W17" s="525"/>
      <c r="X17" s="525"/>
      <c r="Y17" s="525"/>
    </row>
    <row r="18" spans="1:25" ht="25" customHeight="1">
      <c r="A18"/>
      <c r="B18"/>
      <c r="C18"/>
      <c r="D18"/>
      <c r="E18"/>
      <c r="F18"/>
      <c r="G18"/>
      <c r="H18"/>
      <c r="I18"/>
      <c r="J18" s="535"/>
      <c r="K18" s="535"/>
      <c r="L18" s="535"/>
      <c r="M18" s="535"/>
      <c r="N18" s="535"/>
      <c r="O18" s="525"/>
      <c r="P18" s="525"/>
      <c r="Q18" s="525"/>
      <c r="R18" s="525"/>
      <c r="S18" s="525"/>
      <c r="T18" s="525"/>
      <c r="U18" s="525"/>
      <c r="V18" s="525"/>
      <c r="W18" s="525"/>
      <c r="X18" s="525"/>
      <c r="Y18" s="525"/>
    </row>
    <row r="19" spans="1:25" ht="25" customHeight="1">
      <c r="A19"/>
      <c r="B19"/>
      <c r="C19"/>
      <c r="D19"/>
      <c r="E19"/>
      <c r="F19"/>
      <c r="G19"/>
      <c r="H19"/>
      <c r="I19"/>
      <c r="J19" s="535"/>
      <c r="K19" s="535"/>
      <c r="L19" s="535"/>
      <c r="M19" s="535"/>
      <c r="N19" s="535"/>
      <c r="O19" s="525"/>
      <c r="P19" s="525"/>
      <c r="Q19" s="525"/>
      <c r="R19" s="525"/>
      <c r="S19" s="525"/>
      <c r="T19" s="525"/>
      <c r="U19" s="525"/>
      <c r="V19" s="525"/>
      <c r="W19" s="525"/>
      <c r="X19" s="525"/>
      <c r="Y19" s="525"/>
    </row>
    <row r="20" spans="1:25" ht="25" customHeight="1" thickBot="1">
      <c r="A20"/>
      <c r="B20"/>
      <c r="C20"/>
      <c r="D20"/>
      <c r="E20"/>
      <c r="F20"/>
      <c r="G20"/>
      <c r="H20"/>
      <c r="I20"/>
      <c r="J20" s="535"/>
      <c r="K20" s="535"/>
      <c r="L20" s="535"/>
      <c r="M20" s="535"/>
      <c r="N20" s="535"/>
      <c r="O20" s="525"/>
      <c r="P20" s="525"/>
      <c r="Q20" s="525"/>
      <c r="R20" s="525"/>
      <c r="S20" s="525"/>
      <c r="T20" s="525"/>
      <c r="U20" s="525"/>
      <c r="V20" s="525"/>
      <c r="W20" s="525"/>
      <c r="X20" s="525"/>
      <c r="Y20" s="525"/>
    </row>
    <row r="21" spans="1:25" ht="25" customHeight="1" thickBot="1">
      <c r="A21"/>
      <c r="B21"/>
      <c r="C21"/>
      <c r="D21"/>
      <c r="E21"/>
      <c r="F21" s="531" t="s">
        <v>2182</v>
      </c>
      <c r="G21" s="531"/>
      <c r="H21" s="531"/>
      <c r="I21" s="210">
        <f>'Visualizations - data'!D3</f>
        <v>65000</v>
      </c>
      <c r="J21" s="535"/>
      <c r="K21" s="535"/>
      <c r="L21" s="535"/>
      <c r="M21" s="535"/>
      <c r="N21" s="535"/>
      <c r="O21" s="525"/>
      <c r="P21" s="525"/>
      <c r="Q21" s="525"/>
      <c r="R21" s="525"/>
      <c r="S21" s="525"/>
      <c r="T21" s="525"/>
      <c r="U21" s="525"/>
      <c r="V21" s="525"/>
      <c r="W21" s="525"/>
      <c r="X21" s="525"/>
      <c r="Y21" s="525"/>
    </row>
    <row r="22" spans="1:25" ht="25" customHeight="1" thickBot="1">
      <c r="A22"/>
      <c r="B22"/>
      <c r="C22"/>
      <c r="D22"/>
      <c r="E22"/>
      <c r="F22" s="532" t="s">
        <v>2168</v>
      </c>
      <c r="G22" s="532"/>
      <c r="H22" s="532"/>
      <c r="I22" s="210">
        <f>'Visualizations - data'!D4</f>
        <v>30000</v>
      </c>
      <c r="J22" s="535"/>
      <c r="K22" s="535"/>
      <c r="L22" s="535"/>
      <c r="M22" s="535"/>
      <c r="N22" s="535"/>
      <c r="O22" s="525"/>
      <c r="P22" s="525"/>
      <c r="Q22" s="525"/>
      <c r="R22" s="525"/>
      <c r="S22" s="525"/>
      <c r="T22" s="525"/>
      <c r="U22" s="525"/>
      <c r="V22" s="525"/>
      <c r="W22" s="525"/>
      <c r="X22" s="525"/>
      <c r="Y22" s="525"/>
    </row>
    <row r="23" spans="1:25" ht="25" customHeight="1" thickBot="1">
      <c r="A23"/>
      <c r="B23"/>
      <c r="C23"/>
      <c r="D23"/>
      <c r="E23"/>
      <c r="F23" s="533" t="s">
        <v>2175</v>
      </c>
      <c r="G23" s="533"/>
      <c r="H23" s="533"/>
      <c r="I23" s="210">
        <f>'Visualizations - data'!D5</f>
        <v>30000</v>
      </c>
      <c r="J23" s="535"/>
      <c r="K23" s="535"/>
      <c r="L23" s="535"/>
      <c r="M23" s="535"/>
      <c r="N23" s="535"/>
      <c r="O23" s="525"/>
      <c r="P23" s="525"/>
      <c r="Q23" s="525"/>
      <c r="R23" s="525"/>
      <c r="S23" s="525"/>
      <c r="T23" s="525"/>
      <c r="U23" s="525"/>
      <c r="V23" s="525"/>
      <c r="W23" s="525"/>
      <c r="X23" s="525"/>
      <c r="Y23" s="525"/>
    </row>
    <row r="24" spans="1:25" ht="25" customHeight="1">
      <c r="A24"/>
      <c r="B24"/>
      <c r="C24"/>
      <c r="D24"/>
      <c r="E24"/>
      <c r="F24" s="534"/>
      <c r="G24" s="534"/>
      <c r="H24" s="534"/>
      <c r="I24" s="534"/>
      <c r="J24" s="535"/>
      <c r="K24" s="535"/>
      <c r="L24" s="535"/>
      <c r="M24" s="535"/>
      <c r="N24" s="535"/>
      <c r="O24" s="525"/>
      <c r="P24" s="525"/>
      <c r="Q24" s="525"/>
      <c r="R24" s="525"/>
      <c r="S24" s="525"/>
      <c r="T24" s="525"/>
      <c r="U24" s="525"/>
      <c r="V24" s="525"/>
      <c r="W24" s="525"/>
      <c r="X24" s="525"/>
      <c r="Y24" s="525"/>
    </row>
    <row r="25" spans="1:25" ht="12.5">
      <c r="A25" s="527"/>
      <c r="B25" s="515"/>
      <c r="C25" s="515"/>
      <c r="D25" s="515"/>
      <c r="E25" s="515"/>
      <c r="F25" s="515"/>
      <c r="G25" s="515"/>
      <c r="H25" s="515"/>
      <c r="I25" s="515"/>
      <c r="J25" s="515"/>
      <c r="K25" s="515"/>
      <c r="L25" s="515"/>
      <c r="M25" s="515"/>
      <c r="N25" s="515"/>
      <c r="O25" s="525"/>
      <c r="P25" s="525"/>
      <c r="Q25" s="525"/>
      <c r="R25" s="525"/>
      <c r="S25" s="525"/>
      <c r="T25" s="525"/>
      <c r="U25" s="525"/>
      <c r="V25" s="525"/>
      <c r="W25" s="525"/>
      <c r="X25" s="525"/>
      <c r="Y25" s="525"/>
    </row>
    <row r="26" spans="1:25" ht="6" customHeight="1">
      <c r="A26" s="199"/>
      <c r="B26" s="199"/>
      <c r="C26" s="199"/>
      <c r="D26" s="199"/>
      <c r="E26" s="199"/>
      <c r="F26" s="199"/>
      <c r="G26" s="199"/>
      <c r="H26" s="199"/>
      <c r="I26" s="199"/>
      <c r="J26" s="199"/>
      <c r="K26" s="199"/>
      <c r="L26" s="199"/>
      <c r="M26" s="199"/>
      <c r="N26" s="199"/>
      <c r="O26" s="525"/>
      <c r="P26" s="525"/>
      <c r="Q26" s="525"/>
      <c r="R26" s="525"/>
      <c r="S26" s="525"/>
      <c r="T26" s="525"/>
      <c r="U26" s="525"/>
      <c r="V26" s="525"/>
      <c r="W26" s="525"/>
      <c r="X26" s="525"/>
      <c r="Y26" s="525"/>
    </row>
    <row r="27" spans="1:25" ht="32.5">
      <c r="A27" s="521" t="s">
        <v>2183</v>
      </c>
      <c r="B27" s="522"/>
      <c r="C27" s="522"/>
      <c r="D27" s="522"/>
      <c r="E27" s="522"/>
      <c r="F27" s="522"/>
      <c r="G27" s="522"/>
      <c r="H27" s="522"/>
      <c r="I27" s="522"/>
      <c r="J27" s="522"/>
      <c r="K27" s="522"/>
      <c r="L27" s="522"/>
      <c r="M27" s="522"/>
      <c r="N27" s="522"/>
      <c r="O27" s="525"/>
      <c r="P27" s="525"/>
      <c r="Q27" s="525"/>
      <c r="R27" s="525"/>
      <c r="S27" s="525"/>
      <c r="T27" s="525"/>
      <c r="U27" s="525"/>
      <c r="V27" s="525"/>
      <c r="W27" s="525"/>
      <c r="X27" s="525"/>
      <c r="Y27" s="525"/>
    </row>
    <row r="28" spans="1:25" ht="12.5">
      <c r="A28" s="515"/>
      <c r="B28"/>
      <c r="C28"/>
      <c r="D28"/>
      <c r="E28"/>
      <c r="F28"/>
      <c r="G28"/>
      <c r="H28"/>
      <c r="I28"/>
      <c r="J28"/>
      <c r="K28" s="523" t="str">
        <f xml:space="preserve"> "Number of maternal deaths averted if MISP is fully implemented and all pregnant women have access to EmOC services: "&amp;FIXED('Visualizations - data'!B16,0)</f>
        <v>Number of maternal deaths averted if MISP is fully implemented and all pregnant women have access to EmOC services: 1</v>
      </c>
      <c r="L28" s="518"/>
      <c r="M28" s="518"/>
      <c r="N28" s="518"/>
      <c r="O28" s="525"/>
      <c r="P28" s="525"/>
      <c r="Q28" s="525"/>
      <c r="R28" s="525"/>
      <c r="S28" s="525"/>
      <c r="T28" s="525"/>
      <c r="U28" s="525"/>
      <c r="V28" s="525"/>
      <c r="W28" s="525"/>
      <c r="X28" s="525"/>
      <c r="Y28" s="525"/>
    </row>
    <row r="29" spans="1:25" ht="15.75" customHeight="1">
      <c r="A29" s="515"/>
      <c r="B29"/>
      <c r="C29"/>
      <c r="D29"/>
      <c r="E29"/>
      <c r="F29"/>
      <c r="G29"/>
      <c r="H29"/>
      <c r="I29"/>
      <c r="J29"/>
      <c r="K29" s="518"/>
      <c r="L29" s="518"/>
      <c r="M29" s="518"/>
      <c r="N29" s="518"/>
      <c r="O29" s="525"/>
      <c r="P29" s="525"/>
      <c r="Q29" s="525"/>
      <c r="R29" s="525"/>
      <c r="S29" s="525"/>
      <c r="T29" s="525"/>
      <c r="U29" s="525"/>
      <c r="V29" s="525"/>
      <c r="W29" s="525"/>
      <c r="X29" s="525"/>
      <c r="Y29" s="525"/>
    </row>
    <row r="30" spans="1:25" ht="15.75" customHeight="1">
      <c r="A30" s="515"/>
      <c r="B30"/>
      <c r="C30"/>
      <c r="D30"/>
      <c r="E30"/>
      <c r="F30"/>
      <c r="G30"/>
      <c r="H30"/>
      <c r="I30"/>
      <c r="J30"/>
      <c r="K30" s="518"/>
      <c r="L30" s="518"/>
      <c r="M30" s="518"/>
      <c r="N30" s="518"/>
      <c r="O30" s="525"/>
      <c r="P30" s="525"/>
      <c r="Q30" s="525"/>
      <c r="R30" s="525"/>
      <c r="S30" s="525"/>
      <c r="T30" s="525"/>
      <c r="U30" s="525"/>
      <c r="V30" s="525"/>
      <c r="W30" s="525"/>
      <c r="X30" s="525"/>
      <c r="Y30" s="525"/>
    </row>
    <row r="31" spans="1:25" ht="15.75" customHeight="1">
      <c r="A31" s="515"/>
      <c r="B31"/>
      <c r="C31"/>
      <c r="D31"/>
      <c r="E31"/>
      <c r="F31"/>
      <c r="G31"/>
      <c r="H31"/>
      <c r="I31"/>
      <c r="J31"/>
      <c r="K31" s="518"/>
      <c r="L31" s="518"/>
      <c r="M31" s="518"/>
      <c r="N31" s="518"/>
      <c r="O31" s="525"/>
      <c r="P31" s="525"/>
      <c r="Q31" s="525"/>
      <c r="R31" s="525"/>
      <c r="S31" s="525"/>
      <c r="T31" s="525"/>
      <c r="U31" s="525"/>
      <c r="V31" s="525"/>
      <c r="W31" s="525"/>
      <c r="X31" s="525"/>
      <c r="Y31" s="525"/>
    </row>
    <row r="32" spans="1:25" ht="15.75" customHeight="1">
      <c r="A32" s="515"/>
      <c r="B32"/>
      <c r="C32"/>
      <c r="D32"/>
      <c r="E32"/>
      <c r="F32"/>
      <c r="G32"/>
      <c r="H32"/>
      <c r="I32"/>
      <c r="J32"/>
      <c r="K32" s="518"/>
      <c r="L32" s="518"/>
      <c r="M32" s="518"/>
      <c r="N32" s="518"/>
      <c r="O32" s="525"/>
      <c r="P32" s="525"/>
      <c r="Q32" s="525"/>
      <c r="R32" s="525"/>
      <c r="S32" s="525"/>
      <c r="T32" s="525"/>
      <c r="U32" s="525"/>
      <c r="V32" s="525"/>
      <c r="W32" s="525"/>
      <c r="X32" s="525"/>
      <c r="Y32" s="525"/>
    </row>
    <row r="33" spans="1:25" ht="15.75" customHeight="1">
      <c r="A33" s="515"/>
      <c r="B33"/>
      <c r="C33"/>
      <c r="D33"/>
      <c r="E33"/>
      <c r="F33"/>
      <c r="G33"/>
      <c r="H33"/>
      <c r="I33"/>
      <c r="J33"/>
      <c r="K33" s="518"/>
      <c r="L33" s="518"/>
      <c r="M33" s="518"/>
      <c r="N33" s="518"/>
      <c r="O33" s="525"/>
      <c r="P33" s="525"/>
      <c r="Q33" s="525"/>
      <c r="R33" s="525"/>
      <c r="S33" s="525"/>
      <c r="T33" s="525"/>
      <c r="U33" s="525"/>
      <c r="V33" s="525"/>
      <c r="W33" s="525"/>
      <c r="X33" s="525"/>
      <c r="Y33" s="525"/>
    </row>
    <row r="34" spans="1:25" ht="15.75" customHeight="1">
      <c r="A34" s="515"/>
      <c r="B34"/>
      <c r="C34"/>
      <c r="D34"/>
      <c r="E34"/>
      <c r="F34"/>
      <c r="G34"/>
      <c r="H34"/>
      <c r="I34"/>
      <c r="J34"/>
      <c r="K34" s="518"/>
      <c r="L34" s="518"/>
      <c r="M34" s="518"/>
      <c r="N34" s="518"/>
      <c r="O34" s="525"/>
      <c r="P34" s="525"/>
      <c r="Q34" s="525"/>
      <c r="R34" s="525"/>
      <c r="S34" s="525"/>
      <c r="T34" s="525"/>
      <c r="U34" s="525"/>
      <c r="V34" s="525"/>
      <c r="W34" s="525"/>
      <c r="X34" s="525"/>
      <c r="Y34" s="525"/>
    </row>
    <row r="35" spans="1:25" ht="15.75" customHeight="1">
      <c r="A35" s="515"/>
      <c r="B35"/>
      <c r="C35"/>
      <c r="D35"/>
      <c r="E35"/>
      <c r="F35"/>
      <c r="G35"/>
      <c r="H35"/>
      <c r="I35"/>
      <c r="J35"/>
      <c r="K35" s="518"/>
      <c r="L35" s="518"/>
      <c r="M35" s="518"/>
      <c r="N35" s="518"/>
      <c r="O35" s="525"/>
      <c r="P35" s="525"/>
      <c r="Q35" s="525"/>
      <c r="R35" s="525"/>
      <c r="S35" s="525"/>
      <c r="T35" s="525"/>
      <c r="U35" s="525"/>
      <c r="V35" s="525"/>
      <c r="W35" s="525"/>
      <c r="X35" s="525"/>
      <c r="Y35" s="525"/>
    </row>
    <row r="36" spans="1:25" ht="15.75" customHeight="1">
      <c r="A36" s="515"/>
      <c r="B36"/>
      <c r="C36"/>
      <c r="D36"/>
      <c r="E36"/>
      <c r="F36"/>
      <c r="G36"/>
      <c r="H36"/>
      <c r="I36"/>
      <c r="J36"/>
      <c r="K36" s="518"/>
      <c r="L36" s="518"/>
      <c r="M36" s="518"/>
      <c r="N36" s="518"/>
      <c r="O36" s="525"/>
      <c r="P36" s="525"/>
      <c r="Q36" s="525"/>
      <c r="R36" s="525"/>
      <c r="S36" s="525"/>
      <c r="T36" s="525"/>
      <c r="U36" s="525"/>
      <c r="V36" s="525"/>
      <c r="W36" s="525"/>
      <c r="X36" s="525"/>
      <c r="Y36" s="525"/>
    </row>
    <row r="37" spans="1:25" ht="15.75" customHeight="1">
      <c r="A37" s="515"/>
      <c r="B37"/>
      <c r="C37"/>
      <c r="D37"/>
      <c r="E37"/>
      <c r="F37"/>
      <c r="G37"/>
      <c r="H37"/>
      <c r="I37"/>
      <c r="J37"/>
      <c r="K37" s="518"/>
      <c r="L37" s="518"/>
      <c r="M37" s="518"/>
      <c r="N37" s="518"/>
      <c r="O37" s="525"/>
      <c r="P37" s="525"/>
      <c r="Q37" s="525"/>
      <c r="R37" s="525"/>
      <c r="S37" s="525"/>
      <c r="T37" s="525"/>
      <c r="U37" s="525"/>
      <c r="V37" s="525"/>
      <c r="W37" s="525"/>
      <c r="X37" s="525"/>
      <c r="Y37" s="525"/>
    </row>
    <row r="38" spans="1:25" ht="15.75" customHeight="1">
      <c r="A38" s="515"/>
      <c r="B38"/>
      <c r="C38"/>
      <c r="D38"/>
      <c r="E38"/>
      <c r="F38"/>
      <c r="G38"/>
      <c r="H38"/>
      <c r="I38"/>
      <c r="J38"/>
      <c r="K38" s="518"/>
      <c r="L38" s="518"/>
      <c r="M38" s="518"/>
      <c r="N38" s="518"/>
      <c r="O38" s="525"/>
      <c r="P38" s="525"/>
      <c r="Q38" s="525"/>
      <c r="R38" s="525"/>
      <c r="S38" s="525"/>
      <c r="T38" s="525"/>
      <c r="U38" s="525"/>
      <c r="V38" s="525"/>
      <c r="W38" s="525"/>
      <c r="X38" s="525"/>
      <c r="Y38" s="525"/>
    </row>
    <row r="39" spans="1:25" ht="15.75" customHeight="1">
      <c r="A39" s="515"/>
      <c r="B39"/>
      <c r="C39"/>
      <c r="D39"/>
      <c r="E39"/>
      <c r="F39"/>
      <c r="G39"/>
      <c r="H39"/>
      <c r="I39"/>
      <c r="J39"/>
      <c r="K39" s="518"/>
      <c r="L39" s="518"/>
      <c r="M39" s="518"/>
      <c r="N39" s="518"/>
      <c r="O39" s="525"/>
      <c r="P39" s="525"/>
      <c r="Q39" s="525"/>
      <c r="R39" s="525"/>
      <c r="S39" s="525"/>
      <c r="T39" s="525"/>
      <c r="U39" s="525"/>
      <c r="V39" s="525"/>
      <c r="W39" s="525"/>
      <c r="X39" s="525"/>
      <c r="Y39" s="525"/>
    </row>
    <row r="40" spans="1:25" ht="15.75" customHeight="1">
      <c r="A40" s="515"/>
      <c r="B40"/>
      <c r="C40"/>
      <c r="D40"/>
      <c r="E40"/>
      <c r="F40"/>
      <c r="G40"/>
      <c r="H40"/>
      <c r="I40"/>
      <c r="J40"/>
      <c r="K40" s="518"/>
      <c r="L40" s="518"/>
      <c r="M40" s="518"/>
      <c r="N40" s="518"/>
      <c r="O40" s="525"/>
      <c r="P40" s="525"/>
      <c r="Q40" s="525"/>
      <c r="R40" s="525"/>
      <c r="S40" s="525"/>
      <c r="T40" s="525"/>
      <c r="U40" s="525"/>
      <c r="V40" s="525"/>
      <c r="W40" s="525"/>
      <c r="X40" s="525"/>
      <c r="Y40" s="525"/>
    </row>
    <row r="41" spans="1:25" ht="15.75" customHeight="1">
      <c r="A41" s="515"/>
      <c r="B41"/>
      <c r="C41"/>
      <c r="D41"/>
      <c r="E41"/>
      <c r="F41"/>
      <c r="G41"/>
      <c r="H41"/>
      <c r="I41"/>
      <c r="J41"/>
      <c r="K41" s="518"/>
      <c r="L41" s="518"/>
      <c r="M41" s="518"/>
      <c r="N41" s="518"/>
      <c r="O41" s="525"/>
      <c r="P41" s="525"/>
      <c r="Q41" s="525"/>
      <c r="R41" s="525"/>
      <c r="S41" s="525"/>
      <c r="T41" s="525"/>
      <c r="U41" s="525"/>
      <c r="V41" s="525"/>
      <c r="W41" s="525"/>
      <c r="X41" s="525"/>
      <c r="Y41" s="525"/>
    </row>
    <row r="42" spans="1:25" ht="15.75" customHeight="1">
      <c r="A42" s="515"/>
      <c r="B42"/>
      <c r="C42"/>
      <c r="D42"/>
      <c r="E42"/>
      <c r="F42"/>
      <c r="G42"/>
      <c r="H42"/>
      <c r="I42"/>
      <c r="J42"/>
      <c r="K42" s="518"/>
      <c r="L42" s="518"/>
      <c r="M42" s="518"/>
      <c r="N42" s="518"/>
      <c r="O42" s="525"/>
      <c r="P42" s="525"/>
      <c r="Q42" s="525"/>
      <c r="R42" s="525"/>
      <c r="S42" s="525"/>
      <c r="T42" s="525"/>
      <c r="U42" s="525"/>
      <c r="V42" s="525"/>
      <c r="W42" s="525"/>
      <c r="X42" s="525"/>
      <c r="Y42" s="525"/>
    </row>
    <row r="43" spans="1:25" ht="15.75" customHeight="1">
      <c r="A43" s="515"/>
      <c r="B43"/>
      <c r="C43"/>
      <c r="D43"/>
      <c r="E43"/>
      <c r="F43"/>
      <c r="G43"/>
      <c r="H43"/>
      <c r="I43"/>
      <c r="J43"/>
      <c r="K43" s="518"/>
      <c r="L43" s="518"/>
      <c r="M43" s="518"/>
      <c r="N43" s="518"/>
      <c r="O43" s="525"/>
      <c r="P43" s="525"/>
      <c r="Q43" s="525"/>
      <c r="R43" s="525"/>
      <c r="S43" s="525"/>
      <c r="T43" s="525"/>
      <c r="U43" s="525"/>
      <c r="V43" s="525"/>
      <c r="W43" s="525"/>
      <c r="X43" s="525"/>
      <c r="Y43" s="525"/>
    </row>
    <row r="44" spans="1:25" ht="15.75" customHeight="1">
      <c r="A44" s="515"/>
      <c r="B44"/>
      <c r="C44"/>
      <c r="D44"/>
      <c r="E44"/>
      <c r="F44"/>
      <c r="G44"/>
      <c r="H44"/>
      <c r="I44"/>
      <c r="J44"/>
      <c r="K44" s="518"/>
      <c r="L44" s="518"/>
      <c r="M44" s="518"/>
      <c r="N44" s="518"/>
      <c r="O44" s="525"/>
      <c r="P44" s="525"/>
      <c r="Q44" s="525"/>
      <c r="R44" s="525"/>
      <c r="S44" s="525"/>
      <c r="T44" s="525"/>
      <c r="U44" s="525"/>
      <c r="V44" s="525"/>
      <c r="W44" s="525"/>
      <c r="X44" s="525"/>
      <c r="Y44" s="525"/>
    </row>
    <row r="45" spans="1:25" ht="15.75" customHeight="1">
      <c r="A45" s="515"/>
      <c r="B45"/>
      <c r="C45"/>
      <c r="D45"/>
      <c r="E45"/>
      <c r="F45"/>
      <c r="G45"/>
      <c r="H45"/>
      <c r="I45"/>
      <c r="J45"/>
      <c r="K45" s="518"/>
      <c r="L45" s="518"/>
      <c r="M45" s="518"/>
      <c r="N45" s="518"/>
      <c r="O45" s="525"/>
      <c r="P45" s="525"/>
      <c r="Q45" s="525"/>
      <c r="R45" s="525"/>
      <c r="S45" s="525"/>
      <c r="T45" s="525"/>
      <c r="U45" s="525"/>
      <c r="V45" s="525"/>
      <c r="W45" s="525"/>
      <c r="X45" s="525"/>
      <c r="Y45" s="525"/>
    </row>
    <row r="46" spans="1:25" ht="12.5">
      <c r="A46" s="527"/>
      <c r="B46" s="515"/>
      <c r="C46" s="515"/>
      <c r="D46" s="515"/>
      <c r="E46" s="515"/>
      <c r="F46" s="515"/>
      <c r="G46" s="515"/>
      <c r="H46" s="515"/>
      <c r="I46" s="515"/>
      <c r="J46" s="515"/>
      <c r="K46" s="515"/>
      <c r="L46" s="515"/>
      <c r="M46" s="515"/>
      <c r="N46" s="515"/>
      <c r="O46" s="525"/>
      <c r="P46" s="525"/>
      <c r="Q46" s="525"/>
      <c r="R46" s="525"/>
      <c r="S46" s="525"/>
      <c r="T46" s="525"/>
      <c r="U46" s="525"/>
      <c r="V46" s="525"/>
      <c r="W46" s="525"/>
      <c r="X46" s="525"/>
      <c r="Y46" s="525"/>
    </row>
    <row r="47" spans="1:25" ht="32.5">
      <c r="A47" s="520" t="s">
        <v>2190</v>
      </c>
      <c r="B47" s="520"/>
      <c r="C47" s="520"/>
      <c r="D47" s="520"/>
      <c r="E47" s="520"/>
      <c r="F47" s="520"/>
      <c r="G47" s="520"/>
      <c r="H47" s="520"/>
      <c r="I47" s="520"/>
      <c r="J47" s="520"/>
      <c r="K47" s="520"/>
      <c r="L47" s="520"/>
      <c r="M47" s="520"/>
      <c r="N47" s="520"/>
      <c r="O47" s="525"/>
      <c r="P47" s="525"/>
      <c r="Q47" s="525"/>
      <c r="R47" s="525"/>
      <c r="S47" s="525"/>
      <c r="T47" s="525"/>
      <c r="U47" s="525"/>
      <c r="V47" s="525"/>
      <c r="W47" s="525"/>
      <c r="X47" s="525"/>
      <c r="Y47" s="525"/>
    </row>
    <row r="48" spans="1:25" ht="8.5" customHeight="1">
      <c r="A48" s="209"/>
      <c r="B48" s="209"/>
      <c r="C48" s="209"/>
      <c r="D48" s="209"/>
      <c r="E48" s="209"/>
      <c r="F48" s="209"/>
      <c r="G48" s="209"/>
      <c r="H48" s="209"/>
      <c r="I48" s="209"/>
      <c r="J48" s="209"/>
      <c r="K48" s="209"/>
      <c r="L48" s="209"/>
      <c r="M48" s="209"/>
      <c r="N48" s="209"/>
      <c r="O48" s="525"/>
      <c r="P48" s="525"/>
      <c r="Q48" s="525"/>
      <c r="R48" s="525"/>
      <c r="S48" s="525"/>
      <c r="T48" s="525"/>
      <c r="U48" s="525"/>
      <c r="V48" s="525"/>
      <c r="W48" s="525"/>
      <c r="X48" s="525"/>
      <c r="Y48" s="525"/>
    </row>
    <row r="49" spans="1:25" ht="18">
      <c r="A49" s="519" t="str">
        <f>'Visualizations - data'!A21*100&amp;" % of women of reproductive age use modern contraceptives"</f>
        <v>44.8 % of women of reproductive age use modern contraceptives</v>
      </c>
      <c r="B49" s="519"/>
      <c r="C49" s="519"/>
      <c r="D49" s="519"/>
      <c r="E49" s="519"/>
      <c r="F49" s="519"/>
      <c r="G49" s="519"/>
      <c r="H49" s="519" t="e">
        <f>FIXED('Visualizations - data'!A28,0)&amp;" of the affected people live with HIV/AIDS"</f>
        <v>#VALUE!</v>
      </c>
      <c r="I49" s="519"/>
      <c r="J49" s="519"/>
      <c r="K49" s="519"/>
      <c r="L49" s="519"/>
      <c r="M49" s="519"/>
      <c r="N49" s="519"/>
      <c r="O49" s="525"/>
      <c r="P49" s="525"/>
      <c r="Q49" s="525"/>
      <c r="R49" s="525"/>
      <c r="S49" s="525"/>
      <c r="T49" s="525"/>
      <c r="U49" s="525"/>
      <c r="V49" s="525"/>
      <c r="W49" s="525"/>
      <c r="X49" s="525"/>
      <c r="Y49" s="525"/>
    </row>
    <row r="50" spans="1:25" ht="15.75" customHeight="1">
      <c r="A50" s="515"/>
      <c r="B50"/>
      <c r="C50"/>
      <c r="D50"/>
      <c r="E50"/>
      <c r="F50"/>
      <c r="G50"/>
      <c r="H50" s="515"/>
      <c r="I50" s="515"/>
      <c r="J50" s="515"/>
      <c r="K50" s="515"/>
      <c r="L50" s="515"/>
      <c r="M50" s="515"/>
      <c r="N50" s="515"/>
      <c r="O50" s="525"/>
      <c r="P50" s="525"/>
      <c r="Q50" s="525"/>
      <c r="R50" s="525"/>
      <c r="S50" s="525"/>
      <c r="T50" s="525"/>
      <c r="U50" s="525"/>
      <c r="V50" s="525"/>
      <c r="W50" s="525"/>
      <c r="X50" s="525"/>
      <c r="Y50" s="525"/>
    </row>
    <row r="51" spans="1:25" ht="15.75" customHeight="1">
      <c r="A51" s="515"/>
      <c r="B51"/>
      <c r="C51"/>
      <c r="D51"/>
      <c r="E51"/>
      <c r="F51"/>
      <c r="G51"/>
      <c r="H51" s="515"/>
      <c r="I51" s="515"/>
      <c r="J51" s="515"/>
      <c r="K51" s="515"/>
      <c r="L51" s="515"/>
      <c r="M51" s="515"/>
      <c r="N51" s="515"/>
      <c r="O51" s="525"/>
      <c r="P51" s="525"/>
      <c r="Q51" s="525"/>
      <c r="R51" s="525"/>
      <c r="S51" s="525"/>
      <c r="T51" s="525"/>
      <c r="U51" s="525"/>
      <c r="V51" s="525"/>
      <c r="W51" s="525"/>
      <c r="X51" s="525"/>
      <c r="Y51" s="525"/>
    </row>
    <row r="52" spans="1:25" ht="15.75" customHeight="1">
      <c r="A52" s="515"/>
      <c r="B52"/>
      <c r="C52"/>
      <c r="D52"/>
      <c r="E52"/>
      <c r="F52"/>
      <c r="G52"/>
      <c r="H52" s="515"/>
      <c r="I52" s="515"/>
      <c r="J52" s="515"/>
      <c r="K52" s="515"/>
      <c r="L52" s="515"/>
      <c r="M52" s="515"/>
      <c r="N52" s="515"/>
      <c r="O52" s="525"/>
      <c r="P52" s="525"/>
      <c r="Q52" s="525"/>
      <c r="R52" s="525"/>
      <c r="S52" s="525"/>
      <c r="T52" s="525"/>
      <c r="U52" s="525"/>
      <c r="V52" s="525"/>
      <c r="W52" s="525"/>
      <c r="X52" s="525"/>
      <c r="Y52" s="525"/>
    </row>
    <row r="53" spans="1:25" ht="15.75" customHeight="1">
      <c r="A53" s="515"/>
      <c r="B53"/>
      <c r="C53"/>
      <c r="D53"/>
      <c r="E53"/>
      <c r="F53"/>
      <c r="G53"/>
      <c r="H53" s="515"/>
      <c r="I53" s="515"/>
      <c r="J53" s="515"/>
      <c r="K53" s="515"/>
      <c r="L53" s="515"/>
      <c r="M53" s="515"/>
      <c r="N53" s="515"/>
      <c r="O53" s="525"/>
      <c r="P53" s="525"/>
      <c r="Q53" s="525"/>
      <c r="R53" s="525"/>
      <c r="S53" s="525"/>
      <c r="T53" s="525"/>
      <c r="U53" s="525"/>
      <c r="V53" s="525"/>
      <c r="W53" s="525"/>
      <c r="X53" s="525"/>
      <c r="Y53" s="525"/>
    </row>
    <row r="54" spans="1:25" ht="15.75" customHeight="1">
      <c r="A54" s="515"/>
      <c r="B54"/>
      <c r="C54"/>
      <c r="D54"/>
      <c r="E54"/>
      <c r="F54"/>
      <c r="G54"/>
      <c r="H54" s="515"/>
      <c r="I54" s="515"/>
      <c r="J54" s="515"/>
      <c r="K54" s="515"/>
      <c r="L54" s="515"/>
      <c r="M54" s="515"/>
      <c r="N54" s="515"/>
      <c r="O54" s="525"/>
      <c r="P54" s="525"/>
      <c r="Q54" s="525"/>
      <c r="R54" s="525"/>
      <c r="S54" s="525"/>
      <c r="T54" s="525"/>
      <c r="U54" s="525"/>
      <c r="V54" s="525"/>
      <c r="W54" s="525"/>
      <c r="X54" s="525"/>
      <c r="Y54" s="525"/>
    </row>
    <row r="55" spans="1:25" ht="15.75" customHeight="1">
      <c r="A55" s="515"/>
      <c r="B55"/>
      <c r="C55"/>
      <c r="D55"/>
      <c r="E55"/>
      <c r="F55"/>
      <c r="G55"/>
      <c r="H55" s="515"/>
      <c r="I55" s="515"/>
      <c r="J55" s="515"/>
      <c r="K55" s="515"/>
      <c r="L55" s="515"/>
      <c r="M55" s="515"/>
      <c r="N55" s="515"/>
      <c r="O55" s="525"/>
      <c r="P55" s="525"/>
      <c r="Q55" s="525"/>
      <c r="R55" s="525"/>
      <c r="S55" s="525"/>
      <c r="T55" s="525"/>
      <c r="U55" s="525"/>
      <c r="V55" s="525"/>
      <c r="W55" s="525"/>
      <c r="X55" s="525"/>
      <c r="Y55" s="525"/>
    </row>
    <row r="56" spans="1:25" ht="15.75" customHeight="1">
      <c r="A56" s="515"/>
      <c r="B56"/>
      <c r="C56"/>
      <c r="D56"/>
      <c r="E56"/>
      <c r="F56"/>
      <c r="G56"/>
      <c r="H56" s="515"/>
      <c r="I56" s="515"/>
      <c r="J56" s="515"/>
      <c r="K56" s="515"/>
      <c r="L56" s="515"/>
      <c r="M56" s="515"/>
      <c r="N56" s="515"/>
      <c r="O56" s="525"/>
      <c r="P56" s="525"/>
      <c r="Q56" s="525"/>
      <c r="R56" s="525"/>
      <c r="S56" s="525"/>
      <c r="T56" s="525"/>
      <c r="U56" s="525"/>
      <c r="V56" s="525"/>
      <c r="W56" s="525"/>
      <c r="X56" s="525"/>
      <c r="Y56" s="525"/>
    </row>
    <row r="57" spans="1:25" ht="15.75" customHeight="1">
      <c r="A57" s="515"/>
      <c r="B57"/>
      <c r="C57"/>
      <c r="D57"/>
      <c r="E57"/>
      <c r="F57"/>
      <c r="G57"/>
      <c r="H57" s="515"/>
      <c r="I57" s="515"/>
      <c r="J57" s="515"/>
      <c r="K57" s="515"/>
      <c r="L57" s="515"/>
      <c r="M57" s="515"/>
      <c r="N57" s="515"/>
      <c r="O57" s="525"/>
      <c r="P57" s="525"/>
      <c r="Q57" s="525"/>
      <c r="R57" s="525"/>
      <c r="S57" s="525"/>
      <c r="T57" s="525"/>
      <c r="U57" s="525"/>
      <c r="V57" s="525"/>
      <c r="W57" s="525"/>
      <c r="X57" s="525"/>
      <c r="Y57" s="525"/>
    </row>
    <row r="58" spans="1:25" ht="15.75" customHeight="1">
      <c r="A58" s="515"/>
      <c r="B58"/>
      <c r="C58"/>
      <c r="D58"/>
      <c r="E58"/>
      <c r="F58"/>
      <c r="G58"/>
      <c r="H58" s="515"/>
      <c r="I58" s="515"/>
      <c r="J58" s="515"/>
      <c r="K58" s="515"/>
      <c r="L58" s="515"/>
      <c r="M58" s="515"/>
      <c r="N58" s="515"/>
      <c r="O58" s="525"/>
      <c r="P58" s="525"/>
      <c r="Q58" s="525"/>
      <c r="R58" s="525"/>
      <c r="S58" s="525"/>
      <c r="T58" s="525"/>
      <c r="U58" s="525"/>
      <c r="V58" s="525"/>
      <c r="W58" s="525"/>
      <c r="X58" s="525"/>
      <c r="Y58" s="525"/>
    </row>
    <row r="59" spans="1:25" ht="15.75" customHeight="1">
      <c r="A59" s="515"/>
      <c r="B59"/>
      <c r="C59"/>
      <c r="D59"/>
      <c r="E59"/>
      <c r="F59"/>
      <c r="G59"/>
      <c r="H59" s="515"/>
      <c r="I59" s="515"/>
      <c r="J59" s="515"/>
      <c r="K59" s="515"/>
      <c r="L59" s="515"/>
      <c r="M59" s="515"/>
      <c r="N59" s="515"/>
      <c r="O59" s="525"/>
      <c r="P59" s="525"/>
      <c r="Q59" s="525"/>
      <c r="R59" s="525"/>
      <c r="S59" s="525"/>
      <c r="T59" s="525"/>
      <c r="U59" s="525"/>
      <c r="V59" s="525"/>
      <c r="W59" s="525"/>
      <c r="X59" s="525"/>
      <c r="Y59" s="525"/>
    </row>
    <row r="60" spans="1:25" ht="15.75" customHeight="1">
      <c r="A60" s="515"/>
      <c r="B60"/>
      <c r="C60"/>
      <c r="D60"/>
      <c r="E60"/>
      <c r="F60"/>
      <c r="G60"/>
      <c r="H60" s="515"/>
      <c r="I60" s="515"/>
      <c r="J60" s="515"/>
      <c r="K60" s="515"/>
      <c r="L60" s="515"/>
      <c r="M60" s="515"/>
      <c r="N60" s="515"/>
      <c r="O60" s="525"/>
      <c r="P60" s="525"/>
      <c r="Q60" s="525"/>
      <c r="R60" s="525"/>
      <c r="S60" s="525"/>
      <c r="T60" s="525"/>
      <c r="U60" s="525"/>
      <c r="V60" s="525"/>
      <c r="W60" s="525"/>
      <c r="X60" s="525"/>
      <c r="Y60" s="525"/>
    </row>
    <row r="61" spans="1:25" ht="15.75" customHeight="1">
      <c r="A61" s="515"/>
      <c r="B61"/>
      <c r="C61"/>
      <c r="D61"/>
      <c r="E61"/>
      <c r="F61"/>
      <c r="G61"/>
      <c r="H61" s="515"/>
      <c r="I61" s="515"/>
      <c r="J61" s="515"/>
      <c r="K61" s="515"/>
      <c r="L61" s="515"/>
      <c r="M61" s="515"/>
      <c r="N61" s="515"/>
      <c r="O61" s="525"/>
      <c r="P61" s="525"/>
      <c r="Q61" s="525"/>
      <c r="R61" s="525"/>
      <c r="S61" s="525"/>
      <c r="T61" s="525"/>
      <c r="U61" s="525"/>
      <c r="V61" s="525"/>
      <c r="W61" s="525"/>
      <c r="X61" s="525"/>
      <c r="Y61" s="525"/>
    </row>
    <row r="62" spans="1:25" ht="18">
      <c r="A62" s="516"/>
      <c r="B62" s="515"/>
      <c r="C62" s="515"/>
      <c r="D62" s="515"/>
      <c r="E62" s="515"/>
      <c r="F62" s="515"/>
      <c r="G62" s="515"/>
      <c r="H62" s="515"/>
      <c r="I62" s="515"/>
      <c r="J62" s="515"/>
      <c r="K62" s="515"/>
      <c r="L62" s="515"/>
      <c r="M62" s="515"/>
      <c r="N62" s="515"/>
      <c r="O62" s="525"/>
      <c r="P62" s="525"/>
      <c r="Q62" s="525"/>
      <c r="R62" s="525"/>
      <c r="S62" s="525"/>
      <c r="T62" s="525"/>
      <c r="U62" s="525"/>
      <c r="V62" s="525"/>
      <c r="W62" s="525"/>
      <c r="X62" s="525"/>
      <c r="Y62" s="525"/>
    </row>
    <row r="63" spans="1:25" ht="15.75" customHeight="1">
      <c r="O63" s="525"/>
      <c r="P63" s="525"/>
      <c r="Q63" s="525"/>
      <c r="R63" s="525"/>
      <c r="S63" s="525"/>
      <c r="T63" s="525"/>
      <c r="U63" s="525"/>
      <c r="V63" s="525"/>
      <c r="W63" s="525"/>
      <c r="X63" s="525"/>
      <c r="Y63" s="525"/>
    </row>
    <row r="64" spans="1:25" ht="15.75" customHeight="1">
      <c r="O64" s="525"/>
      <c r="P64" s="525"/>
      <c r="Q64" s="525"/>
      <c r="R64" s="525"/>
      <c r="S64" s="525"/>
      <c r="T64" s="525"/>
      <c r="U64" s="525"/>
      <c r="V64" s="525"/>
      <c r="W64" s="525"/>
      <c r="X64" s="525"/>
      <c r="Y64" s="525"/>
    </row>
    <row r="65" spans="15:25" ht="15.75" customHeight="1">
      <c r="O65" s="525"/>
      <c r="P65" s="525"/>
      <c r="Q65" s="525"/>
      <c r="R65" s="525"/>
      <c r="S65" s="525"/>
      <c r="T65" s="525"/>
      <c r="U65" s="525"/>
      <c r="V65" s="525"/>
      <c r="W65" s="525"/>
      <c r="X65" s="525"/>
      <c r="Y65" s="525"/>
    </row>
    <row r="66" spans="15:25" ht="15.75" customHeight="1">
      <c r="O66" s="525"/>
      <c r="P66" s="525"/>
      <c r="Q66" s="525"/>
      <c r="R66" s="525"/>
      <c r="S66" s="525"/>
      <c r="T66" s="525"/>
      <c r="U66" s="525"/>
      <c r="V66" s="525"/>
      <c r="W66" s="525"/>
      <c r="X66" s="525"/>
      <c r="Y66" s="525"/>
    </row>
    <row r="67" spans="15:25" ht="15.75" customHeight="1">
      <c r="O67" s="525"/>
      <c r="P67" s="525"/>
      <c r="Q67" s="525"/>
      <c r="R67" s="525"/>
      <c r="S67" s="525"/>
      <c r="T67" s="525"/>
      <c r="U67" s="525"/>
      <c r="V67" s="525"/>
      <c r="W67" s="525"/>
      <c r="X67" s="525"/>
      <c r="Y67" s="525"/>
    </row>
    <row r="68" spans="15:25" ht="15.75" customHeight="1">
      <c r="O68" s="525"/>
      <c r="P68" s="525"/>
      <c r="Q68" s="525"/>
      <c r="R68" s="525"/>
      <c r="S68" s="525"/>
      <c r="T68" s="525"/>
      <c r="U68" s="525"/>
      <c r="V68" s="525"/>
      <c r="W68" s="525"/>
      <c r="X68" s="525"/>
      <c r="Y68" s="525"/>
    </row>
    <row r="69" spans="15:25" ht="15.75" customHeight="1">
      <c r="O69" s="525"/>
      <c r="P69" s="525"/>
      <c r="Q69" s="525"/>
      <c r="R69" s="525"/>
      <c r="S69" s="525"/>
      <c r="T69" s="525"/>
      <c r="U69" s="525"/>
      <c r="V69" s="525"/>
      <c r="W69" s="525"/>
      <c r="X69" s="525"/>
      <c r="Y69" s="525"/>
    </row>
    <row r="70" spans="15:25" ht="15.75" customHeight="1">
      <c r="O70" s="525"/>
      <c r="P70" s="525"/>
      <c r="Q70" s="525"/>
      <c r="R70" s="525"/>
      <c r="S70" s="525"/>
      <c r="T70" s="525"/>
      <c r="U70" s="525"/>
      <c r="V70" s="525"/>
      <c r="W70" s="525"/>
      <c r="X70" s="525"/>
      <c r="Y70" s="525"/>
    </row>
    <row r="71" spans="15:25" ht="15.75" customHeight="1">
      <c r="O71" s="525"/>
      <c r="P71" s="525"/>
      <c r="Q71" s="525"/>
      <c r="R71" s="525"/>
      <c r="S71" s="525"/>
      <c r="T71" s="525"/>
      <c r="U71" s="525"/>
      <c r="V71" s="525"/>
      <c r="W71" s="525"/>
      <c r="X71" s="525"/>
      <c r="Y71" s="525"/>
    </row>
    <row r="72" spans="15:25" ht="15.75" customHeight="1">
      <c r="O72" s="525"/>
      <c r="P72" s="525"/>
      <c r="Q72" s="525"/>
      <c r="R72" s="525"/>
      <c r="S72" s="525"/>
      <c r="T72" s="525"/>
      <c r="U72" s="525"/>
      <c r="V72" s="525"/>
      <c r="W72" s="525"/>
      <c r="X72" s="525"/>
      <c r="Y72" s="525"/>
    </row>
    <row r="73" spans="15:25" ht="15.75" customHeight="1">
      <c r="O73" s="525"/>
      <c r="P73" s="525"/>
      <c r="Q73" s="525"/>
      <c r="R73" s="525"/>
      <c r="S73" s="525"/>
      <c r="T73" s="525"/>
      <c r="U73" s="525"/>
      <c r="V73" s="525"/>
      <c r="W73" s="525"/>
      <c r="X73" s="525"/>
      <c r="Y73" s="525"/>
    </row>
    <row r="74" spans="15:25" ht="15.75" customHeight="1">
      <c r="O74" s="525"/>
      <c r="P74" s="525"/>
      <c r="Q74" s="525"/>
      <c r="R74" s="525"/>
      <c r="S74" s="525"/>
      <c r="T74" s="525"/>
      <c r="U74" s="525"/>
      <c r="V74" s="525"/>
      <c r="W74" s="525"/>
      <c r="X74" s="525"/>
      <c r="Y74" s="525"/>
    </row>
    <row r="75" spans="15:25" ht="15.75" customHeight="1">
      <c r="O75" s="525"/>
      <c r="P75" s="525"/>
      <c r="Q75" s="525"/>
      <c r="R75" s="525"/>
      <c r="S75" s="525"/>
      <c r="T75" s="525"/>
      <c r="U75" s="525"/>
      <c r="V75" s="525"/>
      <c r="W75" s="525"/>
      <c r="X75" s="525"/>
      <c r="Y75" s="525"/>
    </row>
    <row r="76" spans="15:25" ht="15.75" customHeight="1">
      <c r="O76" s="525"/>
      <c r="P76" s="525"/>
      <c r="Q76" s="525"/>
      <c r="R76" s="525"/>
      <c r="S76" s="525"/>
      <c r="T76" s="525"/>
      <c r="U76" s="525"/>
      <c r="V76" s="525"/>
      <c r="W76" s="525"/>
      <c r="X76" s="525"/>
      <c r="Y76" s="525"/>
    </row>
    <row r="77" spans="15:25" ht="15.75" customHeight="1">
      <c r="O77" s="525"/>
      <c r="P77" s="525"/>
      <c r="Q77" s="525"/>
      <c r="R77" s="525"/>
      <c r="S77" s="525"/>
      <c r="T77" s="525"/>
      <c r="U77" s="525"/>
      <c r="V77" s="525"/>
      <c r="W77" s="525"/>
      <c r="X77" s="525"/>
      <c r="Y77" s="525"/>
    </row>
    <row r="78" spans="15:25" ht="15.75" customHeight="1">
      <c r="O78" s="525"/>
      <c r="P78" s="525"/>
      <c r="Q78" s="525"/>
      <c r="R78" s="525"/>
      <c r="S78" s="525"/>
      <c r="T78" s="525"/>
      <c r="U78" s="525"/>
      <c r="V78" s="525"/>
      <c r="W78" s="525"/>
      <c r="X78" s="525"/>
      <c r="Y78" s="525"/>
    </row>
    <row r="79" spans="15:25" ht="15.75" customHeight="1">
      <c r="O79" s="525"/>
      <c r="P79" s="525"/>
      <c r="Q79" s="525"/>
      <c r="R79" s="525"/>
      <c r="S79" s="525"/>
      <c r="T79" s="525"/>
      <c r="U79" s="525"/>
      <c r="V79" s="525"/>
      <c r="W79" s="525"/>
      <c r="X79" s="525"/>
      <c r="Y79" s="525"/>
    </row>
    <row r="80" spans="15:25" ht="15.75" customHeight="1">
      <c r="O80" s="525"/>
      <c r="P80" s="525"/>
      <c r="Q80" s="525"/>
      <c r="R80" s="525"/>
      <c r="S80" s="525"/>
      <c r="T80" s="525"/>
      <c r="U80" s="525"/>
      <c r="V80" s="525"/>
      <c r="W80" s="525"/>
      <c r="X80" s="525"/>
      <c r="Y80" s="525"/>
    </row>
    <row r="81" spans="15:25" ht="15.75" customHeight="1">
      <c r="O81" s="525"/>
      <c r="P81" s="525"/>
      <c r="Q81" s="525"/>
      <c r="R81" s="525"/>
      <c r="S81" s="525"/>
      <c r="T81" s="525"/>
      <c r="U81" s="525"/>
      <c r="V81" s="525"/>
      <c r="W81" s="525"/>
      <c r="X81" s="525"/>
      <c r="Y81" s="525"/>
    </row>
    <row r="82" spans="15:25" ht="15.75" customHeight="1">
      <c r="O82" s="525"/>
      <c r="P82" s="525"/>
      <c r="Q82" s="525"/>
      <c r="R82" s="525"/>
      <c r="S82" s="525"/>
      <c r="T82" s="525"/>
      <c r="U82" s="525"/>
      <c r="V82" s="525"/>
      <c r="W82" s="525"/>
      <c r="X82" s="525"/>
      <c r="Y82" s="525"/>
    </row>
    <row r="83" spans="15:25" ht="15.75" customHeight="1">
      <c r="O83" s="525"/>
      <c r="P83" s="525"/>
      <c r="Q83" s="525"/>
      <c r="R83" s="525"/>
      <c r="S83" s="525"/>
      <c r="T83" s="525"/>
      <c r="U83" s="525"/>
      <c r="V83" s="525"/>
      <c r="W83" s="525"/>
      <c r="X83" s="525"/>
      <c r="Y83" s="525"/>
    </row>
    <row r="84" spans="15:25" ht="15.75" customHeight="1">
      <c r="O84" s="525"/>
      <c r="P84" s="525"/>
      <c r="Q84" s="525"/>
      <c r="R84" s="525"/>
      <c r="S84" s="525"/>
      <c r="T84" s="525"/>
      <c r="U84" s="525"/>
      <c r="V84" s="525"/>
      <c r="W84" s="525"/>
      <c r="X84" s="525"/>
      <c r="Y84" s="525"/>
    </row>
    <row r="85" spans="15:25" ht="15.75" customHeight="1">
      <c r="O85" s="525"/>
      <c r="P85" s="525"/>
      <c r="Q85" s="525"/>
      <c r="R85" s="525"/>
      <c r="S85" s="525"/>
      <c r="T85" s="525"/>
      <c r="U85" s="525"/>
      <c r="V85" s="525"/>
      <c r="W85" s="525"/>
      <c r="X85" s="525"/>
      <c r="Y85" s="525"/>
    </row>
    <row r="86" spans="15:25" ht="15.75" customHeight="1">
      <c r="O86" s="525"/>
      <c r="P86" s="525"/>
      <c r="Q86" s="525"/>
      <c r="R86" s="525"/>
      <c r="S86" s="525"/>
      <c r="T86" s="525"/>
      <c r="U86" s="525"/>
      <c r="V86" s="525"/>
      <c r="W86" s="525"/>
      <c r="X86" s="525"/>
      <c r="Y86" s="525"/>
    </row>
    <row r="87" spans="15:25" ht="15.75" customHeight="1">
      <c r="O87" s="525"/>
      <c r="P87" s="525"/>
      <c r="Q87" s="525"/>
      <c r="R87" s="525"/>
      <c r="S87" s="525"/>
      <c r="T87" s="525"/>
      <c r="U87" s="525"/>
      <c r="V87" s="525"/>
      <c r="W87" s="525"/>
      <c r="X87" s="525"/>
      <c r="Y87" s="525"/>
    </row>
    <row r="88" spans="15:25" ht="15.75" customHeight="1">
      <c r="O88" s="525"/>
      <c r="P88" s="525"/>
      <c r="Q88" s="525"/>
      <c r="R88" s="525"/>
      <c r="S88" s="525"/>
      <c r="T88" s="525"/>
      <c r="U88" s="525"/>
      <c r="V88" s="525"/>
      <c r="W88" s="525"/>
      <c r="X88" s="525"/>
      <c r="Y88" s="525"/>
    </row>
    <row r="89" spans="15:25" ht="15.75" customHeight="1">
      <c r="O89" s="525"/>
      <c r="P89" s="525"/>
      <c r="Q89" s="525"/>
      <c r="R89" s="525"/>
      <c r="S89" s="525"/>
      <c r="T89" s="525"/>
      <c r="U89" s="525"/>
      <c r="V89" s="525"/>
      <c r="W89" s="525"/>
      <c r="X89" s="525"/>
      <c r="Y89" s="525"/>
    </row>
    <row r="90" spans="15:25" ht="15.75" customHeight="1">
      <c r="O90" s="525"/>
      <c r="P90" s="525"/>
      <c r="Q90" s="525"/>
      <c r="R90" s="525"/>
      <c r="S90" s="525"/>
      <c r="T90" s="525"/>
      <c r="U90" s="525"/>
      <c r="V90" s="525"/>
      <c r="W90" s="525"/>
      <c r="X90" s="525"/>
      <c r="Y90" s="525"/>
    </row>
    <row r="91" spans="15:25" ht="15.75" customHeight="1">
      <c r="O91" s="525"/>
      <c r="P91" s="525"/>
      <c r="Q91" s="525"/>
      <c r="R91" s="525"/>
      <c r="S91" s="525"/>
      <c r="T91" s="525"/>
      <c r="U91" s="525"/>
      <c r="V91" s="525"/>
      <c r="W91" s="525"/>
      <c r="X91" s="525"/>
      <c r="Y91" s="525"/>
    </row>
    <row r="92" spans="15:25" ht="15.75" customHeight="1">
      <c r="O92" s="525"/>
      <c r="P92" s="525"/>
      <c r="Q92" s="525"/>
      <c r="R92" s="525"/>
      <c r="S92" s="525"/>
      <c r="T92" s="525"/>
      <c r="U92" s="525"/>
      <c r="V92" s="525"/>
      <c r="W92" s="525"/>
      <c r="X92" s="525"/>
      <c r="Y92" s="525"/>
    </row>
    <row r="93" spans="15:25" ht="15.75" customHeight="1">
      <c r="O93" s="525"/>
      <c r="P93" s="525"/>
      <c r="Q93" s="525"/>
      <c r="R93" s="525"/>
      <c r="S93" s="525"/>
      <c r="T93" s="525"/>
      <c r="U93" s="525"/>
      <c r="V93" s="525"/>
      <c r="W93" s="525"/>
      <c r="X93" s="525"/>
      <c r="Y93" s="525"/>
    </row>
    <row r="94" spans="15:25" ht="15.75" customHeight="1">
      <c r="O94" s="525"/>
      <c r="P94" s="525"/>
      <c r="Q94" s="525"/>
      <c r="R94" s="525"/>
      <c r="S94" s="525"/>
      <c r="T94" s="525"/>
      <c r="U94" s="525"/>
      <c r="V94" s="525"/>
      <c r="W94" s="525"/>
      <c r="X94" s="525"/>
      <c r="Y94" s="525"/>
    </row>
    <row r="95" spans="15:25" ht="15.75" customHeight="1">
      <c r="O95" s="525"/>
      <c r="P95" s="525"/>
      <c r="Q95" s="525"/>
      <c r="R95" s="525"/>
      <c r="S95" s="525"/>
      <c r="T95" s="525"/>
      <c r="U95" s="525"/>
      <c r="V95" s="525"/>
      <c r="W95" s="525"/>
      <c r="X95" s="525"/>
      <c r="Y95" s="525"/>
    </row>
    <row r="96" spans="15:25" ht="15.75" customHeight="1">
      <c r="O96" s="525"/>
      <c r="P96" s="525"/>
      <c r="Q96" s="525"/>
      <c r="R96" s="525"/>
      <c r="S96" s="525"/>
      <c r="T96" s="525"/>
      <c r="U96" s="525"/>
      <c r="V96" s="525"/>
      <c r="W96" s="525"/>
      <c r="X96" s="525"/>
      <c r="Y96" s="525"/>
    </row>
    <row r="97" spans="15:25" ht="15.75" customHeight="1">
      <c r="O97" s="525"/>
      <c r="P97" s="525"/>
      <c r="Q97" s="525"/>
      <c r="R97" s="525"/>
      <c r="S97" s="525"/>
      <c r="T97" s="525"/>
      <c r="U97" s="525"/>
      <c r="V97" s="525"/>
      <c r="W97" s="525"/>
      <c r="X97" s="525"/>
      <c r="Y97" s="525"/>
    </row>
    <row r="98" spans="15:25" ht="15.75" customHeight="1">
      <c r="O98" s="525"/>
      <c r="P98" s="525"/>
      <c r="Q98" s="525"/>
      <c r="R98" s="525"/>
      <c r="S98" s="525"/>
      <c r="T98" s="525"/>
      <c r="U98" s="525"/>
      <c r="V98" s="525"/>
      <c r="W98" s="525"/>
      <c r="X98" s="525"/>
      <c r="Y98" s="525"/>
    </row>
    <row r="99" spans="15:25" ht="15.75" customHeight="1">
      <c r="O99" s="525"/>
      <c r="P99" s="525"/>
      <c r="Q99" s="525"/>
      <c r="R99" s="525"/>
      <c r="S99" s="525"/>
      <c r="T99" s="525"/>
      <c r="U99" s="525"/>
      <c r="V99" s="525"/>
      <c r="W99" s="525"/>
      <c r="X99" s="525"/>
      <c r="Y99" s="525"/>
    </row>
    <row r="100" spans="15:25" ht="15.75" customHeight="1">
      <c r="O100" s="525"/>
      <c r="P100" s="525"/>
      <c r="Q100" s="525"/>
      <c r="R100" s="525"/>
      <c r="S100" s="525"/>
      <c r="T100" s="525"/>
      <c r="U100" s="525"/>
      <c r="V100" s="525"/>
      <c r="W100" s="525"/>
      <c r="X100" s="525"/>
      <c r="Y100" s="525"/>
    </row>
    <row r="101" spans="15:25" ht="15.75" customHeight="1">
      <c r="O101" s="525"/>
      <c r="P101" s="525"/>
      <c r="Q101" s="525"/>
      <c r="R101" s="525"/>
      <c r="S101" s="525"/>
      <c r="T101" s="525"/>
      <c r="U101" s="525"/>
      <c r="V101" s="525"/>
      <c r="W101" s="525"/>
      <c r="X101" s="525"/>
      <c r="Y101" s="525"/>
    </row>
    <row r="102" spans="15:25" ht="15.75" customHeight="1">
      <c r="O102" s="525"/>
      <c r="P102" s="525"/>
      <c r="Q102" s="525"/>
      <c r="R102" s="525"/>
      <c r="S102" s="525"/>
      <c r="T102" s="525"/>
      <c r="U102" s="525"/>
      <c r="V102" s="525"/>
      <c r="W102" s="525"/>
      <c r="X102" s="525"/>
      <c r="Y102" s="525"/>
    </row>
    <row r="103" spans="15:25" ht="15.75" customHeight="1">
      <c r="O103" s="525"/>
      <c r="P103" s="525"/>
      <c r="Q103" s="525"/>
      <c r="R103" s="525"/>
      <c r="S103" s="525"/>
      <c r="T103" s="525"/>
      <c r="U103" s="525"/>
      <c r="V103" s="525"/>
      <c r="W103" s="525"/>
      <c r="X103" s="525"/>
      <c r="Y103" s="525"/>
    </row>
    <row r="104" spans="15:25" ht="15.75" customHeight="1">
      <c r="O104" s="525"/>
      <c r="P104" s="525"/>
      <c r="Q104" s="525"/>
      <c r="R104" s="525"/>
      <c r="S104" s="525"/>
      <c r="T104" s="525"/>
      <c r="U104" s="525"/>
      <c r="V104" s="525"/>
      <c r="W104" s="525"/>
      <c r="X104" s="525"/>
      <c r="Y104" s="525"/>
    </row>
    <row r="105" spans="15:25" ht="15.75" customHeight="1">
      <c r="O105" s="525"/>
      <c r="P105" s="525"/>
      <c r="Q105" s="525"/>
      <c r="R105" s="525"/>
      <c r="S105" s="525"/>
      <c r="T105" s="525"/>
      <c r="U105" s="525"/>
      <c r="V105" s="525"/>
      <c r="W105" s="525"/>
      <c r="X105" s="525"/>
      <c r="Y105" s="525"/>
    </row>
    <row r="106" spans="15:25" ht="15.75" customHeight="1">
      <c r="O106" s="525"/>
      <c r="P106" s="525"/>
      <c r="Q106" s="525"/>
      <c r="R106" s="525"/>
      <c r="S106" s="525"/>
      <c r="T106" s="525"/>
      <c r="U106" s="525"/>
      <c r="V106" s="525"/>
      <c r="W106" s="525"/>
      <c r="X106" s="525"/>
      <c r="Y106" s="525"/>
    </row>
    <row r="107" spans="15:25" ht="15.75" customHeight="1">
      <c r="O107" s="525"/>
      <c r="P107" s="525"/>
      <c r="Q107" s="525"/>
      <c r="R107" s="525"/>
      <c r="S107" s="525"/>
      <c r="T107" s="525"/>
      <c r="U107" s="525"/>
      <c r="V107" s="525"/>
      <c r="W107" s="525"/>
      <c r="X107" s="525"/>
      <c r="Y107" s="525"/>
    </row>
    <row r="108" spans="15:25" ht="15.75" customHeight="1">
      <c r="O108" s="525"/>
      <c r="P108" s="525"/>
      <c r="Q108" s="525"/>
      <c r="R108" s="525"/>
      <c r="S108" s="525"/>
      <c r="T108" s="525"/>
      <c r="U108" s="525"/>
      <c r="V108" s="525"/>
      <c r="W108" s="525"/>
      <c r="X108" s="525"/>
      <c r="Y108" s="525"/>
    </row>
    <row r="109" spans="15:25" ht="15.75" customHeight="1">
      <c r="O109" s="525"/>
      <c r="P109" s="525"/>
      <c r="Q109" s="525"/>
      <c r="R109" s="525"/>
      <c r="S109" s="525"/>
      <c r="T109" s="525"/>
      <c r="U109" s="525"/>
      <c r="V109" s="525"/>
      <c r="W109" s="525"/>
      <c r="X109" s="525"/>
      <c r="Y109" s="525"/>
    </row>
    <row r="110" spans="15:25" ht="15.75" customHeight="1">
      <c r="O110" s="525"/>
      <c r="P110" s="525"/>
      <c r="Q110" s="525"/>
      <c r="R110" s="525"/>
      <c r="S110" s="525"/>
      <c r="T110" s="525"/>
      <c r="U110" s="525"/>
      <c r="V110" s="525"/>
      <c r="W110" s="525"/>
      <c r="X110" s="525"/>
      <c r="Y110" s="525"/>
    </row>
    <row r="111" spans="15:25" ht="15.75" customHeight="1">
      <c r="O111" s="525"/>
      <c r="P111" s="525"/>
      <c r="Q111" s="525"/>
      <c r="R111" s="525"/>
      <c r="S111" s="525"/>
      <c r="T111" s="525"/>
      <c r="U111" s="525"/>
      <c r="V111" s="525"/>
      <c r="W111" s="525"/>
      <c r="X111" s="525"/>
      <c r="Y111" s="525"/>
    </row>
    <row r="112" spans="15:25" ht="15.75" customHeight="1">
      <c r="O112" s="525"/>
      <c r="P112" s="525"/>
      <c r="Q112" s="525"/>
      <c r="R112" s="525"/>
      <c r="S112" s="525"/>
      <c r="T112" s="525"/>
      <c r="U112" s="525"/>
      <c r="V112" s="525"/>
      <c r="W112" s="525"/>
      <c r="X112" s="525"/>
      <c r="Y112" s="525"/>
    </row>
    <row r="113" spans="15:25" ht="15.75" customHeight="1">
      <c r="O113" s="525"/>
      <c r="P113" s="525"/>
      <c r="Q113" s="525"/>
      <c r="R113" s="525"/>
      <c r="S113" s="525"/>
      <c r="T113" s="525"/>
      <c r="U113" s="525"/>
      <c r="V113" s="525"/>
      <c r="W113" s="525"/>
      <c r="X113" s="525"/>
      <c r="Y113" s="525"/>
    </row>
    <row r="114" spans="15:25" ht="15.75" customHeight="1">
      <c r="O114" s="525"/>
      <c r="P114" s="525"/>
      <c r="Q114" s="525"/>
      <c r="R114" s="525"/>
      <c r="S114" s="525"/>
      <c r="T114" s="525"/>
      <c r="U114" s="525"/>
      <c r="V114" s="525"/>
      <c r="W114" s="525"/>
      <c r="X114" s="525"/>
      <c r="Y114" s="525"/>
    </row>
    <row r="115" spans="15:25" ht="15.75" customHeight="1">
      <c r="O115" s="525"/>
      <c r="P115" s="525"/>
      <c r="Q115" s="525"/>
      <c r="R115" s="525"/>
      <c r="S115" s="525"/>
      <c r="T115" s="525"/>
      <c r="U115" s="525"/>
      <c r="V115" s="525"/>
      <c r="W115" s="525"/>
      <c r="X115" s="525"/>
      <c r="Y115" s="525"/>
    </row>
    <row r="116" spans="15:25" ht="15.75" customHeight="1">
      <c r="O116" s="525"/>
      <c r="P116" s="525"/>
      <c r="Q116" s="525"/>
      <c r="R116" s="525"/>
      <c r="S116" s="525"/>
      <c r="T116" s="525"/>
      <c r="U116" s="525"/>
      <c r="V116" s="525"/>
      <c r="W116" s="525"/>
      <c r="X116" s="525"/>
      <c r="Y116" s="525"/>
    </row>
    <row r="117" spans="15:25" ht="15.75" customHeight="1">
      <c r="O117" s="525"/>
      <c r="P117" s="525"/>
      <c r="Q117" s="525"/>
      <c r="R117" s="525"/>
      <c r="S117" s="525"/>
      <c r="T117" s="525"/>
      <c r="U117" s="525"/>
      <c r="V117" s="525"/>
      <c r="W117" s="525"/>
      <c r="X117" s="525"/>
      <c r="Y117" s="525"/>
    </row>
    <row r="118" spans="15:25" ht="15.75" customHeight="1">
      <c r="O118" s="525"/>
      <c r="P118" s="525"/>
      <c r="Q118" s="525"/>
      <c r="R118" s="525"/>
      <c r="S118" s="525"/>
      <c r="T118" s="525"/>
      <c r="U118" s="525"/>
      <c r="V118" s="525"/>
      <c r="W118" s="525"/>
      <c r="X118" s="525"/>
      <c r="Y118" s="525"/>
    </row>
    <row r="119" spans="15:25" ht="15.75" customHeight="1">
      <c r="O119" s="525"/>
      <c r="P119" s="525"/>
      <c r="Q119" s="525"/>
      <c r="R119" s="525"/>
      <c r="S119" s="525"/>
      <c r="T119" s="525"/>
      <c r="U119" s="525"/>
      <c r="V119" s="525"/>
      <c r="W119" s="525"/>
      <c r="X119" s="525"/>
      <c r="Y119" s="525"/>
    </row>
    <row r="120" spans="15:25" ht="15.75" customHeight="1">
      <c r="O120" s="525"/>
      <c r="P120" s="525"/>
      <c r="Q120" s="525"/>
      <c r="R120" s="525"/>
      <c r="S120" s="525"/>
      <c r="T120" s="525"/>
      <c r="U120" s="525"/>
      <c r="V120" s="525"/>
      <c r="W120" s="525"/>
      <c r="X120" s="525"/>
      <c r="Y120" s="525"/>
    </row>
    <row r="121" spans="15:25" ht="15.75" customHeight="1">
      <c r="O121" s="525"/>
      <c r="P121" s="525"/>
      <c r="Q121" s="525"/>
      <c r="R121" s="525"/>
      <c r="S121" s="525"/>
      <c r="T121" s="525"/>
      <c r="U121" s="525"/>
      <c r="V121" s="525"/>
      <c r="W121" s="525"/>
      <c r="X121" s="525"/>
      <c r="Y121" s="525"/>
    </row>
    <row r="122" spans="15:25" ht="15.75" customHeight="1">
      <c r="O122" s="525"/>
      <c r="P122" s="525"/>
      <c r="Q122" s="525"/>
      <c r="R122" s="525"/>
      <c r="S122" s="525"/>
      <c r="T122" s="525"/>
      <c r="U122" s="525"/>
      <c r="V122" s="525"/>
      <c r="W122" s="525"/>
      <c r="X122" s="525"/>
      <c r="Y122" s="525"/>
    </row>
    <row r="123" spans="15:25" ht="15.75" customHeight="1">
      <c r="O123" s="525"/>
      <c r="P123" s="525"/>
      <c r="Q123" s="525"/>
      <c r="R123" s="525"/>
      <c r="S123" s="525"/>
      <c r="T123" s="525"/>
      <c r="U123" s="525"/>
      <c r="V123" s="525"/>
      <c r="W123" s="525"/>
      <c r="X123" s="525"/>
      <c r="Y123" s="525"/>
    </row>
    <row r="124" spans="15:25" ht="15.75" customHeight="1">
      <c r="O124" s="525"/>
      <c r="P124" s="525"/>
      <c r="Q124" s="525"/>
      <c r="R124" s="525"/>
      <c r="S124" s="525"/>
      <c r="T124" s="525"/>
      <c r="U124" s="525"/>
      <c r="V124" s="525"/>
      <c r="W124" s="525"/>
      <c r="X124" s="525"/>
      <c r="Y124" s="525"/>
    </row>
    <row r="125" spans="15:25" ht="15.75" customHeight="1">
      <c r="O125" s="525"/>
      <c r="P125" s="525"/>
      <c r="Q125" s="525"/>
      <c r="R125" s="525"/>
      <c r="S125" s="525"/>
      <c r="T125" s="525"/>
      <c r="U125" s="525"/>
      <c r="V125" s="525"/>
      <c r="W125" s="525"/>
      <c r="X125" s="525"/>
      <c r="Y125" s="525"/>
    </row>
    <row r="126" spans="15:25" ht="15.75" customHeight="1">
      <c r="O126" s="525"/>
      <c r="P126" s="525"/>
      <c r="Q126" s="525"/>
      <c r="R126" s="525"/>
      <c r="S126" s="525"/>
      <c r="T126" s="525"/>
      <c r="U126" s="525"/>
      <c r="V126" s="525"/>
      <c r="W126" s="525"/>
      <c r="X126" s="525"/>
      <c r="Y126" s="525"/>
    </row>
    <row r="127" spans="15:25" ht="15.75" customHeight="1">
      <c r="O127" s="525"/>
      <c r="P127" s="525"/>
      <c r="Q127" s="525"/>
      <c r="R127" s="525"/>
      <c r="S127" s="525"/>
      <c r="T127" s="525"/>
      <c r="U127" s="525"/>
      <c r="V127" s="525"/>
      <c r="W127" s="525"/>
      <c r="X127" s="525"/>
      <c r="Y127" s="525"/>
    </row>
    <row r="128" spans="15:25" ht="15.75" customHeight="1">
      <c r="O128" s="525"/>
      <c r="P128" s="525"/>
      <c r="Q128" s="525"/>
      <c r="R128" s="525"/>
      <c r="S128" s="525"/>
      <c r="T128" s="525"/>
      <c r="U128" s="525"/>
      <c r="V128" s="525"/>
      <c r="W128" s="525"/>
      <c r="X128" s="525"/>
      <c r="Y128" s="525"/>
    </row>
    <row r="129" spans="15:25" ht="15.75" customHeight="1">
      <c r="O129" s="525"/>
      <c r="P129" s="525"/>
      <c r="Q129" s="525"/>
      <c r="R129" s="525"/>
      <c r="S129" s="525"/>
      <c r="T129" s="525"/>
      <c r="U129" s="525"/>
      <c r="V129" s="525"/>
      <c r="W129" s="525"/>
      <c r="X129" s="525"/>
      <c r="Y129" s="525"/>
    </row>
    <row r="130" spans="15:25" ht="15.75" customHeight="1">
      <c r="O130" s="525"/>
      <c r="P130" s="525"/>
      <c r="Q130" s="525"/>
      <c r="R130" s="525"/>
      <c r="S130" s="525"/>
      <c r="T130" s="525"/>
      <c r="U130" s="525"/>
      <c r="V130" s="525"/>
      <c r="W130" s="525"/>
      <c r="X130" s="525"/>
      <c r="Y130" s="525"/>
    </row>
    <row r="131" spans="15:25" ht="15.75" customHeight="1">
      <c r="O131" s="525"/>
      <c r="P131" s="525"/>
      <c r="Q131" s="525"/>
      <c r="R131" s="525"/>
      <c r="S131" s="525"/>
      <c r="T131" s="525"/>
      <c r="U131" s="525"/>
      <c r="V131" s="525"/>
      <c r="W131" s="525"/>
      <c r="X131" s="525"/>
      <c r="Y131" s="525"/>
    </row>
    <row r="132" spans="15:25" ht="15.75" customHeight="1">
      <c r="O132" s="525"/>
      <c r="P132" s="525"/>
      <c r="Q132" s="525"/>
      <c r="R132" s="525"/>
      <c r="S132" s="525"/>
      <c r="T132" s="525"/>
      <c r="U132" s="525"/>
      <c r="V132" s="525"/>
      <c r="W132" s="525"/>
      <c r="X132" s="525"/>
      <c r="Y132" s="525"/>
    </row>
    <row r="133" spans="15:25" ht="15.75" customHeight="1">
      <c r="O133" s="525"/>
      <c r="P133" s="525"/>
      <c r="Q133" s="525"/>
      <c r="R133" s="525"/>
      <c r="S133" s="525"/>
      <c r="T133" s="525"/>
      <c r="U133" s="525"/>
      <c r="V133" s="525"/>
      <c r="W133" s="525"/>
      <c r="X133" s="525"/>
      <c r="Y133" s="525"/>
    </row>
    <row r="134" spans="15:25" ht="15.75" customHeight="1">
      <c r="O134" s="525"/>
      <c r="P134" s="525"/>
      <c r="Q134" s="525"/>
      <c r="R134" s="525"/>
      <c r="S134" s="525"/>
      <c r="T134" s="525"/>
      <c r="U134" s="525"/>
      <c r="V134" s="525"/>
      <c r="W134" s="525"/>
      <c r="X134" s="525"/>
      <c r="Y134" s="525"/>
    </row>
    <row r="135" spans="15:25" ht="15.75" customHeight="1">
      <c r="O135" s="525"/>
      <c r="P135" s="525"/>
      <c r="Q135" s="525"/>
      <c r="R135" s="525"/>
      <c r="S135" s="525"/>
      <c r="T135" s="525"/>
      <c r="U135" s="525"/>
      <c r="V135" s="525"/>
      <c r="W135" s="525"/>
      <c r="X135" s="525"/>
      <c r="Y135" s="525"/>
    </row>
    <row r="136" spans="15:25" ht="15.75" customHeight="1">
      <c r="O136" s="525"/>
      <c r="P136" s="525"/>
      <c r="Q136" s="525"/>
      <c r="R136" s="525"/>
      <c r="S136" s="525"/>
      <c r="T136" s="525"/>
      <c r="U136" s="525"/>
      <c r="V136" s="525"/>
      <c r="W136" s="525"/>
      <c r="X136" s="525"/>
      <c r="Y136" s="525"/>
    </row>
    <row r="137" spans="15:25" ht="15.75" customHeight="1">
      <c r="O137" s="525"/>
      <c r="P137" s="525"/>
      <c r="Q137" s="525"/>
      <c r="R137" s="525"/>
      <c r="S137" s="525"/>
      <c r="T137" s="525"/>
      <c r="U137" s="525"/>
      <c r="V137" s="525"/>
      <c r="W137" s="525"/>
      <c r="X137" s="525"/>
      <c r="Y137" s="525"/>
    </row>
    <row r="138" spans="15:25" ht="15.75" customHeight="1">
      <c r="O138" s="525"/>
      <c r="P138" s="525"/>
      <c r="Q138" s="525"/>
      <c r="R138" s="525"/>
      <c r="S138" s="525"/>
      <c r="T138" s="525"/>
      <c r="U138" s="525"/>
      <c r="V138" s="525"/>
      <c r="W138" s="525"/>
      <c r="X138" s="525"/>
      <c r="Y138" s="525"/>
    </row>
    <row r="139" spans="15:25" ht="15.75" customHeight="1">
      <c r="O139" s="525"/>
      <c r="P139" s="525"/>
      <c r="Q139" s="525"/>
      <c r="R139" s="525"/>
      <c r="S139" s="525"/>
      <c r="T139" s="525"/>
      <c r="U139" s="525"/>
      <c r="V139" s="525"/>
      <c r="W139" s="525"/>
      <c r="X139" s="525"/>
      <c r="Y139" s="525"/>
    </row>
    <row r="140" spans="15:25" ht="15.75" customHeight="1">
      <c r="O140" s="525"/>
      <c r="P140" s="525"/>
      <c r="Q140" s="525"/>
      <c r="R140" s="525"/>
      <c r="S140" s="525"/>
      <c r="T140" s="525"/>
      <c r="U140" s="525"/>
      <c r="V140" s="525"/>
      <c r="W140" s="525"/>
      <c r="X140" s="525"/>
      <c r="Y140" s="525"/>
    </row>
    <row r="141" spans="15:25" ht="15.75" customHeight="1">
      <c r="O141" s="525"/>
      <c r="P141" s="525"/>
      <c r="Q141" s="525"/>
      <c r="R141" s="525"/>
      <c r="S141" s="525"/>
      <c r="T141" s="525"/>
      <c r="U141" s="525"/>
      <c r="V141" s="525"/>
      <c r="W141" s="525"/>
      <c r="X141" s="525"/>
      <c r="Y141" s="525"/>
    </row>
    <row r="142" spans="15:25" ht="15.75" customHeight="1">
      <c r="O142" s="525"/>
      <c r="P142" s="525"/>
      <c r="Q142" s="525"/>
      <c r="R142" s="525"/>
      <c r="S142" s="525"/>
      <c r="T142" s="525"/>
      <c r="U142" s="525"/>
      <c r="V142" s="525"/>
      <c r="W142" s="525"/>
      <c r="X142" s="525"/>
      <c r="Y142" s="525"/>
    </row>
    <row r="143" spans="15:25" ht="15.75" customHeight="1">
      <c r="O143" s="525"/>
      <c r="P143" s="525"/>
      <c r="Q143" s="525"/>
      <c r="R143" s="525"/>
      <c r="S143" s="525"/>
      <c r="T143" s="525"/>
      <c r="U143" s="525"/>
      <c r="V143" s="525"/>
      <c r="W143" s="525"/>
      <c r="X143" s="525"/>
      <c r="Y143" s="525"/>
    </row>
    <row r="144" spans="15:25" ht="15.75" customHeight="1">
      <c r="O144" s="525"/>
      <c r="P144" s="525"/>
      <c r="Q144" s="525"/>
      <c r="R144" s="525"/>
      <c r="S144" s="525"/>
      <c r="T144" s="525"/>
      <c r="U144" s="525"/>
      <c r="V144" s="525"/>
      <c r="W144" s="525"/>
      <c r="X144" s="525"/>
      <c r="Y144" s="525"/>
    </row>
    <row r="145" spans="15:25" ht="15.75" customHeight="1">
      <c r="O145" s="525"/>
      <c r="P145" s="525"/>
      <c r="Q145" s="525"/>
      <c r="R145" s="525"/>
      <c r="S145" s="525"/>
      <c r="T145" s="525"/>
      <c r="U145" s="525"/>
      <c r="V145" s="525"/>
      <c r="W145" s="525"/>
      <c r="X145" s="525"/>
      <c r="Y145" s="525"/>
    </row>
    <row r="146" spans="15:25" ht="15.75" customHeight="1">
      <c r="O146" s="525"/>
      <c r="P146" s="525"/>
      <c r="Q146" s="525"/>
      <c r="R146" s="525"/>
      <c r="S146" s="525"/>
      <c r="T146" s="525"/>
      <c r="U146" s="525"/>
      <c r="V146" s="525"/>
      <c r="W146" s="525"/>
      <c r="X146" s="525"/>
      <c r="Y146" s="525"/>
    </row>
    <row r="147" spans="15:25" ht="15.75" customHeight="1">
      <c r="O147" s="525"/>
      <c r="P147" s="525"/>
      <c r="Q147" s="525"/>
      <c r="R147" s="525"/>
      <c r="S147" s="525"/>
      <c r="T147" s="525"/>
      <c r="U147" s="525"/>
      <c r="V147" s="525"/>
      <c r="W147" s="525"/>
      <c r="X147" s="525"/>
      <c r="Y147" s="525"/>
    </row>
    <row r="148" spans="15:25" ht="15.75" customHeight="1">
      <c r="O148" s="525"/>
      <c r="P148" s="525"/>
      <c r="Q148" s="525"/>
      <c r="R148" s="525"/>
      <c r="S148" s="525"/>
      <c r="T148" s="525"/>
      <c r="U148" s="525"/>
      <c r="V148" s="525"/>
      <c r="W148" s="525"/>
      <c r="X148" s="525"/>
      <c r="Y148" s="525"/>
    </row>
    <row r="149" spans="15:25" ht="15.75" customHeight="1">
      <c r="O149" s="525"/>
      <c r="P149" s="525"/>
      <c r="Q149" s="525"/>
      <c r="R149" s="525"/>
      <c r="S149" s="525"/>
      <c r="T149" s="525"/>
      <c r="U149" s="525"/>
      <c r="V149" s="525"/>
      <c r="W149" s="525"/>
      <c r="X149" s="525"/>
      <c r="Y149" s="525"/>
    </row>
    <row r="150" spans="15:25" ht="15.75" customHeight="1">
      <c r="O150" s="525"/>
      <c r="P150" s="525"/>
      <c r="Q150" s="525"/>
      <c r="R150" s="525"/>
      <c r="S150" s="525"/>
      <c r="T150" s="525"/>
      <c r="U150" s="525"/>
      <c r="V150" s="525"/>
      <c r="W150" s="525"/>
      <c r="X150" s="525"/>
      <c r="Y150" s="525"/>
    </row>
    <row r="151" spans="15:25" ht="15.75" customHeight="1">
      <c r="O151" s="525"/>
      <c r="P151" s="525"/>
      <c r="Q151" s="525"/>
      <c r="R151" s="525"/>
      <c r="S151" s="525"/>
      <c r="T151" s="525"/>
      <c r="U151" s="525"/>
      <c r="V151" s="525"/>
      <c r="W151" s="525"/>
      <c r="X151" s="525"/>
      <c r="Y151" s="525"/>
    </row>
    <row r="152" spans="15:25" ht="15.75" customHeight="1">
      <c r="O152" s="525"/>
      <c r="P152" s="525"/>
      <c r="Q152" s="525"/>
      <c r="R152" s="525"/>
      <c r="S152" s="525"/>
      <c r="T152" s="525"/>
      <c r="U152" s="525"/>
      <c r="V152" s="525"/>
      <c r="W152" s="525"/>
      <c r="X152" s="525"/>
      <c r="Y152" s="525"/>
    </row>
    <row r="153" spans="15:25" ht="15.75" customHeight="1">
      <c r="O153" s="525"/>
      <c r="P153" s="525"/>
      <c r="Q153" s="525"/>
      <c r="R153" s="525"/>
      <c r="S153" s="525"/>
      <c r="T153" s="525"/>
      <c r="U153" s="525"/>
      <c r="V153" s="525"/>
      <c r="W153" s="525"/>
      <c r="X153" s="525"/>
      <c r="Y153" s="525"/>
    </row>
    <row r="154" spans="15:25" ht="15.75" customHeight="1">
      <c r="O154" s="525"/>
      <c r="P154" s="525"/>
      <c r="Q154" s="525"/>
      <c r="R154" s="525"/>
      <c r="S154" s="525"/>
      <c r="T154" s="525"/>
      <c r="U154" s="525"/>
      <c r="V154" s="525"/>
      <c r="W154" s="525"/>
      <c r="X154" s="525"/>
      <c r="Y154" s="525"/>
    </row>
    <row r="155" spans="15:25" ht="15.75" customHeight="1">
      <c r="O155" s="525"/>
      <c r="P155" s="525"/>
      <c r="Q155" s="525"/>
      <c r="R155" s="525"/>
      <c r="S155" s="525"/>
      <c r="T155" s="525"/>
      <c r="U155" s="525"/>
      <c r="V155" s="525"/>
      <c r="W155" s="525"/>
      <c r="X155" s="525"/>
      <c r="Y155" s="525"/>
    </row>
    <row r="156" spans="15:25" ht="15.75" customHeight="1">
      <c r="O156" s="525"/>
      <c r="P156" s="525"/>
      <c r="Q156" s="525"/>
      <c r="R156" s="525"/>
      <c r="S156" s="525"/>
      <c r="T156" s="525"/>
      <c r="U156" s="525"/>
      <c r="V156" s="525"/>
      <c r="W156" s="525"/>
      <c r="X156" s="525"/>
      <c r="Y156" s="525"/>
    </row>
    <row r="157" spans="15:25" ht="15.75" customHeight="1">
      <c r="O157" s="525"/>
      <c r="P157" s="525"/>
      <c r="Q157" s="525"/>
      <c r="R157" s="525"/>
      <c r="S157" s="525"/>
      <c r="T157" s="525"/>
      <c r="U157" s="525"/>
      <c r="V157" s="525"/>
      <c r="W157" s="525"/>
      <c r="X157" s="525"/>
      <c r="Y157" s="525"/>
    </row>
    <row r="158" spans="15:25" ht="15.75" customHeight="1">
      <c r="O158" s="525"/>
      <c r="P158" s="525"/>
      <c r="Q158" s="525"/>
      <c r="R158" s="525"/>
      <c r="S158" s="525"/>
      <c r="T158" s="525"/>
      <c r="U158" s="525"/>
      <c r="V158" s="525"/>
      <c r="W158" s="525"/>
      <c r="X158" s="525"/>
      <c r="Y158" s="525"/>
    </row>
    <row r="159" spans="15:25" ht="15.75" customHeight="1">
      <c r="O159" s="525"/>
      <c r="P159" s="525"/>
      <c r="Q159" s="525"/>
      <c r="R159" s="525"/>
      <c r="S159" s="525"/>
      <c r="T159" s="525"/>
      <c r="U159" s="525"/>
      <c r="V159" s="525"/>
      <c r="W159" s="525"/>
      <c r="X159" s="525"/>
      <c r="Y159" s="525"/>
    </row>
    <row r="160" spans="15:25" ht="15.75" customHeight="1">
      <c r="O160" s="525"/>
      <c r="P160" s="525"/>
      <c r="Q160" s="525"/>
      <c r="R160" s="525"/>
      <c r="S160" s="525"/>
      <c r="T160" s="525"/>
      <c r="U160" s="525"/>
      <c r="V160" s="525"/>
      <c r="W160" s="525"/>
      <c r="X160" s="525"/>
      <c r="Y160" s="525"/>
    </row>
    <row r="161" spans="15:25" ht="15.75" customHeight="1">
      <c r="O161" s="525"/>
      <c r="P161" s="525"/>
      <c r="Q161" s="525"/>
      <c r="R161" s="525"/>
      <c r="S161" s="525"/>
      <c r="T161" s="525"/>
      <c r="U161" s="525"/>
      <c r="V161" s="525"/>
      <c r="W161" s="525"/>
      <c r="X161" s="525"/>
      <c r="Y161" s="525"/>
    </row>
    <row r="162" spans="15:25" ht="15.75" customHeight="1">
      <c r="O162" s="525"/>
      <c r="P162" s="525"/>
      <c r="Q162" s="525"/>
      <c r="R162" s="525"/>
      <c r="S162" s="525"/>
      <c r="T162" s="525"/>
      <c r="U162" s="525"/>
      <c r="V162" s="525"/>
      <c r="W162" s="525"/>
      <c r="X162" s="525"/>
      <c r="Y162" s="525"/>
    </row>
    <row r="163" spans="15:25" ht="15.75" customHeight="1">
      <c r="O163" s="525"/>
      <c r="P163" s="525"/>
      <c r="Q163" s="525"/>
      <c r="R163" s="525"/>
      <c r="S163" s="525"/>
      <c r="T163" s="525"/>
      <c r="U163" s="525"/>
      <c r="V163" s="525"/>
      <c r="W163" s="525"/>
      <c r="X163" s="525"/>
      <c r="Y163" s="525"/>
    </row>
    <row r="164" spans="15:25" ht="15.75" customHeight="1">
      <c r="O164" s="525"/>
      <c r="P164" s="525"/>
      <c r="Q164" s="525"/>
      <c r="R164" s="525"/>
      <c r="S164" s="525"/>
      <c r="T164" s="525"/>
      <c r="U164" s="525"/>
      <c r="V164" s="525"/>
      <c r="W164" s="525"/>
      <c r="X164" s="525"/>
      <c r="Y164" s="525"/>
    </row>
    <row r="165" spans="15:25" ht="15.75" customHeight="1">
      <c r="O165" s="525"/>
      <c r="P165" s="525"/>
      <c r="Q165" s="525"/>
      <c r="R165" s="525"/>
      <c r="S165" s="525"/>
      <c r="T165" s="525"/>
      <c r="U165" s="525"/>
      <c r="V165" s="525"/>
      <c r="W165" s="525"/>
      <c r="X165" s="525"/>
      <c r="Y165" s="525"/>
    </row>
    <row r="166" spans="15:25" ht="15.75" customHeight="1">
      <c r="O166" s="525"/>
      <c r="P166" s="525"/>
      <c r="Q166" s="525"/>
      <c r="R166" s="525"/>
      <c r="S166" s="525"/>
      <c r="T166" s="525"/>
      <c r="U166" s="525"/>
      <c r="V166" s="525"/>
      <c r="W166" s="525"/>
      <c r="X166" s="525"/>
      <c r="Y166" s="525"/>
    </row>
    <row r="167" spans="15:25" ht="15.75" customHeight="1">
      <c r="O167" s="525"/>
      <c r="P167" s="525"/>
      <c r="Q167" s="525"/>
      <c r="R167" s="525"/>
      <c r="S167" s="525"/>
      <c r="T167" s="525"/>
      <c r="U167" s="525"/>
      <c r="V167" s="525"/>
      <c r="W167" s="525"/>
      <c r="X167" s="525"/>
      <c r="Y167" s="525"/>
    </row>
    <row r="168" spans="15:25" ht="15.75" customHeight="1">
      <c r="O168" s="525"/>
      <c r="P168" s="525"/>
      <c r="Q168" s="525"/>
      <c r="R168" s="525"/>
      <c r="S168" s="525"/>
      <c r="T168" s="525"/>
      <c r="U168" s="525"/>
      <c r="V168" s="525"/>
      <c r="W168" s="525"/>
      <c r="X168" s="525"/>
      <c r="Y168" s="525"/>
    </row>
    <row r="169" spans="15:25" ht="15.75" customHeight="1">
      <c r="O169" s="525"/>
      <c r="P169" s="525"/>
      <c r="Q169" s="525"/>
      <c r="R169" s="525"/>
      <c r="S169" s="525"/>
      <c r="T169" s="525"/>
      <c r="U169" s="525"/>
      <c r="V169" s="525"/>
      <c r="W169" s="525"/>
      <c r="X169" s="525"/>
      <c r="Y169" s="525"/>
    </row>
    <row r="170" spans="15:25" ht="15.75" customHeight="1">
      <c r="O170" s="525"/>
      <c r="P170" s="525"/>
      <c r="Q170" s="525"/>
      <c r="R170" s="525"/>
      <c r="S170" s="525"/>
      <c r="T170" s="525"/>
      <c r="U170" s="525"/>
      <c r="V170" s="525"/>
      <c r="W170" s="525"/>
      <c r="X170" s="525"/>
      <c r="Y170" s="525"/>
    </row>
    <row r="171" spans="15:25" ht="15.75" customHeight="1">
      <c r="O171" s="525"/>
      <c r="P171" s="525"/>
      <c r="Q171" s="525"/>
      <c r="R171" s="525"/>
      <c r="S171" s="525"/>
      <c r="T171" s="525"/>
      <c r="U171" s="525"/>
      <c r="V171" s="525"/>
      <c r="W171" s="525"/>
      <c r="X171" s="525"/>
      <c r="Y171" s="525"/>
    </row>
    <row r="172" spans="15:25" ht="15.75" customHeight="1">
      <c r="O172" s="525"/>
      <c r="P172" s="525"/>
      <c r="Q172" s="525"/>
      <c r="R172" s="525"/>
      <c r="S172" s="525"/>
      <c r="T172" s="525"/>
      <c r="U172" s="525"/>
      <c r="V172" s="525"/>
      <c r="W172" s="525"/>
      <c r="X172" s="525"/>
      <c r="Y172" s="525"/>
    </row>
    <row r="173" spans="15:25" ht="15.75" customHeight="1">
      <c r="O173" s="525"/>
      <c r="P173" s="525"/>
      <c r="Q173" s="525"/>
      <c r="R173" s="525"/>
      <c r="S173" s="525"/>
      <c r="T173" s="525"/>
      <c r="U173" s="525"/>
      <c r="V173" s="525"/>
      <c r="W173" s="525"/>
      <c r="X173" s="525"/>
      <c r="Y173" s="525"/>
    </row>
    <row r="174" spans="15:25" ht="15.75" customHeight="1">
      <c r="O174" s="525"/>
      <c r="P174" s="525"/>
      <c r="Q174" s="525"/>
      <c r="R174" s="525"/>
      <c r="S174" s="525"/>
      <c r="T174" s="525"/>
      <c r="U174" s="525"/>
      <c r="V174" s="525"/>
      <c r="W174" s="525"/>
      <c r="X174" s="525"/>
      <c r="Y174" s="525"/>
    </row>
    <row r="175" spans="15:25" ht="15.75" customHeight="1">
      <c r="O175" s="525"/>
      <c r="P175" s="525"/>
      <c r="Q175" s="525"/>
      <c r="R175" s="525"/>
      <c r="S175" s="525"/>
      <c r="T175" s="525"/>
      <c r="U175" s="525"/>
      <c r="V175" s="525"/>
      <c r="W175" s="525"/>
      <c r="X175" s="525"/>
      <c r="Y175" s="525"/>
    </row>
    <row r="176" spans="15:25" ht="15.75" customHeight="1">
      <c r="O176" s="525"/>
      <c r="P176" s="525"/>
      <c r="Q176" s="525"/>
      <c r="R176" s="525"/>
      <c r="S176" s="525"/>
      <c r="T176" s="525"/>
      <c r="U176" s="525"/>
      <c r="V176" s="525"/>
      <c r="W176" s="525"/>
      <c r="X176" s="525"/>
      <c r="Y176" s="525"/>
    </row>
    <row r="177" spans="15:25" ht="15.75" customHeight="1">
      <c r="O177" s="525"/>
      <c r="P177" s="525"/>
      <c r="Q177" s="525"/>
      <c r="R177" s="525"/>
      <c r="S177" s="525"/>
      <c r="T177" s="525"/>
      <c r="U177" s="525"/>
      <c r="V177" s="525"/>
      <c r="W177" s="525"/>
      <c r="X177" s="525"/>
      <c r="Y177" s="525"/>
    </row>
    <row r="178" spans="15:25" ht="15.75" customHeight="1">
      <c r="O178" s="525"/>
      <c r="P178" s="525"/>
      <c r="Q178" s="525"/>
      <c r="R178" s="525"/>
      <c r="S178" s="525"/>
      <c r="T178" s="525"/>
      <c r="U178" s="525"/>
      <c r="V178" s="525"/>
      <c r="W178" s="525"/>
      <c r="X178" s="525"/>
      <c r="Y178" s="525"/>
    </row>
    <row r="179" spans="15:25" ht="15.75" customHeight="1">
      <c r="O179" s="525"/>
      <c r="P179" s="525"/>
      <c r="Q179" s="525"/>
      <c r="R179" s="525"/>
      <c r="S179" s="525"/>
      <c r="T179" s="525"/>
      <c r="U179" s="525"/>
      <c r="V179" s="525"/>
      <c r="W179" s="525"/>
      <c r="X179" s="525"/>
      <c r="Y179" s="525"/>
    </row>
    <row r="180" spans="15:25" ht="15.75" customHeight="1">
      <c r="O180" s="525"/>
      <c r="P180" s="525"/>
      <c r="Q180" s="525"/>
      <c r="R180" s="525"/>
      <c r="S180" s="525"/>
      <c r="T180" s="525"/>
      <c r="U180" s="525"/>
      <c r="V180" s="525"/>
      <c r="W180" s="525"/>
      <c r="X180" s="525"/>
      <c r="Y180" s="525"/>
    </row>
    <row r="181" spans="15:25" ht="15.75" customHeight="1">
      <c r="O181" s="525"/>
      <c r="P181" s="525"/>
      <c r="Q181" s="525"/>
      <c r="R181" s="525"/>
      <c r="S181" s="525"/>
      <c r="T181" s="525"/>
      <c r="U181" s="525"/>
      <c r="V181" s="525"/>
      <c r="W181" s="525"/>
      <c r="X181" s="525"/>
      <c r="Y181" s="525"/>
    </row>
    <row r="182" spans="15:25" ht="15.75" customHeight="1">
      <c r="O182" s="525"/>
      <c r="P182" s="525"/>
      <c r="Q182" s="525"/>
      <c r="R182" s="525"/>
      <c r="S182" s="525"/>
      <c r="T182" s="525"/>
      <c r="U182" s="525"/>
      <c r="V182" s="525"/>
      <c r="W182" s="525"/>
      <c r="X182" s="525"/>
      <c r="Y182" s="525"/>
    </row>
    <row r="183" spans="15:25" ht="15.75" customHeight="1">
      <c r="O183" s="525"/>
      <c r="P183" s="525"/>
      <c r="Q183" s="525"/>
      <c r="R183" s="525"/>
      <c r="S183" s="525"/>
      <c r="T183" s="525"/>
      <c r="U183" s="525"/>
      <c r="V183" s="525"/>
      <c r="W183" s="525"/>
      <c r="X183" s="525"/>
      <c r="Y183" s="525"/>
    </row>
    <row r="184" spans="15:25" ht="15.75" customHeight="1">
      <c r="O184" s="525"/>
      <c r="P184" s="525"/>
      <c r="Q184" s="525"/>
      <c r="R184" s="525"/>
      <c r="S184" s="525"/>
      <c r="T184" s="525"/>
      <c r="U184" s="525"/>
      <c r="V184" s="525"/>
      <c r="W184" s="525"/>
      <c r="X184" s="525"/>
      <c r="Y184" s="525"/>
    </row>
    <row r="185" spans="15:25" ht="15.75" customHeight="1">
      <c r="O185" s="525"/>
      <c r="P185" s="525"/>
      <c r="Q185" s="525"/>
      <c r="R185" s="525"/>
      <c r="S185" s="525"/>
      <c r="T185" s="525"/>
      <c r="U185" s="525"/>
      <c r="V185" s="525"/>
      <c r="W185" s="525"/>
      <c r="X185" s="525"/>
      <c r="Y185" s="525"/>
    </row>
    <row r="186" spans="15:25" ht="15.75" customHeight="1">
      <c r="O186" s="525"/>
      <c r="P186" s="525"/>
      <c r="Q186" s="525"/>
      <c r="R186" s="525"/>
      <c r="S186" s="525"/>
      <c r="T186" s="525"/>
      <c r="U186" s="525"/>
      <c r="V186" s="525"/>
      <c r="W186" s="525"/>
      <c r="X186" s="525"/>
      <c r="Y186" s="525"/>
    </row>
    <row r="187" spans="15:25" ht="15.75" customHeight="1">
      <c r="O187" s="525"/>
      <c r="P187" s="525"/>
      <c r="Q187" s="525"/>
      <c r="R187" s="525"/>
      <c r="S187" s="525"/>
      <c r="T187" s="525"/>
      <c r="U187" s="525"/>
      <c r="V187" s="525"/>
      <c r="W187" s="525"/>
      <c r="X187" s="525"/>
      <c r="Y187" s="525"/>
    </row>
    <row r="188" spans="15:25" ht="15.75" customHeight="1">
      <c r="O188" s="525"/>
      <c r="P188" s="525"/>
      <c r="Q188" s="525"/>
      <c r="R188" s="525"/>
      <c r="S188" s="525"/>
      <c r="T188" s="525"/>
      <c r="U188" s="525"/>
      <c r="V188" s="525"/>
      <c r="W188" s="525"/>
      <c r="X188" s="525"/>
      <c r="Y188" s="525"/>
    </row>
    <row r="189" spans="15:25" ht="15.75" customHeight="1">
      <c r="O189" s="525"/>
      <c r="P189" s="525"/>
      <c r="Q189" s="525"/>
      <c r="R189" s="525"/>
      <c r="S189" s="525"/>
      <c r="T189" s="525"/>
      <c r="U189" s="525"/>
      <c r="V189" s="525"/>
      <c r="W189" s="525"/>
      <c r="X189" s="525"/>
      <c r="Y189" s="525"/>
    </row>
    <row r="190" spans="15:25" ht="15.75" customHeight="1">
      <c r="O190" s="525"/>
      <c r="P190" s="525"/>
      <c r="Q190" s="525"/>
      <c r="R190" s="525"/>
      <c r="S190" s="525"/>
      <c r="T190" s="525"/>
      <c r="U190" s="525"/>
      <c r="V190" s="525"/>
      <c r="W190" s="525"/>
      <c r="X190" s="525"/>
      <c r="Y190" s="525"/>
    </row>
    <row r="191" spans="15:25" ht="15.75" customHeight="1">
      <c r="O191" s="525"/>
      <c r="P191" s="525"/>
      <c r="Q191" s="525"/>
      <c r="R191" s="525"/>
      <c r="S191" s="525"/>
      <c r="T191" s="525"/>
      <c r="U191" s="525"/>
      <c r="V191" s="525"/>
      <c r="W191" s="525"/>
      <c r="X191" s="525"/>
      <c r="Y191" s="525"/>
    </row>
    <row r="192" spans="15:25" ht="15.75" customHeight="1">
      <c r="O192" s="525"/>
      <c r="P192" s="525"/>
      <c r="Q192" s="525"/>
      <c r="R192" s="525"/>
      <c r="S192" s="525"/>
      <c r="T192" s="525"/>
      <c r="U192" s="525"/>
      <c r="V192" s="525"/>
      <c r="W192" s="525"/>
      <c r="X192" s="525"/>
      <c r="Y192" s="525"/>
    </row>
    <row r="193" spans="15:25" ht="15.75" customHeight="1">
      <c r="O193" s="525"/>
      <c r="P193" s="525"/>
      <c r="Q193" s="525"/>
      <c r="R193" s="525"/>
      <c r="S193" s="525"/>
      <c r="T193" s="525"/>
      <c r="U193" s="525"/>
      <c r="V193" s="525"/>
      <c r="W193" s="525"/>
      <c r="X193" s="525"/>
      <c r="Y193" s="525"/>
    </row>
    <row r="194" spans="15:25" ht="15.75" customHeight="1">
      <c r="O194" s="525"/>
      <c r="P194" s="525"/>
      <c r="Q194" s="525"/>
      <c r="R194" s="525"/>
      <c r="S194" s="525"/>
      <c r="T194" s="525"/>
      <c r="U194" s="525"/>
      <c r="V194" s="525"/>
      <c r="W194" s="525"/>
      <c r="X194" s="525"/>
      <c r="Y194" s="525"/>
    </row>
    <row r="195" spans="15:25" ht="15.75" customHeight="1">
      <c r="O195" s="525"/>
      <c r="P195" s="525"/>
      <c r="Q195" s="525"/>
      <c r="R195" s="525"/>
      <c r="S195" s="525"/>
      <c r="T195" s="525"/>
      <c r="U195" s="525"/>
      <c r="V195" s="525"/>
      <c r="W195" s="525"/>
      <c r="X195" s="525"/>
      <c r="Y195" s="525"/>
    </row>
    <row r="196" spans="15:25" ht="15.75" customHeight="1">
      <c r="O196" s="525"/>
      <c r="P196" s="525"/>
      <c r="Q196" s="525"/>
      <c r="R196" s="525"/>
      <c r="S196" s="525"/>
      <c r="T196" s="525"/>
      <c r="U196" s="525"/>
      <c r="V196" s="525"/>
      <c r="W196" s="525"/>
      <c r="X196" s="525"/>
      <c r="Y196" s="525"/>
    </row>
    <row r="197" spans="15:25" ht="15.75" customHeight="1">
      <c r="O197" s="525"/>
      <c r="P197" s="525"/>
      <c r="Q197" s="525"/>
      <c r="R197" s="525"/>
      <c r="S197" s="525"/>
      <c r="T197" s="525"/>
      <c r="U197" s="525"/>
      <c r="V197" s="525"/>
      <c r="W197" s="525"/>
      <c r="X197" s="525"/>
      <c r="Y197" s="525"/>
    </row>
    <row r="198" spans="15:25" ht="15.75" customHeight="1">
      <c r="O198" s="525"/>
      <c r="P198" s="525"/>
      <c r="Q198" s="525"/>
      <c r="R198" s="525"/>
      <c r="S198" s="525"/>
      <c r="T198" s="525"/>
      <c r="U198" s="525"/>
      <c r="V198" s="525"/>
      <c r="W198" s="525"/>
      <c r="X198" s="525"/>
      <c r="Y198" s="525"/>
    </row>
    <row r="199" spans="15:25" ht="15.75" customHeight="1">
      <c r="O199" s="525"/>
      <c r="P199" s="525"/>
      <c r="Q199" s="525"/>
      <c r="R199" s="525"/>
      <c r="S199" s="525"/>
      <c r="T199" s="525"/>
      <c r="U199" s="525"/>
      <c r="V199" s="525"/>
      <c r="W199" s="525"/>
      <c r="X199" s="525"/>
      <c r="Y199" s="525"/>
    </row>
    <row r="200" spans="15:25" ht="15.75" customHeight="1">
      <c r="O200" s="525"/>
      <c r="P200" s="525"/>
      <c r="Q200" s="525"/>
      <c r="R200" s="525"/>
      <c r="S200" s="525"/>
      <c r="T200" s="525"/>
      <c r="U200" s="525"/>
      <c r="V200" s="525"/>
      <c r="W200" s="525"/>
      <c r="X200" s="525"/>
      <c r="Y200" s="525"/>
    </row>
    <row r="201" spans="15:25" ht="15.75" customHeight="1">
      <c r="O201" s="525"/>
      <c r="P201" s="525"/>
      <c r="Q201" s="525"/>
      <c r="R201" s="525"/>
      <c r="S201" s="525"/>
      <c r="T201" s="525"/>
      <c r="U201" s="525"/>
      <c r="V201" s="525"/>
      <c r="W201" s="525"/>
      <c r="X201" s="525"/>
      <c r="Y201" s="525"/>
    </row>
    <row r="202" spans="15:25" ht="15.75" customHeight="1">
      <c r="O202" s="525"/>
      <c r="P202" s="525"/>
      <c r="Q202" s="525"/>
      <c r="R202" s="525"/>
      <c r="S202" s="525"/>
      <c r="T202" s="525"/>
      <c r="U202" s="525"/>
      <c r="V202" s="525"/>
      <c r="W202" s="525"/>
      <c r="X202" s="525"/>
      <c r="Y202" s="525"/>
    </row>
    <row r="203" spans="15:25" ht="15.75" customHeight="1">
      <c r="O203" s="525"/>
      <c r="P203" s="525"/>
      <c r="Q203" s="525"/>
      <c r="R203" s="525"/>
      <c r="S203" s="525"/>
      <c r="T203" s="525"/>
      <c r="U203" s="525"/>
      <c r="V203" s="525"/>
      <c r="W203" s="525"/>
      <c r="X203" s="525"/>
      <c r="Y203" s="525"/>
    </row>
    <row r="204" spans="15:25" ht="15.75" customHeight="1">
      <c r="O204" s="525"/>
      <c r="P204" s="525"/>
      <c r="Q204" s="525"/>
      <c r="R204" s="525"/>
      <c r="S204" s="525"/>
      <c r="T204" s="525"/>
      <c r="U204" s="525"/>
      <c r="V204" s="525"/>
      <c r="W204" s="525"/>
      <c r="X204" s="525"/>
      <c r="Y204" s="525"/>
    </row>
    <row r="205" spans="15:25" ht="15.75" customHeight="1">
      <c r="O205" s="525"/>
      <c r="P205" s="525"/>
      <c r="Q205" s="525"/>
      <c r="R205" s="525"/>
      <c r="S205" s="525"/>
      <c r="T205" s="525"/>
      <c r="U205" s="525"/>
      <c r="V205" s="525"/>
      <c r="W205" s="525"/>
      <c r="X205" s="525"/>
      <c r="Y205" s="525"/>
    </row>
    <row r="206" spans="15:25" ht="15.75" customHeight="1">
      <c r="O206" s="525"/>
      <c r="P206" s="525"/>
      <c r="Q206" s="525"/>
      <c r="R206" s="525"/>
      <c r="S206" s="525"/>
      <c r="T206" s="525"/>
      <c r="U206" s="525"/>
      <c r="V206" s="525"/>
      <c r="W206" s="525"/>
      <c r="X206" s="525"/>
      <c r="Y206" s="525"/>
    </row>
    <row r="207" spans="15:25" ht="15.75" customHeight="1">
      <c r="O207" s="525"/>
      <c r="P207" s="525"/>
      <c r="Q207" s="525"/>
      <c r="R207" s="525"/>
      <c r="S207" s="525"/>
      <c r="T207" s="525"/>
      <c r="U207" s="525"/>
      <c r="V207" s="525"/>
      <c r="W207" s="525"/>
      <c r="X207" s="525"/>
      <c r="Y207" s="525"/>
    </row>
    <row r="208" spans="15:25" ht="15.75" customHeight="1">
      <c r="O208" s="525"/>
      <c r="P208" s="525"/>
      <c r="Q208" s="525"/>
      <c r="R208" s="525"/>
      <c r="S208" s="525"/>
      <c r="T208" s="525"/>
      <c r="U208" s="525"/>
      <c r="V208" s="525"/>
      <c r="W208" s="525"/>
      <c r="X208" s="525"/>
      <c r="Y208" s="525"/>
    </row>
    <row r="209" spans="15:25" ht="15.75" customHeight="1">
      <c r="O209" s="525"/>
      <c r="P209" s="525"/>
      <c r="Q209" s="525"/>
      <c r="R209" s="525"/>
      <c r="S209" s="525"/>
      <c r="T209" s="525"/>
      <c r="U209" s="525"/>
      <c r="V209" s="525"/>
      <c r="W209" s="525"/>
      <c r="X209" s="525"/>
      <c r="Y209" s="525"/>
    </row>
    <row r="210" spans="15:25" ht="15.75" customHeight="1">
      <c r="O210" s="525"/>
      <c r="P210" s="525"/>
      <c r="Q210" s="525"/>
      <c r="R210" s="525"/>
      <c r="S210" s="525"/>
      <c r="T210" s="525"/>
      <c r="U210" s="525"/>
      <c r="V210" s="525"/>
      <c r="W210" s="525"/>
      <c r="X210" s="525"/>
      <c r="Y210" s="525"/>
    </row>
    <row r="211" spans="15:25" ht="15.75" customHeight="1">
      <c r="O211" s="525"/>
      <c r="P211" s="525"/>
      <c r="Q211" s="525"/>
      <c r="R211" s="525"/>
      <c r="S211" s="525"/>
      <c r="T211" s="525"/>
      <c r="U211" s="525"/>
      <c r="V211" s="525"/>
      <c r="W211" s="525"/>
      <c r="X211" s="525"/>
      <c r="Y211" s="525"/>
    </row>
    <row r="212" spans="15:25" ht="15.75" customHeight="1">
      <c r="O212" s="525"/>
      <c r="P212" s="525"/>
      <c r="Q212" s="525"/>
      <c r="R212" s="525"/>
      <c r="S212" s="525"/>
      <c r="T212" s="525"/>
      <c r="U212" s="525"/>
      <c r="V212" s="525"/>
      <c r="W212" s="525"/>
      <c r="X212" s="525"/>
      <c r="Y212" s="525"/>
    </row>
    <row r="213" spans="15:25" ht="15.75" customHeight="1">
      <c r="O213" s="525"/>
      <c r="P213" s="525"/>
      <c r="Q213" s="525"/>
      <c r="R213" s="525"/>
      <c r="S213" s="525"/>
      <c r="T213" s="525"/>
      <c r="U213" s="525"/>
      <c r="V213" s="525"/>
      <c r="W213" s="525"/>
      <c r="X213" s="525"/>
      <c r="Y213" s="525"/>
    </row>
    <row r="214" spans="15:25" ht="15.75" customHeight="1">
      <c r="O214" s="525"/>
      <c r="P214" s="525"/>
      <c r="Q214" s="525"/>
      <c r="R214" s="525"/>
      <c r="S214" s="525"/>
      <c r="T214" s="525"/>
      <c r="U214" s="525"/>
      <c r="V214" s="525"/>
      <c r="W214" s="525"/>
      <c r="X214" s="525"/>
      <c r="Y214" s="525"/>
    </row>
    <row r="215" spans="15:25" ht="15.75" customHeight="1">
      <c r="O215" s="525"/>
      <c r="P215" s="525"/>
      <c r="Q215" s="525"/>
      <c r="R215" s="525"/>
      <c r="S215" s="525"/>
      <c r="T215" s="525"/>
      <c r="U215" s="525"/>
      <c r="V215" s="525"/>
      <c r="W215" s="525"/>
      <c r="X215" s="525"/>
      <c r="Y215" s="525"/>
    </row>
    <row r="216" spans="15:25" ht="15.75" customHeight="1">
      <c r="O216" s="525"/>
      <c r="P216" s="525"/>
      <c r="Q216" s="525"/>
      <c r="R216" s="525"/>
      <c r="S216" s="525"/>
      <c r="T216" s="525"/>
      <c r="U216" s="525"/>
      <c r="V216" s="525"/>
      <c r="W216" s="525"/>
      <c r="X216" s="525"/>
      <c r="Y216" s="525"/>
    </row>
    <row r="217" spans="15:25" ht="15.75" customHeight="1">
      <c r="O217" s="525"/>
      <c r="P217" s="525"/>
      <c r="Q217" s="525"/>
      <c r="R217" s="525"/>
      <c r="S217" s="525"/>
      <c r="T217" s="525"/>
      <c r="U217" s="525"/>
      <c r="V217" s="525"/>
      <c r="W217" s="525"/>
      <c r="X217" s="525"/>
      <c r="Y217" s="525"/>
    </row>
    <row r="218" spans="15:25" ht="15.75" customHeight="1">
      <c r="O218" s="525"/>
      <c r="P218" s="525"/>
      <c r="Q218" s="525"/>
      <c r="R218" s="525"/>
      <c r="S218" s="525"/>
      <c r="T218" s="525"/>
      <c r="U218" s="525"/>
      <c r="V218" s="525"/>
      <c r="W218" s="525"/>
      <c r="X218" s="525"/>
      <c r="Y218" s="525"/>
    </row>
    <row r="219" spans="15:25" ht="15.75" customHeight="1">
      <c r="O219" s="525"/>
      <c r="P219" s="525"/>
      <c r="Q219" s="525"/>
      <c r="R219" s="525"/>
      <c r="S219" s="525"/>
      <c r="T219" s="525"/>
      <c r="U219" s="525"/>
      <c r="V219" s="525"/>
      <c r="W219" s="525"/>
      <c r="X219" s="525"/>
      <c r="Y219" s="525"/>
    </row>
    <row r="220" spans="15:25" ht="15.75" customHeight="1">
      <c r="O220" s="525"/>
      <c r="P220" s="525"/>
      <c r="Q220" s="525"/>
      <c r="R220" s="525"/>
      <c r="S220" s="525"/>
      <c r="T220" s="525"/>
      <c r="U220" s="525"/>
      <c r="V220" s="525"/>
      <c r="W220" s="525"/>
      <c r="X220" s="525"/>
      <c r="Y220" s="525"/>
    </row>
    <row r="221" spans="15:25" ht="15.75" customHeight="1">
      <c r="O221" s="525"/>
      <c r="P221" s="525"/>
      <c r="Q221" s="525"/>
      <c r="R221" s="525"/>
      <c r="S221" s="525"/>
      <c r="T221" s="525"/>
      <c r="U221" s="525"/>
      <c r="V221" s="525"/>
      <c r="W221" s="525"/>
      <c r="X221" s="525"/>
      <c r="Y221" s="525"/>
    </row>
    <row r="222" spans="15:25" ht="15.75" customHeight="1">
      <c r="O222" s="525"/>
      <c r="P222" s="525"/>
      <c r="Q222" s="525"/>
      <c r="R222" s="525"/>
      <c r="S222" s="525"/>
      <c r="T222" s="525"/>
      <c r="U222" s="525"/>
      <c r="V222" s="525"/>
      <c r="W222" s="525"/>
      <c r="X222" s="525"/>
      <c r="Y222" s="525"/>
    </row>
    <row r="223" spans="15:25" ht="15.75" customHeight="1">
      <c r="O223" s="525"/>
      <c r="P223" s="525"/>
      <c r="Q223" s="525"/>
      <c r="R223" s="525"/>
      <c r="S223" s="525"/>
      <c r="T223" s="525"/>
      <c r="U223" s="525"/>
      <c r="V223" s="525"/>
      <c r="W223" s="525"/>
      <c r="X223" s="525"/>
      <c r="Y223" s="525"/>
    </row>
    <row r="224" spans="15:25" ht="15.75" customHeight="1">
      <c r="O224" s="525"/>
      <c r="P224" s="525"/>
      <c r="Q224" s="525"/>
      <c r="R224" s="525"/>
      <c r="S224" s="525"/>
      <c r="T224" s="525"/>
      <c r="U224" s="525"/>
      <c r="V224" s="525"/>
      <c r="W224" s="525"/>
      <c r="X224" s="525"/>
      <c r="Y224" s="525"/>
    </row>
    <row r="225" spans="15:25" ht="15.75" customHeight="1">
      <c r="O225" s="525"/>
      <c r="P225" s="525"/>
      <c r="Q225" s="525"/>
      <c r="R225" s="525"/>
      <c r="S225" s="525"/>
      <c r="T225" s="525"/>
      <c r="U225" s="525"/>
      <c r="V225" s="525"/>
      <c r="W225" s="525"/>
      <c r="X225" s="525"/>
      <c r="Y225" s="525"/>
    </row>
    <row r="226" spans="15:25" ht="15.75" customHeight="1">
      <c r="O226" s="525"/>
      <c r="P226" s="525"/>
      <c r="Q226" s="525"/>
      <c r="R226" s="525"/>
      <c r="S226" s="525"/>
      <c r="T226" s="525"/>
      <c r="U226" s="525"/>
      <c r="V226" s="525"/>
      <c r="W226" s="525"/>
      <c r="X226" s="525"/>
      <c r="Y226" s="525"/>
    </row>
    <row r="227" spans="15:25" ht="15.75" customHeight="1">
      <c r="O227" s="525"/>
      <c r="P227" s="525"/>
      <c r="Q227" s="525"/>
      <c r="R227" s="525"/>
      <c r="S227" s="525"/>
      <c r="T227" s="525"/>
      <c r="U227" s="525"/>
      <c r="V227" s="525"/>
      <c r="W227" s="525"/>
      <c r="X227" s="525"/>
      <c r="Y227" s="525"/>
    </row>
    <row r="228" spans="15:25" ht="15.75" customHeight="1">
      <c r="O228" s="525"/>
      <c r="P228" s="525"/>
      <c r="Q228" s="525"/>
      <c r="R228" s="525"/>
      <c r="S228" s="525"/>
      <c r="T228" s="525"/>
      <c r="U228" s="525"/>
      <c r="V228" s="525"/>
      <c r="W228" s="525"/>
      <c r="X228" s="525"/>
      <c r="Y228" s="525"/>
    </row>
    <row r="229" spans="15:25" ht="15.75" customHeight="1">
      <c r="O229" s="525"/>
      <c r="P229" s="525"/>
      <c r="Q229" s="525"/>
      <c r="R229" s="525"/>
      <c r="S229" s="525"/>
      <c r="T229" s="525"/>
      <c r="U229" s="525"/>
      <c r="V229" s="525"/>
      <c r="W229" s="525"/>
      <c r="X229" s="525"/>
      <c r="Y229" s="525"/>
    </row>
    <row r="230" spans="15:25" ht="15.75" customHeight="1">
      <c r="O230" s="525"/>
      <c r="P230" s="525"/>
      <c r="Q230" s="525"/>
      <c r="R230" s="525"/>
      <c r="S230" s="525"/>
      <c r="T230" s="525"/>
      <c r="U230" s="525"/>
      <c r="V230" s="525"/>
      <c r="W230" s="525"/>
      <c r="X230" s="525"/>
      <c r="Y230" s="525"/>
    </row>
    <row r="231" spans="15:25" ht="15.75" customHeight="1">
      <c r="O231" s="525"/>
      <c r="P231" s="525"/>
      <c r="Q231" s="525"/>
      <c r="R231" s="525"/>
      <c r="S231" s="525"/>
      <c r="T231" s="525"/>
      <c r="U231" s="525"/>
      <c r="V231" s="525"/>
      <c r="W231" s="525"/>
      <c r="X231" s="525"/>
      <c r="Y231" s="525"/>
    </row>
    <row r="232" spans="15:25" ht="15.75" customHeight="1">
      <c r="O232" s="525"/>
      <c r="P232" s="525"/>
      <c r="Q232" s="525"/>
      <c r="R232" s="525"/>
      <c r="S232" s="525"/>
      <c r="T232" s="525"/>
      <c r="U232" s="525"/>
      <c r="V232" s="525"/>
      <c r="W232" s="525"/>
      <c r="X232" s="525"/>
      <c r="Y232" s="525"/>
    </row>
    <row r="233" spans="15:25" ht="15.75" customHeight="1">
      <c r="O233" s="525"/>
      <c r="P233" s="525"/>
      <c r="Q233" s="525"/>
      <c r="R233" s="525"/>
      <c r="S233" s="525"/>
      <c r="T233" s="525"/>
      <c r="U233" s="525"/>
      <c r="V233" s="525"/>
      <c r="W233" s="525"/>
      <c r="X233" s="525"/>
      <c r="Y233" s="525"/>
    </row>
    <row r="234" spans="15:25" ht="15.75" customHeight="1">
      <c r="O234" s="525"/>
      <c r="P234" s="525"/>
      <c r="Q234" s="525"/>
      <c r="R234" s="525"/>
      <c r="S234" s="525"/>
      <c r="T234" s="525"/>
      <c r="U234" s="525"/>
      <c r="V234" s="525"/>
      <c r="W234" s="525"/>
      <c r="X234" s="525"/>
      <c r="Y234" s="525"/>
    </row>
    <row r="235" spans="15:25" ht="15.75" customHeight="1">
      <c r="O235" s="525"/>
      <c r="P235" s="525"/>
      <c r="Q235" s="525"/>
      <c r="R235" s="525"/>
      <c r="S235" s="525"/>
      <c r="T235" s="525"/>
      <c r="U235" s="525"/>
      <c r="V235" s="525"/>
      <c r="W235" s="525"/>
      <c r="X235" s="525"/>
      <c r="Y235" s="525"/>
    </row>
    <row r="236" spans="15:25" ht="15.75" customHeight="1">
      <c r="O236" s="525"/>
      <c r="P236" s="525"/>
      <c r="Q236" s="525"/>
      <c r="R236" s="525"/>
      <c r="S236" s="525"/>
      <c r="T236" s="525"/>
      <c r="U236" s="525"/>
      <c r="V236" s="525"/>
      <c r="W236" s="525"/>
      <c r="X236" s="525"/>
      <c r="Y236" s="525"/>
    </row>
    <row r="237" spans="15:25" ht="15.75" customHeight="1">
      <c r="O237" s="525"/>
      <c r="P237" s="525"/>
      <c r="Q237" s="525"/>
      <c r="R237" s="525"/>
      <c r="S237" s="525"/>
      <c r="T237" s="525"/>
      <c r="U237" s="525"/>
      <c r="V237" s="525"/>
      <c r="W237" s="525"/>
      <c r="X237" s="525"/>
      <c r="Y237" s="525"/>
    </row>
    <row r="238" spans="15:25" ht="15.75" customHeight="1">
      <c r="O238" s="525"/>
      <c r="P238" s="525"/>
      <c r="Q238" s="525"/>
      <c r="R238" s="525"/>
      <c r="S238" s="525"/>
      <c r="T238" s="525"/>
      <c r="U238" s="525"/>
      <c r="V238" s="525"/>
      <c r="W238" s="525"/>
      <c r="X238" s="525"/>
      <c r="Y238" s="525"/>
    </row>
    <row r="239" spans="15:25" ht="15.75" customHeight="1">
      <c r="O239" s="525"/>
      <c r="P239" s="525"/>
      <c r="Q239" s="525"/>
      <c r="R239" s="525"/>
      <c r="S239" s="525"/>
      <c r="T239" s="525"/>
      <c r="U239" s="525"/>
      <c r="V239" s="525"/>
      <c r="W239" s="525"/>
      <c r="X239" s="525"/>
      <c r="Y239" s="525"/>
    </row>
    <row r="240" spans="15:25" ht="15.75" customHeight="1">
      <c r="O240" s="525"/>
      <c r="P240" s="525"/>
      <c r="Q240" s="525"/>
      <c r="R240" s="525"/>
      <c r="S240" s="525"/>
      <c r="T240" s="525"/>
      <c r="U240" s="525"/>
      <c r="V240" s="525"/>
      <c r="W240" s="525"/>
      <c r="X240" s="525"/>
      <c r="Y240" s="525"/>
    </row>
    <row r="241" spans="15:25" ht="15.75" customHeight="1">
      <c r="O241" s="525"/>
      <c r="P241" s="525"/>
      <c r="Q241" s="525"/>
      <c r="R241" s="525"/>
      <c r="S241" s="525"/>
      <c r="T241" s="525"/>
      <c r="U241" s="525"/>
      <c r="V241" s="525"/>
      <c r="W241" s="525"/>
      <c r="X241" s="525"/>
      <c r="Y241" s="525"/>
    </row>
    <row r="242" spans="15:25" ht="15.75" customHeight="1">
      <c r="O242" s="525"/>
      <c r="P242" s="525"/>
      <c r="Q242" s="525"/>
      <c r="R242" s="525"/>
      <c r="S242" s="525"/>
      <c r="T242" s="525"/>
      <c r="U242" s="525"/>
      <c r="V242" s="525"/>
      <c r="W242" s="525"/>
      <c r="X242" s="525"/>
      <c r="Y242" s="525"/>
    </row>
    <row r="243" spans="15:25" ht="15.75" customHeight="1">
      <c r="O243" s="525"/>
      <c r="P243" s="525"/>
      <c r="Q243" s="525"/>
      <c r="R243" s="525"/>
      <c r="S243" s="525"/>
      <c r="T243" s="525"/>
      <c r="U243" s="525"/>
      <c r="V243" s="525"/>
      <c r="W243" s="525"/>
      <c r="X243" s="525"/>
      <c r="Y243" s="525"/>
    </row>
    <row r="244" spans="15:25" ht="15.75" customHeight="1">
      <c r="O244" s="525"/>
      <c r="P244" s="525"/>
      <c r="Q244" s="525"/>
      <c r="R244" s="525"/>
      <c r="S244" s="525"/>
      <c r="T244" s="525"/>
      <c r="U244" s="525"/>
      <c r="V244" s="525"/>
      <c r="W244" s="525"/>
      <c r="X244" s="525"/>
      <c r="Y244" s="525"/>
    </row>
    <row r="245" spans="15:25" ht="15.75" customHeight="1">
      <c r="O245" s="525"/>
      <c r="P245" s="525"/>
      <c r="Q245" s="525"/>
      <c r="R245" s="525"/>
      <c r="S245" s="525"/>
      <c r="T245" s="525"/>
      <c r="U245" s="525"/>
      <c r="V245" s="525"/>
      <c r="W245" s="525"/>
      <c r="X245" s="525"/>
      <c r="Y245" s="525"/>
    </row>
    <row r="246" spans="15:25" ht="15.75" customHeight="1">
      <c r="O246" s="525"/>
      <c r="P246" s="525"/>
      <c r="Q246" s="525"/>
      <c r="R246" s="525"/>
      <c r="S246" s="525"/>
      <c r="T246" s="525"/>
      <c r="U246" s="525"/>
      <c r="V246" s="525"/>
      <c r="W246" s="525"/>
      <c r="X246" s="525"/>
      <c r="Y246" s="525"/>
    </row>
    <row r="247" spans="15:25" ht="15.75" customHeight="1">
      <c r="O247" s="525"/>
      <c r="P247" s="525"/>
      <c r="Q247" s="525"/>
      <c r="R247" s="525"/>
      <c r="S247" s="525"/>
      <c r="T247" s="525"/>
      <c r="U247" s="525"/>
      <c r="V247" s="525"/>
      <c r="W247" s="525"/>
      <c r="X247" s="525"/>
      <c r="Y247" s="525"/>
    </row>
    <row r="248" spans="15:25" ht="15.75" customHeight="1">
      <c r="O248" s="525"/>
      <c r="P248" s="525"/>
      <c r="Q248" s="525"/>
      <c r="R248" s="525"/>
      <c r="S248" s="525"/>
      <c r="T248" s="525"/>
      <c r="U248" s="525"/>
      <c r="V248" s="525"/>
      <c r="W248" s="525"/>
      <c r="X248" s="525"/>
      <c r="Y248" s="525"/>
    </row>
    <row r="249" spans="15:25" ht="15.75" customHeight="1">
      <c r="O249" s="525"/>
      <c r="P249" s="525"/>
      <c r="Q249" s="525"/>
      <c r="R249" s="525"/>
      <c r="S249" s="525"/>
      <c r="T249" s="525"/>
      <c r="U249" s="525"/>
      <c r="V249" s="525"/>
      <c r="W249" s="525"/>
      <c r="X249" s="525"/>
      <c r="Y249" s="525"/>
    </row>
    <row r="250" spans="15:25" ht="15.75" customHeight="1">
      <c r="O250" s="525"/>
      <c r="P250" s="525"/>
      <c r="Q250" s="525"/>
      <c r="R250" s="525"/>
      <c r="S250" s="525"/>
      <c r="T250" s="525"/>
      <c r="U250" s="525"/>
      <c r="V250" s="525"/>
      <c r="W250" s="525"/>
      <c r="X250" s="525"/>
      <c r="Y250" s="525"/>
    </row>
    <row r="251" spans="15:25" ht="15.75" customHeight="1">
      <c r="O251" s="525"/>
      <c r="P251" s="525"/>
      <c r="Q251" s="525"/>
      <c r="R251" s="525"/>
      <c r="S251" s="525"/>
      <c r="T251" s="525"/>
      <c r="U251" s="525"/>
      <c r="V251" s="525"/>
      <c r="W251" s="525"/>
      <c r="X251" s="525"/>
      <c r="Y251" s="525"/>
    </row>
    <row r="252" spans="15:25" ht="15.75" customHeight="1">
      <c r="O252" s="525"/>
      <c r="P252" s="525"/>
      <c r="Q252" s="525"/>
      <c r="R252" s="525"/>
      <c r="S252" s="525"/>
      <c r="T252" s="525"/>
      <c r="U252" s="525"/>
      <c r="V252" s="525"/>
      <c r="W252" s="525"/>
      <c r="X252" s="525"/>
      <c r="Y252" s="525"/>
    </row>
    <row r="253" spans="15:25" ht="15.75" customHeight="1">
      <c r="O253" s="525"/>
      <c r="P253" s="525"/>
      <c r="Q253" s="525"/>
      <c r="R253" s="525"/>
      <c r="S253" s="525"/>
      <c r="T253" s="525"/>
      <c r="U253" s="525"/>
      <c r="V253" s="525"/>
      <c r="W253" s="525"/>
      <c r="X253" s="525"/>
      <c r="Y253" s="525"/>
    </row>
    <row r="254" spans="15:25" ht="15.75" customHeight="1">
      <c r="O254" s="525"/>
      <c r="P254" s="525"/>
      <c r="Q254" s="525"/>
      <c r="R254" s="525"/>
      <c r="S254" s="525"/>
      <c r="T254" s="525"/>
      <c r="U254" s="525"/>
      <c r="V254" s="525"/>
      <c r="W254" s="525"/>
      <c r="X254" s="525"/>
      <c r="Y254" s="525"/>
    </row>
    <row r="255" spans="15:25" ht="15.75" customHeight="1">
      <c r="O255" s="525"/>
      <c r="P255" s="525"/>
      <c r="Q255" s="525"/>
      <c r="R255" s="525"/>
      <c r="S255" s="525"/>
      <c r="T255" s="525"/>
      <c r="U255" s="525"/>
      <c r="V255" s="525"/>
      <c r="W255" s="525"/>
      <c r="X255" s="525"/>
      <c r="Y255" s="525"/>
    </row>
    <row r="256" spans="15:25" ht="15.75" customHeight="1">
      <c r="O256" s="525"/>
      <c r="P256" s="525"/>
      <c r="Q256" s="525"/>
      <c r="R256" s="525"/>
      <c r="S256" s="525"/>
      <c r="T256" s="525"/>
      <c r="U256" s="525"/>
      <c r="V256" s="525"/>
      <c r="W256" s="525"/>
      <c r="X256" s="525"/>
      <c r="Y256" s="525"/>
    </row>
    <row r="257" spans="15:25" ht="15.75" customHeight="1">
      <c r="O257" s="525"/>
      <c r="P257" s="525"/>
      <c r="Q257" s="525"/>
      <c r="R257" s="525"/>
      <c r="S257" s="525"/>
      <c r="T257" s="525"/>
      <c r="U257" s="525"/>
      <c r="V257" s="525"/>
      <c r="W257" s="525"/>
      <c r="X257" s="525"/>
      <c r="Y257" s="525"/>
    </row>
    <row r="258" spans="15:25" ht="15.75" customHeight="1">
      <c r="O258" s="525"/>
      <c r="P258" s="525"/>
      <c r="Q258" s="525"/>
      <c r="R258" s="525"/>
      <c r="S258" s="525"/>
      <c r="T258" s="525"/>
      <c r="U258" s="525"/>
      <c r="V258" s="525"/>
      <c r="W258" s="525"/>
      <c r="X258" s="525"/>
      <c r="Y258" s="525"/>
    </row>
    <row r="259" spans="15:25" ht="15.75" customHeight="1">
      <c r="O259" s="525"/>
      <c r="P259" s="525"/>
      <c r="Q259" s="525"/>
      <c r="R259" s="525"/>
      <c r="S259" s="525"/>
      <c r="T259" s="525"/>
      <c r="U259" s="525"/>
      <c r="V259" s="525"/>
      <c r="W259" s="525"/>
      <c r="X259" s="525"/>
      <c r="Y259" s="525"/>
    </row>
    <row r="260" spans="15:25" ht="15.75" customHeight="1">
      <c r="O260" s="525"/>
      <c r="P260" s="525"/>
      <c r="Q260" s="525"/>
      <c r="R260" s="525"/>
      <c r="S260" s="525"/>
      <c r="T260" s="525"/>
      <c r="U260" s="525"/>
      <c r="V260" s="525"/>
      <c r="W260" s="525"/>
      <c r="X260" s="525"/>
      <c r="Y260" s="525"/>
    </row>
    <row r="261" spans="15:25" ht="15.75" customHeight="1">
      <c r="O261" s="525"/>
      <c r="P261" s="525"/>
      <c r="Q261" s="525"/>
      <c r="R261" s="525"/>
      <c r="S261" s="525"/>
      <c r="T261" s="525"/>
      <c r="U261" s="525"/>
      <c r="V261" s="525"/>
      <c r="W261" s="525"/>
      <c r="X261" s="525"/>
      <c r="Y261" s="525"/>
    </row>
    <row r="262" spans="15:25" ht="15.75" customHeight="1">
      <c r="O262" s="525"/>
      <c r="P262" s="525"/>
      <c r="Q262" s="525"/>
      <c r="R262" s="525"/>
      <c r="S262" s="525"/>
      <c r="T262" s="525"/>
      <c r="U262" s="525"/>
      <c r="V262" s="525"/>
      <c r="W262" s="525"/>
      <c r="X262" s="525"/>
      <c r="Y262" s="525"/>
    </row>
    <row r="263" spans="15:25" ht="15.75" customHeight="1">
      <c r="O263" s="525"/>
      <c r="P263" s="525"/>
      <c r="Q263" s="525"/>
      <c r="R263" s="525"/>
      <c r="S263" s="525"/>
      <c r="T263" s="525"/>
      <c r="U263" s="525"/>
      <c r="V263" s="525"/>
      <c r="W263" s="525"/>
      <c r="X263" s="525"/>
      <c r="Y263" s="525"/>
    </row>
    <row r="264" spans="15:25" ht="15.75" customHeight="1">
      <c r="O264" s="525"/>
      <c r="P264" s="525"/>
      <c r="Q264" s="525"/>
      <c r="R264" s="525"/>
      <c r="S264" s="525"/>
      <c r="T264" s="525"/>
      <c r="U264" s="525"/>
      <c r="V264" s="525"/>
      <c r="W264" s="525"/>
      <c r="X264" s="525"/>
      <c r="Y264" s="525"/>
    </row>
    <row r="265" spans="15:25" ht="15.75" customHeight="1">
      <c r="O265" s="525"/>
      <c r="P265" s="525"/>
      <c r="Q265" s="525"/>
      <c r="R265" s="525"/>
      <c r="S265" s="525"/>
      <c r="T265" s="525"/>
      <c r="U265" s="525"/>
      <c r="V265" s="525"/>
      <c r="W265" s="525"/>
      <c r="X265" s="525"/>
      <c r="Y265" s="525"/>
    </row>
    <row r="266" spans="15:25" ht="15.75" customHeight="1">
      <c r="O266" s="525"/>
      <c r="P266" s="525"/>
      <c r="Q266" s="525"/>
      <c r="R266" s="525"/>
      <c r="S266" s="525"/>
      <c r="T266" s="525"/>
      <c r="U266" s="525"/>
      <c r="V266" s="525"/>
      <c r="W266" s="525"/>
      <c r="X266" s="525"/>
      <c r="Y266" s="525"/>
    </row>
    <row r="267" spans="15:25" ht="15.75" customHeight="1">
      <c r="O267" s="525"/>
      <c r="P267" s="525"/>
      <c r="Q267" s="525"/>
      <c r="R267" s="525"/>
      <c r="S267" s="525"/>
      <c r="T267" s="525"/>
      <c r="U267" s="525"/>
      <c r="V267" s="525"/>
      <c r="W267" s="525"/>
      <c r="X267" s="525"/>
      <c r="Y267" s="525"/>
    </row>
    <row r="268" spans="15:25" ht="15.75" customHeight="1">
      <c r="O268" s="525"/>
      <c r="P268" s="525"/>
      <c r="Q268" s="525"/>
      <c r="R268" s="525"/>
      <c r="S268" s="525"/>
      <c r="T268" s="525"/>
      <c r="U268" s="525"/>
      <c r="V268" s="525"/>
      <c r="W268" s="525"/>
      <c r="X268" s="525"/>
      <c r="Y268" s="525"/>
    </row>
    <row r="269" spans="15:25" ht="15.75" customHeight="1">
      <c r="O269" s="525"/>
      <c r="P269" s="525"/>
      <c r="Q269" s="525"/>
      <c r="R269" s="525"/>
      <c r="S269" s="525"/>
      <c r="T269" s="525"/>
      <c r="U269" s="525"/>
      <c r="V269" s="525"/>
      <c r="W269" s="525"/>
      <c r="X269" s="525"/>
      <c r="Y269" s="525"/>
    </row>
    <row r="270" spans="15:25" ht="15.75" customHeight="1">
      <c r="O270" s="525"/>
      <c r="P270" s="525"/>
      <c r="Q270" s="525"/>
      <c r="R270" s="525"/>
      <c r="S270" s="525"/>
      <c r="T270" s="525"/>
      <c r="U270" s="525"/>
      <c r="V270" s="525"/>
      <c r="W270" s="525"/>
      <c r="X270" s="525"/>
      <c r="Y270" s="525"/>
    </row>
    <row r="271" spans="15:25" ht="15.75" customHeight="1">
      <c r="O271" s="525"/>
      <c r="P271" s="525"/>
      <c r="Q271" s="525"/>
      <c r="R271" s="525"/>
      <c r="S271" s="525"/>
      <c r="T271" s="525"/>
      <c r="U271" s="525"/>
      <c r="V271" s="525"/>
      <c r="W271" s="525"/>
      <c r="X271" s="525"/>
      <c r="Y271" s="525"/>
    </row>
    <row r="272" spans="15:25" ht="15.75" customHeight="1">
      <c r="O272" s="525"/>
      <c r="P272" s="525"/>
      <c r="Q272" s="525"/>
      <c r="R272" s="525"/>
      <c r="S272" s="525"/>
      <c r="T272" s="525"/>
      <c r="U272" s="525"/>
      <c r="V272" s="525"/>
      <c r="W272" s="525"/>
      <c r="X272" s="525"/>
      <c r="Y272" s="525"/>
    </row>
    <row r="273" spans="15:25" ht="15.75" customHeight="1">
      <c r="O273" s="525"/>
      <c r="P273" s="525"/>
      <c r="Q273" s="525"/>
      <c r="R273" s="525"/>
      <c r="S273" s="525"/>
      <c r="T273" s="525"/>
      <c r="U273" s="525"/>
      <c r="V273" s="525"/>
      <c r="W273" s="525"/>
      <c r="X273" s="525"/>
      <c r="Y273" s="525"/>
    </row>
    <row r="274" spans="15:25" ht="15.75" customHeight="1">
      <c r="O274" s="525"/>
      <c r="P274" s="525"/>
      <c r="Q274" s="525"/>
      <c r="R274" s="525"/>
      <c r="S274" s="525"/>
      <c r="T274" s="525"/>
      <c r="U274" s="525"/>
      <c r="V274" s="525"/>
      <c r="W274" s="525"/>
      <c r="X274" s="525"/>
      <c r="Y274" s="525"/>
    </row>
    <row r="275" spans="15:25" ht="15.75" customHeight="1">
      <c r="O275" s="525"/>
      <c r="P275" s="525"/>
      <c r="Q275" s="525"/>
      <c r="R275" s="525"/>
      <c r="S275" s="525"/>
      <c r="T275" s="525"/>
      <c r="U275" s="525"/>
      <c r="V275" s="525"/>
      <c r="W275" s="525"/>
      <c r="X275" s="525"/>
      <c r="Y275" s="525"/>
    </row>
    <row r="276" spans="15:25" ht="15.75" customHeight="1">
      <c r="O276" s="525"/>
      <c r="P276" s="525"/>
      <c r="Q276" s="525"/>
      <c r="R276" s="525"/>
      <c r="S276" s="525"/>
      <c r="T276" s="525"/>
      <c r="U276" s="525"/>
      <c r="V276" s="525"/>
      <c r="W276" s="525"/>
      <c r="X276" s="525"/>
      <c r="Y276" s="525"/>
    </row>
    <row r="277" spans="15:25" ht="15.75" customHeight="1">
      <c r="O277" s="525"/>
      <c r="P277" s="525"/>
      <c r="Q277" s="525"/>
      <c r="R277" s="525"/>
      <c r="S277" s="525"/>
      <c r="T277" s="525"/>
      <c r="U277" s="525"/>
      <c r="V277" s="525"/>
      <c r="W277" s="525"/>
      <c r="X277" s="525"/>
      <c r="Y277" s="525"/>
    </row>
    <row r="278" spans="15:25" ht="15.75" customHeight="1">
      <c r="O278" s="525"/>
      <c r="P278" s="525"/>
      <c r="Q278" s="525"/>
      <c r="R278" s="525"/>
      <c r="S278" s="525"/>
      <c r="T278" s="525"/>
      <c r="U278" s="525"/>
      <c r="V278" s="525"/>
      <c r="W278" s="525"/>
      <c r="X278" s="525"/>
      <c r="Y278" s="525"/>
    </row>
    <row r="279" spans="15:25" ht="15.75" customHeight="1">
      <c r="O279" s="525"/>
      <c r="P279" s="525"/>
      <c r="Q279" s="525"/>
      <c r="R279" s="525"/>
      <c r="S279" s="525"/>
      <c r="T279" s="525"/>
      <c r="U279" s="525"/>
      <c r="V279" s="525"/>
      <c r="W279" s="525"/>
      <c r="X279" s="525"/>
      <c r="Y279" s="525"/>
    </row>
    <row r="280" spans="15:25" ht="15.75" customHeight="1">
      <c r="O280" s="525"/>
      <c r="P280" s="525"/>
      <c r="Q280" s="525"/>
      <c r="R280" s="525"/>
      <c r="S280" s="525"/>
      <c r="T280" s="525"/>
      <c r="U280" s="525"/>
      <c r="V280" s="525"/>
      <c r="W280" s="525"/>
      <c r="X280" s="525"/>
      <c r="Y280" s="525"/>
    </row>
    <row r="281" spans="15:25" ht="15.75" customHeight="1">
      <c r="O281" s="525"/>
      <c r="P281" s="525"/>
      <c r="Q281" s="525"/>
      <c r="R281" s="525"/>
      <c r="S281" s="525"/>
      <c r="T281" s="525"/>
      <c r="U281" s="525"/>
      <c r="V281" s="525"/>
      <c r="W281" s="525"/>
      <c r="X281" s="525"/>
      <c r="Y281" s="525"/>
    </row>
    <row r="282" spans="15:25" ht="15.75" customHeight="1">
      <c r="O282" s="525"/>
      <c r="P282" s="525"/>
      <c r="Q282" s="525"/>
      <c r="R282" s="525"/>
      <c r="S282" s="525"/>
      <c r="T282" s="525"/>
      <c r="U282" s="525"/>
      <c r="V282" s="525"/>
      <c r="W282" s="525"/>
      <c r="X282" s="525"/>
      <c r="Y282" s="525"/>
    </row>
    <row r="283" spans="15:25" ht="15.75" customHeight="1">
      <c r="O283" s="525"/>
      <c r="P283" s="525"/>
      <c r="Q283" s="525"/>
      <c r="R283" s="525"/>
      <c r="S283" s="525"/>
      <c r="T283" s="525"/>
      <c r="U283" s="525"/>
      <c r="V283" s="525"/>
      <c r="W283" s="525"/>
      <c r="X283" s="525"/>
      <c r="Y283" s="525"/>
    </row>
    <row r="284" spans="15:25" ht="15.75" customHeight="1">
      <c r="O284" s="525"/>
      <c r="P284" s="525"/>
      <c r="Q284" s="525"/>
      <c r="R284" s="525"/>
      <c r="S284" s="525"/>
      <c r="T284" s="525"/>
      <c r="U284" s="525"/>
      <c r="V284" s="525"/>
      <c r="W284" s="525"/>
      <c r="X284" s="525"/>
      <c r="Y284" s="525"/>
    </row>
    <row r="285" spans="15:25" ht="15.75" customHeight="1">
      <c r="O285" s="525"/>
      <c r="P285" s="525"/>
      <c r="Q285" s="525"/>
      <c r="R285" s="525"/>
      <c r="S285" s="525"/>
      <c r="T285" s="525"/>
      <c r="U285" s="525"/>
      <c r="V285" s="525"/>
      <c r="W285" s="525"/>
      <c r="X285" s="525"/>
      <c r="Y285" s="525"/>
    </row>
    <row r="286" spans="15:25" ht="15.75" customHeight="1">
      <c r="O286" s="525"/>
      <c r="P286" s="525"/>
      <c r="Q286" s="525"/>
      <c r="R286" s="525"/>
      <c r="S286" s="525"/>
      <c r="T286" s="525"/>
      <c r="U286" s="525"/>
      <c r="V286" s="525"/>
      <c r="W286" s="525"/>
      <c r="X286" s="525"/>
      <c r="Y286" s="525"/>
    </row>
    <row r="287" spans="15:25" ht="15.75" customHeight="1">
      <c r="O287" s="525"/>
      <c r="P287" s="525"/>
      <c r="Q287" s="525"/>
      <c r="R287" s="525"/>
      <c r="S287" s="525"/>
      <c r="T287" s="525"/>
      <c r="U287" s="525"/>
      <c r="V287" s="525"/>
      <c r="W287" s="525"/>
      <c r="X287" s="525"/>
      <c r="Y287" s="525"/>
    </row>
    <row r="288" spans="15:25" ht="15.75" customHeight="1">
      <c r="O288" s="525"/>
      <c r="P288" s="525"/>
      <c r="Q288" s="525"/>
      <c r="R288" s="525"/>
      <c r="S288" s="525"/>
      <c r="T288" s="525"/>
      <c r="U288" s="525"/>
      <c r="V288" s="525"/>
      <c r="W288" s="525"/>
      <c r="X288" s="525"/>
      <c r="Y288" s="525"/>
    </row>
    <row r="289" spans="15:25" ht="15.75" customHeight="1">
      <c r="O289" s="525"/>
      <c r="P289" s="525"/>
      <c r="Q289" s="525"/>
      <c r="R289" s="525"/>
      <c r="S289" s="525"/>
      <c r="T289" s="525"/>
      <c r="U289" s="525"/>
      <c r="V289" s="525"/>
      <c r="W289" s="525"/>
      <c r="X289" s="525"/>
      <c r="Y289" s="525"/>
    </row>
    <row r="290" spans="15:25" ht="15.75" customHeight="1">
      <c r="O290" s="525"/>
      <c r="P290" s="525"/>
      <c r="Q290" s="525"/>
      <c r="R290" s="525"/>
      <c r="S290" s="525"/>
      <c r="T290" s="525"/>
      <c r="U290" s="525"/>
      <c r="V290" s="525"/>
      <c r="W290" s="525"/>
      <c r="X290" s="525"/>
      <c r="Y290" s="525"/>
    </row>
    <row r="291" spans="15:25" ht="15.75" customHeight="1">
      <c r="O291" s="525"/>
      <c r="P291" s="525"/>
      <c r="Q291" s="525"/>
      <c r="R291" s="525"/>
      <c r="S291" s="525"/>
      <c r="T291" s="525"/>
      <c r="U291" s="525"/>
      <c r="V291" s="525"/>
      <c r="W291" s="525"/>
      <c r="X291" s="525"/>
      <c r="Y291" s="525"/>
    </row>
    <row r="292" spans="15:25" ht="15.75" customHeight="1">
      <c r="O292" s="525"/>
      <c r="P292" s="525"/>
      <c r="Q292" s="525"/>
      <c r="R292" s="525"/>
      <c r="S292" s="525"/>
      <c r="T292" s="525"/>
      <c r="U292" s="525"/>
      <c r="V292" s="525"/>
      <c r="W292" s="525"/>
      <c r="X292" s="525"/>
      <c r="Y292" s="525"/>
    </row>
    <row r="293" spans="15:25" ht="15.75" customHeight="1">
      <c r="O293" s="525"/>
      <c r="P293" s="525"/>
      <c r="Q293" s="525"/>
      <c r="R293" s="525"/>
      <c r="S293" s="525"/>
      <c r="T293" s="525"/>
      <c r="U293" s="525"/>
      <c r="V293" s="525"/>
      <c r="W293" s="525"/>
      <c r="X293" s="525"/>
      <c r="Y293" s="525"/>
    </row>
    <row r="294" spans="15:25" ht="15.75" customHeight="1">
      <c r="O294" s="525"/>
      <c r="P294" s="525"/>
      <c r="Q294" s="525"/>
      <c r="R294" s="525"/>
      <c r="S294" s="525"/>
      <c r="T294" s="525"/>
      <c r="U294" s="525"/>
      <c r="V294" s="525"/>
      <c r="W294" s="525"/>
      <c r="X294" s="525"/>
      <c r="Y294" s="525"/>
    </row>
    <row r="295" spans="15:25" ht="15.75" customHeight="1">
      <c r="O295" s="525"/>
      <c r="P295" s="525"/>
      <c r="Q295" s="525"/>
      <c r="R295" s="525"/>
      <c r="S295" s="525"/>
      <c r="T295" s="525"/>
      <c r="U295" s="525"/>
      <c r="V295" s="525"/>
      <c r="W295" s="525"/>
      <c r="X295" s="525"/>
      <c r="Y295" s="525"/>
    </row>
    <row r="296" spans="15:25" ht="15.75" customHeight="1">
      <c r="O296" s="525"/>
      <c r="P296" s="525"/>
      <c r="Q296" s="525"/>
      <c r="R296" s="525"/>
      <c r="S296" s="525"/>
      <c r="T296" s="525"/>
      <c r="U296" s="525"/>
      <c r="V296" s="525"/>
      <c r="W296" s="525"/>
      <c r="X296" s="525"/>
      <c r="Y296" s="525"/>
    </row>
    <row r="297" spans="15:25" ht="15.75" customHeight="1">
      <c r="O297" s="525"/>
      <c r="P297" s="525"/>
      <c r="Q297" s="525"/>
      <c r="R297" s="525"/>
      <c r="S297" s="525"/>
      <c r="T297" s="525"/>
      <c r="U297" s="525"/>
      <c r="V297" s="525"/>
      <c r="W297" s="525"/>
      <c r="X297" s="525"/>
      <c r="Y297" s="525"/>
    </row>
    <row r="298" spans="15:25" ht="15.75" customHeight="1">
      <c r="O298" s="525"/>
      <c r="P298" s="525"/>
      <c r="Q298" s="525"/>
      <c r="R298" s="525"/>
      <c r="S298" s="525"/>
      <c r="T298" s="525"/>
      <c r="U298" s="525"/>
      <c r="V298" s="525"/>
      <c r="W298" s="525"/>
      <c r="X298" s="525"/>
      <c r="Y298" s="525"/>
    </row>
    <row r="299" spans="15:25" ht="15.75" customHeight="1">
      <c r="O299" s="525"/>
      <c r="P299" s="525"/>
      <c r="Q299" s="525"/>
      <c r="R299" s="525"/>
      <c r="S299" s="525"/>
      <c r="T299" s="525"/>
      <c r="U299" s="525"/>
      <c r="V299" s="525"/>
      <c r="W299" s="525"/>
      <c r="X299" s="525"/>
      <c r="Y299" s="525"/>
    </row>
    <row r="300" spans="15:25" ht="15.75" customHeight="1">
      <c r="O300" s="525"/>
      <c r="P300" s="525"/>
      <c r="Q300" s="525"/>
      <c r="R300" s="525"/>
      <c r="S300" s="525"/>
      <c r="T300" s="525"/>
      <c r="U300" s="525"/>
      <c r="V300" s="525"/>
      <c r="W300" s="525"/>
      <c r="X300" s="525"/>
      <c r="Y300" s="525"/>
    </row>
    <row r="301" spans="15:25" ht="15.75" customHeight="1">
      <c r="O301" s="525"/>
      <c r="P301" s="525"/>
      <c r="Q301" s="525"/>
      <c r="R301" s="525"/>
      <c r="S301" s="525"/>
      <c r="T301" s="525"/>
      <c r="U301" s="525"/>
      <c r="V301" s="525"/>
      <c r="W301" s="525"/>
      <c r="X301" s="525"/>
      <c r="Y301" s="525"/>
    </row>
    <row r="302" spans="15:25" ht="15.75" customHeight="1">
      <c r="O302" s="525"/>
      <c r="P302" s="525"/>
      <c r="Q302" s="525"/>
      <c r="R302" s="525"/>
      <c r="S302" s="525"/>
      <c r="T302" s="525"/>
      <c r="U302" s="525"/>
      <c r="V302" s="525"/>
      <c r="W302" s="525"/>
      <c r="X302" s="525"/>
      <c r="Y302" s="525"/>
    </row>
    <row r="303" spans="15:25" ht="15.75" customHeight="1">
      <c r="O303" s="525"/>
      <c r="P303" s="525"/>
      <c r="Q303" s="525"/>
      <c r="R303" s="525"/>
      <c r="S303" s="525"/>
      <c r="T303" s="525"/>
      <c r="U303" s="525"/>
      <c r="V303" s="525"/>
      <c r="W303" s="525"/>
      <c r="X303" s="525"/>
      <c r="Y303" s="525"/>
    </row>
    <row r="304" spans="15:25" ht="15.75" customHeight="1">
      <c r="O304" s="525"/>
      <c r="P304" s="525"/>
      <c r="Q304" s="525"/>
      <c r="R304" s="525"/>
      <c r="S304" s="525"/>
      <c r="T304" s="525"/>
      <c r="U304" s="525"/>
      <c r="V304" s="525"/>
      <c r="W304" s="525"/>
      <c r="X304" s="525"/>
      <c r="Y304" s="525"/>
    </row>
    <row r="305" spans="15:25" ht="15.75" customHeight="1">
      <c r="O305" s="525"/>
      <c r="P305" s="525"/>
      <c r="Q305" s="525"/>
      <c r="R305" s="525"/>
      <c r="S305" s="525"/>
      <c r="T305" s="525"/>
      <c r="U305" s="525"/>
      <c r="V305" s="525"/>
      <c r="W305" s="525"/>
      <c r="X305" s="525"/>
      <c r="Y305" s="525"/>
    </row>
    <row r="306" spans="15:25" ht="15.75" customHeight="1">
      <c r="O306" s="525"/>
      <c r="P306" s="525"/>
      <c r="Q306" s="525"/>
      <c r="R306" s="525"/>
      <c r="S306" s="525"/>
      <c r="T306" s="525"/>
      <c r="U306" s="525"/>
      <c r="V306" s="525"/>
      <c r="W306" s="525"/>
      <c r="X306" s="525"/>
      <c r="Y306" s="525"/>
    </row>
    <row r="307" spans="15:25" ht="15.75" customHeight="1">
      <c r="O307" s="525"/>
      <c r="P307" s="525"/>
      <c r="Q307" s="525"/>
      <c r="R307" s="525"/>
      <c r="S307" s="525"/>
      <c r="T307" s="525"/>
      <c r="U307" s="525"/>
      <c r="V307" s="525"/>
      <c r="W307" s="525"/>
      <c r="X307" s="525"/>
      <c r="Y307" s="525"/>
    </row>
    <row r="308" spans="15:25" ht="15.75" customHeight="1">
      <c r="O308" s="525"/>
      <c r="P308" s="525"/>
      <c r="Q308" s="525"/>
      <c r="R308" s="525"/>
      <c r="S308" s="525"/>
      <c r="T308" s="525"/>
      <c r="U308" s="525"/>
      <c r="V308" s="525"/>
      <c r="W308" s="525"/>
      <c r="X308" s="525"/>
      <c r="Y308" s="525"/>
    </row>
    <row r="309" spans="15:25" ht="15.75" customHeight="1">
      <c r="O309" s="525"/>
      <c r="P309" s="525"/>
      <c r="Q309" s="525"/>
      <c r="R309" s="525"/>
      <c r="S309" s="525"/>
      <c r="T309" s="525"/>
      <c r="U309" s="525"/>
      <c r="V309" s="525"/>
      <c r="W309" s="525"/>
      <c r="X309" s="525"/>
      <c r="Y309" s="525"/>
    </row>
    <row r="310" spans="15:25" ht="15.75" customHeight="1">
      <c r="O310" s="525"/>
      <c r="P310" s="525"/>
      <c r="Q310" s="525"/>
      <c r="R310" s="525"/>
      <c r="S310" s="525"/>
      <c r="T310" s="525"/>
      <c r="U310" s="525"/>
      <c r="V310" s="525"/>
      <c r="W310" s="525"/>
      <c r="X310" s="525"/>
      <c r="Y310" s="525"/>
    </row>
    <row r="311" spans="15:25" ht="15.75" customHeight="1">
      <c r="O311" s="525"/>
      <c r="P311" s="525"/>
      <c r="Q311" s="525"/>
      <c r="R311" s="525"/>
      <c r="S311" s="525"/>
      <c r="T311" s="525"/>
      <c r="U311" s="525"/>
      <c r="V311" s="525"/>
      <c r="W311" s="525"/>
      <c r="X311" s="525"/>
      <c r="Y311" s="525"/>
    </row>
    <row r="312" spans="15:25" ht="15.75" customHeight="1">
      <c r="O312" s="525"/>
      <c r="P312" s="525"/>
      <c r="Q312" s="525"/>
      <c r="R312" s="525"/>
      <c r="S312" s="525"/>
      <c r="T312" s="525"/>
      <c r="U312" s="525"/>
      <c r="V312" s="525"/>
      <c r="W312" s="525"/>
      <c r="X312" s="525"/>
      <c r="Y312" s="525"/>
    </row>
    <row r="313" spans="15:25" ht="15.75" customHeight="1">
      <c r="O313" s="525"/>
      <c r="P313" s="525"/>
      <c r="Q313" s="525"/>
      <c r="R313" s="525"/>
      <c r="S313" s="525"/>
      <c r="T313" s="525"/>
      <c r="U313" s="525"/>
      <c r="V313" s="525"/>
      <c r="W313" s="525"/>
      <c r="X313" s="525"/>
      <c r="Y313" s="525"/>
    </row>
    <row r="314" spans="15:25" ht="15.75" customHeight="1">
      <c r="O314" s="525"/>
      <c r="P314" s="525"/>
      <c r="Q314" s="525"/>
      <c r="R314" s="525"/>
      <c r="S314" s="525"/>
      <c r="T314" s="525"/>
      <c r="U314" s="525"/>
      <c r="V314" s="525"/>
      <c r="W314" s="525"/>
      <c r="X314" s="525"/>
      <c r="Y314" s="525"/>
    </row>
    <row r="315" spans="15:25" ht="15.75" customHeight="1">
      <c r="O315" s="525"/>
      <c r="P315" s="525"/>
      <c r="Q315" s="525"/>
      <c r="R315" s="525"/>
      <c r="S315" s="525"/>
      <c r="T315" s="525"/>
      <c r="U315" s="525"/>
      <c r="V315" s="525"/>
      <c r="W315" s="525"/>
      <c r="X315" s="525"/>
      <c r="Y315" s="525"/>
    </row>
    <row r="316" spans="15:25" ht="15.75" customHeight="1">
      <c r="O316" s="525"/>
      <c r="P316" s="525"/>
      <c r="Q316" s="525"/>
      <c r="R316" s="525"/>
      <c r="S316" s="525"/>
      <c r="T316" s="525"/>
      <c r="U316" s="525"/>
      <c r="V316" s="525"/>
      <c r="W316" s="525"/>
      <c r="X316" s="525"/>
      <c r="Y316" s="525"/>
    </row>
    <row r="317" spans="15:25" ht="15.75" customHeight="1">
      <c r="O317" s="525"/>
      <c r="P317" s="525"/>
      <c r="Q317" s="525"/>
      <c r="R317" s="525"/>
      <c r="S317" s="525"/>
      <c r="T317" s="525"/>
      <c r="U317" s="525"/>
      <c r="V317" s="525"/>
      <c r="W317" s="525"/>
      <c r="X317" s="525"/>
      <c r="Y317" s="525"/>
    </row>
    <row r="318" spans="15:25" ht="15.75" customHeight="1">
      <c r="O318" s="525"/>
      <c r="P318" s="525"/>
      <c r="Q318" s="525"/>
      <c r="R318" s="525"/>
      <c r="S318" s="525"/>
      <c r="T318" s="525"/>
      <c r="U318" s="525"/>
      <c r="V318" s="525"/>
      <c r="W318" s="525"/>
      <c r="X318" s="525"/>
      <c r="Y318" s="525"/>
    </row>
    <row r="319" spans="15:25" ht="15.75" customHeight="1">
      <c r="O319" s="525"/>
      <c r="P319" s="525"/>
      <c r="Q319" s="525"/>
      <c r="R319" s="525"/>
      <c r="S319" s="525"/>
      <c r="T319" s="525"/>
      <c r="U319" s="525"/>
      <c r="V319" s="525"/>
      <c r="W319" s="525"/>
      <c r="X319" s="525"/>
      <c r="Y319" s="525"/>
    </row>
    <row r="320" spans="15:25" ht="15.75" customHeight="1">
      <c r="O320" s="525"/>
      <c r="P320" s="525"/>
      <c r="Q320" s="525"/>
      <c r="R320" s="525"/>
      <c r="S320" s="525"/>
      <c r="T320" s="525"/>
      <c r="U320" s="525"/>
      <c r="V320" s="525"/>
      <c r="W320" s="525"/>
      <c r="X320" s="525"/>
      <c r="Y320" s="525"/>
    </row>
    <row r="321" spans="15:25" ht="15.75" customHeight="1">
      <c r="O321" s="525"/>
      <c r="P321" s="525"/>
      <c r="Q321" s="525"/>
      <c r="R321" s="525"/>
      <c r="S321" s="525"/>
      <c r="T321" s="525"/>
      <c r="U321" s="525"/>
      <c r="V321" s="525"/>
      <c r="W321" s="525"/>
      <c r="X321" s="525"/>
      <c r="Y321" s="525"/>
    </row>
    <row r="322" spans="15:25" ht="15.75" customHeight="1">
      <c r="O322" s="525"/>
      <c r="P322" s="525"/>
      <c r="Q322" s="525"/>
      <c r="R322" s="525"/>
      <c r="S322" s="525"/>
      <c r="T322" s="525"/>
      <c r="U322" s="525"/>
      <c r="V322" s="525"/>
      <c r="W322" s="525"/>
      <c r="X322" s="525"/>
      <c r="Y322" s="525"/>
    </row>
    <row r="323" spans="15:25" ht="15.75" customHeight="1">
      <c r="O323" s="525"/>
      <c r="P323" s="525"/>
      <c r="Q323" s="525"/>
      <c r="R323" s="525"/>
      <c r="S323" s="525"/>
      <c r="T323" s="525"/>
      <c r="U323" s="525"/>
      <c r="V323" s="525"/>
      <c r="W323" s="525"/>
      <c r="X323" s="525"/>
      <c r="Y323" s="525"/>
    </row>
    <row r="324" spans="15:25" ht="15.75" customHeight="1">
      <c r="O324" s="525"/>
      <c r="P324" s="525"/>
      <c r="Q324" s="525"/>
      <c r="R324" s="525"/>
      <c r="S324" s="525"/>
      <c r="T324" s="525"/>
      <c r="U324" s="525"/>
      <c r="V324" s="525"/>
      <c r="W324" s="525"/>
      <c r="X324" s="525"/>
      <c r="Y324" s="525"/>
    </row>
    <row r="325" spans="15:25" ht="15.75" customHeight="1">
      <c r="O325" s="525"/>
      <c r="P325" s="525"/>
      <c r="Q325" s="525"/>
      <c r="R325" s="525"/>
      <c r="S325" s="525"/>
      <c r="T325" s="525"/>
      <c r="U325" s="525"/>
      <c r="V325" s="525"/>
      <c r="W325" s="525"/>
      <c r="X325" s="525"/>
      <c r="Y325" s="525"/>
    </row>
    <row r="326" spans="15:25" ht="15.75" customHeight="1">
      <c r="O326" s="525"/>
      <c r="P326" s="525"/>
      <c r="Q326" s="525"/>
      <c r="R326" s="525"/>
      <c r="S326" s="525"/>
      <c r="T326" s="525"/>
      <c r="U326" s="525"/>
      <c r="V326" s="525"/>
      <c r="W326" s="525"/>
      <c r="X326" s="525"/>
      <c r="Y326" s="525"/>
    </row>
    <row r="327" spans="15:25" ht="15.75" customHeight="1">
      <c r="O327" s="525"/>
      <c r="P327" s="525"/>
      <c r="Q327" s="525"/>
      <c r="R327" s="525"/>
      <c r="S327" s="525"/>
      <c r="T327" s="525"/>
      <c r="U327" s="525"/>
      <c r="V327" s="525"/>
      <c r="W327" s="525"/>
      <c r="X327" s="525"/>
      <c r="Y327" s="525"/>
    </row>
    <row r="328" spans="15:25" ht="15.75" customHeight="1">
      <c r="O328" s="525"/>
      <c r="P328" s="525"/>
      <c r="Q328" s="525"/>
      <c r="R328" s="525"/>
      <c r="S328" s="525"/>
      <c r="T328" s="525"/>
      <c r="U328" s="525"/>
      <c r="V328" s="525"/>
      <c r="W328" s="525"/>
      <c r="X328" s="525"/>
      <c r="Y328" s="525"/>
    </row>
    <row r="329" spans="15:25" ht="15.75" customHeight="1">
      <c r="O329" s="525"/>
      <c r="P329" s="525"/>
      <c r="Q329" s="525"/>
      <c r="R329" s="525"/>
      <c r="S329" s="525"/>
      <c r="T329" s="525"/>
      <c r="U329" s="525"/>
      <c r="V329" s="525"/>
      <c r="W329" s="525"/>
      <c r="X329" s="525"/>
      <c r="Y329" s="525"/>
    </row>
    <row r="330" spans="15:25" ht="15.75" customHeight="1">
      <c r="O330" s="525"/>
      <c r="P330" s="525"/>
      <c r="Q330" s="525"/>
      <c r="R330" s="525"/>
      <c r="S330" s="525"/>
      <c r="T330" s="525"/>
      <c r="U330" s="525"/>
      <c r="V330" s="525"/>
      <c r="W330" s="525"/>
      <c r="X330" s="525"/>
      <c r="Y330" s="525"/>
    </row>
    <row r="331" spans="15:25" ht="15.75" customHeight="1">
      <c r="O331" s="525"/>
      <c r="P331" s="525"/>
      <c r="Q331" s="525"/>
      <c r="R331" s="525"/>
      <c r="S331" s="525"/>
      <c r="T331" s="525"/>
      <c r="U331" s="525"/>
      <c r="V331" s="525"/>
      <c r="W331" s="525"/>
      <c r="X331" s="525"/>
      <c r="Y331" s="525"/>
    </row>
    <row r="332" spans="15:25" ht="15.75" customHeight="1">
      <c r="O332" s="525"/>
      <c r="P332" s="525"/>
      <c r="Q332" s="525"/>
      <c r="R332" s="525"/>
      <c r="S332" s="525"/>
      <c r="T332" s="525"/>
      <c r="U332" s="525"/>
      <c r="V332" s="525"/>
      <c r="W332" s="525"/>
      <c r="X332" s="525"/>
      <c r="Y332" s="525"/>
    </row>
    <row r="333" spans="15:25" ht="15.75" customHeight="1">
      <c r="O333" s="525"/>
      <c r="P333" s="525"/>
      <c r="Q333" s="525"/>
      <c r="R333" s="525"/>
      <c r="S333" s="525"/>
      <c r="T333" s="525"/>
      <c r="U333" s="525"/>
      <c r="V333" s="525"/>
      <c r="W333" s="525"/>
      <c r="X333" s="525"/>
      <c r="Y333" s="525"/>
    </row>
    <row r="334" spans="15:25" ht="15.75" customHeight="1">
      <c r="O334" s="525"/>
      <c r="P334" s="525"/>
      <c r="Q334" s="525"/>
      <c r="R334" s="525"/>
      <c r="S334" s="525"/>
      <c r="T334" s="525"/>
      <c r="U334" s="525"/>
      <c r="V334" s="525"/>
      <c r="W334" s="525"/>
      <c r="X334" s="525"/>
      <c r="Y334" s="525"/>
    </row>
    <row r="335" spans="15:25" ht="15.75" customHeight="1">
      <c r="O335" s="525"/>
      <c r="P335" s="525"/>
      <c r="Q335" s="525"/>
      <c r="R335" s="525"/>
      <c r="S335" s="525"/>
      <c r="T335" s="525"/>
      <c r="U335" s="525"/>
      <c r="V335" s="525"/>
      <c r="W335" s="525"/>
      <c r="X335" s="525"/>
      <c r="Y335" s="525"/>
    </row>
    <row r="336" spans="15:25" ht="15.75" customHeight="1">
      <c r="O336" s="525"/>
      <c r="P336" s="525"/>
      <c r="Q336" s="525"/>
      <c r="R336" s="525"/>
      <c r="S336" s="525"/>
      <c r="T336" s="525"/>
      <c r="U336" s="525"/>
      <c r="V336" s="525"/>
      <c r="W336" s="525"/>
      <c r="X336" s="525"/>
      <c r="Y336" s="525"/>
    </row>
    <row r="337" spans="15:25" ht="15.75" customHeight="1">
      <c r="O337" s="525"/>
      <c r="P337" s="525"/>
      <c r="Q337" s="525"/>
      <c r="R337" s="525"/>
      <c r="S337" s="525"/>
      <c r="T337" s="525"/>
      <c r="U337" s="525"/>
      <c r="V337" s="525"/>
      <c r="W337" s="525"/>
      <c r="X337" s="525"/>
      <c r="Y337" s="525"/>
    </row>
    <row r="338" spans="15:25" ht="15.75" customHeight="1">
      <c r="O338" s="525"/>
      <c r="P338" s="525"/>
      <c r="Q338" s="525"/>
      <c r="R338" s="525"/>
      <c r="S338" s="525"/>
      <c r="T338" s="525"/>
      <c r="U338" s="525"/>
      <c r="V338" s="525"/>
      <c r="W338" s="525"/>
      <c r="X338" s="525"/>
      <c r="Y338" s="525"/>
    </row>
    <row r="339" spans="15:25" ht="15.75" customHeight="1">
      <c r="O339" s="525"/>
      <c r="P339" s="525"/>
      <c r="Q339" s="525"/>
      <c r="R339" s="525"/>
      <c r="S339" s="525"/>
      <c r="T339" s="525"/>
      <c r="U339" s="525"/>
      <c r="V339" s="525"/>
      <c r="W339" s="525"/>
      <c r="X339" s="525"/>
      <c r="Y339" s="525"/>
    </row>
    <row r="340" spans="15:25" ht="15.75" customHeight="1">
      <c r="O340" s="525"/>
      <c r="P340" s="525"/>
      <c r="Q340" s="525"/>
      <c r="R340" s="525"/>
      <c r="S340" s="525"/>
      <c r="T340" s="525"/>
      <c r="U340" s="525"/>
      <c r="V340" s="525"/>
      <c r="W340" s="525"/>
      <c r="X340" s="525"/>
      <c r="Y340" s="525"/>
    </row>
    <row r="341" spans="15:25" ht="15.75" customHeight="1">
      <c r="O341" s="525"/>
      <c r="P341" s="525"/>
      <c r="Q341" s="525"/>
      <c r="R341" s="525"/>
      <c r="S341" s="525"/>
      <c r="T341" s="525"/>
      <c r="U341" s="525"/>
      <c r="V341" s="525"/>
      <c r="W341" s="525"/>
      <c r="X341" s="525"/>
      <c r="Y341" s="525"/>
    </row>
    <row r="342" spans="15:25" ht="15.75" customHeight="1">
      <c r="O342" s="525"/>
      <c r="P342" s="525"/>
      <c r="Q342" s="525"/>
      <c r="R342" s="525"/>
      <c r="S342" s="525"/>
      <c r="T342" s="525"/>
      <c r="U342" s="525"/>
      <c r="V342" s="525"/>
      <c r="W342" s="525"/>
      <c r="X342" s="525"/>
      <c r="Y342" s="525"/>
    </row>
    <row r="343" spans="15:25" ht="15.75" customHeight="1">
      <c r="O343" s="525"/>
      <c r="P343" s="525"/>
      <c r="Q343" s="525"/>
      <c r="R343" s="525"/>
      <c r="S343" s="525"/>
      <c r="T343" s="525"/>
      <c r="U343" s="525"/>
      <c r="V343" s="525"/>
      <c r="W343" s="525"/>
      <c r="X343" s="525"/>
      <c r="Y343" s="525"/>
    </row>
    <row r="344" spans="15:25" ht="15.75" customHeight="1">
      <c r="O344" s="525"/>
      <c r="P344" s="525"/>
      <c r="Q344" s="525"/>
      <c r="R344" s="525"/>
      <c r="S344" s="525"/>
      <c r="T344" s="525"/>
      <c r="U344" s="525"/>
      <c r="V344" s="525"/>
      <c r="W344" s="525"/>
      <c r="X344" s="525"/>
      <c r="Y344" s="525"/>
    </row>
    <row r="345" spans="15:25" ht="15.75" customHeight="1">
      <c r="O345" s="525"/>
      <c r="P345" s="525"/>
      <c r="Q345" s="525"/>
      <c r="R345" s="525"/>
      <c r="S345" s="525"/>
      <c r="T345" s="525"/>
      <c r="U345" s="525"/>
      <c r="V345" s="525"/>
      <c r="W345" s="525"/>
      <c r="X345" s="525"/>
      <c r="Y345" s="525"/>
    </row>
    <row r="346" spans="15:25" ht="15.75" customHeight="1">
      <c r="O346" s="525"/>
      <c r="P346" s="525"/>
      <c r="Q346" s="525"/>
      <c r="R346" s="525"/>
      <c r="S346" s="525"/>
      <c r="T346" s="525"/>
      <c r="U346" s="525"/>
      <c r="V346" s="525"/>
      <c r="W346" s="525"/>
      <c r="X346" s="525"/>
      <c r="Y346" s="525"/>
    </row>
    <row r="347" spans="15:25" ht="15.75" customHeight="1">
      <c r="O347" s="525"/>
      <c r="P347" s="525"/>
      <c r="Q347" s="525"/>
      <c r="R347" s="525"/>
      <c r="S347" s="525"/>
      <c r="T347" s="525"/>
      <c r="U347" s="525"/>
      <c r="V347" s="525"/>
      <c r="W347" s="525"/>
      <c r="X347" s="525"/>
      <c r="Y347" s="525"/>
    </row>
    <row r="348" spans="15:25" ht="15.75" customHeight="1">
      <c r="O348" s="525"/>
      <c r="P348" s="525"/>
      <c r="Q348" s="525"/>
      <c r="R348" s="525"/>
      <c r="S348" s="525"/>
      <c r="T348" s="525"/>
      <c r="U348" s="525"/>
      <c r="V348" s="525"/>
      <c r="W348" s="525"/>
      <c r="X348" s="525"/>
      <c r="Y348" s="525"/>
    </row>
    <row r="349" spans="15:25" ht="15.75" customHeight="1">
      <c r="O349" s="525"/>
      <c r="P349" s="525"/>
      <c r="Q349" s="525"/>
      <c r="R349" s="525"/>
      <c r="S349" s="525"/>
      <c r="T349" s="525"/>
      <c r="U349" s="525"/>
      <c r="V349" s="525"/>
      <c r="W349" s="525"/>
      <c r="X349" s="525"/>
      <c r="Y349" s="525"/>
    </row>
    <row r="350" spans="15:25" ht="15.75" customHeight="1">
      <c r="O350" s="525"/>
      <c r="P350" s="525"/>
      <c r="Q350" s="525"/>
      <c r="R350" s="525"/>
      <c r="S350" s="525"/>
      <c r="T350" s="525"/>
      <c r="U350" s="525"/>
      <c r="V350" s="525"/>
      <c r="W350" s="525"/>
      <c r="X350" s="525"/>
      <c r="Y350" s="525"/>
    </row>
    <row r="351" spans="15:25" ht="15.75" customHeight="1">
      <c r="O351" s="525"/>
      <c r="P351" s="525"/>
      <c r="Q351" s="525"/>
      <c r="R351" s="525"/>
      <c r="S351" s="525"/>
      <c r="T351" s="525"/>
      <c r="U351" s="525"/>
      <c r="V351" s="525"/>
      <c r="W351" s="525"/>
      <c r="X351" s="525"/>
      <c r="Y351" s="525"/>
    </row>
    <row r="352" spans="15:25" ht="15.75" customHeight="1">
      <c r="O352" s="525"/>
      <c r="P352" s="525"/>
      <c r="Q352" s="525"/>
      <c r="R352" s="525"/>
      <c r="S352" s="525"/>
      <c r="T352" s="525"/>
      <c r="U352" s="525"/>
      <c r="V352" s="525"/>
      <c r="W352" s="525"/>
      <c r="X352" s="525"/>
      <c r="Y352" s="525"/>
    </row>
    <row r="353" spans="15:25" ht="15.75" customHeight="1">
      <c r="O353" s="525"/>
      <c r="P353" s="525"/>
      <c r="Q353" s="525"/>
      <c r="R353" s="525"/>
      <c r="S353" s="525"/>
      <c r="T353" s="525"/>
      <c r="U353" s="525"/>
      <c r="V353" s="525"/>
      <c r="W353" s="525"/>
      <c r="X353" s="525"/>
      <c r="Y353" s="525"/>
    </row>
    <row r="354" spans="15:25" ht="15.75" customHeight="1">
      <c r="O354" s="525"/>
      <c r="P354" s="525"/>
      <c r="Q354" s="525"/>
      <c r="R354" s="525"/>
      <c r="S354" s="525"/>
      <c r="T354" s="525"/>
      <c r="U354" s="525"/>
      <c r="V354" s="525"/>
      <c r="W354" s="525"/>
      <c r="X354" s="525"/>
      <c r="Y354" s="525"/>
    </row>
    <row r="355" spans="15:25" ht="15.75" customHeight="1">
      <c r="O355" s="525"/>
      <c r="P355" s="525"/>
      <c r="Q355" s="525"/>
      <c r="R355" s="525"/>
      <c r="S355" s="525"/>
      <c r="T355" s="525"/>
      <c r="U355" s="525"/>
      <c r="V355" s="525"/>
      <c r="W355" s="525"/>
      <c r="X355" s="525"/>
      <c r="Y355" s="525"/>
    </row>
    <row r="356" spans="15:25" ht="15.75" customHeight="1">
      <c r="O356" s="525"/>
      <c r="P356" s="525"/>
      <c r="Q356" s="525"/>
      <c r="R356" s="525"/>
      <c r="S356" s="525"/>
      <c r="T356" s="525"/>
      <c r="U356" s="525"/>
      <c r="V356" s="525"/>
      <c r="W356" s="525"/>
      <c r="X356" s="525"/>
      <c r="Y356" s="525"/>
    </row>
    <row r="357" spans="15:25" ht="15.75" customHeight="1">
      <c r="O357" s="525"/>
      <c r="P357" s="525"/>
      <c r="Q357" s="525"/>
      <c r="R357" s="525"/>
      <c r="S357" s="525"/>
      <c r="T357" s="525"/>
      <c r="U357" s="525"/>
      <c r="V357" s="525"/>
      <c r="W357" s="525"/>
      <c r="X357" s="525"/>
      <c r="Y357" s="525"/>
    </row>
    <row r="358" spans="15:25" ht="15.75" customHeight="1">
      <c r="O358" s="525"/>
      <c r="P358" s="525"/>
      <c r="Q358" s="525"/>
      <c r="R358" s="525"/>
      <c r="S358" s="525"/>
      <c r="T358" s="525"/>
      <c r="U358" s="525"/>
      <c r="V358" s="525"/>
      <c r="W358" s="525"/>
      <c r="X358" s="525"/>
      <c r="Y358" s="525"/>
    </row>
    <row r="359" spans="15:25" ht="15.75" customHeight="1">
      <c r="O359" s="525"/>
      <c r="P359" s="525"/>
      <c r="Q359" s="525"/>
      <c r="R359" s="525"/>
      <c r="S359" s="525"/>
      <c r="T359" s="525"/>
      <c r="U359" s="525"/>
      <c r="V359" s="525"/>
      <c r="W359" s="525"/>
      <c r="X359" s="525"/>
      <c r="Y359" s="525"/>
    </row>
    <row r="360" spans="15:25" ht="15.75" customHeight="1">
      <c r="O360" s="525"/>
      <c r="P360" s="525"/>
      <c r="Q360" s="525"/>
      <c r="R360" s="525"/>
      <c r="S360" s="525"/>
      <c r="T360" s="525"/>
      <c r="U360" s="525"/>
      <c r="V360" s="525"/>
      <c r="W360" s="525"/>
      <c r="X360" s="525"/>
      <c r="Y360" s="525"/>
    </row>
    <row r="361" spans="15:25" ht="15.75" customHeight="1">
      <c r="O361" s="525"/>
      <c r="P361" s="525"/>
      <c r="Q361" s="525"/>
      <c r="R361" s="525"/>
      <c r="S361" s="525"/>
      <c r="T361" s="525"/>
      <c r="U361" s="525"/>
      <c r="V361" s="525"/>
      <c r="W361" s="525"/>
      <c r="X361" s="525"/>
      <c r="Y361" s="525"/>
    </row>
    <row r="362" spans="15:25" ht="15.75" customHeight="1">
      <c r="O362" s="525"/>
      <c r="P362" s="525"/>
      <c r="Q362" s="525"/>
      <c r="R362" s="525"/>
      <c r="S362" s="525"/>
      <c r="T362" s="525"/>
      <c r="U362" s="525"/>
      <c r="V362" s="525"/>
      <c r="W362" s="525"/>
      <c r="X362" s="525"/>
      <c r="Y362" s="525"/>
    </row>
    <row r="363" spans="15:25" ht="15.75" customHeight="1">
      <c r="O363" s="525"/>
      <c r="P363" s="525"/>
      <c r="Q363" s="525"/>
      <c r="R363" s="525"/>
      <c r="S363" s="525"/>
      <c r="T363" s="525"/>
      <c r="U363" s="525"/>
      <c r="V363" s="525"/>
      <c r="W363" s="525"/>
      <c r="X363" s="525"/>
      <c r="Y363" s="525"/>
    </row>
    <row r="364" spans="15:25" ht="15.75" customHeight="1">
      <c r="O364" s="525"/>
      <c r="P364" s="525"/>
      <c r="Q364" s="525"/>
      <c r="R364" s="525"/>
      <c r="S364" s="525"/>
      <c r="T364" s="525"/>
      <c r="U364" s="525"/>
      <c r="V364" s="525"/>
      <c r="W364" s="525"/>
      <c r="X364" s="525"/>
      <c r="Y364" s="525"/>
    </row>
    <row r="365" spans="15:25" ht="15.75" customHeight="1">
      <c r="O365" s="525"/>
      <c r="P365" s="525"/>
      <c r="Q365" s="525"/>
      <c r="R365" s="525"/>
      <c r="S365" s="525"/>
      <c r="T365" s="525"/>
      <c r="U365" s="525"/>
      <c r="V365" s="525"/>
      <c r="W365" s="525"/>
      <c r="X365" s="525"/>
      <c r="Y365" s="525"/>
    </row>
    <row r="366" spans="15:25" ht="15.75" customHeight="1">
      <c r="O366" s="525"/>
      <c r="P366" s="525"/>
      <c r="Q366" s="525"/>
      <c r="R366" s="525"/>
      <c r="S366" s="525"/>
      <c r="T366" s="525"/>
      <c r="U366" s="525"/>
      <c r="V366" s="525"/>
      <c r="W366" s="525"/>
      <c r="X366" s="525"/>
      <c r="Y366" s="525"/>
    </row>
    <row r="367" spans="15:25" ht="15.75" customHeight="1">
      <c r="O367" s="525"/>
      <c r="P367" s="525"/>
      <c r="Q367" s="525"/>
      <c r="R367" s="525"/>
      <c r="S367" s="525"/>
      <c r="T367" s="525"/>
      <c r="U367" s="525"/>
      <c r="V367" s="525"/>
      <c r="W367" s="525"/>
      <c r="X367" s="525"/>
      <c r="Y367" s="525"/>
    </row>
    <row r="368" spans="15:25" ht="15.75" customHeight="1">
      <c r="O368" s="525"/>
      <c r="P368" s="525"/>
      <c r="Q368" s="525"/>
      <c r="R368" s="525"/>
      <c r="S368" s="525"/>
      <c r="T368" s="525"/>
      <c r="U368" s="525"/>
      <c r="V368" s="525"/>
      <c r="W368" s="525"/>
      <c r="X368" s="525"/>
      <c r="Y368" s="525"/>
    </row>
    <row r="369" spans="15:25" ht="15.75" customHeight="1">
      <c r="O369" s="525"/>
      <c r="P369" s="525"/>
      <c r="Q369" s="525"/>
      <c r="R369" s="525"/>
      <c r="S369" s="525"/>
      <c r="T369" s="525"/>
      <c r="U369" s="525"/>
      <c r="V369" s="525"/>
      <c r="W369" s="525"/>
      <c r="X369" s="525"/>
      <c r="Y369" s="525"/>
    </row>
    <row r="370" spans="15:25" ht="15.75" customHeight="1">
      <c r="O370" s="525"/>
      <c r="P370" s="525"/>
      <c r="Q370" s="525"/>
      <c r="R370" s="525"/>
      <c r="S370" s="525"/>
      <c r="T370" s="525"/>
      <c r="U370" s="525"/>
      <c r="V370" s="525"/>
      <c r="W370" s="525"/>
      <c r="X370" s="525"/>
      <c r="Y370" s="525"/>
    </row>
    <row r="371" spans="15:25" ht="15.75" customHeight="1">
      <c r="O371" s="525"/>
      <c r="P371" s="525"/>
      <c r="Q371" s="525"/>
      <c r="R371" s="525"/>
      <c r="S371" s="525"/>
      <c r="T371" s="525"/>
      <c r="U371" s="525"/>
      <c r="V371" s="525"/>
      <c r="W371" s="525"/>
      <c r="X371" s="525"/>
      <c r="Y371" s="525"/>
    </row>
    <row r="372" spans="15:25" ht="15.75" customHeight="1">
      <c r="O372" s="525"/>
      <c r="P372" s="525"/>
      <c r="Q372" s="525"/>
      <c r="R372" s="525"/>
      <c r="S372" s="525"/>
      <c r="T372" s="525"/>
      <c r="U372" s="525"/>
      <c r="V372" s="525"/>
      <c r="W372" s="525"/>
      <c r="X372" s="525"/>
      <c r="Y372" s="525"/>
    </row>
    <row r="373" spans="15:25" ht="15.75" customHeight="1">
      <c r="O373" s="525"/>
      <c r="P373" s="525"/>
      <c r="Q373" s="525"/>
      <c r="R373" s="525"/>
      <c r="S373" s="525"/>
      <c r="T373" s="525"/>
      <c r="U373" s="525"/>
      <c r="V373" s="525"/>
      <c r="W373" s="525"/>
      <c r="X373" s="525"/>
      <c r="Y373" s="525"/>
    </row>
    <row r="374" spans="15:25" ht="15.75" customHeight="1">
      <c r="O374" s="525"/>
      <c r="P374" s="525"/>
      <c r="Q374" s="525"/>
      <c r="R374" s="525"/>
      <c r="S374" s="525"/>
      <c r="T374" s="525"/>
      <c r="U374" s="525"/>
      <c r="V374" s="525"/>
      <c r="W374" s="525"/>
      <c r="X374" s="525"/>
      <c r="Y374" s="525"/>
    </row>
    <row r="375" spans="15:25" ht="15.75" customHeight="1">
      <c r="O375" s="525"/>
      <c r="P375" s="525"/>
      <c r="Q375" s="525"/>
      <c r="R375" s="525"/>
      <c r="S375" s="525"/>
      <c r="T375" s="525"/>
      <c r="U375" s="525"/>
      <c r="V375" s="525"/>
      <c r="W375" s="525"/>
      <c r="X375" s="525"/>
      <c r="Y375" s="525"/>
    </row>
    <row r="376" spans="15:25" ht="15.75" customHeight="1">
      <c r="O376" s="525"/>
      <c r="P376" s="525"/>
      <c r="Q376" s="525"/>
      <c r="R376" s="525"/>
      <c r="S376" s="525"/>
      <c r="T376" s="525"/>
      <c r="U376" s="525"/>
      <c r="V376" s="525"/>
      <c r="W376" s="525"/>
      <c r="X376" s="525"/>
      <c r="Y376" s="525"/>
    </row>
    <row r="377" spans="15:25" ht="15.75" customHeight="1">
      <c r="O377" s="525"/>
      <c r="P377" s="525"/>
      <c r="Q377" s="525"/>
      <c r="R377" s="525"/>
      <c r="S377" s="525"/>
      <c r="T377" s="525"/>
      <c r="U377" s="525"/>
      <c r="V377" s="525"/>
      <c r="W377" s="525"/>
      <c r="X377" s="525"/>
      <c r="Y377" s="525"/>
    </row>
    <row r="378" spans="15:25" ht="15.75" customHeight="1">
      <c r="O378" s="525"/>
      <c r="P378" s="525"/>
      <c r="Q378" s="525"/>
      <c r="R378" s="525"/>
      <c r="S378" s="525"/>
      <c r="T378" s="525"/>
      <c r="U378" s="525"/>
      <c r="V378" s="525"/>
      <c r="W378" s="525"/>
      <c r="X378" s="525"/>
      <c r="Y378" s="525"/>
    </row>
    <row r="379" spans="15:25" ht="15.75" customHeight="1">
      <c r="O379" s="525"/>
      <c r="P379" s="525"/>
      <c r="Q379" s="525"/>
      <c r="R379" s="525"/>
      <c r="S379" s="525"/>
      <c r="T379" s="525"/>
      <c r="U379" s="525"/>
      <c r="V379" s="525"/>
      <c r="W379" s="525"/>
      <c r="X379" s="525"/>
      <c r="Y379" s="525"/>
    </row>
    <row r="380" spans="15:25" ht="15.75" customHeight="1">
      <c r="O380" s="525"/>
      <c r="P380" s="525"/>
      <c r="Q380" s="525"/>
      <c r="R380" s="525"/>
      <c r="S380" s="525"/>
      <c r="T380" s="525"/>
      <c r="U380" s="525"/>
      <c r="V380" s="525"/>
      <c r="W380" s="525"/>
      <c r="X380" s="525"/>
      <c r="Y380" s="525"/>
    </row>
    <row r="381" spans="15:25" ht="15.75" customHeight="1">
      <c r="O381" s="525"/>
      <c r="P381" s="525"/>
      <c r="Q381" s="525"/>
      <c r="R381" s="525"/>
      <c r="S381" s="525"/>
      <c r="T381" s="525"/>
      <c r="U381" s="525"/>
      <c r="V381" s="525"/>
      <c r="W381" s="525"/>
      <c r="X381" s="525"/>
      <c r="Y381" s="525"/>
    </row>
    <row r="382" spans="15:25" ht="15.75" customHeight="1">
      <c r="O382" s="525"/>
      <c r="P382" s="525"/>
      <c r="Q382" s="525"/>
      <c r="R382" s="525"/>
      <c r="S382" s="525"/>
      <c r="T382" s="525"/>
      <c r="U382" s="525"/>
      <c r="V382" s="525"/>
      <c r="W382" s="525"/>
      <c r="X382" s="525"/>
      <c r="Y382" s="525"/>
    </row>
    <row r="383" spans="15:25" ht="15.75" customHeight="1">
      <c r="O383" s="525"/>
      <c r="P383" s="525"/>
      <c r="Q383" s="525"/>
      <c r="R383" s="525"/>
      <c r="S383" s="525"/>
      <c r="T383" s="525"/>
      <c r="U383" s="525"/>
      <c r="V383" s="525"/>
      <c r="W383" s="525"/>
      <c r="X383" s="525"/>
      <c r="Y383" s="525"/>
    </row>
    <row r="384" spans="15:25" ht="15.75" customHeight="1">
      <c r="O384" s="525"/>
      <c r="P384" s="525"/>
      <c r="Q384" s="525"/>
      <c r="R384" s="525"/>
      <c r="S384" s="525"/>
      <c r="T384" s="525"/>
      <c r="U384" s="525"/>
      <c r="V384" s="525"/>
      <c r="W384" s="525"/>
      <c r="X384" s="525"/>
      <c r="Y384" s="525"/>
    </row>
    <row r="385" spans="15:25" ht="15.75" customHeight="1">
      <c r="O385" s="525"/>
      <c r="P385" s="525"/>
      <c r="Q385" s="525"/>
      <c r="R385" s="525"/>
      <c r="S385" s="525"/>
      <c r="T385" s="525"/>
      <c r="U385" s="525"/>
      <c r="V385" s="525"/>
      <c r="W385" s="525"/>
      <c r="X385" s="525"/>
      <c r="Y385" s="525"/>
    </row>
    <row r="386" spans="15:25" ht="15.75" customHeight="1">
      <c r="O386" s="525"/>
      <c r="P386" s="525"/>
      <c r="Q386" s="525"/>
      <c r="R386" s="525"/>
      <c r="S386" s="525"/>
      <c r="T386" s="525"/>
      <c r="U386" s="525"/>
      <c r="V386" s="525"/>
      <c r="W386" s="525"/>
      <c r="X386" s="525"/>
      <c r="Y386" s="525"/>
    </row>
    <row r="387" spans="15:25" ht="15.75" customHeight="1">
      <c r="O387" s="525"/>
      <c r="P387" s="525"/>
      <c r="Q387" s="525"/>
      <c r="R387" s="525"/>
      <c r="S387" s="525"/>
      <c r="T387" s="525"/>
      <c r="U387" s="525"/>
      <c r="V387" s="525"/>
      <c r="W387" s="525"/>
      <c r="X387" s="525"/>
      <c r="Y387" s="525"/>
    </row>
    <row r="388" spans="15:25" ht="15.75" customHeight="1">
      <c r="O388" s="525"/>
      <c r="P388" s="525"/>
      <c r="Q388" s="525"/>
      <c r="R388" s="525"/>
      <c r="S388" s="525"/>
      <c r="T388" s="525"/>
      <c r="U388" s="525"/>
      <c r="V388" s="525"/>
      <c r="W388" s="525"/>
      <c r="X388" s="525"/>
      <c r="Y388" s="525"/>
    </row>
    <row r="389" spans="15:25" ht="15.75" customHeight="1">
      <c r="O389" s="525"/>
      <c r="P389" s="525"/>
      <c r="Q389" s="525"/>
      <c r="R389" s="525"/>
      <c r="S389" s="525"/>
      <c r="T389" s="525"/>
      <c r="U389" s="525"/>
      <c r="V389" s="525"/>
      <c r="W389" s="525"/>
      <c r="X389" s="525"/>
      <c r="Y389" s="525"/>
    </row>
    <row r="390" spans="15:25" ht="15.75" customHeight="1">
      <c r="O390" s="525"/>
      <c r="P390" s="525"/>
      <c r="Q390" s="525"/>
      <c r="R390" s="525"/>
      <c r="S390" s="525"/>
      <c r="T390" s="525"/>
      <c r="U390" s="525"/>
      <c r="V390" s="525"/>
      <c r="W390" s="525"/>
      <c r="X390" s="525"/>
      <c r="Y390" s="525"/>
    </row>
    <row r="391" spans="15:25" ht="15.75" customHeight="1">
      <c r="O391" s="525"/>
      <c r="P391" s="525"/>
      <c r="Q391" s="525"/>
      <c r="R391" s="525"/>
      <c r="S391" s="525"/>
      <c r="T391" s="525"/>
      <c r="U391" s="525"/>
      <c r="V391" s="525"/>
      <c r="W391" s="525"/>
      <c r="X391" s="525"/>
      <c r="Y391" s="525"/>
    </row>
    <row r="392" spans="15:25" ht="15.75" customHeight="1">
      <c r="O392" s="525"/>
      <c r="P392" s="525"/>
      <c r="Q392" s="525"/>
      <c r="R392" s="525"/>
      <c r="S392" s="525"/>
      <c r="T392" s="525"/>
      <c r="U392" s="525"/>
      <c r="V392" s="525"/>
      <c r="W392" s="525"/>
      <c r="X392" s="525"/>
      <c r="Y392" s="525"/>
    </row>
    <row r="393" spans="15:25" ht="15.75" customHeight="1">
      <c r="O393" s="525"/>
      <c r="P393" s="525"/>
      <c r="Q393" s="525"/>
      <c r="R393" s="525"/>
      <c r="S393" s="525"/>
      <c r="T393" s="525"/>
      <c r="U393" s="525"/>
      <c r="V393" s="525"/>
      <c r="W393" s="525"/>
      <c r="X393" s="525"/>
      <c r="Y393" s="525"/>
    </row>
    <row r="394" spans="15:25" ht="15.75" customHeight="1">
      <c r="O394" s="525"/>
      <c r="P394" s="525"/>
      <c r="Q394" s="525"/>
      <c r="R394" s="525"/>
      <c r="S394" s="525"/>
      <c r="T394" s="525"/>
      <c r="U394" s="525"/>
      <c r="V394" s="525"/>
      <c r="W394" s="525"/>
      <c r="X394" s="525"/>
      <c r="Y394" s="525"/>
    </row>
    <row r="395" spans="15:25" ht="15.75" customHeight="1">
      <c r="O395" s="525"/>
      <c r="P395" s="525"/>
      <c r="Q395" s="525"/>
      <c r="R395" s="525"/>
      <c r="S395" s="525"/>
      <c r="T395" s="525"/>
      <c r="U395" s="525"/>
      <c r="V395" s="525"/>
      <c r="W395" s="525"/>
      <c r="X395" s="525"/>
      <c r="Y395" s="525"/>
    </row>
    <row r="396" spans="15:25" ht="15.75" customHeight="1">
      <c r="O396" s="525"/>
      <c r="P396" s="525"/>
      <c r="Q396" s="525"/>
      <c r="R396" s="525"/>
      <c r="S396" s="525"/>
      <c r="T396" s="525"/>
      <c r="U396" s="525"/>
      <c r="V396" s="525"/>
      <c r="W396" s="525"/>
      <c r="X396" s="525"/>
      <c r="Y396" s="525"/>
    </row>
    <row r="397" spans="15:25" ht="15.75" customHeight="1">
      <c r="O397" s="525"/>
      <c r="P397" s="525"/>
      <c r="Q397" s="525"/>
      <c r="R397" s="525"/>
      <c r="S397" s="525"/>
      <c r="T397" s="525"/>
      <c r="U397" s="525"/>
      <c r="V397" s="525"/>
      <c r="W397" s="525"/>
      <c r="X397" s="525"/>
      <c r="Y397" s="525"/>
    </row>
    <row r="398" spans="15:25" ht="15.75" customHeight="1">
      <c r="O398" s="525"/>
      <c r="P398" s="525"/>
      <c r="Q398" s="525"/>
      <c r="R398" s="525"/>
      <c r="S398" s="525"/>
      <c r="T398" s="525"/>
      <c r="U398" s="525"/>
      <c r="V398" s="525"/>
      <c r="W398" s="525"/>
      <c r="X398" s="525"/>
      <c r="Y398" s="525"/>
    </row>
    <row r="399" spans="15:25" ht="15.75" customHeight="1">
      <c r="O399" s="525"/>
      <c r="P399" s="525"/>
      <c r="Q399" s="525"/>
      <c r="R399" s="525"/>
      <c r="S399" s="525"/>
      <c r="T399" s="525"/>
      <c r="U399" s="525"/>
      <c r="V399" s="525"/>
      <c r="W399" s="525"/>
      <c r="X399" s="525"/>
      <c r="Y399" s="525"/>
    </row>
    <row r="400" spans="15:25" ht="15.75" customHeight="1">
      <c r="O400" s="525"/>
      <c r="P400" s="525"/>
      <c r="Q400" s="525"/>
      <c r="R400" s="525"/>
      <c r="S400" s="525"/>
      <c r="T400" s="525"/>
      <c r="U400" s="525"/>
      <c r="V400" s="525"/>
      <c r="W400" s="525"/>
      <c r="X400" s="525"/>
      <c r="Y400" s="525"/>
    </row>
    <row r="401" spans="15:25" ht="15.75" customHeight="1">
      <c r="O401" s="525"/>
      <c r="P401" s="525"/>
      <c r="Q401" s="525"/>
      <c r="R401" s="525"/>
      <c r="S401" s="525"/>
      <c r="T401" s="525"/>
      <c r="U401" s="525"/>
      <c r="V401" s="525"/>
      <c r="W401" s="525"/>
      <c r="X401" s="525"/>
      <c r="Y401" s="525"/>
    </row>
    <row r="402" spans="15:25" ht="15.75" customHeight="1">
      <c r="O402" s="525"/>
      <c r="P402" s="525"/>
      <c r="Q402" s="525"/>
      <c r="R402" s="525"/>
      <c r="S402" s="525"/>
      <c r="T402" s="525"/>
      <c r="U402" s="525"/>
      <c r="V402" s="525"/>
      <c r="W402" s="525"/>
      <c r="X402" s="525"/>
      <c r="Y402" s="525"/>
    </row>
    <row r="403" spans="15:25" ht="15.75" customHeight="1">
      <c r="O403" s="525"/>
      <c r="P403" s="525"/>
      <c r="Q403" s="525"/>
      <c r="R403" s="525"/>
      <c r="S403" s="525"/>
      <c r="T403" s="525"/>
      <c r="U403" s="525"/>
      <c r="V403" s="525"/>
      <c r="W403" s="525"/>
      <c r="X403" s="525"/>
      <c r="Y403" s="525"/>
    </row>
    <row r="404" spans="15:25" ht="15.75" customHeight="1">
      <c r="O404" s="525"/>
      <c r="P404" s="525"/>
      <c r="Q404" s="525"/>
      <c r="R404" s="525"/>
      <c r="S404" s="525"/>
      <c r="T404" s="525"/>
      <c r="U404" s="525"/>
      <c r="V404" s="525"/>
      <c r="W404" s="525"/>
      <c r="X404" s="525"/>
      <c r="Y404" s="525"/>
    </row>
    <row r="405" spans="15:25" ht="15.75" customHeight="1">
      <c r="O405" s="525"/>
      <c r="P405" s="525"/>
      <c r="Q405" s="525"/>
      <c r="R405" s="525"/>
      <c r="S405" s="525"/>
      <c r="T405" s="525"/>
      <c r="U405" s="525"/>
      <c r="V405" s="525"/>
      <c r="W405" s="525"/>
      <c r="X405" s="525"/>
      <c r="Y405" s="525"/>
    </row>
    <row r="406" spans="15:25" ht="15.75" customHeight="1">
      <c r="O406" s="525"/>
      <c r="P406" s="525"/>
      <c r="Q406" s="525"/>
      <c r="R406" s="525"/>
      <c r="S406" s="525"/>
      <c r="T406" s="525"/>
      <c r="U406" s="525"/>
      <c r="V406" s="525"/>
      <c r="W406" s="525"/>
      <c r="X406" s="525"/>
      <c r="Y406" s="525"/>
    </row>
    <row r="407" spans="15:25" ht="15.75" customHeight="1">
      <c r="O407" s="525"/>
      <c r="P407" s="525"/>
      <c r="Q407" s="525"/>
      <c r="R407" s="525"/>
      <c r="S407" s="525"/>
      <c r="T407" s="525"/>
      <c r="U407" s="525"/>
      <c r="V407" s="525"/>
      <c r="W407" s="525"/>
      <c r="X407" s="525"/>
      <c r="Y407" s="525"/>
    </row>
    <row r="408" spans="15:25" ht="15.75" customHeight="1">
      <c r="O408" s="525"/>
      <c r="P408" s="525"/>
      <c r="Q408" s="525"/>
      <c r="R408" s="525"/>
      <c r="S408" s="525"/>
      <c r="T408" s="525"/>
      <c r="U408" s="525"/>
      <c r="V408" s="525"/>
      <c r="W408" s="525"/>
      <c r="X408" s="525"/>
      <c r="Y408" s="525"/>
    </row>
    <row r="409" spans="15:25" ht="15.75" customHeight="1">
      <c r="O409" s="525"/>
      <c r="P409" s="525"/>
      <c r="Q409" s="525"/>
      <c r="R409" s="525"/>
      <c r="S409" s="525"/>
      <c r="T409" s="525"/>
      <c r="U409" s="525"/>
      <c r="V409" s="525"/>
      <c r="W409" s="525"/>
      <c r="X409" s="525"/>
      <c r="Y409" s="525"/>
    </row>
    <row r="410" spans="15:25" ht="15.75" customHeight="1">
      <c r="O410" s="525"/>
      <c r="P410" s="525"/>
      <c r="Q410" s="525"/>
      <c r="R410" s="525"/>
      <c r="S410" s="525"/>
      <c r="T410" s="525"/>
      <c r="U410" s="525"/>
      <c r="V410" s="525"/>
      <c r="W410" s="525"/>
      <c r="X410" s="525"/>
      <c r="Y410" s="525"/>
    </row>
    <row r="411" spans="15:25" ht="15.75" customHeight="1">
      <c r="O411" s="525"/>
      <c r="P411" s="525"/>
      <c r="Q411" s="525"/>
      <c r="R411" s="525"/>
      <c r="S411" s="525"/>
      <c r="T411" s="525"/>
      <c r="U411" s="525"/>
      <c r="V411" s="525"/>
      <c r="W411" s="525"/>
      <c r="X411" s="525"/>
      <c r="Y411" s="525"/>
    </row>
    <row r="412" spans="15:25" ht="15.75" customHeight="1">
      <c r="O412" s="525"/>
      <c r="P412" s="525"/>
      <c r="Q412" s="525"/>
      <c r="R412" s="525"/>
      <c r="S412" s="525"/>
      <c r="T412" s="525"/>
      <c r="U412" s="525"/>
      <c r="V412" s="525"/>
      <c r="W412" s="525"/>
      <c r="X412" s="525"/>
      <c r="Y412" s="525"/>
    </row>
    <row r="413" spans="15:25" ht="15.75" customHeight="1">
      <c r="O413" s="525"/>
      <c r="P413" s="525"/>
      <c r="Q413" s="525"/>
      <c r="R413" s="525"/>
      <c r="S413" s="525"/>
      <c r="T413" s="525"/>
      <c r="U413" s="525"/>
      <c r="V413" s="525"/>
      <c r="W413" s="525"/>
      <c r="X413" s="525"/>
      <c r="Y413" s="525"/>
    </row>
    <row r="414" spans="15:25" ht="15.75" customHeight="1">
      <c r="O414" s="525"/>
      <c r="P414" s="525"/>
      <c r="Q414" s="525"/>
      <c r="R414" s="525"/>
      <c r="S414" s="525"/>
      <c r="T414" s="525"/>
      <c r="U414" s="525"/>
      <c r="V414" s="525"/>
      <c r="W414" s="525"/>
      <c r="X414" s="525"/>
      <c r="Y414" s="525"/>
    </row>
    <row r="415" spans="15:25" ht="15.75" customHeight="1">
      <c r="O415" s="525"/>
      <c r="P415" s="525"/>
      <c r="Q415" s="525"/>
      <c r="R415" s="525"/>
      <c r="S415" s="525"/>
      <c r="T415" s="525"/>
      <c r="U415" s="525"/>
      <c r="V415" s="525"/>
      <c r="W415" s="525"/>
      <c r="X415" s="525"/>
      <c r="Y415" s="525"/>
    </row>
    <row r="416" spans="15:25" ht="15.75" customHeight="1">
      <c r="O416" s="525"/>
      <c r="P416" s="525"/>
      <c r="Q416" s="525"/>
      <c r="R416" s="525"/>
      <c r="S416" s="525"/>
      <c r="T416" s="525"/>
      <c r="U416" s="525"/>
      <c r="V416" s="525"/>
      <c r="W416" s="525"/>
      <c r="X416" s="525"/>
      <c r="Y416" s="525"/>
    </row>
    <row r="417" spans="15:25" ht="15.75" customHeight="1">
      <c r="O417" s="525"/>
      <c r="P417" s="525"/>
      <c r="Q417" s="525"/>
      <c r="R417" s="525"/>
      <c r="S417" s="525"/>
      <c r="T417" s="525"/>
      <c r="U417" s="525"/>
      <c r="V417" s="525"/>
      <c r="W417" s="525"/>
      <c r="X417" s="525"/>
      <c r="Y417" s="525"/>
    </row>
    <row r="418" spans="15:25" ht="15.75" customHeight="1">
      <c r="O418" s="525"/>
      <c r="P418" s="525"/>
      <c r="Q418" s="525"/>
      <c r="R418" s="525"/>
      <c r="S418" s="525"/>
      <c r="T418" s="525"/>
      <c r="U418" s="525"/>
      <c r="V418" s="525"/>
      <c r="W418" s="525"/>
      <c r="X418" s="525"/>
      <c r="Y418" s="525"/>
    </row>
    <row r="419" spans="15:25" ht="15.75" customHeight="1">
      <c r="O419" s="525"/>
      <c r="P419" s="525"/>
      <c r="Q419" s="525"/>
      <c r="R419" s="525"/>
      <c r="S419" s="525"/>
      <c r="T419" s="525"/>
      <c r="U419" s="525"/>
      <c r="V419" s="525"/>
      <c r="W419" s="525"/>
      <c r="X419" s="525"/>
      <c r="Y419" s="525"/>
    </row>
    <row r="420" spans="15:25" ht="15.75" customHeight="1">
      <c r="O420" s="525"/>
      <c r="P420" s="525"/>
      <c r="Q420" s="525"/>
      <c r="R420" s="525"/>
      <c r="S420" s="525"/>
      <c r="T420" s="525"/>
      <c r="U420" s="525"/>
      <c r="V420" s="525"/>
      <c r="W420" s="525"/>
      <c r="X420" s="525"/>
      <c r="Y420" s="525"/>
    </row>
    <row r="421" spans="15:25" ht="15.75" customHeight="1">
      <c r="O421" s="525"/>
      <c r="P421" s="525"/>
      <c r="Q421" s="525"/>
      <c r="R421" s="525"/>
      <c r="S421" s="525"/>
      <c r="T421" s="525"/>
      <c r="U421" s="525"/>
      <c r="V421" s="525"/>
      <c r="W421" s="525"/>
      <c r="X421" s="525"/>
      <c r="Y421" s="525"/>
    </row>
    <row r="422" spans="15:25" ht="15.75" customHeight="1">
      <c r="O422" s="525"/>
      <c r="P422" s="525"/>
      <c r="Q422" s="525"/>
      <c r="R422" s="525"/>
      <c r="S422" s="525"/>
      <c r="T422" s="525"/>
      <c r="U422" s="525"/>
      <c r="V422" s="525"/>
      <c r="W422" s="525"/>
      <c r="X422" s="525"/>
      <c r="Y422" s="525"/>
    </row>
    <row r="423" spans="15:25" ht="15.75" customHeight="1">
      <c r="O423" s="525"/>
      <c r="P423" s="525"/>
      <c r="Q423" s="525"/>
      <c r="R423" s="525"/>
      <c r="S423" s="525"/>
      <c r="T423" s="525"/>
      <c r="U423" s="525"/>
      <c r="V423" s="525"/>
      <c r="W423" s="525"/>
      <c r="X423" s="525"/>
      <c r="Y423" s="525"/>
    </row>
    <row r="424" spans="15:25" ht="15.75" customHeight="1">
      <c r="O424" s="525"/>
      <c r="P424" s="525"/>
      <c r="Q424" s="525"/>
      <c r="R424" s="525"/>
      <c r="S424" s="525"/>
      <c r="T424" s="525"/>
      <c r="U424" s="525"/>
      <c r="V424" s="525"/>
      <c r="W424" s="525"/>
      <c r="X424" s="525"/>
      <c r="Y424" s="525"/>
    </row>
    <row r="425" spans="15:25" ht="15.75" customHeight="1">
      <c r="O425" s="525"/>
      <c r="P425" s="525"/>
      <c r="Q425" s="525"/>
      <c r="R425" s="525"/>
      <c r="S425" s="525"/>
      <c r="T425" s="525"/>
      <c r="U425" s="525"/>
      <c r="V425" s="525"/>
      <c r="W425" s="525"/>
      <c r="X425" s="525"/>
      <c r="Y425" s="525"/>
    </row>
    <row r="426" spans="15:25" ht="15.75" customHeight="1">
      <c r="O426" s="525"/>
      <c r="P426" s="525"/>
      <c r="Q426" s="525"/>
      <c r="R426" s="525"/>
      <c r="S426" s="525"/>
      <c r="T426" s="525"/>
      <c r="U426" s="525"/>
      <c r="V426" s="525"/>
      <c r="W426" s="525"/>
      <c r="X426" s="525"/>
      <c r="Y426" s="525"/>
    </row>
    <row r="427" spans="15:25" ht="15.75" customHeight="1">
      <c r="O427" s="525"/>
      <c r="P427" s="525"/>
      <c r="Q427" s="525"/>
      <c r="R427" s="525"/>
      <c r="S427" s="525"/>
      <c r="T427" s="525"/>
      <c r="U427" s="525"/>
      <c r="V427" s="525"/>
      <c r="W427" s="525"/>
      <c r="X427" s="525"/>
      <c r="Y427" s="525"/>
    </row>
    <row r="428" spans="15:25" ht="15.75" customHeight="1">
      <c r="O428" s="525"/>
      <c r="P428" s="525"/>
      <c r="Q428" s="525"/>
      <c r="R428" s="525"/>
      <c r="S428" s="525"/>
      <c r="T428" s="525"/>
      <c r="U428" s="525"/>
      <c r="V428" s="525"/>
      <c r="W428" s="525"/>
      <c r="X428" s="525"/>
      <c r="Y428" s="525"/>
    </row>
    <row r="429" spans="15:25" ht="15.75" customHeight="1">
      <c r="O429" s="525"/>
      <c r="P429" s="525"/>
      <c r="Q429" s="525"/>
      <c r="R429" s="525"/>
      <c r="S429" s="525"/>
      <c r="T429" s="525"/>
      <c r="U429" s="525"/>
      <c r="V429" s="525"/>
      <c r="W429" s="525"/>
      <c r="X429" s="525"/>
      <c r="Y429" s="525"/>
    </row>
    <row r="430" spans="15:25" ht="15.75" customHeight="1">
      <c r="O430" s="525"/>
      <c r="P430" s="525"/>
      <c r="Q430" s="525"/>
      <c r="R430" s="525"/>
      <c r="S430" s="525"/>
      <c r="T430" s="525"/>
      <c r="U430" s="525"/>
      <c r="V430" s="525"/>
      <c r="W430" s="525"/>
      <c r="X430" s="525"/>
      <c r="Y430" s="525"/>
    </row>
    <row r="431" spans="15:25" ht="15.75" customHeight="1">
      <c r="O431" s="525"/>
      <c r="P431" s="525"/>
      <c r="Q431" s="525"/>
      <c r="R431" s="525"/>
      <c r="S431" s="525"/>
      <c r="T431" s="525"/>
      <c r="U431" s="525"/>
      <c r="V431" s="525"/>
      <c r="W431" s="525"/>
      <c r="X431" s="525"/>
      <c r="Y431" s="525"/>
    </row>
    <row r="432" spans="15:25" ht="15.75" customHeight="1">
      <c r="O432" s="525"/>
      <c r="P432" s="525"/>
      <c r="Q432" s="525"/>
      <c r="R432" s="525"/>
      <c r="S432" s="525"/>
      <c r="T432" s="525"/>
      <c r="U432" s="525"/>
      <c r="V432" s="525"/>
      <c r="W432" s="525"/>
      <c r="X432" s="525"/>
      <c r="Y432" s="525"/>
    </row>
    <row r="433" spans="15:25" ht="15.75" customHeight="1">
      <c r="O433" s="525"/>
      <c r="P433" s="525"/>
      <c r="Q433" s="525"/>
      <c r="R433" s="525"/>
      <c r="S433" s="525"/>
      <c r="T433" s="525"/>
      <c r="U433" s="525"/>
      <c r="V433" s="525"/>
      <c r="W433" s="525"/>
      <c r="X433" s="525"/>
      <c r="Y433" s="525"/>
    </row>
    <row r="434" spans="15:25" ht="15.75" customHeight="1">
      <c r="O434" s="525"/>
      <c r="P434" s="525"/>
      <c r="Q434" s="525"/>
      <c r="R434" s="525"/>
      <c r="S434" s="525"/>
      <c r="T434" s="525"/>
      <c r="U434" s="525"/>
      <c r="V434" s="525"/>
      <c r="W434" s="525"/>
      <c r="X434" s="525"/>
      <c r="Y434" s="525"/>
    </row>
    <row r="435" spans="15:25" ht="15.75" customHeight="1">
      <c r="O435" s="525"/>
      <c r="P435" s="525"/>
      <c r="Q435" s="525"/>
      <c r="R435" s="525"/>
      <c r="S435" s="525"/>
      <c r="T435" s="525"/>
      <c r="U435" s="525"/>
      <c r="V435" s="525"/>
      <c r="W435" s="525"/>
      <c r="X435" s="525"/>
      <c r="Y435" s="525"/>
    </row>
    <row r="436" spans="15:25" ht="15.75" customHeight="1">
      <c r="O436" s="525"/>
      <c r="P436" s="525"/>
      <c r="Q436" s="525"/>
      <c r="R436" s="525"/>
      <c r="S436" s="525"/>
      <c r="T436" s="525"/>
      <c r="U436" s="525"/>
      <c r="V436" s="525"/>
      <c r="W436" s="525"/>
      <c r="X436" s="525"/>
      <c r="Y436" s="525"/>
    </row>
    <row r="437" spans="15:25" ht="15.75" customHeight="1">
      <c r="O437" s="525"/>
      <c r="P437" s="525"/>
      <c r="Q437" s="525"/>
      <c r="R437" s="525"/>
      <c r="S437" s="525"/>
      <c r="T437" s="525"/>
      <c r="U437" s="525"/>
      <c r="V437" s="525"/>
      <c r="W437" s="525"/>
      <c r="X437" s="525"/>
      <c r="Y437" s="525"/>
    </row>
    <row r="438" spans="15:25" ht="15.75" customHeight="1">
      <c r="O438" s="525"/>
      <c r="P438" s="525"/>
      <c r="Q438" s="525"/>
      <c r="R438" s="525"/>
      <c r="S438" s="525"/>
      <c r="T438" s="525"/>
      <c r="U438" s="525"/>
      <c r="V438" s="525"/>
      <c r="W438" s="525"/>
      <c r="X438" s="525"/>
      <c r="Y438" s="525"/>
    </row>
    <row r="439" spans="15:25" ht="15.75" customHeight="1">
      <c r="O439" s="525"/>
      <c r="P439" s="525"/>
      <c r="Q439" s="525"/>
      <c r="R439" s="525"/>
      <c r="S439" s="525"/>
      <c r="T439" s="525"/>
      <c r="U439" s="525"/>
      <c r="V439" s="525"/>
      <c r="W439" s="525"/>
      <c r="X439" s="525"/>
      <c r="Y439" s="525"/>
    </row>
    <row r="440" spans="15:25" ht="15.75" customHeight="1">
      <c r="O440" s="525"/>
      <c r="P440" s="525"/>
      <c r="Q440" s="525"/>
      <c r="R440" s="525"/>
      <c r="S440" s="525"/>
      <c r="T440" s="525"/>
      <c r="U440" s="525"/>
      <c r="V440" s="525"/>
      <c r="W440" s="525"/>
      <c r="X440" s="525"/>
      <c r="Y440" s="525"/>
    </row>
    <row r="441" spans="15:25" ht="15.75" customHeight="1">
      <c r="O441" s="525"/>
      <c r="P441" s="525"/>
      <c r="Q441" s="525"/>
      <c r="R441" s="525"/>
      <c r="S441" s="525"/>
      <c r="T441" s="525"/>
      <c r="U441" s="525"/>
      <c r="V441" s="525"/>
      <c r="W441" s="525"/>
      <c r="X441" s="525"/>
      <c r="Y441" s="525"/>
    </row>
    <row r="442" spans="15:25" ht="15.75" customHeight="1">
      <c r="O442" s="525"/>
      <c r="P442" s="525"/>
      <c r="Q442" s="525"/>
      <c r="R442" s="525"/>
      <c r="S442" s="525"/>
      <c r="T442" s="525"/>
      <c r="U442" s="525"/>
      <c r="V442" s="525"/>
      <c r="W442" s="525"/>
      <c r="X442" s="525"/>
      <c r="Y442" s="525"/>
    </row>
    <row r="443" spans="15:25" ht="15.75" customHeight="1">
      <c r="O443" s="525"/>
      <c r="P443" s="525"/>
      <c r="Q443" s="525"/>
      <c r="R443" s="525"/>
      <c r="S443" s="525"/>
      <c r="T443" s="525"/>
      <c r="U443" s="525"/>
      <c r="V443" s="525"/>
      <c r="W443" s="525"/>
      <c r="X443" s="525"/>
      <c r="Y443" s="525"/>
    </row>
    <row r="444" spans="15:25" ht="15.75" customHeight="1">
      <c r="O444" s="525"/>
      <c r="P444" s="525"/>
      <c r="Q444" s="525"/>
      <c r="R444" s="525"/>
      <c r="S444" s="525"/>
      <c r="T444" s="525"/>
      <c r="U444" s="525"/>
      <c r="V444" s="525"/>
      <c r="W444" s="525"/>
      <c r="X444" s="525"/>
      <c r="Y444" s="525"/>
    </row>
    <row r="445" spans="15:25" ht="15.75" customHeight="1">
      <c r="O445" s="525"/>
      <c r="P445" s="525"/>
      <c r="Q445" s="525"/>
      <c r="R445" s="525"/>
      <c r="S445" s="525"/>
      <c r="T445" s="525"/>
      <c r="U445" s="525"/>
      <c r="V445" s="525"/>
      <c r="W445" s="525"/>
      <c r="X445" s="525"/>
      <c r="Y445" s="525"/>
    </row>
    <row r="446" spans="15:25" ht="15.75" customHeight="1">
      <c r="O446" s="525"/>
      <c r="P446" s="525"/>
      <c r="Q446" s="525"/>
      <c r="R446" s="525"/>
      <c r="S446" s="525"/>
      <c r="T446" s="525"/>
      <c r="U446" s="525"/>
      <c r="V446" s="525"/>
      <c r="W446" s="525"/>
      <c r="X446" s="525"/>
      <c r="Y446" s="525"/>
    </row>
    <row r="447" spans="15:25" ht="15.75" customHeight="1">
      <c r="O447" s="525"/>
      <c r="P447" s="525"/>
      <c r="Q447" s="525"/>
      <c r="R447" s="525"/>
      <c r="S447" s="525"/>
      <c r="T447" s="525"/>
      <c r="U447" s="525"/>
      <c r="V447" s="525"/>
      <c r="W447" s="525"/>
      <c r="X447" s="525"/>
      <c r="Y447" s="525"/>
    </row>
    <row r="448" spans="15:25" ht="15.75" customHeight="1">
      <c r="O448" s="525"/>
      <c r="P448" s="525"/>
      <c r="Q448" s="525"/>
      <c r="R448" s="525"/>
      <c r="S448" s="525"/>
      <c r="T448" s="525"/>
      <c r="U448" s="525"/>
      <c r="V448" s="525"/>
      <c r="W448" s="525"/>
      <c r="X448" s="525"/>
      <c r="Y448" s="525"/>
    </row>
    <row r="449" spans="15:25" ht="15.75" customHeight="1">
      <c r="O449" s="525"/>
      <c r="P449" s="525"/>
      <c r="Q449" s="525"/>
      <c r="R449" s="525"/>
      <c r="S449" s="525"/>
      <c r="T449" s="525"/>
      <c r="U449" s="525"/>
      <c r="V449" s="525"/>
      <c r="W449" s="525"/>
      <c r="X449" s="525"/>
      <c r="Y449" s="525"/>
    </row>
    <row r="450" spans="15:25" ht="15.75" customHeight="1">
      <c r="O450" s="525"/>
      <c r="P450" s="525"/>
      <c r="Q450" s="525"/>
      <c r="R450" s="525"/>
      <c r="S450" s="525"/>
      <c r="T450" s="525"/>
      <c r="U450" s="525"/>
      <c r="V450" s="525"/>
      <c r="W450" s="525"/>
      <c r="X450" s="525"/>
      <c r="Y450" s="525"/>
    </row>
    <row r="451" spans="15:25" ht="15.75" customHeight="1">
      <c r="O451" s="525"/>
      <c r="P451" s="525"/>
      <c r="Q451" s="525"/>
      <c r="R451" s="525"/>
      <c r="S451" s="525"/>
      <c r="T451" s="525"/>
      <c r="U451" s="525"/>
      <c r="V451" s="525"/>
      <c r="W451" s="525"/>
      <c r="X451" s="525"/>
      <c r="Y451" s="525"/>
    </row>
    <row r="452" spans="15:25" ht="15.75" customHeight="1">
      <c r="O452" s="525"/>
      <c r="P452" s="525"/>
      <c r="Q452" s="525"/>
      <c r="R452" s="525"/>
      <c r="S452" s="525"/>
      <c r="T452" s="525"/>
      <c r="U452" s="525"/>
      <c r="V452" s="525"/>
      <c r="W452" s="525"/>
      <c r="X452" s="525"/>
      <c r="Y452" s="525"/>
    </row>
    <row r="453" spans="15:25" ht="15.75" customHeight="1">
      <c r="O453" s="525"/>
      <c r="P453" s="525"/>
      <c r="Q453" s="525"/>
      <c r="R453" s="525"/>
      <c r="S453" s="525"/>
      <c r="T453" s="525"/>
      <c r="U453" s="525"/>
      <c r="V453" s="525"/>
      <c r="W453" s="525"/>
      <c r="X453" s="525"/>
      <c r="Y453" s="525"/>
    </row>
    <row r="454" spans="15:25" ht="15.75" customHeight="1">
      <c r="O454" s="525"/>
      <c r="P454" s="525"/>
      <c r="Q454" s="525"/>
      <c r="R454" s="525"/>
      <c r="S454" s="525"/>
      <c r="T454" s="525"/>
      <c r="U454" s="525"/>
      <c r="V454" s="525"/>
      <c r="W454" s="525"/>
      <c r="X454" s="525"/>
      <c r="Y454" s="525"/>
    </row>
    <row r="455" spans="15:25" ht="15.75" customHeight="1">
      <c r="O455" s="525"/>
      <c r="P455" s="525"/>
      <c r="Q455" s="525"/>
      <c r="R455" s="525"/>
      <c r="S455" s="525"/>
      <c r="T455" s="525"/>
      <c r="U455" s="525"/>
      <c r="V455" s="525"/>
      <c r="W455" s="525"/>
      <c r="X455" s="525"/>
      <c r="Y455" s="525"/>
    </row>
    <row r="456" spans="15:25" ht="15.75" customHeight="1">
      <c r="O456" s="525"/>
      <c r="P456" s="525"/>
      <c r="Q456" s="525"/>
      <c r="R456" s="525"/>
      <c r="S456" s="525"/>
      <c r="T456" s="525"/>
      <c r="U456" s="525"/>
      <c r="V456" s="525"/>
      <c r="W456" s="525"/>
      <c r="X456" s="525"/>
      <c r="Y456" s="525"/>
    </row>
    <row r="457" spans="15:25" ht="15.75" customHeight="1">
      <c r="O457" s="525"/>
      <c r="P457" s="525"/>
      <c r="Q457" s="525"/>
      <c r="R457" s="525"/>
      <c r="S457" s="525"/>
      <c r="T457" s="525"/>
      <c r="U457" s="525"/>
      <c r="V457" s="525"/>
      <c r="W457" s="525"/>
      <c r="X457" s="525"/>
      <c r="Y457" s="525"/>
    </row>
    <row r="458" spans="15:25" ht="15.75" customHeight="1">
      <c r="O458" s="525"/>
      <c r="P458" s="525"/>
      <c r="Q458" s="525"/>
      <c r="R458" s="525"/>
      <c r="S458" s="525"/>
      <c r="T458" s="525"/>
      <c r="U458" s="525"/>
      <c r="V458" s="525"/>
      <c r="W458" s="525"/>
      <c r="X458" s="525"/>
      <c r="Y458" s="525"/>
    </row>
    <row r="459" spans="15:25" ht="15.75" customHeight="1">
      <c r="O459" s="525"/>
      <c r="P459" s="525"/>
      <c r="Q459" s="525"/>
      <c r="R459" s="525"/>
      <c r="S459" s="525"/>
      <c r="T459" s="525"/>
      <c r="U459" s="525"/>
      <c r="V459" s="525"/>
      <c r="W459" s="525"/>
      <c r="X459" s="525"/>
      <c r="Y459" s="525"/>
    </row>
    <row r="460" spans="15:25" ht="15.75" customHeight="1">
      <c r="O460" s="525"/>
      <c r="P460" s="525"/>
      <c r="Q460" s="525"/>
      <c r="R460" s="525"/>
      <c r="S460" s="525"/>
      <c r="T460" s="525"/>
      <c r="U460" s="525"/>
      <c r="V460" s="525"/>
      <c r="W460" s="525"/>
      <c r="X460" s="525"/>
      <c r="Y460" s="525"/>
    </row>
    <row r="461" spans="15:25" ht="15.75" customHeight="1">
      <c r="O461" s="525"/>
      <c r="P461" s="525"/>
      <c r="Q461" s="525"/>
      <c r="R461" s="525"/>
      <c r="S461" s="525"/>
      <c r="T461" s="525"/>
      <c r="U461" s="525"/>
      <c r="V461" s="525"/>
      <c r="W461" s="525"/>
      <c r="X461" s="525"/>
      <c r="Y461" s="525"/>
    </row>
    <row r="462" spans="15:25" ht="15.75" customHeight="1">
      <c r="O462" s="525"/>
      <c r="P462" s="525"/>
      <c r="Q462" s="525"/>
      <c r="R462" s="525"/>
      <c r="S462" s="525"/>
      <c r="T462" s="525"/>
      <c r="U462" s="525"/>
      <c r="V462" s="525"/>
      <c r="W462" s="525"/>
      <c r="X462" s="525"/>
      <c r="Y462" s="525"/>
    </row>
    <row r="463" spans="15:25" ht="15.75" customHeight="1">
      <c r="O463" s="525"/>
      <c r="P463" s="525"/>
      <c r="Q463" s="525"/>
      <c r="R463" s="525"/>
      <c r="S463" s="525"/>
      <c r="T463" s="525"/>
      <c r="U463" s="525"/>
      <c r="V463" s="525"/>
      <c r="W463" s="525"/>
      <c r="X463" s="525"/>
      <c r="Y463" s="525"/>
    </row>
    <row r="464" spans="15:25" ht="15.75" customHeight="1">
      <c r="O464" s="525"/>
      <c r="P464" s="525"/>
      <c r="Q464" s="525"/>
      <c r="R464" s="525"/>
      <c r="S464" s="525"/>
      <c r="T464" s="525"/>
      <c r="U464" s="525"/>
      <c r="V464" s="525"/>
      <c r="W464" s="525"/>
      <c r="X464" s="525"/>
      <c r="Y464" s="525"/>
    </row>
    <row r="465" spans="15:25" ht="15.75" customHeight="1">
      <c r="O465" s="525"/>
      <c r="P465" s="525"/>
      <c r="Q465" s="525"/>
      <c r="R465" s="525"/>
      <c r="S465" s="525"/>
      <c r="T465" s="525"/>
      <c r="U465" s="525"/>
      <c r="V465" s="525"/>
      <c r="W465" s="525"/>
      <c r="X465" s="525"/>
      <c r="Y465" s="525"/>
    </row>
    <row r="466" spans="15:25" ht="15.75" customHeight="1">
      <c r="O466" s="525"/>
      <c r="P466" s="525"/>
      <c r="Q466" s="525"/>
      <c r="R466" s="525"/>
      <c r="S466" s="525"/>
      <c r="T466" s="525"/>
      <c r="U466" s="525"/>
      <c r="V466" s="525"/>
      <c r="W466" s="525"/>
      <c r="X466" s="525"/>
      <c r="Y466" s="525"/>
    </row>
    <row r="467" spans="15:25" ht="15.75" customHeight="1">
      <c r="O467" s="525"/>
      <c r="P467" s="525"/>
      <c r="Q467" s="525"/>
      <c r="R467" s="525"/>
      <c r="S467" s="525"/>
      <c r="T467" s="525"/>
      <c r="U467" s="525"/>
      <c r="V467" s="525"/>
      <c r="W467" s="525"/>
      <c r="X467" s="525"/>
      <c r="Y467" s="525"/>
    </row>
    <row r="468" spans="15:25" ht="15.75" customHeight="1">
      <c r="O468" s="525"/>
      <c r="P468" s="525"/>
      <c r="Q468" s="525"/>
      <c r="R468" s="525"/>
      <c r="S468" s="525"/>
      <c r="T468" s="525"/>
      <c r="U468" s="525"/>
      <c r="V468" s="525"/>
      <c r="W468" s="525"/>
      <c r="X468" s="525"/>
      <c r="Y468" s="525"/>
    </row>
    <row r="469" spans="15:25" ht="15.75" customHeight="1">
      <c r="O469" s="525"/>
      <c r="P469" s="525"/>
      <c r="Q469" s="525"/>
      <c r="R469" s="525"/>
      <c r="S469" s="525"/>
      <c r="T469" s="525"/>
      <c r="U469" s="525"/>
      <c r="V469" s="525"/>
      <c r="W469" s="525"/>
      <c r="X469" s="525"/>
      <c r="Y469" s="525"/>
    </row>
    <row r="470" spans="15:25" ht="15.75" customHeight="1">
      <c r="O470" s="525"/>
      <c r="P470" s="525"/>
      <c r="Q470" s="525"/>
      <c r="R470" s="525"/>
      <c r="S470" s="525"/>
      <c r="T470" s="525"/>
      <c r="U470" s="525"/>
      <c r="V470" s="525"/>
      <c r="W470" s="525"/>
      <c r="X470" s="525"/>
      <c r="Y470" s="525"/>
    </row>
    <row r="471" spans="15:25" ht="15.75" customHeight="1">
      <c r="O471" s="525"/>
      <c r="P471" s="525"/>
      <c r="Q471" s="525"/>
      <c r="R471" s="525"/>
      <c r="S471" s="525"/>
      <c r="T471" s="525"/>
      <c r="U471" s="525"/>
      <c r="V471" s="525"/>
      <c r="W471" s="525"/>
      <c r="X471" s="525"/>
      <c r="Y471" s="525"/>
    </row>
    <row r="472" spans="15:25" ht="15.75" customHeight="1">
      <c r="O472" s="525"/>
      <c r="P472" s="525"/>
      <c r="Q472" s="525"/>
      <c r="R472" s="525"/>
      <c r="S472" s="525"/>
      <c r="T472" s="525"/>
      <c r="U472" s="525"/>
      <c r="V472" s="525"/>
      <c r="W472" s="525"/>
      <c r="X472" s="525"/>
      <c r="Y472" s="525"/>
    </row>
    <row r="473" spans="15:25" ht="15.75" customHeight="1">
      <c r="O473" s="525"/>
      <c r="P473" s="525"/>
      <c r="Q473" s="525"/>
      <c r="R473" s="525"/>
      <c r="S473" s="525"/>
      <c r="T473" s="525"/>
      <c r="U473" s="525"/>
      <c r="V473" s="525"/>
      <c r="W473" s="525"/>
      <c r="X473" s="525"/>
      <c r="Y473" s="525"/>
    </row>
    <row r="474" spans="15:25" ht="15.75" customHeight="1">
      <c r="O474" s="525"/>
      <c r="P474" s="525"/>
      <c r="Q474" s="525"/>
      <c r="R474" s="525"/>
      <c r="S474" s="525"/>
      <c r="T474" s="525"/>
      <c r="U474" s="525"/>
      <c r="V474" s="525"/>
      <c r="W474" s="525"/>
      <c r="X474" s="525"/>
      <c r="Y474" s="525"/>
    </row>
    <row r="475" spans="15:25" ht="15.75" customHeight="1">
      <c r="O475" s="525"/>
      <c r="P475" s="525"/>
      <c r="Q475" s="525"/>
      <c r="R475" s="525"/>
      <c r="S475" s="525"/>
      <c r="T475" s="525"/>
      <c r="U475" s="525"/>
      <c r="V475" s="525"/>
      <c r="W475" s="525"/>
      <c r="X475" s="525"/>
      <c r="Y475" s="525"/>
    </row>
    <row r="476" spans="15:25" ht="15.75" customHeight="1">
      <c r="O476" s="525"/>
      <c r="P476" s="525"/>
      <c r="Q476" s="525"/>
      <c r="R476" s="525"/>
      <c r="S476" s="525"/>
      <c r="T476" s="525"/>
      <c r="U476" s="525"/>
      <c r="V476" s="525"/>
      <c r="W476" s="525"/>
      <c r="X476" s="525"/>
      <c r="Y476" s="525"/>
    </row>
    <row r="477" spans="15:25" ht="15.75" customHeight="1">
      <c r="O477" s="525"/>
      <c r="P477" s="525"/>
      <c r="Q477" s="525"/>
      <c r="R477" s="525"/>
      <c r="S477" s="525"/>
      <c r="T477" s="525"/>
      <c r="U477" s="525"/>
      <c r="V477" s="525"/>
      <c r="W477" s="525"/>
      <c r="X477" s="525"/>
      <c r="Y477" s="525"/>
    </row>
    <row r="478" spans="15:25" ht="15.75" customHeight="1">
      <c r="O478" s="525"/>
      <c r="P478" s="525"/>
      <c r="Q478" s="525"/>
      <c r="R478" s="525"/>
      <c r="S478" s="525"/>
      <c r="T478" s="525"/>
      <c r="U478" s="525"/>
      <c r="V478" s="525"/>
      <c r="W478" s="525"/>
      <c r="X478" s="525"/>
      <c r="Y478" s="525"/>
    </row>
    <row r="479" spans="15:25" ht="15.75" customHeight="1">
      <c r="O479" s="525"/>
      <c r="P479" s="525"/>
      <c r="Q479" s="525"/>
      <c r="R479" s="525"/>
      <c r="S479" s="525"/>
      <c r="T479" s="525"/>
      <c r="U479" s="525"/>
      <c r="V479" s="525"/>
      <c r="W479" s="525"/>
      <c r="X479" s="525"/>
      <c r="Y479" s="525"/>
    </row>
    <row r="480" spans="15:25" ht="15.75" customHeight="1">
      <c r="O480" s="525"/>
      <c r="P480" s="525"/>
      <c r="Q480" s="525"/>
      <c r="R480" s="525"/>
      <c r="S480" s="525"/>
      <c r="T480" s="525"/>
      <c r="U480" s="525"/>
      <c r="V480" s="525"/>
      <c r="W480" s="525"/>
      <c r="X480" s="525"/>
      <c r="Y480" s="525"/>
    </row>
    <row r="481" spans="15:25" ht="15.75" customHeight="1">
      <c r="O481" s="525"/>
      <c r="P481" s="525"/>
      <c r="Q481" s="525"/>
      <c r="R481" s="525"/>
      <c r="S481" s="525"/>
      <c r="T481" s="525"/>
      <c r="U481" s="525"/>
      <c r="V481" s="525"/>
      <c r="W481" s="525"/>
      <c r="X481" s="525"/>
      <c r="Y481" s="525"/>
    </row>
    <row r="482" spans="15:25" ht="15.75" customHeight="1">
      <c r="O482" s="525"/>
      <c r="P482" s="525"/>
      <c r="Q482" s="525"/>
      <c r="R482" s="525"/>
      <c r="S482" s="525"/>
      <c r="T482" s="525"/>
      <c r="U482" s="525"/>
      <c r="V482" s="525"/>
      <c r="W482" s="525"/>
      <c r="X482" s="525"/>
      <c r="Y482" s="525"/>
    </row>
    <row r="483" spans="15:25" ht="15.75" customHeight="1">
      <c r="O483" s="525"/>
      <c r="P483" s="525"/>
      <c r="Q483" s="525"/>
      <c r="R483" s="525"/>
      <c r="S483" s="525"/>
      <c r="T483" s="525"/>
      <c r="U483" s="525"/>
      <c r="V483" s="525"/>
      <c r="W483" s="525"/>
      <c r="X483" s="525"/>
      <c r="Y483" s="525"/>
    </row>
    <row r="484" spans="15:25" ht="15.75" customHeight="1">
      <c r="O484" s="525"/>
      <c r="P484" s="525"/>
      <c r="Q484" s="525"/>
      <c r="R484" s="525"/>
      <c r="S484" s="525"/>
      <c r="T484" s="525"/>
      <c r="U484" s="525"/>
      <c r="V484" s="525"/>
      <c r="W484" s="525"/>
      <c r="X484" s="525"/>
      <c r="Y484" s="525"/>
    </row>
    <row r="485" spans="15:25" ht="15.75" customHeight="1">
      <c r="O485" s="525"/>
      <c r="P485" s="525"/>
      <c r="Q485" s="525"/>
      <c r="R485" s="525"/>
      <c r="S485" s="525"/>
      <c r="T485" s="525"/>
      <c r="U485" s="525"/>
      <c r="V485" s="525"/>
      <c r="W485" s="525"/>
      <c r="X485" s="525"/>
      <c r="Y485" s="525"/>
    </row>
    <row r="486" spans="15:25" ht="15.75" customHeight="1">
      <c r="O486" s="525"/>
      <c r="P486" s="525"/>
      <c r="Q486" s="525"/>
      <c r="R486" s="525"/>
      <c r="S486" s="525"/>
      <c r="T486" s="525"/>
      <c r="U486" s="525"/>
      <c r="V486" s="525"/>
      <c r="W486" s="525"/>
      <c r="X486" s="525"/>
      <c r="Y486" s="525"/>
    </row>
    <row r="487" spans="15:25" ht="15.75" customHeight="1">
      <c r="O487" s="525"/>
      <c r="P487" s="525"/>
      <c r="Q487" s="525"/>
      <c r="R487" s="525"/>
      <c r="S487" s="525"/>
      <c r="T487" s="525"/>
      <c r="U487" s="525"/>
      <c r="V487" s="525"/>
      <c r="W487" s="525"/>
      <c r="X487" s="525"/>
      <c r="Y487" s="525"/>
    </row>
    <row r="488" spans="15:25" ht="15.75" customHeight="1">
      <c r="O488" s="525"/>
      <c r="P488" s="525"/>
      <c r="Q488" s="525"/>
      <c r="R488" s="525"/>
      <c r="S488" s="525"/>
      <c r="T488" s="525"/>
      <c r="U488" s="525"/>
      <c r="V488" s="525"/>
      <c r="W488" s="525"/>
      <c r="X488" s="525"/>
      <c r="Y488" s="525"/>
    </row>
    <row r="489" spans="15:25" ht="15.75" customHeight="1">
      <c r="O489" s="525"/>
      <c r="P489" s="525"/>
      <c r="Q489" s="525"/>
      <c r="R489" s="525"/>
      <c r="S489" s="525"/>
      <c r="T489" s="525"/>
      <c r="U489" s="525"/>
      <c r="V489" s="525"/>
      <c r="W489" s="525"/>
      <c r="X489" s="525"/>
      <c r="Y489" s="525"/>
    </row>
    <row r="490" spans="15:25" ht="15.75" customHeight="1">
      <c r="O490" s="525"/>
      <c r="P490" s="525"/>
      <c r="Q490" s="525"/>
      <c r="R490" s="525"/>
      <c r="S490" s="525"/>
      <c r="T490" s="525"/>
      <c r="U490" s="525"/>
      <c r="V490" s="525"/>
      <c r="W490" s="525"/>
      <c r="X490" s="525"/>
      <c r="Y490" s="525"/>
    </row>
    <row r="491" spans="15:25" ht="15.75" customHeight="1">
      <c r="O491" s="525"/>
      <c r="P491" s="525"/>
      <c r="Q491" s="525"/>
      <c r="R491" s="525"/>
      <c r="S491" s="525"/>
      <c r="T491" s="525"/>
      <c r="U491" s="525"/>
      <c r="V491" s="525"/>
      <c r="W491" s="525"/>
      <c r="X491" s="525"/>
      <c r="Y491" s="525"/>
    </row>
    <row r="492" spans="15:25" ht="15.75" customHeight="1">
      <c r="O492" s="525"/>
      <c r="P492" s="525"/>
      <c r="Q492" s="525"/>
      <c r="R492" s="525"/>
      <c r="S492" s="525"/>
      <c r="T492" s="525"/>
      <c r="U492" s="525"/>
      <c r="V492" s="525"/>
      <c r="W492" s="525"/>
      <c r="X492" s="525"/>
      <c r="Y492" s="525"/>
    </row>
    <row r="493" spans="15:25" ht="15.75" customHeight="1">
      <c r="O493" s="525"/>
      <c r="P493" s="525"/>
      <c r="Q493" s="525"/>
      <c r="R493" s="525"/>
      <c r="S493" s="525"/>
      <c r="T493" s="525"/>
      <c r="U493" s="525"/>
      <c r="V493" s="525"/>
      <c r="W493" s="525"/>
      <c r="X493" s="525"/>
      <c r="Y493" s="525"/>
    </row>
    <row r="494" spans="15:25" ht="15.75" customHeight="1">
      <c r="O494" s="525"/>
      <c r="P494" s="525"/>
      <c r="Q494" s="525"/>
      <c r="R494" s="525"/>
      <c r="S494" s="525"/>
      <c r="T494" s="525"/>
      <c r="U494" s="525"/>
      <c r="V494" s="525"/>
      <c r="W494" s="525"/>
      <c r="X494" s="525"/>
      <c r="Y494" s="525"/>
    </row>
    <row r="495" spans="15:25" ht="15.75" customHeight="1">
      <c r="O495" s="525"/>
      <c r="P495" s="525"/>
      <c r="Q495" s="525"/>
      <c r="R495" s="525"/>
      <c r="S495" s="525"/>
      <c r="T495" s="525"/>
      <c r="U495" s="525"/>
      <c r="V495" s="525"/>
      <c r="W495" s="525"/>
      <c r="X495" s="525"/>
      <c r="Y495" s="525"/>
    </row>
    <row r="496" spans="15:25" ht="15.75" customHeight="1">
      <c r="O496" s="525"/>
      <c r="P496" s="525"/>
      <c r="Q496" s="525"/>
      <c r="R496" s="525"/>
      <c r="S496" s="525"/>
      <c r="T496" s="525"/>
      <c r="U496" s="525"/>
      <c r="V496" s="525"/>
      <c r="W496" s="525"/>
      <c r="X496" s="525"/>
      <c r="Y496" s="525"/>
    </row>
    <row r="497" spans="15:25" ht="15.75" customHeight="1">
      <c r="O497" s="525"/>
      <c r="P497" s="525"/>
      <c r="Q497" s="525"/>
      <c r="R497" s="525"/>
      <c r="S497" s="525"/>
      <c r="T497" s="525"/>
      <c r="U497" s="525"/>
      <c r="V497" s="525"/>
      <c r="W497" s="525"/>
      <c r="X497" s="525"/>
      <c r="Y497" s="525"/>
    </row>
    <row r="498" spans="15:25" ht="15.75" customHeight="1">
      <c r="O498" s="525"/>
      <c r="P498" s="525"/>
      <c r="Q498" s="525"/>
      <c r="R498" s="525"/>
      <c r="S498" s="525"/>
      <c r="T498" s="525"/>
      <c r="U498" s="525"/>
      <c r="V498" s="525"/>
      <c r="W498" s="525"/>
      <c r="X498" s="525"/>
      <c r="Y498" s="525"/>
    </row>
    <row r="499" spans="15:25" ht="15.75" customHeight="1">
      <c r="O499" s="525"/>
      <c r="P499" s="525"/>
      <c r="Q499" s="525"/>
      <c r="R499" s="525"/>
      <c r="S499" s="525"/>
      <c r="T499" s="525"/>
      <c r="U499" s="525"/>
      <c r="V499" s="525"/>
      <c r="W499" s="525"/>
      <c r="X499" s="525"/>
      <c r="Y499" s="525"/>
    </row>
    <row r="500" spans="15:25" ht="15.75" customHeight="1">
      <c r="O500" s="525"/>
      <c r="P500" s="525"/>
      <c r="Q500" s="525"/>
      <c r="R500" s="525"/>
      <c r="S500" s="525"/>
      <c r="T500" s="525"/>
      <c r="U500" s="525"/>
      <c r="V500" s="525"/>
      <c r="W500" s="525"/>
      <c r="X500" s="525"/>
      <c r="Y500" s="525"/>
    </row>
    <row r="501" spans="15:25" ht="15.75" customHeight="1">
      <c r="O501" s="525"/>
      <c r="P501" s="525"/>
      <c r="Q501" s="525"/>
      <c r="R501" s="525"/>
      <c r="S501" s="525"/>
      <c r="T501" s="525"/>
      <c r="U501" s="525"/>
      <c r="V501" s="525"/>
      <c r="W501" s="525"/>
      <c r="X501" s="525"/>
      <c r="Y501" s="525"/>
    </row>
    <row r="502" spans="15:25" ht="15.75" customHeight="1">
      <c r="O502" s="525"/>
      <c r="P502" s="525"/>
      <c r="Q502" s="525"/>
      <c r="R502" s="525"/>
      <c r="S502" s="525"/>
      <c r="T502" s="525"/>
      <c r="U502" s="525"/>
      <c r="V502" s="525"/>
      <c r="W502" s="525"/>
      <c r="X502" s="525"/>
      <c r="Y502" s="525"/>
    </row>
    <row r="503" spans="15:25" ht="15.75" customHeight="1">
      <c r="O503" s="525"/>
      <c r="P503" s="525"/>
      <c r="Q503" s="525"/>
      <c r="R503" s="525"/>
      <c r="S503" s="525"/>
      <c r="T503" s="525"/>
      <c r="U503" s="525"/>
      <c r="V503" s="525"/>
      <c r="W503" s="525"/>
      <c r="X503" s="525"/>
      <c r="Y503" s="525"/>
    </row>
    <row r="504" spans="15:25" ht="15.75" customHeight="1">
      <c r="O504" s="525"/>
      <c r="P504" s="525"/>
      <c r="Q504" s="525"/>
      <c r="R504" s="525"/>
      <c r="S504" s="525"/>
      <c r="T504" s="525"/>
      <c r="U504" s="525"/>
      <c r="V504" s="525"/>
      <c r="W504" s="525"/>
      <c r="X504" s="525"/>
      <c r="Y504" s="525"/>
    </row>
    <row r="505" spans="15:25" ht="15.75" customHeight="1">
      <c r="O505" s="525"/>
      <c r="P505" s="525"/>
      <c r="Q505" s="525"/>
      <c r="R505" s="525"/>
      <c r="S505" s="525"/>
      <c r="T505" s="525"/>
      <c r="U505" s="525"/>
      <c r="V505" s="525"/>
      <c r="W505" s="525"/>
      <c r="X505" s="525"/>
      <c r="Y505" s="525"/>
    </row>
    <row r="506" spans="15:25" ht="15.75" customHeight="1">
      <c r="O506" s="525"/>
      <c r="P506" s="525"/>
      <c r="Q506" s="525"/>
      <c r="R506" s="525"/>
      <c r="S506" s="525"/>
      <c r="T506" s="525"/>
      <c r="U506" s="525"/>
      <c r="V506" s="525"/>
      <c r="W506" s="525"/>
      <c r="X506" s="525"/>
      <c r="Y506" s="525"/>
    </row>
    <row r="507" spans="15:25" ht="15.75" customHeight="1">
      <c r="O507" s="525"/>
      <c r="P507" s="525"/>
      <c r="Q507" s="525"/>
      <c r="R507" s="525"/>
      <c r="S507" s="525"/>
      <c r="T507" s="525"/>
      <c r="U507" s="525"/>
      <c r="V507" s="525"/>
      <c r="W507" s="525"/>
      <c r="X507" s="525"/>
      <c r="Y507" s="525"/>
    </row>
    <row r="508" spans="15:25" ht="15.75" customHeight="1">
      <c r="O508" s="525"/>
      <c r="P508" s="525"/>
      <c r="Q508" s="525"/>
      <c r="R508" s="525"/>
      <c r="S508" s="525"/>
      <c r="T508" s="525"/>
      <c r="U508" s="525"/>
      <c r="V508" s="525"/>
      <c r="W508" s="525"/>
      <c r="X508" s="525"/>
      <c r="Y508" s="525"/>
    </row>
    <row r="509" spans="15:25" ht="15.75" customHeight="1">
      <c r="O509" s="525"/>
      <c r="P509" s="525"/>
      <c r="Q509" s="525"/>
      <c r="R509" s="525"/>
      <c r="S509" s="525"/>
      <c r="T509" s="525"/>
      <c r="U509" s="525"/>
      <c r="V509" s="525"/>
      <c r="W509" s="525"/>
      <c r="X509" s="525"/>
      <c r="Y509" s="525"/>
    </row>
    <row r="510" spans="15:25" ht="15.75" customHeight="1">
      <c r="O510" s="525"/>
      <c r="P510" s="525"/>
      <c r="Q510" s="525"/>
      <c r="R510" s="525"/>
      <c r="S510" s="525"/>
      <c r="T510" s="525"/>
      <c r="U510" s="525"/>
      <c r="V510" s="525"/>
      <c r="W510" s="525"/>
      <c r="X510" s="525"/>
      <c r="Y510" s="525"/>
    </row>
    <row r="511" spans="15:25" ht="15.75" customHeight="1">
      <c r="O511" s="525"/>
      <c r="P511" s="525"/>
      <c r="Q511" s="525"/>
      <c r="R511" s="525"/>
      <c r="S511" s="525"/>
      <c r="T511" s="525"/>
      <c r="U511" s="525"/>
      <c r="V511" s="525"/>
      <c r="W511" s="525"/>
      <c r="X511" s="525"/>
      <c r="Y511" s="525"/>
    </row>
    <row r="512" spans="15:25" ht="15.75" customHeight="1">
      <c r="O512" s="525"/>
      <c r="P512" s="525"/>
      <c r="Q512" s="525"/>
      <c r="R512" s="525"/>
      <c r="S512" s="525"/>
      <c r="T512" s="525"/>
      <c r="U512" s="525"/>
      <c r="V512" s="525"/>
      <c r="W512" s="525"/>
      <c r="X512" s="525"/>
      <c r="Y512" s="525"/>
    </row>
    <row r="513" spans="15:25" ht="15.75" customHeight="1">
      <c r="O513" s="525"/>
      <c r="P513" s="525"/>
      <c r="Q513" s="525"/>
      <c r="R513" s="525"/>
      <c r="S513" s="525"/>
      <c r="T513" s="525"/>
      <c r="U513" s="525"/>
      <c r="V513" s="525"/>
      <c r="W513" s="525"/>
      <c r="X513" s="525"/>
      <c r="Y513" s="525"/>
    </row>
    <row r="514" spans="15:25" ht="15.75" customHeight="1">
      <c r="O514" s="525"/>
      <c r="P514" s="525"/>
      <c r="Q514" s="525"/>
      <c r="R514" s="525"/>
      <c r="S514" s="525"/>
      <c r="T514" s="525"/>
      <c r="U514" s="525"/>
      <c r="V514" s="525"/>
      <c r="W514" s="525"/>
      <c r="X514" s="525"/>
      <c r="Y514" s="525"/>
    </row>
    <row r="515" spans="15:25" ht="15.75" customHeight="1">
      <c r="O515" s="525"/>
      <c r="P515" s="525"/>
      <c r="Q515" s="525"/>
      <c r="R515" s="525"/>
      <c r="S515" s="525"/>
      <c r="T515" s="525"/>
      <c r="U515" s="525"/>
      <c r="V515" s="525"/>
      <c r="W515" s="525"/>
      <c r="X515" s="525"/>
      <c r="Y515" s="525"/>
    </row>
    <row r="516" spans="15:25" ht="15.75" customHeight="1">
      <c r="O516" s="525"/>
      <c r="P516" s="525"/>
      <c r="Q516" s="525"/>
      <c r="R516" s="525"/>
      <c r="S516" s="525"/>
      <c r="T516" s="525"/>
      <c r="U516" s="525"/>
      <c r="V516" s="525"/>
      <c r="W516" s="525"/>
      <c r="X516" s="525"/>
      <c r="Y516" s="525"/>
    </row>
    <row r="517" spans="15:25" ht="15.75" customHeight="1">
      <c r="O517" s="525"/>
      <c r="P517" s="525"/>
      <c r="Q517" s="525"/>
      <c r="R517" s="525"/>
      <c r="S517" s="525"/>
      <c r="T517" s="525"/>
      <c r="U517" s="525"/>
      <c r="V517" s="525"/>
      <c r="W517" s="525"/>
      <c r="X517" s="525"/>
      <c r="Y517" s="525"/>
    </row>
    <row r="518" spans="15:25" ht="15.75" customHeight="1">
      <c r="O518" s="525"/>
      <c r="P518" s="525"/>
      <c r="Q518" s="525"/>
      <c r="R518" s="525"/>
      <c r="S518" s="525"/>
      <c r="T518" s="525"/>
      <c r="U518" s="525"/>
      <c r="V518" s="525"/>
      <c r="W518" s="525"/>
      <c r="X518" s="525"/>
      <c r="Y518" s="525"/>
    </row>
    <row r="519" spans="15:25" ht="15.75" customHeight="1">
      <c r="O519" s="525"/>
      <c r="P519" s="525"/>
      <c r="Q519" s="525"/>
      <c r="R519" s="525"/>
      <c r="S519" s="525"/>
      <c r="T519" s="525"/>
      <c r="U519" s="525"/>
      <c r="V519" s="525"/>
      <c r="W519" s="525"/>
      <c r="X519" s="525"/>
      <c r="Y519" s="525"/>
    </row>
    <row r="520" spans="15:25" ht="15.75" customHeight="1">
      <c r="O520" s="525"/>
      <c r="P520" s="525"/>
      <c r="Q520" s="525"/>
      <c r="R520" s="525"/>
      <c r="S520" s="525"/>
      <c r="T520" s="525"/>
      <c r="U520" s="525"/>
      <c r="V520" s="525"/>
      <c r="W520" s="525"/>
      <c r="X520" s="525"/>
      <c r="Y520" s="525"/>
    </row>
    <row r="521" spans="15:25" ht="15.75" customHeight="1">
      <c r="O521" s="525"/>
      <c r="P521" s="525"/>
      <c r="Q521" s="525"/>
      <c r="R521" s="525"/>
      <c r="S521" s="525"/>
      <c r="T521" s="525"/>
      <c r="U521" s="525"/>
      <c r="V521" s="525"/>
      <c r="W521" s="525"/>
      <c r="X521" s="525"/>
      <c r="Y521" s="525"/>
    </row>
    <row r="522" spans="15:25" ht="15.75" customHeight="1">
      <c r="O522" s="525"/>
      <c r="P522" s="525"/>
      <c r="Q522" s="525"/>
      <c r="R522" s="525"/>
      <c r="S522" s="525"/>
      <c r="T522" s="525"/>
      <c r="U522" s="525"/>
      <c r="V522" s="525"/>
      <c r="W522" s="525"/>
      <c r="X522" s="525"/>
      <c r="Y522" s="525"/>
    </row>
    <row r="523" spans="15:25" ht="15.75" customHeight="1">
      <c r="O523" s="525"/>
      <c r="P523" s="525"/>
      <c r="Q523" s="525"/>
      <c r="R523" s="525"/>
      <c r="S523" s="525"/>
      <c r="T523" s="525"/>
      <c r="U523" s="525"/>
      <c r="V523" s="525"/>
      <c r="W523" s="525"/>
      <c r="X523" s="525"/>
      <c r="Y523" s="525"/>
    </row>
    <row r="524" spans="15:25" ht="15.75" customHeight="1">
      <c r="O524" s="525"/>
      <c r="P524" s="525"/>
      <c r="Q524" s="525"/>
      <c r="R524" s="525"/>
      <c r="S524" s="525"/>
      <c r="T524" s="525"/>
      <c r="U524" s="525"/>
      <c r="V524" s="525"/>
      <c r="W524" s="525"/>
      <c r="X524" s="525"/>
      <c r="Y524" s="525"/>
    </row>
    <row r="525" spans="15:25" ht="15.75" customHeight="1">
      <c r="O525" s="525"/>
      <c r="P525" s="525"/>
      <c r="Q525" s="525"/>
      <c r="R525" s="525"/>
      <c r="S525" s="525"/>
      <c r="T525" s="525"/>
      <c r="U525" s="525"/>
      <c r="V525" s="525"/>
      <c r="W525" s="525"/>
      <c r="X525" s="525"/>
      <c r="Y525" s="525"/>
    </row>
    <row r="526" spans="15:25" ht="15.75" customHeight="1">
      <c r="O526" s="525"/>
      <c r="P526" s="525"/>
      <c r="Q526" s="525"/>
      <c r="R526" s="525"/>
      <c r="S526" s="525"/>
      <c r="T526" s="525"/>
      <c r="U526" s="525"/>
      <c r="V526" s="525"/>
      <c r="W526" s="525"/>
      <c r="X526" s="525"/>
      <c r="Y526" s="525"/>
    </row>
    <row r="527" spans="15:25" ht="15.75" customHeight="1">
      <c r="O527" s="525"/>
      <c r="P527" s="525"/>
      <c r="Q527" s="525"/>
      <c r="R527" s="525"/>
      <c r="S527" s="525"/>
      <c r="T527" s="525"/>
      <c r="U527" s="525"/>
      <c r="V527" s="525"/>
      <c r="W527" s="525"/>
      <c r="X527" s="525"/>
      <c r="Y527" s="525"/>
    </row>
    <row r="528" spans="15:25" ht="15.75" customHeight="1">
      <c r="O528" s="525"/>
      <c r="P528" s="525"/>
      <c r="Q528" s="525"/>
      <c r="R528" s="525"/>
      <c r="S528" s="525"/>
      <c r="T528" s="525"/>
      <c r="U528" s="525"/>
      <c r="V528" s="525"/>
      <c r="W528" s="525"/>
      <c r="X528" s="525"/>
      <c r="Y528" s="525"/>
    </row>
    <row r="529" spans="15:25" ht="15.75" customHeight="1">
      <c r="O529" s="525"/>
      <c r="P529" s="525"/>
      <c r="Q529" s="525"/>
      <c r="R529" s="525"/>
      <c r="S529" s="525"/>
      <c r="T529" s="525"/>
      <c r="U529" s="525"/>
      <c r="V529" s="525"/>
      <c r="W529" s="525"/>
      <c r="X529" s="525"/>
      <c r="Y529" s="525"/>
    </row>
    <row r="530" spans="15:25" ht="15.75" customHeight="1">
      <c r="O530" s="525"/>
      <c r="P530" s="525"/>
      <c r="Q530" s="525"/>
      <c r="R530" s="525"/>
      <c r="S530" s="525"/>
      <c r="T530" s="525"/>
      <c r="U530" s="525"/>
      <c r="V530" s="525"/>
      <c r="W530" s="525"/>
      <c r="X530" s="525"/>
      <c r="Y530" s="525"/>
    </row>
    <row r="531" spans="15:25" ht="15.75" customHeight="1">
      <c r="O531" s="525"/>
      <c r="P531" s="525"/>
      <c r="Q531" s="525"/>
      <c r="R531" s="525"/>
      <c r="S531" s="525"/>
      <c r="T531" s="525"/>
      <c r="U531" s="525"/>
      <c r="V531" s="525"/>
      <c r="W531" s="525"/>
      <c r="X531" s="525"/>
      <c r="Y531" s="525"/>
    </row>
    <row r="532" spans="15:25" ht="15.75" customHeight="1">
      <c r="O532" s="525"/>
      <c r="P532" s="525"/>
      <c r="Q532" s="525"/>
      <c r="R532" s="525"/>
      <c r="S532" s="525"/>
      <c r="T532" s="525"/>
      <c r="U532" s="525"/>
      <c r="V532" s="525"/>
      <c r="W532" s="525"/>
      <c r="X532" s="525"/>
      <c r="Y532" s="525"/>
    </row>
    <row r="533" spans="15:25" ht="15.75" customHeight="1">
      <c r="O533" s="525"/>
      <c r="P533" s="525"/>
      <c r="Q533" s="525"/>
      <c r="R533" s="525"/>
      <c r="S533" s="525"/>
      <c r="T533" s="525"/>
      <c r="U533" s="525"/>
      <c r="V533" s="525"/>
      <c r="W533" s="525"/>
      <c r="X533" s="525"/>
      <c r="Y533" s="525"/>
    </row>
    <row r="534" spans="15:25" ht="15.75" customHeight="1">
      <c r="O534" s="525"/>
      <c r="P534" s="525"/>
      <c r="Q534" s="525"/>
      <c r="R534" s="525"/>
      <c r="S534" s="525"/>
      <c r="T534" s="525"/>
      <c r="U534" s="525"/>
      <c r="V534" s="525"/>
      <c r="W534" s="525"/>
      <c r="X534" s="525"/>
      <c r="Y534" s="525"/>
    </row>
    <row r="535" spans="15:25" ht="15.75" customHeight="1">
      <c r="O535" s="525"/>
      <c r="P535" s="525"/>
      <c r="Q535" s="525"/>
      <c r="R535" s="525"/>
      <c r="S535" s="525"/>
      <c r="T535" s="525"/>
      <c r="U535" s="525"/>
      <c r="V535" s="525"/>
      <c r="W535" s="525"/>
      <c r="X535" s="525"/>
      <c r="Y535" s="525"/>
    </row>
    <row r="536" spans="15:25" ht="15.75" customHeight="1">
      <c r="O536" s="525"/>
      <c r="P536" s="525"/>
      <c r="Q536" s="525"/>
      <c r="R536" s="525"/>
      <c r="S536" s="525"/>
      <c r="T536" s="525"/>
      <c r="U536" s="525"/>
      <c r="V536" s="525"/>
      <c r="W536" s="525"/>
      <c r="X536" s="525"/>
      <c r="Y536" s="525"/>
    </row>
    <row r="537" spans="15:25" ht="15.75" customHeight="1">
      <c r="O537" s="525"/>
      <c r="P537" s="525"/>
      <c r="Q537" s="525"/>
      <c r="R537" s="525"/>
      <c r="S537" s="525"/>
      <c r="T537" s="525"/>
      <c r="U537" s="525"/>
      <c r="V537" s="525"/>
      <c r="W537" s="525"/>
      <c r="X537" s="525"/>
      <c r="Y537" s="525"/>
    </row>
    <row r="538" spans="15:25" ht="15.75" customHeight="1">
      <c r="O538" s="525"/>
      <c r="P538" s="525"/>
      <c r="Q538" s="525"/>
      <c r="R538" s="525"/>
      <c r="S538" s="525"/>
      <c r="T538" s="525"/>
      <c r="U538" s="525"/>
      <c r="V538" s="525"/>
      <c r="W538" s="525"/>
      <c r="X538" s="525"/>
      <c r="Y538" s="525"/>
    </row>
    <row r="539" spans="15:25" ht="15.75" customHeight="1">
      <c r="O539" s="525"/>
      <c r="P539" s="525"/>
      <c r="Q539" s="525"/>
      <c r="R539" s="525"/>
      <c r="S539" s="525"/>
      <c r="T539" s="525"/>
      <c r="U539" s="525"/>
      <c r="V539" s="525"/>
      <c r="W539" s="525"/>
      <c r="X539" s="525"/>
      <c r="Y539" s="525"/>
    </row>
    <row r="540" spans="15:25" ht="15.75" customHeight="1">
      <c r="O540" s="525"/>
      <c r="P540" s="525"/>
      <c r="Q540" s="525"/>
      <c r="R540" s="525"/>
      <c r="S540" s="525"/>
      <c r="T540" s="525"/>
      <c r="U540" s="525"/>
      <c r="V540" s="525"/>
      <c r="W540" s="525"/>
      <c r="X540" s="525"/>
      <c r="Y540" s="525"/>
    </row>
    <row r="541" spans="15:25" ht="15.75" customHeight="1">
      <c r="O541" s="525"/>
      <c r="P541" s="525"/>
      <c r="Q541" s="525"/>
      <c r="R541" s="525"/>
      <c r="S541" s="525"/>
      <c r="T541" s="525"/>
      <c r="U541" s="525"/>
      <c r="V541" s="525"/>
      <c r="W541" s="525"/>
      <c r="X541" s="525"/>
      <c r="Y541" s="525"/>
    </row>
    <row r="542" spans="15:25" ht="15.75" customHeight="1">
      <c r="O542" s="525"/>
      <c r="P542" s="525"/>
      <c r="Q542" s="525"/>
      <c r="R542" s="525"/>
      <c r="S542" s="525"/>
      <c r="T542" s="525"/>
      <c r="U542" s="525"/>
      <c r="V542" s="525"/>
      <c r="W542" s="525"/>
      <c r="X542" s="525"/>
      <c r="Y542" s="525"/>
    </row>
    <row r="543" spans="15:25" ht="15.75" customHeight="1">
      <c r="O543" s="525"/>
      <c r="P543" s="525"/>
      <c r="Q543" s="525"/>
      <c r="R543" s="525"/>
      <c r="S543" s="525"/>
      <c r="T543" s="525"/>
      <c r="U543" s="525"/>
      <c r="V543" s="525"/>
      <c r="W543" s="525"/>
      <c r="X543" s="525"/>
      <c r="Y543" s="525"/>
    </row>
    <row r="544" spans="15:25" ht="15.75" customHeight="1">
      <c r="O544" s="525"/>
      <c r="P544" s="525"/>
      <c r="Q544" s="525"/>
      <c r="R544" s="525"/>
      <c r="S544" s="525"/>
      <c r="T544" s="525"/>
      <c r="U544" s="525"/>
      <c r="V544" s="525"/>
      <c r="W544" s="525"/>
      <c r="X544" s="525"/>
      <c r="Y544" s="525"/>
    </row>
    <row r="545" spans="15:25" ht="15.75" customHeight="1">
      <c r="O545" s="525"/>
      <c r="P545" s="525"/>
      <c r="Q545" s="525"/>
      <c r="R545" s="525"/>
      <c r="S545" s="525"/>
      <c r="T545" s="525"/>
      <c r="U545" s="525"/>
      <c r="V545" s="525"/>
      <c r="W545" s="525"/>
      <c r="X545" s="525"/>
      <c r="Y545" s="525"/>
    </row>
    <row r="546" spans="15:25" ht="15.75" customHeight="1">
      <c r="O546" s="525"/>
      <c r="P546" s="525"/>
      <c r="Q546" s="525"/>
      <c r="R546" s="525"/>
      <c r="S546" s="525"/>
      <c r="T546" s="525"/>
      <c r="U546" s="525"/>
      <c r="V546" s="525"/>
      <c r="W546" s="525"/>
      <c r="X546" s="525"/>
      <c r="Y546" s="525"/>
    </row>
    <row r="547" spans="15:25" ht="15.75" customHeight="1">
      <c r="O547" s="525"/>
      <c r="P547" s="525"/>
      <c r="Q547" s="525"/>
      <c r="R547" s="525"/>
      <c r="S547" s="525"/>
      <c r="T547" s="525"/>
      <c r="U547" s="525"/>
      <c r="V547" s="525"/>
      <c r="W547" s="525"/>
      <c r="X547" s="525"/>
      <c r="Y547" s="525"/>
    </row>
    <row r="548" spans="15:25" ht="15.75" customHeight="1">
      <c r="O548" s="525"/>
      <c r="P548" s="525"/>
      <c r="Q548" s="525"/>
      <c r="R548" s="525"/>
      <c r="S548" s="525"/>
      <c r="T548" s="525"/>
      <c r="U548" s="525"/>
      <c r="V548" s="525"/>
      <c r="W548" s="525"/>
      <c r="X548" s="525"/>
      <c r="Y548" s="525"/>
    </row>
    <row r="549" spans="15:25" ht="15.75" customHeight="1">
      <c r="O549" s="525"/>
      <c r="P549" s="525"/>
      <c r="Q549" s="525"/>
      <c r="R549" s="525"/>
      <c r="S549" s="525"/>
      <c r="T549" s="525"/>
      <c r="U549" s="525"/>
      <c r="V549" s="525"/>
      <c r="W549" s="525"/>
      <c r="X549" s="525"/>
      <c r="Y549" s="525"/>
    </row>
    <row r="550" spans="15:25" ht="15.75" customHeight="1">
      <c r="O550" s="525"/>
      <c r="P550" s="525"/>
      <c r="Q550" s="525"/>
      <c r="R550" s="525"/>
      <c r="S550" s="525"/>
      <c r="T550" s="525"/>
      <c r="U550" s="525"/>
      <c r="V550" s="525"/>
      <c r="W550" s="525"/>
      <c r="X550" s="525"/>
      <c r="Y550" s="525"/>
    </row>
    <row r="551" spans="15:25" ht="15.75" customHeight="1">
      <c r="O551" s="525"/>
      <c r="P551" s="525"/>
      <c r="Q551" s="525"/>
      <c r="R551" s="525"/>
      <c r="S551" s="525"/>
      <c r="T551" s="525"/>
      <c r="U551" s="525"/>
      <c r="V551" s="525"/>
      <c r="W551" s="525"/>
      <c r="X551" s="525"/>
      <c r="Y551" s="525"/>
    </row>
    <row r="552" spans="15:25" ht="15.75" customHeight="1">
      <c r="O552" s="525"/>
      <c r="P552" s="525"/>
      <c r="Q552" s="525"/>
      <c r="R552" s="525"/>
      <c r="S552" s="525"/>
      <c r="T552" s="525"/>
      <c r="U552" s="525"/>
      <c r="V552" s="525"/>
      <c r="W552" s="525"/>
      <c r="X552" s="525"/>
      <c r="Y552" s="525"/>
    </row>
    <row r="553" spans="15:25" ht="15.75" customHeight="1">
      <c r="O553" s="525"/>
      <c r="P553" s="525"/>
      <c r="Q553" s="525"/>
      <c r="R553" s="525"/>
      <c r="S553" s="525"/>
      <c r="T553" s="525"/>
      <c r="U553" s="525"/>
      <c r="V553" s="525"/>
      <c r="W553" s="525"/>
      <c r="X553" s="525"/>
      <c r="Y553" s="525"/>
    </row>
    <row r="554" spans="15:25" ht="15.75" customHeight="1">
      <c r="O554" s="525"/>
      <c r="P554" s="525"/>
      <c r="Q554" s="525"/>
      <c r="R554" s="525"/>
      <c r="S554" s="525"/>
      <c r="T554" s="525"/>
      <c r="U554" s="525"/>
      <c r="V554" s="525"/>
      <c r="W554" s="525"/>
      <c r="X554" s="525"/>
      <c r="Y554" s="525"/>
    </row>
    <row r="555" spans="15:25" ht="15.75" customHeight="1">
      <c r="O555" s="525"/>
      <c r="P555" s="525"/>
      <c r="Q555" s="525"/>
      <c r="R555" s="525"/>
      <c r="S555" s="525"/>
      <c r="T555" s="525"/>
      <c r="U555" s="525"/>
      <c r="V555" s="525"/>
      <c r="W555" s="525"/>
      <c r="X555" s="525"/>
      <c r="Y555" s="525"/>
    </row>
    <row r="556" spans="15:25" ht="15.75" customHeight="1">
      <c r="O556" s="525"/>
      <c r="P556" s="525"/>
      <c r="Q556" s="525"/>
      <c r="R556" s="525"/>
      <c r="S556" s="525"/>
      <c r="T556" s="525"/>
      <c r="U556" s="525"/>
      <c r="V556" s="525"/>
      <c r="W556" s="525"/>
      <c r="X556" s="525"/>
      <c r="Y556" s="525"/>
    </row>
    <row r="557" spans="15:25" ht="15.75" customHeight="1">
      <c r="O557" s="525"/>
      <c r="P557" s="525"/>
      <c r="Q557" s="525"/>
      <c r="R557" s="525"/>
      <c r="S557" s="525"/>
      <c r="T557" s="525"/>
      <c r="U557" s="525"/>
      <c r="V557" s="525"/>
      <c r="W557" s="525"/>
      <c r="X557" s="525"/>
      <c r="Y557" s="525"/>
    </row>
    <row r="558" spans="15:25" ht="15.75" customHeight="1">
      <c r="O558" s="525"/>
      <c r="P558" s="525"/>
      <c r="Q558" s="525"/>
      <c r="R558" s="525"/>
      <c r="S558" s="525"/>
      <c r="T558" s="525"/>
      <c r="U558" s="525"/>
      <c r="V558" s="525"/>
      <c r="W558" s="525"/>
      <c r="X558" s="525"/>
      <c r="Y558" s="525"/>
    </row>
    <row r="559" spans="15:25" ht="15.75" customHeight="1">
      <c r="O559" s="525"/>
      <c r="P559" s="525"/>
      <c r="Q559" s="525"/>
      <c r="R559" s="525"/>
      <c r="S559" s="525"/>
      <c r="T559" s="525"/>
      <c r="U559" s="525"/>
      <c r="V559" s="525"/>
      <c r="W559" s="525"/>
      <c r="X559" s="525"/>
      <c r="Y559" s="525"/>
    </row>
    <row r="560" spans="15:25" ht="15.75" customHeight="1">
      <c r="O560" s="525"/>
      <c r="P560" s="525"/>
      <c r="Q560" s="525"/>
      <c r="R560" s="525"/>
      <c r="S560" s="525"/>
      <c r="T560" s="525"/>
      <c r="U560" s="525"/>
      <c r="V560" s="525"/>
      <c r="W560" s="525"/>
      <c r="X560" s="525"/>
      <c r="Y560" s="525"/>
    </row>
    <row r="561" spans="15:25" ht="15.75" customHeight="1">
      <c r="O561" s="525"/>
      <c r="P561" s="525"/>
      <c r="Q561" s="525"/>
      <c r="R561" s="525"/>
      <c r="S561" s="525"/>
      <c r="T561" s="525"/>
      <c r="U561" s="525"/>
      <c r="V561" s="525"/>
      <c r="W561" s="525"/>
      <c r="X561" s="525"/>
      <c r="Y561" s="525"/>
    </row>
    <row r="562" spans="15:25" ht="15.75" customHeight="1">
      <c r="O562" s="525"/>
      <c r="P562" s="525"/>
      <c r="Q562" s="525"/>
      <c r="R562" s="525"/>
      <c r="S562" s="525"/>
      <c r="T562" s="525"/>
      <c r="U562" s="525"/>
      <c r="V562" s="525"/>
      <c r="W562" s="525"/>
      <c r="X562" s="525"/>
      <c r="Y562" s="525"/>
    </row>
    <row r="563" spans="15:25" ht="15.75" customHeight="1">
      <c r="O563" s="525"/>
      <c r="P563" s="525"/>
      <c r="Q563" s="525"/>
      <c r="R563" s="525"/>
      <c r="S563" s="525"/>
      <c r="T563" s="525"/>
      <c r="U563" s="525"/>
      <c r="V563" s="525"/>
      <c r="W563" s="525"/>
      <c r="X563" s="525"/>
      <c r="Y563" s="525"/>
    </row>
    <row r="564" spans="15:25" ht="15.75" customHeight="1">
      <c r="O564" s="525"/>
      <c r="P564" s="525"/>
      <c r="Q564" s="525"/>
      <c r="R564" s="525"/>
      <c r="S564" s="525"/>
      <c r="T564" s="525"/>
      <c r="U564" s="525"/>
      <c r="V564" s="525"/>
      <c r="W564" s="525"/>
      <c r="X564" s="525"/>
      <c r="Y564" s="525"/>
    </row>
    <row r="565" spans="15:25" ht="15.75" customHeight="1">
      <c r="O565" s="525"/>
      <c r="P565" s="525"/>
      <c r="Q565" s="525"/>
      <c r="R565" s="525"/>
      <c r="S565" s="525"/>
      <c r="T565" s="525"/>
      <c r="U565" s="525"/>
      <c r="V565" s="525"/>
      <c r="W565" s="525"/>
      <c r="X565" s="525"/>
      <c r="Y565" s="525"/>
    </row>
    <row r="566" spans="15:25" ht="15.75" customHeight="1">
      <c r="O566" s="525"/>
      <c r="P566" s="525"/>
      <c r="Q566" s="525"/>
      <c r="R566" s="525"/>
      <c r="S566" s="525"/>
      <c r="T566" s="525"/>
      <c r="U566" s="525"/>
      <c r="V566" s="525"/>
      <c r="W566" s="525"/>
      <c r="X566" s="525"/>
      <c r="Y566" s="525"/>
    </row>
    <row r="567" spans="15:25" ht="15.75" customHeight="1">
      <c r="O567" s="525"/>
      <c r="P567" s="525"/>
      <c r="Q567" s="525"/>
      <c r="R567" s="525"/>
      <c r="S567" s="525"/>
      <c r="T567" s="525"/>
      <c r="U567" s="525"/>
      <c r="V567" s="525"/>
      <c r="W567" s="525"/>
      <c r="X567" s="525"/>
      <c r="Y567" s="525"/>
    </row>
    <row r="568" spans="15:25" ht="15.75" customHeight="1">
      <c r="O568" s="525"/>
      <c r="P568" s="525"/>
      <c r="Q568" s="525"/>
      <c r="R568" s="525"/>
      <c r="S568" s="525"/>
      <c r="T568" s="525"/>
      <c r="U568" s="525"/>
      <c r="V568" s="525"/>
      <c r="W568" s="525"/>
      <c r="X568" s="525"/>
      <c r="Y568" s="525"/>
    </row>
    <row r="569" spans="15:25" ht="15.75" customHeight="1">
      <c r="O569" s="525"/>
      <c r="P569" s="525"/>
      <c r="Q569" s="525"/>
      <c r="R569" s="525"/>
      <c r="S569" s="525"/>
      <c r="T569" s="525"/>
      <c r="U569" s="525"/>
      <c r="V569" s="525"/>
      <c r="W569" s="525"/>
      <c r="X569" s="525"/>
      <c r="Y569" s="525"/>
    </row>
    <row r="570" spans="15:25" ht="15.75" customHeight="1">
      <c r="O570" s="525"/>
      <c r="P570" s="525"/>
      <c r="Q570" s="525"/>
      <c r="R570" s="525"/>
      <c r="S570" s="525"/>
      <c r="T570" s="525"/>
      <c r="U570" s="525"/>
      <c r="V570" s="525"/>
      <c r="W570" s="525"/>
      <c r="X570" s="525"/>
      <c r="Y570" s="525"/>
    </row>
    <row r="571" spans="15:25" ht="15.75" customHeight="1">
      <c r="O571" s="525"/>
      <c r="P571" s="525"/>
      <c r="Q571" s="525"/>
      <c r="R571" s="525"/>
      <c r="S571" s="525"/>
      <c r="T571" s="525"/>
      <c r="U571" s="525"/>
      <c r="V571" s="525"/>
      <c r="W571" s="525"/>
      <c r="X571" s="525"/>
      <c r="Y571" s="525"/>
    </row>
    <row r="572" spans="15:25" ht="15.75" customHeight="1">
      <c r="O572" s="525"/>
      <c r="P572" s="525"/>
      <c r="Q572" s="525"/>
      <c r="R572" s="525"/>
      <c r="S572" s="525"/>
      <c r="T572" s="525"/>
      <c r="U572" s="525"/>
      <c r="V572" s="525"/>
      <c r="W572" s="525"/>
      <c r="X572" s="525"/>
      <c r="Y572" s="525"/>
    </row>
    <row r="573" spans="15:25" ht="15.75" customHeight="1">
      <c r="O573" s="525"/>
      <c r="P573" s="525"/>
      <c r="Q573" s="525"/>
      <c r="R573" s="525"/>
      <c r="S573" s="525"/>
      <c r="T573" s="525"/>
      <c r="U573" s="525"/>
      <c r="V573" s="525"/>
      <c r="W573" s="525"/>
      <c r="X573" s="525"/>
      <c r="Y573" s="525"/>
    </row>
    <row r="574" spans="15:25" ht="15.75" customHeight="1">
      <c r="O574" s="525"/>
      <c r="P574" s="525"/>
      <c r="Q574" s="525"/>
      <c r="R574" s="525"/>
      <c r="S574" s="525"/>
      <c r="T574" s="525"/>
      <c r="U574" s="525"/>
      <c r="V574" s="525"/>
      <c r="W574" s="525"/>
      <c r="X574" s="525"/>
      <c r="Y574" s="525"/>
    </row>
    <row r="575" spans="15:25" ht="15.75" customHeight="1">
      <c r="O575" s="525"/>
      <c r="P575" s="525"/>
      <c r="Q575" s="525"/>
      <c r="R575" s="525"/>
      <c r="S575" s="525"/>
      <c r="T575" s="525"/>
      <c r="U575" s="525"/>
      <c r="V575" s="525"/>
      <c r="W575" s="525"/>
      <c r="X575" s="525"/>
      <c r="Y575" s="525"/>
    </row>
    <row r="576" spans="15:25" ht="15.75" customHeight="1">
      <c r="O576" s="525"/>
      <c r="P576" s="525"/>
      <c r="Q576" s="525"/>
      <c r="R576" s="525"/>
      <c r="S576" s="525"/>
      <c r="T576" s="525"/>
      <c r="U576" s="525"/>
      <c r="V576" s="525"/>
      <c r="W576" s="525"/>
      <c r="X576" s="525"/>
      <c r="Y576" s="525"/>
    </row>
    <row r="577" spans="15:25" ht="15.75" customHeight="1">
      <c r="O577" s="525"/>
      <c r="P577" s="525"/>
      <c r="Q577" s="525"/>
      <c r="R577" s="525"/>
      <c r="S577" s="525"/>
      <c r="T577" s="525"/>
      <c r="U577" s="525"/>
      <c r="V577" s="525"/>
      <c r="W577" s="525"/>
      <c r="X577" s="525"/>
      <c r="Y577" s="525"/>
    </row>
    <row r="578" spans="15:25" ht="15.75" customHeight="1">
      <c r="O578" s="525"/>
      <c r="P578" s="525"/>
      <c r="Q578" s="525"/>
      <c r="R578" s="525"/>
      <c r="S578" s="525"/>
      <c r="T578" s="525"/>
      <c r="U578" s="525"/>
      <c r="V578" s="525"/>
      <c r="W578" s="525"/>
      <c r="X578" s="525"/>
      <c r="Y578" s="525"/>
    </row>
    <row r="579" spans="15:25" ht="15.75" customHeight="1">
      <c r="O579" s="525"/>
      <c r="P579" s="525"/>
      <c r="Q579" s="525"/>
      <c r="R579" s="525"/>
      <c r="S579" s="525"/>
      <c r="T579" s="525"/>
      <c r="U579" s="525"/>
      <c r="V579" s="525"/>
      <c r="W579" s="525"/>
      <c r="X579" s="525"/>
      <c r="Y579" s="525"/>
    </row>
    <row r="580" spans="15:25" ht="15.75" customHeight="1">
      <c r="O580" s="525"/>
      <c r="P580" s="525"/>
      <c r="Q580" s="525"/>
      <c r="R580" s="525"/>
      <c r="S580" s="525"/>
      <c r="T580" s="525"/>
      <c r="U580" s="525"/>
      <c r="V580" s="525"/>
      <c r="W580" s="525"/>
      <c r="X580" s="525"/>
      <c r="Y580" s="525"/>
    </row>
    <row r="581" spans="15:25" ht="15.75" customHeight="1">
      <c r="O581" s="525"/>
      <c r="P581" s="525"/>
      <c r="Q581" s="525"/>
      <c r="R581" s="525"/>
      <c r="S581" s="525"/>
      <c r="T581" s="525"/>
      <c r="U581" s="525"/>
      <c r="V581" s="525"/>
      <c r="W581" s="525"/>
      <c r="X581" s="525"/>
      <c r="Y581" s="525"/>
    </row>
    <row r="582" spans="15:25" ht="15.75" customHeight="1">
      <c r="O582" s="525"/>
      <c r="P582" s="525"/>
      <c r="Q582" s="525"/>
      <c r="R582" s="525"/>
      <c r="S582" s="525"/>
      <c r="T582" s="525"/>
      <c r="U582" s="525"/>
      <c r="V582" s="525"/>
      <c r="W582" s="525"/>
      <c r="X582" s="525"/>
      <c r="Y582" s="525"/>
    </row>
    <row r="583" spans="15:25" ht="15.75" customHeight="1">
      <c r="O583" s="525"/>
      <c r="P583" s="525"/>
      <c r="Q583" s="525"/>
      <c r="R583" s="525"/>
      <c r="S583" s="525"/>
      <c r="T583" s="525"/>
      <c r="U583" s="525"/>
      <c r="V583" s="525"/>
      <c r="W583" s="525"/>
      <c r="X583" s="525"/>
      <c r="Y583" s="525"/>
    </row>
    <row r="584" spans="15:25" ht="15.75" customHeight="1">
      <c r="O584" s="525"/>
      <c r="P584" s="525"/>
      <c r="Q584" s="525"/>
      <c r="R584" s="525"/>
      <c r="S584" s="525"/>
      <c r="T584" s="525"/>
      <c r="U584" s="525"/>
      <c r="V584" s="525"/>
      <c r="W584" s="525"/>
      <c r="X584" s="525"/>
      <c r="Y584" s="525"/>
    </row>
    <row r="585" spans="15:25" ht="15.75" customHeight="1">
      <c r="O585" s="525"/>
      <c r="P585" s="525"/>
      <c r="Q585" s="525"/>
      <c r="R585" s="525"/>
      <c r="S585" s="525"/>
      <c r="T585" s="525"/>
      <c r="U585" s="525"/>
      <c r="V585" s="525"/>
      <c r="W585" s="525"/>
      <c r="X585" s="525"/>
      <c r="Y585" s="525"/>
    </row>
    <row r="586" spans="15:25" ht="15.75" customHeight="1">
      <c r="O586" s="525"/>
      <c r="P586" s="525"/>
      <c r="Q586" s="525"/>
      <c r="R586" s="525"/>
      <c r="S586" s="525"/>
      <c r="T586" s="525"/>
      <c r="U586" s="525"/>
      <c r="V586" s="525"/>
      <c r="W586" s="525"/>
      <c r="X586" s="525"/>
      <c r="Y586" s="525"/>
    </row>
    <row r="587" spans="15:25" ht="15.75" customHeight="1">
      <c r="O587" s="525"/>
      <c r="P587" s="525"/>
      <c r="Q587" s="525"/>
      <c r="R587" s="525"/>
      <c r="S587" s="525"/>
      <c r="T587" s="525"/>
      <c r="U587" s="525"/>
      <c r="V587" s="525"/>
      <c r="W587" s="525"/>
      <c r="X587" s="525"/>
      <c r="Y587" s="525"/>
    </row>
    <row r="588" spans="15:25" ht="15.75" customHeight="1">
      <c r="O588" s="525"/>
      <c r="P588" s="525"/>
      <c r="Q588" s="525"/>
      <c r="R588" s="525"/>
      <c r="S588" s="525"/>
      <c r="T588" s="525"/>
      <c r="U588" s="525"/>
      <c r="V588" s="525"/>
      <c r="W588" s="525"/>
      <c r="X588" s="525"/>
      <c r="Y588" s="525"/>
    </row>
    <row r="589" spans="15:25" ht="15.75" customHeight="1">
      <c r="O589" s="525"/>
      <c r="P589" s="525"/>
      <c r="Q589" s="525"/>
      <c r="R589" s="525"/>
      <c r="S589" s="525"/>
      <c r="T589" s="525"/>
      <c r="U589" s="525"/>
      <c r="V589" s="525"/>
      <c r="W589" s="525"/>
      <c r="X589" s="525"/>
      <c r="Y589" s="525"/>
    </row>
    <row r="590" spans="15:25" ht="15.75" customHeight="1">
      <c r="O590" s="525"/>
      <c r="P590" s="525"/>
      <c r="Q590" s="525"/>
      <c r="R590" s="525"/>
      <c r="S590" s="525"/>
      <c r="T590" s="525"/>
      <c r="U590" s="525"/>
      <c r="V590" s="525"/>
      <c r="W590" s="525"/>
      <c r="X590" s="525"/>
      <c r="Y590" s="525"/>
    </row>
    <row r="591" spans="15:25" ht="15.75" customHeight="1">
      <c r="O591" s="525"/>
      <c r="P591" s="525"/>
      <c r="Q591" s="525"/>
      <c r="R591" s="525"/>
      <c r="S591" s="525"/>
      <c r="T591" s="525"/>
      <c r="U591" s="525"/>
      <c r="V591" s="525"/>
      <c r="W591" s="525"/>
      <c r="X591" s="525"/>
      <c r="Y591" s="525"/>
    </row>
    <row r="592" spans="15:25" ht="15.75" customHeight="1">
      <c r="O592" s="525"/>
      <c r="P592" s="525"/>
      <c r="Q592" s="525"/>
      <c r="R592" s="525"/>
      <c r="S592" s="525"/>
      <c r="T592" s="525"/>
      <c r="U592" s="525"/>
      <c r="V592" s="525"/>
      <c r="W592" s="525"/>
      <c r="X592" s="525"/>
      <c r="Y592" s="525"/>
    </row>
    <row r="593" spans="15:25" ht="15.75" customHeight="1">
      <c r="O593" s="525"/>
      <c r="P593" s="525"/>
      <c r="Q593" s="525"/>
      <c r="R593" s="525"/>
      <c r="S593" s="525"/>
      <c r="T593" s="525"/>
      <c r="U593" s="525"/>
      <c r="V593" s="525"/>
      <c r="W593" s="525"/>
      <c r="X593" s="525"/>
      <c r="Y593" s="525"/>
    </row>
    <row r="594" spans="15:25" ht="15.75" customHeight="1">
      <c r="O594" s="525"/>
      <c r="P594" s="525"/>
      <c r="Q594" s="525"/>
      <c r="R594" s="525"/>
      <c r="S594" s="525"/>
      <c r="T594" s="525"/>
      <c r="U594" s="525"/>
      <c r="V594" s="525"/>
      <c r="W594" s="525"/>
      <c r="X594" s="525"/>
      <c r="Y594" s="525"/>
    </row>
    <row r="595" spans="15:25" ht="15.75" customHeight="1">
      <c r="O595" s="525"/>
      <c r="P595" s="525"/>
      <c r="Q595" s="525"/>
      <c r="R595" s="525"/>
      <c r="S595" s="525"/>
      <c r="T595" s="525"/>
      <c r="U595" s="525"/>
      <c r="V595" s="525"/>
      <c r="W595" s="525"/>
      <c r="X595" s="525"/>
      <c r="Y595" s="525"/>
    </row>
    <row r="596" spans="15:25" ht="15.75" customHeight="1">
      <c r="O596" s="525"/>
      <c r="P596" s="525"/>
      <c r="Q596" s="525"/>
      <c r="R596" s="525"/>
      <c r="S596" s="525"/>
      <c r="T596" s="525"/>
      <c r="U596" s="525"/>
      <c r="V596" s="525"/>
      <c r="W596" s="525"/>
      <c r="X596" s="525"/>
      <c r="Y596" s="525"/>
    </row>
    <row r="597" spans="15:25" ht="15.75" customHeight="1">
      <c r="O597" s="525"/>
      <c r="P597" s="525"/>
      <c r="Q597" s="525"/>
      <c r="R597" s="525"/>
      <c r="S597" s="525"/>
      <c r="T597" s="525"/>
      <c r="U597" s="525"/>
      <c r="V597" s="525"/>
      <c r="W597" s="525"/>
      <c r="X597" s="525"/>
      <c r="Y597" s="525"/>
    </row>
    <row r="598" spans="15:25" ht="15.75" customHeight="1">
      <c r="O598" s="525"/>
      <c r="P598" s="525"/>
      <c r="Q598" s="525"/>
      <c r="R598" s="525"/>
      <c r="S598" s="525"/>
      <c r="T598" s="525"/>
      <c r="U598" s="525"/>
      <c r="V598" s="525"/>
      <c r="W598" s="525"/>
      <c r="X598" s="525"/>
      <c r="Y598" s="525"/>
    </row>
    <row r="599" spans="15:25" ht="15.75" customHeight="1">
      <c r="O599" s="525"/>
      <c r="P599" s="525"/>
      <c r="Q599" s="525"/>
      <c r="R599" s="525"/>
      <c r="S599" s="525"/>
      <c r="T599" s="525"/>
      <c r="U599" s="525"/>
      <c r="V599" s="525"/>
      <c r="W599" s="525"/>
      <c r="X599" s="525"/>
      <c r="Y599" s="525"/>
    </row>
    <row r="600" spans="15:25" ht="15.75" customHeight="1">
      <c r="O600" s="525"/>
      <c r="P600" s="525"/>
      <c r="Q600" s="525"/>
      <c r="R600" s="525"/>
      <c r="S600" s="525"/>
      <c r="T600" s="525"/>
      <c r="U600" s="525"/>
      <c r="V600" s="525"/>
      <c r="W600" s="525"/>
      <c r="X600" s="525"/>
      <c r="Y600" s="525"/>
    </row>
    <row r="601" spans="15:25" ht="15.75" customHeight="1">
      <c r="O601" s="525"/>
      <c r="P601" s="525"/>
      <c r="Q601" s="525"/>
      <c r="R601" s="525"/>
      <c r="S601" s="525"/>
      <c r="T601" s="525"/>
      <c r="U601" s="525"/>
      <c r="V601" s="525"/>
      <c r="W601" s="525"/>
      <c r="X601" s="525"/>
      <c r="Y601" s="525"/>
    </row>
    <row r="602" spans="15:25" ht="15.75" customHeight="1">
      <c r="O602" s="525"/>
      <c r="P602" s="525"/>
      <c r="Q602" s="525"/>
      <c r="R602" s="525"/>
      <c r="S602" s="525"/>
      <c r="T602" s="525"/>
      <c r="U602" s="525"/>
      <c r="V602" s="525"/>
      <c r="W602" s="525"/>
      <c r="X602" s="525"/>
      <c r="Y602" s="525"/>
    </row>
    <row r="603" spans="15:25" ht="15.75" customHeight="1">
      <c r="O603" s="525"/>
      <c r="P603" s="525"/>
      <c r="Q603" s="525"/>
      <c r="R603" s="525"/>
      <c r="S603" s="525"/>
      <c r="T603" s="525"/>
      <c r="U603" s="525"/>
      <c r="V603" s="525"/>
      <c r="W603" s="525"/>
      <c r="X603" s="525"/>
      <c r="Y603" s="525"/>
    </row>
    <row r="604" spans="15:25" ht="15.75" customHeight="1">
      <c r="O604" s="525"/>
      <c r="P604" s="525"/>
      <c r="Q604" s="525"/>
      <c r="R604" s="525"/>
      <c r="S604" s="525"/>
      <c r="T604" s="525"/>
      <c r="U604" s="525"/>
      <c r="V604" s="525"/>
      <c r="W604" s="525"/>
      <c r="X604" s="525"/>
      <c r="Y604" s="525"/>
    </row>
    <row r="605" spans="15:25" ht="15.75" customHeight="1">
      <c r="O605" s="525"/>
      <c r="P605" s="525"/>
      <c r="Q605" s="525"/>
      <c r="R605" s="525"/>
      <c r="S605" s="525"/>
      <c r="T605" s="525"/>
      <c r="U605" s="525"/>
      <c r="V605" s="525"/>
      <c r="W605" s="525"/>
      <c r="X605" s="525"/>
      <c r="Y605" s="525"/>
    </row>
    <row r="606" spans="15:25" ht="15.75" customHeight="1">
      <c r="O606" s="525"/>
      <c r="P606" s="525"/>
      <c r="Q606" s="525"/>
      <c r="R606" s="525"/>
      <c r="S606" s="525"/>
      <c r="T606" s="525"/>
      <c r="U606" s="525"/>
      <c r="V606" s="525"/>
      <c r="W606" s="525"/>
      <c r="X606" s="525"/>
      <c r="Y606" s="525"/>
    </row>
    <row r="607" spans="15:25" ht="15.75" customHeight="1">
      <c r="O607" s="525"/>
      <c r="P607" s="525"/>
      <c r="Q607" s="525"/>
      <c r="R607" s="525"/>
      <c r="S607" s="525"/>
      <c r="T607" s="525"/>
      <c r="U607" s="525"/>
      <c r="V607" s="525"/>
      <c r="W607" s="525"/>
      <c r="X607" s="525"/>
      <c r="Y607" s="525"/>
    </row>
    <row r="608" spans="15:25" ht="15.75" customHeight="1">
      <c r="O608" s="525"/>
      <c r="P608" s="525"/>
      <c r="Q608" s="525"/>
      <c r="R608" s="525"/>
      <c r="S608" s="525"/>
      <c r="T608" s="525"/>
      <c r="U608" s="525"/>
      <c r="V608" s="525"/>
      <c r="W608" s="525"/>
      <c r="X608" s="525"/>
      <c r="Y608" s="525"/>
    </row>
    <row r="609" spans="15:25" ht="15.75" customHeight="1">
      <c r="O609" s="525"/>
      <c r="P609" s="525"/>
      <c r="Q609" s="525"/>
      <c r="R609" s="525"/>
      <c r="S609" s="525"/>
      <c r="T609" s="525"/>
      <c r="U609" s="525"/>
      <c r="V609" s="525"/>
      <c r="W609" s="525"/>
      <c r="X609" s="525"/>
      <c r="Y609" s="525"/>
    </row>
    <row r="610" spans="15:25" ht="15.75" customHeight="1">
      <c r="O610" s="525"/>
      <c r="P610" s="525"/>
      <c r="Q610" s="525"/>
      <c r="R610" s="525"/>
      <c r="S610" s="525"/>
      <c r="T610" s="525"/>
      <c r="U610" s="525"/>
      <c r="V610" s="525"/>
      <c r="W610" s="525"/>
      <c r="X610" s="525"/>
      <c r="Y610" s="525"/>
    </row>
    <row r="611" spans="15:25" ht="15.75" customHeight="1">
      <c r="O611" s="525"/>
      <c r="P611" s="525"/>
      <c r="Q611" s="525"/>
      <c r="R611" s="525"/>
      <c r="S611" s="525"/>
      <c r="T611" s="525"/>
      <c r="U611" s="525"/>
      <c r="V611" s="525"/>
      <c r="W611" s="525"/>
      <c r="X611" s="525"/>
      <c r="Y611" s="525"/>
    </row>
    <row r="612" spans="15:25" ht="15.75" customHeight="1">
      <c r="O612" s="525"/>
      <c r="P612" s="525"/>
      <c r="Q612" s="525"/>
      <c r="R612" s="525"/>
      <c r="S612" s="525"/>
      <c r="T612" s="525"/>
      <c r="U612" s="525"/>
      <c r="V612" s="525"/>
      <c r="W612" s="525"/>
      <c r="X612" s="525"/>
      <c r="Y612" s="525"/>
    </row>
    <row r="613" spans="15:25" ht="15.75" customHeight="1">
      <c r="O613" s="525"/>
      <c r="P613" s="525"/>
      <c r="Q613" s="525"/>
      <c r="R613" s="525"/>
      <c r="S613" s="525"/>
      <c r="T613" s="525"/>
      <c r="U613" s="525"/>
      <c r="V613" s="525"/>
      <c r="W613" s="525"/>
      <c r="X613" s="525"/>
      <c r="Y613" s="525"/>
    </row>
    <row r="614" spans="15:25" ht="15.75" customHeight="1">
      <c r="O614" s="525"/>
      <c r="P614" s="525"/>
      <c r="Q614" s="525"/>
      <c r="R614" s="525"/>
      <c r="S614" s="525"/>
      <c r="T614" s="525"/>
      <c r="U614" s="525"/>
      <c r="V614" s="525"/>
      <c r="W614" s="525"/>
      <c r="X614" s="525"/>
      <c r="Y614" s="525"/>
    </row>
    <row r="615" spans="15:25" ht="15.75" customHeight="1">
      <c r="O615" s="525"/>
      <c r="P615" s="525"/>
      <c r="Q615" s="525"/>
      <c r="R615" s="525"/>
      <c r="S615" s="525"/>
      <c r="T615" s="525"/>
      <c r="U615" s="525"/>
      <c r="V615" s="525"/>
      <c r="W615" s="525"/>
      <c r="X615" s="525"/>
      <c r="Y615" s="525"/>
    </row>
    <row r="616" spans="15:25" ht="15.75" customHeight="1">
      <c r="O616" s="525"/>
      <c r="P616" s="525"/>
      <c r="Q616" s="525"/>
      <c r="R616" s="525"/>
      <c r="S616" s="525"/>
      <c r="T616" s="525"/>
      <c r="U616" s="525"/>
      <c r="V616" s="525"/>
      <c r="W616" s="525"/>
      <c r="X616" s="525"/>
      <c r="Y616" s="525"/>
    </row>
    <row r="617" spans="15:25" ht="15.75" customHeight="1">
      <c r="O617" s="525"/>
      <c r="P617" s="525"/>
      <c r="Q617" s="525"/>
      <c r="R617" s="525"/>
      <c r="S617" s="525"/>
      <c r="T617" s="525"/>
      <c r="U617" s="525"/>
      <c r="V617" s="525"/>
      <c r="W617" s="525"/>
      <c r="X617" s="525"/>
      <c r="Y617" s="525"/>
    </row>
    <row r="618" spans="15:25" ht="15.75" customHeight="1">
      <c r="O618" s="525"/>
      <c r="P618" s="525"/>
      <c r="Q618" s="525"/>
      <c r="R618" s="525"/>
      <c r="S618" s="525"/>
      <c r="T618" s="525"/>
      <c r="U618" s="525"/>
      <c r="V618" s="525"/>
      <c r="W618" s="525"/>
      <c r="X618" s="525"/>
      <c r="Y618" s="525"/>
    </row>
    <row r="619" spans="15:25" ht="15.75" customHeight="1">
      <c r="O619" s="525"/>
      <c r="P619" s="525"/>
      <c r="Q619" s="525"/>
      <c r="R619" s="525"/>
      <c r="S619" s="525"/>
      <c r="T619" s="525"/>
      <c r="U619" s="525"/>
      <c r="V619" s="525"/>
      <c r="W619" s="525"/>
      <c r="X619" s="525"/>
      <c r="Y619" s="525"/>
    </row>
    <row r="620" spans="15:25" ht="15.75" customHeight="1">
      <c r="O620" s="525"/>
      <c r="P620" s="525"/>
      <c r="Q620" s="525"/>
      <c r="R620" s="525"/>
      <c r="S620" s="525"/>
      <c r="T620" s="525"/>
      <c r="U620" s="525"/>
      <c r="V620" s="525"/>
      <c r="W620" s="525"/>
      <c r="X620" s="525"/>
      <c r="Y620" s="525"/>
    </row>
    <row r="621" spans="15:25" ht="15.75" customHeight="1">
      <c r="O621" s="525"/>
      <c r="P621" s="525"/>
      <c r="Q621" s="525"/>
      <c r="R621" s="525"/>
      <c r="S621" s="525"/>
      <c r="T621" s="525"/>
      <c r="U621" s="525"/>
      <c r="V621" s="525"/>
      <c r="W621" s="525"/>
      <c r="X621" s="525"/>
      <c r="Y621" s="525"/>
    </row>
    <row r="622" spans="15:25" ht="15.75" customHeight="1">
      <c r="O622" s="525"/>
      <c r="P622" s="525"/>
      <c r="Q622" s="525"/>
      <c r="R622" s="525"/>
      <c r="S622" s="525"/>
      <c r="T622" s="525"/>
      <c r="U622" s="525"/>
      <c r="V622" s="525"/>
      <c r="W622" s="525"/>
      <c r="X622" s="525"/>
      <c r="Y622" s="525"/>
    </row>
    <row r="623" spans="15:25" ht="15.75" customHeight="1">
      <c r="O623" s="525"/>
      <c r="P623" s="525"/>
      <c r="Q623" s="525"/>
      <c r="R623" s="525"/>
      <c r="S623" s="525"/>
      <c r="T623" s="525"/>
      <c r="U623" s="525"/>
      <c r="V623" s="525"/>
      <c r="W623" s="525"/>
      <c r="X623" s="525"/>
      <c r="Y623" s="525"/>
    </row>
    <row r="624" spans="15:25" ht="15.75" customHeight="1">
      <c r="O624" s="525"/>
      <c r="P624" s="525"/>
      <c r="Q624" s="525"/>
      <c r="R624" s="525"/>
      <c r="S624" s="525"/>
      <c r="T624" s="525"/>
      <c r="U624" s="525"/>
      <c r="V624" s="525"/>
      <c r="W624" s="525"/>
      <c r="X624" s="525"/>
      <c r="Y624" s="525"/>
    </row>
    <row r="625" spans="15:25" ht="15.75" customHeight="1">
      <c r="O625" s="525"/>
      <c r="P625" s="525"/>
      <c r="Q625" s="525"/>
      <c r="R625" s="525"/>
      <c r="S625" s="525"/>
      <c r="T625" s="525"/>
      <c r="U625" s="525"/>
      <c r="V625" s="525"/>
      <c r="W625" s="525"/>
      <c r="X625" s="525"/>
      <c r="Y625" s="525"/>
    </row>
    <row r="626" spans="15:25" ht="15.75" customHeight="1">
      <c r="O626" s="525"/>
      <c r="P626" s="525"/>
      <c r="Q626" s="525"/>
      <c r="R626" s="525"/>
      <c r="S626" s="525"/>
      <c r="T626" s="525"/>
      <c r="U626" s="525"/>
      <c r="V626" s="525"/>
      <c r="W626" s="525"/>
      <c r="X626" s="525"/>
      <c r="Y626" s="525"/>
    </row>
    <row r="627" spans="15:25" ht="15.75" customHeight="1">
      <c r="O627" s="525"/>
      <c r="P627" s="525"/>
      <c r="Q627" s="525"/>
      <c r="R627" s="525"/>
      <c r="S627" s="525"/>
      <c r="T627" s="525"/>
      <c r="U627" s="525"/>
      <c r="V627" s="525"/>
      <c r="W627" s="525"/>
      <c r="X627" s="525"/>
      <c r="Y627" s="525"/>
    </row>
    <row r="628" spans="15:25" ht="15.75" customHeight="1">
      <c r="O628" s="525"/>
      <c r="P628" s="525"/>
      <c r="Q628" s="525"/>
      <c r="R628" s="525"/>
      <c r="S628" s="525"/>
      <c r="T628" s="525"/>
      <c r="U628" s="525"/>
      <c r="V628" s="525"/>
      <c r="W628" s="525"/>
      <c r="X628" s="525"/>
      <c r="Y628" s="525"/>
    </row>
    <row r="629" spans="15:25" ht="15.75" customHeight="1">
      <c r="O629" s="525"/>
      <c r="P629" s="525"/>
      <c r="Q629" s="525"/>
      <c r="R629" s="525"/>
      <c r="S629" s="525"/>
      <c r="T629" s="525"/>
      <c r="U629" s="525"/>
      <c r="V629" s="525"/>
      <c r="W629" s="525"/>
      <c r="X629" s="525"/>
      <c r="Y629" s="525"/>
    </row>
    <row r="630" spans="15:25" ht="15.75" customHeight="1">
      <c r="O630" s="525"/>
      <c r="P630" s="525"/>
      <c r="Q630" s="525"/>
      <c r="R630" s="525"/>
      <c r="S630" s="525"/>
      <c r="T630" s="525"/>
      <c r="U630" s="525"/>
      <c r="V630" s="525"/>
      <c r="W630" s="525"/>
      <c r="X630" s="525"/>
      <c r="Y630" s="525"/>
    </row>
    <row r="631" spans="15:25" ht="15.75" customHeight="1">
      <c r="O631" s="525"/>
      <c r="P631" s="525"/>
      <c r="Q631" s="525"/>
      <c r="R631" s="525"/>
      <c r="S631" s="525"/>
      <c r="T631" s="525"/>
      <c r="U631" s="525"/>
      <c r="V631" s="525"/>
      <c r="W631" s="525"/>
      <c r="X631" s="525"/>
      <c r="Y631" s="525"/>
    </row>
    <row r="632" spans="15:25" ht="15.75" customHeight="1">
      <c r="O632" s="525"/>
      <c r="P632" s="525"/>
      <c r="Q632" s="525"/>
      <c r="R632" s="525"/>
      <c r="S632" s="525"/>
      <c r="T632" s="525"/>
      <c r="U632" s="525"/>
      <c r="V632" s="525"/>
      <c r="W632" s="525"/>
      <c r="X632" s="525"/>
      <c r="Y632" s="525"/>
    </row>
    <row r="633" spans="15:25" ht="15.75" customHeight="1">
      <c r="O633" s="525"/>
      <c r="P633" s="525"/>
      <c r="Q633" s="525"/>
      <c r="R633" s="525"/>
      <c r="S633" s="525"/>
      <c r="T633" s="525"/>
      <c r="U633" s="525"/>
      <c r="V633" s="525"/>
      <c r="W633" s="525"/>
      <c r="X633" s="525"/>
      <c r="Y633" s="525"/>
    </row>
    <row r="634" spans="15:25" ht="15.75" customHeight="1">
      <c r="O634" s="525"/>
      <c r="P634" s="525"/>
      <c r="Q634" s="525"/>
      <c r="R634" s="525"/>
      <c r="S634" s="525"/>
      <c r="T634" s="525"/>
      <c r="U634" s="525"/>
      <c r="V634" s="525"/>
      <c r="W634" s="525"/>
      <c r="X634" s="525"/>
      <c r="Y634" s="525"/>
    </row>
    <row r="635" spans="15:25" ht="15.75" customHeight="1">
      <c r="O635" s="525"/>
      <c r="P635" s="525"/>
      <c r="Q635" s="525"/>
      <c r="R635" s="525"/>
      <c r="S635" s="525"/>
      <c r="T635" s="525"/>
      <c r="U635" s="525"/>
      <c r="V635" s="525"/>
      <c r="W635" s="525"/>
      <c r="X635" s="525"/>
      <c r="Y635" s="525"/>
    </row>
    <row r="636" spans="15:25" ht="15.75" customHeight="1">
      <c r="O636" s="525"/>
      <c r="P636" s="525"/>
      <c r="Q636" s="525"/>
      <c r="R636" s="525"/>
      <c r="S636" s="525"/>
      <c r="T636" s="525"/>
      <c r="U636" s="525"/>
      <c r="V636" s="525"/>
      <c r="W636" s="525"/>
      <c r="X636" s="525"/>
      <c r="Y636" s="525"/>
    </row>
    <row r="637" spans="15:25" ht="15.75" customHeight="1">
      <c r="O637" s="525"/>
      <c r="P637" s="525"/>
      <c r="Q637" s="525"/>
      <c r="R637" s="525"/>
      <c r="S637" s="525"/>
      <c r="T637" s="525"/>
      <c r="U637" s="525"/>
      <c r="V637" s="525"/>
      <c r="W637" s="525"/>
      <c r="X637" s="525"/>
      <c r="Y637" s="525"/>
    </row>
    <row r="638" spans="15:25" ht="15.75" customHeight="1">
      <c r="O638" s="525"/>
      <c r="P638" s="525"/>
      <c r="Q638" s="525"/>
      <c r="R638" s="525"/>
      <c r="S638" s="525"/>
      <c r="T638" s="525"/>
      <c r="U638" s="525"/>
      <c r="V638" s="525"/>
      <c r="W638" s="525"/>
      <c r="X638" s="525"/>
      <c r="Y638" s="525"/>
    </row>
    <row r="639" spans="15:25" ht="15.75" customHeight="1">
      <c r="O639" s="525"/>
      <c r="P639" s="525"/>
      <c r="Q639" s="525"/>
      <c r="R639" s="525"/>
      <c r="S639" s="525"/>
      <c r="T639" s="525"/>
      <c r="U639" s="525"/>
      <c r="V639" s="525"/>
      <c r="W639" s="525"/>
      <c r="X639" s="525"/>
      <c r="Y639" s="525"/>
    </row>
    <row r="640" spans="15:25" ht="15.75" customHeight="1">
      <c r="O640" s="525"/>
      <c r="P640" s="525"/>
      <c r="Q640" s="525"/>
      <c r="R640" s="525"/>
      <c r="S640" s="525"/>
      <c r="T640" s="525"/>
      <c r="U640" s="525"/>
      <c r="V640" s="525"/>
      <c r="W640" s="525"/>
      <c r="X640" s="525"/>
      <c r="Y640" s="525"/>
    </row>
    <row r="641" spans="15:25" ht="15.75" customHeight="1">
      <c r="O641" s="525"/>
      <c r="P641" s="525"/>
      <c r="Q641" s="525"/>
      <c r="R641" s="525"/>
      <c r="S641" s="525"/>
      <c r="T641" s="525"/>
      <c r="U641" s="525"/>
      <c r="V641" s="525"/>
      <c r="W641" s="525"/>
      <c r="X641" s="525"/>
      <c r="Y641" s="525"/>
    </row>
    <row r="642" spans="15:25" ht="15.75" customHeight="1">
      <c r="O642" s="525"/>
      <c r="P642" s="525"/>
      <c r="Q642" s="525"/>
      <c r="R642" s="525"/>
      <c r="S642" s="525"/>
      <c r="T642" s="525"/>
      <c r="U642" s="525"/>
      <c r="V642" s="525"/>
      <c r="W642" s="525"/>
      <c r="X642" s="525"/>
      <c r="Y642" s="525"/>
    </row>
    <row r="643" spans="15:25" ht="15.75" customHeight="1">
      <c r="O643" s="525"/>
      <c r="P643" s="525"/>
      <c r="Q643" s="525"/>
      <c r="R643" s="525"/>
      <c r="S643" s="525"/>
      <c r="T643" s="525"/>
      <c r="U643" s="525"/>
      <c r="V643" s="525"/>
      <c r="W643" s="525"/>
      <c r="X643" s="525"/>
      <c r="Y643" s="525"/>
    </row>
    <row r="644" spans="15:25" ht="15.75" customHeight="1">
      <c r="O644" s="525"/>
      <c r="P644" s="525"/>
      <c r="Q644" s="525"/>
      <c r="R644" s="525"/>
      <c r="S644" s="525"/>
      <c r="T644" s="525"/>
      <c r="U644" s="525"/>
      <c r="V644" s="525"/>
      <c r="W644" s="525"/>
      <c r="X644" s="525"/>
      <c r="Y644" s="525"/>
    </row>
    <row r="645" spans="15:25" ht="15.75" customHeight="1">
      <c r="O645" s="525"/>
      <c r="P645" s="525"/>
      <c r="Q645" s="525"/>
      <c r="R645" s="525"/>
      <c r="S645" s="525"/>
      <c r="T645" s="525"/>
      <c r="U645" s="525"/>
      <c r="V645" s="525"/>
      <c r="W645" s="525"/>
      <c r="X645" s="525"/>
      <c r="Y645" s="525"/>
    </row>
    <row r="646" spans="15:25" ht="15.75" customHeight="1">
      <c r="O646" s="525"/>
      <c r="P646" s="525"/>
      <c r="Q646" s="525"/>
      <c r="R646" s="525"/>
      <c r="S646" s="525"/>
      <c r="T646" s="525"/>
      <c r="U646" s="525"/>
      <c r="V646" s="525"/>
      <c r="W646" s="525"/>
      <c r="X646" s="525"/>
      <c r="Y646" s="525"/>
    </row>
    <row r="647" spans="15:25" ht="15.75" customHeight="1">
      <c r="O647" s="525"/>
      <c r="P647" s="525"/>
      <c r="Q647" s="525"/>
      <c r="R647" s="525"/>
      <c r="S647" s="525"/>
      <c r="T647" s="525"/>
      <c r="U647" s="525"/>
      <c r="V647" s="525"/>
      <c r="W647" s="525"/>
      <c r="X647" s="525"/>
      <c r="Y647" s="525"/>
    </row>
    <row r="648" spans="15:25" ht="15.75" customHeight="1">
      <c r="O648" s="525"/>
      <c r="P648" s="525"/>
      <c r="Q648" s="525"/>
      <c r="R648" s="525"/>
      <c r="S648" s="525"/>
      <c r="T648" s="525"/>
      <c r="U648" s="525"/>
      <c r="V648" s="525"/>
      <c r="W648" s="525"/>
      <c r="X648" s="525"/>
      <c r="Y648" s="525"/>
    </row>
    <row r="649" spans="15:25" ht="15.75" customHeight="1">
      <c r="O649" s="525"/>
      <c r="P649" s="525"/>
      <c r="Q649" s="525"/>
      <c r="R649" s="525"/>
      <c r="S649" s="525"/>
      <c r="T649" s="525"/>
      <c r="U649" s="525"/>
      <c r="V649" s="525"/>
      <c r="W649" s="525"/>
      <c r="X649" s="525"/>
      <c r="Y649" s="525"/>
    </row>
    <row r="650" spans="15:25" ht="15.75" customHeight="1">
      <c r="O650" s="525"/>
      <c r="P650" s="525"/>
      <c r="Q650" s="525"/>
      <c r="R650" s="525"/>
      <c r="S650" s="525"/>
      <c r="T650" s="525"/>
      <c r="U650" s="525"/>
      <c r="V650" s="525"/>
      <c r="W650" s="525"/>
      <c r="X650" s="525"/>
      <c r="Y650" s="525"/>
    </row>
    <row r="651" spans="15:25" ht="15.75" customHeight="1">
      <c r="O651" s="525"/>
      <c r="P651" s="525"/>
      <c r="Q651" s="525"/>
      <c r="R651" s="525"/>
      <c r="S651" s="525"/>
      <c r="T651" s="525"/>
      <c r="U651" s="525"/>
      <c r="V651" s="525"/>
      <c r="W651" s="525"/>
      <c r="X651" s="525"/>
      <c r="Y651" s="525"/>
    </row>
    <row r="652" spans="15:25" ht="15.75" customHeight="1">
      <c r="O652" s="525"/>
      <c r="P652" s="525"/>
      <c r="Q652" s="525"/>
      <c r="R652" s="525"/>
      <c r="S652" s="525"/>
      <c r="T652" s="525"/>
      <c r="U652" s="525"/>
      <c r="V652" s="525"/>
      <c r="W652" s="525"/>
      <c r="X652" s="525"/>
      <c r="Y652" s="525"/>
    </row>
    <row r="653" spans="15:25" ht="15.75" customHeight="1">
      <c r="O653" s="525"/>
      <c r="P653" s="525"/>
      <c r="Q653" s="525"/>
      <c r="R653" s="525"/>
      <c r="S653" s="525"/>
      <c r="T653" s="525"/>
      <c r="U653" s="525"/>
      <c r="V653" s="525"/>
      <c r="W653" s="525"/>
      <c r="X653" s="525"/>
      <c r="Y653" s="525"/>
    </row>
    <row r="654" spans="15:25" ht="15.75" customHeight="1">
      <c r="O654" s="525"/>
      <c r="P654" s="525"/>
      <c r="Q654" s="525"/>
      <c r="R654" s="525"/>
      <c r="S654" s="525"/>
      <c r="T654" s="525"/>
      <c r="U654" s="525"/>
      <c r="V654" s="525"/>
      <c r="W654" s="525"/>
      <c r="X654" s="525"/>
      <c r="Y654" s="525"/>
    </row>
    <row r="655" spans="15:25" ht="15.75" customHeight="1">
      <c r="O655" s="525"/>
      <c r="P655" s="525"/>
      <c r="Q655" s="525"/>
      <c r="R655" s="525"/>
      <c r="S655" s="525"/>
      <c r="T655" s="525"/>
      <c r="U655" s="525"/>
      <c r="V655" s="525"/>
      <c r="W655" s="525"/>
      <c r="X655" s="525"/>
      <c r="Y655" s="525"/>
    </row>
    <row r="656" spans="15:25" ht="15.75" customHeight="1">
      <c r="O656" s="525"/>
      <c r="P656" s="525"/>
      <c r="Q656" s="525"/>
      <c r="R656" s="525"/>
      <c r="S656" s="525"/>
      <c r="T656" s="525"/>
      <c r="U656" s="525"/>
      <c r="V656" s="525"/>
      <c r="W656" s="525"/>
      <c r="X656" s="525"/>
      <c r="Y656" s="525"/>
    </row>
    <row r="657" spans="15:25" ht="15.75" customHeight="1">
      <c r="O657" s="525"/>
      <c r="P657" s="525"/>
      <c r="Q657" s="525"/>
      <c r="R657" s="525"/>
      <c r="S657" s="525"/>
      <c r="T657" s="525"/>
      <c r="U657" s="525"/>
      <c r="V657" s="525"/>
      <c r="W657" s="525"/>
      <c r="X657" s="525"/>
      <c r="Y657" s="525"/>
    </row>
    <row r="658" spans="15:25" ht="15.75" customHeight="1">
      <c r="O658" s="525"/>
      <c r="P658" s="525"/>
      <c r="Q658" s="525"/>
      <c r="R658" s="525"/>
      <c r="S658" s="525"/>
      <c r="T658" s="525"/>
      <c r="U658" s="525"/>
      <c r="V658" s="525"/>
      <c r="W658" s="525"/>
      <c r="X658" s="525"/>
      <c r="Y658" s="525"/>
    </row>
    <row r="659" spans="15:25" ht="15.75" customHeight="1">
      <c r="O659" s="525"/>
      <c r="P659" s="525"/>
      <c r="Q659" s="525"/>
      <c r="R659" s="525"/>
      <c r="S659" s="525"/>
      <c r="T659" s="525"/>
      <c r="U659" s="525"/>
      <c r="V659" s="525"/>
      <c r="W659" s="525"/>
      <c r="X659" s="525"/>
      <c r="Y659" s="525"/>
    </row>
    <row r="660" spans="15:25" ht="15.75" customHeight="1">
      <c r="O660" s="525"/>
      <c r="P660" s="525"/>
      <c r="Q660" s="525"/>
      <c r="R660" s="525"/>
      <c r="S660" s="525"/>
      <c r="T660" s="525"/>
      <c r="U660" s="525"/>
      <c r="V660" s="525"/>
      <c r="W660" s="525"/>
      <c r="X660" s="525"/>
      <c r="Y660" s="525"/>
    </row>
    <row r="661" spans="15:25" ht="15.75" customHeight="1">
      <c r="O661" s="525"/>
      <c r="P661" s="525"/>
      <c r="Q661" s="525"/>
      <c r="R661" s="525"/>
      <c r="S661" s="525"/>
      <c r="T661" s="525"/>
      <c r="U661" s="525"/>
      <c r="V661" s="525"/>
      <c r="W661" s="525"/>
      <c r="X661" s="525"/>
      <c r="Y661" s="525"/>
    </row>
    <row r="662" spans="15:25" ht="15.75" customHeight="1">
      <c r="O662" s="525"/>
      <c r="P662" s="525"/>
      <c r="Q662" s="525"/>
      <c r="R662" s="525"/>
      <c r="S662" s="525"/>
      <c r="T662" s="525"/>
      <c r="U662" s="525"/>
      <c r="V662" s="525"/>
      <c r="W662" s="525"/>
      <c r="X662" s="525"/>
      <c r="Y662" s="525"/>
    </row>
    <row r="663" spans="15:25" ht="15.75" customHeight="1">
      <c r="O663" s="525"/>
      <c r="P663" s="525"/>
      <c r="Q663" s="525"/>
      <c r="R663" s="525"/>
      <c r="S663" s="525"/>
      <c r="T663" s="525"/>
      <c r="U663" s="525"/>
      <c r="V663" s="525"/>
      <c r="W663" s="525"/>
      <c r="X663" s="525"/>
      <c r="Y663" s="525"/>
    </row>
    <row r="664" spans="15:25" ht="15.75" customHeight="1">
      <c r="O664" s="525"/>
      <c r="P664" s="525"/>
      <c r="Q664" s="525"/>
      <c r="R664" s="525"/>
      <c r="S664" s="525"/>
      <c r="T664" s="525"/>
      <c r="U664" s="525"/>
      <c r="V664" s="525"/>
      <c r="W664" s="525"/>
      <c r="X664" s="525"/>
      <c r="Y664" s="525"/>
    </row>
    <row r="665" spans="15:25" ht="15.75" customHeight="1">
      <c r="O665" s="525"/>
      <c r="P665" s="525"/>
      <c r="Q665" s="525"/>
      <c r="R665" s="525"/>
      <c r="S665" s="525"/>
      <c r="T665" s="525"/>
      <c r="U665" s="525"/>
      <c r="V665" s="525"/>
      <c r="W665" s="525"/>
      <c r="X665" s="525"/>
      <c r="Y665" s="525"/>
    </row>
    <row r="666" spans="15:25" ht="15.75" customHeight="1">
      <c r="O666" s="525"/>
      <c r="P666" s="525"/>
      <c r="Q666" s="525"/>
      <c r="R666" s="525"/>
      <c r="S666" s="525"/>
      <c r="T666" s="525"/>
      <c r="U666" s="525"/>
      <c r="V666" s="525"/>
      <c r="W666" s="525"/>
      <c r="X666" s="525"/>
      <c r="Y666" s="525"/>
    </row>
    <row r="667" spans="15:25" ht="15.75" customHeight="1">
      <c r="O667" s="525"/>
      <c r="P667" s="525"/>
      <c r="Q667" s="525"/>
      <c r="R667" s="525"/>
      <c r="S667" s="525"/>
      <c r="T667" s="525"/>
      <c r="U667" s="525"/>
      <c r="V667" s="525"/>
      <c r="W667" s="525"/>
      <c r="X667" s="525"/>
      <c r="Y667" s="525"/>
    </row>
    <row r="668" spans="15:25" ht="15.75" customHeight="1">
      <c r="O668" s="525"/>
      <c r="P668" s="525"/>
      <c r="Q668" s="525"/>
      <c r="R668" s="525"/>
      <c r="S668" s="525"/>
      <c r="T668" s="525"/>
      <c r="U668" s="525"/>
      <c r="V668" s="525"/>
      <c r="W668" s="525"/>
      <c r="X668" s="525"/>
      <c r="Y668" s="525"/>
    </row>
    <row r="669" spans="15:25" ht="15.75" customHeight="1">
      <c r="O669" s="525"/>
      <c r="P669" s="525"/>
      <c r="Q669" s="525"/>
      <c r="R669" s="525"/>
      <c r="S669" s="525"/>
      <c r="T669" s="525"/>
      <c r="U669" s="525"/>
      <c r="V669" s="525"/>
      <c r="W669" s="525"/>
      <c r="X669" s="525"/>
      <c r="Y669" s="525"/>
    </row>
    <row r="670" spans="15:25" ht="15.75" customHeight="1">
      <c r="O670" s="525"/>
      <c r="P670" s="525"/>
      <c r="Q670" s="525"/>
      <c r="R670" s="525"/>
      <c r="S670" s="525"/>
      <c r="T670" s="525"/>
      <c r="U670" s="525"/>
      <c r="V670" s="525"/>
      <c r="W670" s="525"/>
      <c r="X670" s="525"/>
      <c r="Y670" s="525"/>
    </row>
    <row r="671" spans="15:25" ht="15.75" customHeight="1">
      <c r="O671" s="525"/>
      <c r="P671" s="525"/>
      <c r="Q671" s="525"/>
      <c r="R671" s="525"/>
      <c r="S671" s="525"/>
      <c r="T671" s="525"/>
      <c r="U671" s="525"/>
      <c r="V671" s="525"/>
      <c r="W671" s="525"/>
      <c r="X671" s="525"/>
      <c r="Y671" s="525"/>
    </row>
    <row r="672" spans="15:25" ht="15.75" customHeight="1">
      <c r="O672" s="525"/>
      <c r="P672" s="525"/>
      <c r="Q672" s="525"/>
      <c r="R672" s="525"/>
      <c r="S672" s="525"/>
      <c r="T672" s="525"/>
      <c r="U672" s="525"/>
      <c r="V672" s="525"/>
      <c r="W672" s="525"/>
      <c r="X672" s="525"/>
      <c r="Y672" s="525"/>
    </row>
    <row r="673" spans="15:25" ht="15.75" customHeight="1">
      <c r="O673" s="525"/>
      <c r="P673" s="525"/>
      <c r="Q673" s="525"/>
      <c r="R673" s="525"/>
      <c r="S673" s="525"/>
      <c r="T673" s="525"/>
      <c r="U673" s="525"/>
      <c r="V673" s="525"/>
      <c r="W673" s="525"/>
      <c r="X673" s="525"/>
      <c r="Y673" s="525"/>
    </row>
    <row r="674" spans="15:25" ht="15.75" customHeight="1">
      <c r="O674" s="525"/>
      <c r="P674" s="525"/>
      <c r="Q674" s="525"/>
      <c r="R674" s="525"/>
      <c r="S674" s="525"/>
      <c r="T674" s="525"/>
      <c r="U674" s="525"/>
      <c r="V674" s="525"/>
      <c r="W674" s="525"/>
      <c r="X674" s="525"/>
      <c r="Y674" s="525"/>
    </row>
    <row r="675" spans="15:25" ht="15.75" customHeight="1">
      <c r="O675" s="525"/>
      <c r="P675" s="525"/>
      <c r="Q675" s="525"/>
      <c r="R675" s="525"/>
      <c r="S675" s="525"/>
      <c r="T675" s="525"/>
      <c r="U675" s="525"/>
      <c r="V675" s="525"/>
      <c r="W675" s="525"/>
      <c r="X675" s="525"/>
      <c r="Y675" s="525"/>
    </row>
    <row r="676" spans="15:25" ht="15.75" customHeight="1">
      <c r="O676" s="525"/>
      <c r="P676" s="525"/>
      <c r="Q676" s="525"/>
      <c r="R676" s="525"/>
      <c r="S676" s="525"/>
      <c r="T676" s="525"/>
      <c r="U676" s="525"/>
      <c r="V676" s="525"/>
      <c r="W676" s="525"/>
      <c r="X676" s="525"/>
      <c r="Y676" s="525"/>
    </row>
    <row r="677" spans="15:25" ht="15.75" customHeight="1">
      <c r="O677" s="525"/>
      <c r="P677" s="525"/>
      <c r="Q677" s="525"/>
      <c r="R677" s="525"/>
      <c r="S677" s="525"/>
      <c r="T677" s="525"/>
      <c r="U677" s="525"/>
      <c r="V677" s="525"/>
      <c r="W677" s="525"/>
      <c r="X677" s="525"/>
      <c r="Y677" s="525"/>
    </row>
    <row r="678" spans="15:25" ht="15.75" customHeight="1">
      <c r="O678" s="525"/>
      <c r="P678" s="525"/>
      <c r="Q678" s="525"/>
      <c r="R678" s="525"/>
      <c r="S678" s="525"/>
      <c r="T678" s="525"/>
      <c r="U678" s="525"/>
      <c r="V678" s="525"/>
      <c r="W678" s="525"/>
      <c r="X678" s="525"/>
      <c r="Y678" s="525"/>
    </row>
    <row r="679" spans="15:25" ht="15.75" customHeight="1">
      <c r="O679" s="525"/>
      <c r="P679" s="525"/>
      <c r="Q679" s="525"/>
      <c r="R679" s="525"/>
      <c r="S679" s="525"/>
      <c r="T679" s="525"/>
      <c r="U679" s="525"/>
      <c r="V679" s="525"/>
      <c r="W679" s="525"/>
      <c r="X679" s="525"/>
      <c r="Y679" s="525"/>
    </row>
    <row r="680" spans="15:25" ht="15.75" customHeight="1">
      <c r="O680" s="525"/>
      <c r="P680" s="525"/>
      <c r="Q680" s="525"/>
      <c r="R680" s="525"/>
      <c r="S680" s="525"/>
      <c r="T680" s="525"/>
      <c r="U680" s="525"/>
      <c r="V680" s="525"/>
      <c r="W680" s="525"/>
      <c r="X680" s="525"/>
      <c r="Y680" s="525"/>
    </row>
    <row r="681" spans="15:25" ht="15.75" customHeight="1">
      <c r="O681" s="525"/>
      <c r="P681" s="525"/>
      <c r="Q681" s="525"/>
      <c r="R681" s="525"/>
      <c r="S681" s="525"/>
      <c r="T681" s="525"/>
      <c r="U681" s="525"/>
      <c r="V681" s="525"/>
      <c r="W681" s="525"/>
      <c r="X681" s="525"/>
      <c r="Y681" s="525"/>
    </row>
    <row r="682" spans="15:25" ht="15.75" customHeight="1">
      <c r="O682" s="525"/>
      <c r="P682" s="525"/>
      <c r="Q682" s="525"/>
      <c r="R682" s="525"/>
      <c r="S682" s="525"/>
      <c r="T682" s="525"/>
      <c r="U682" s="525"/>
      <c r="V682" s="525"/>
      <c r="W682" s="525"/>
      <c r="X682" s="525"/>
      <c r="Y682" s="525"/>
    </row>
    <row r="683" spans="15:25" ht="15.75" customHeight="1">
      <c r="O683" s="525"/>
      <c r="P683" s="525"/>
      <c r="Q683" s="525"/>
      <c r="R683" s="525"/>
      <c r="S683" s="525"/>
      <c r="T683" s="525"/>
      <c r="U683" s="525"/>
      <c r="V683" s="525"/>
      <c r="W683" s="525"/>
      <c r="X683" s="525"/>
      <c r="Y683" s="525"/>
    </row>
    <row r="684" spans="15:25" ht="15.75" customHeight="1">
      <c r="O684" s="525"/>
      <c r="P684" s="525"/>
      <c r="Q684" s="525"/>
      <c r="R684" s="525"/>
      <c r="S684" s="525"/>
      <c r="T684" s="525"/>
      <c r="U684" s="525"/>
      <c r="V684" s="525"/>
      <c r="W684" s="525"/>
      <c r="X684" s="525"/>
      <c r="Y684" s="525"/>
    </row>
    <row r="685" spans="15:25" ht="15.75" customHeight="1">
      <c r="O685" s="525"/>
      <c r="P685" s="525"/>
      <c r="Q685" s="525"/>
      <c r="R685" s="525"/>
      <c r="S685" s="525"/>
      <c r="T685" s="525"/>
      <c r="U685" s="525"/>
      <c r="V685" s="525"/>
      <c r="W685" s="525"/>
      <c r="X685" s="525"/>
      <c r="Y685" s="525"/>
    </row>
    <row r="686" spans="15:25" ht="15.75" customHeight="1">
      <c r="O686" s="525"/>
      <c r="P686" s="525"/>
      <c r="Q686" s="525"/>
      <c r="R686" s="525"/>
      <c r="S686" s="525"/>
      <c r="T686" s="525"/>
      <c r="U686" s="525"/>
      <c r="V686" s="525"/>
      <c r="W686" s="525"/>
      <c r="X686" s="525"/>
      <c r="Y686" s="525"/>
    </row>
    <row r="687" spans="15:25" ht="15.75" customHeight="1">
      <c r="O687" s="525"/>
      <c r="P687" s="525"/>
      <c r="Q687" s="525"/>
      <c r="R687" s="525"/>
      <c r="S687" s="525"/>
      <c r="T687" s="525"/>
      <c r="U687" s="525"/>
      <c r="V687" s="525"/>
      <c r="W687" s="525"/>
      <c r="X687" s="525"/>
      <c r="Y687" s="525"/>
    </row>
    <row r="688" spans="15:25" ht="15.75" customHeight="1">
      <c r="O688" s="525"/>
      <c r="P688" s="525"/>
      <c r="Q688" s="525"/>
      <c r="R688" s="525"/>
      <c r="S688" s="525"/>
      <c r="T688" s="525"/>
      <c r="U688" s="525"/>
      <c r="V688" s="525"/>
      <c r="W688" s="525"/>
      <c r="X688" s="525"/>
      <c r="Y688" s="525"/>
    </row>
    <row r="689" spans="15:25" ht="15.75" customHeight="1">
      <c r="O689" s="525"/>
      <c r="P689" s="525"/>
      <c r="Q689" s="525"/>
      <c r="R689" s="525"/>
      <c r="S689" s="525"/>
      <c r="T689" s="525"/>
      <c r="U689" s="525"/>
      <c r="V689" s="525"/>
      <c r="W689" s="525"/>
      <c r="X689" s="525"/>
      <c r="Y689" s="525"/>
    </row>
    <row r="690" spans="15:25" ht="15.75" customHeight="1">
      <c r="O690" s="525"/>
      <c r="P690" s="525"/>
      <c r="Q690" s="525"/>
      <c r="R690" s="525"/>
      <c r="S690" s="525"/>
      <c r="T690" s="525"/>
      <c r="U690" s="525"/>
      <c r="V690" s="525"/>
      <c r="W690" s="525"/>
      <c r="X690" s="525"/>
      <c r="Y690" s="525"/>
    </row>
    <row r="691" spans="15:25" ht="15.75" customHeight="1">
      <c r="O691" s="525"/>
      <c r="P691" s="525"/>
      <c r="Q691" s="525"/>
      <c r="R691" s="525"/>
      <c r="S691" s="525"/>
      <c r="T691" s="525"/>
      <c r="U691" s="525"/>
      <c r="V691" s="525"/>
      <c r="W691" s="525"/>
      <c r="X691" s="525"/>
      <c r="Y691" s="525"/>
    </row>
    <row r="692" spans="15:25" ht="15.75" customHeight="1">
      <c r="O692" s="525"/>
      <c r="P692" s="525"/>
      <c r="Q692" s="525"/>
      <c r="R692" s="525"/>
      <c r="S692" s="525"/>
      <c r="T692" s="525"/>
      <c r="U692" s="525"/>
      <c r="V692" s="525"/>
      <c r="W692" s="525"/>
      <c r="X692" s="525"/>
      <c r="Y692" s="525"/>
    </row>
    <row r="693" spans="15:25" ht="15.75" customHeight="1">
      <c r="O693" s="525"/>
      <c r="P693" s="525"/>
      <c r="Q693" s="525"/>
      <c r="R693" s="525"/>
      <c r="S693" s="525"/>
      <c r="T693" s="525"/>
      <c r="U693" s="525"/>
      <c r="V693" s="525"/>
      <c r="W693" s="525"/>
      <c r="X693" s="525"/>
      <c r="Y693" s="525"/>
    </row>
    <row r="694" spans="15:25" ht="15.75" customHeight="1">
      <c r="O694" s="525"/>
      <c r="P694" s="525"/>
      <c r="Q694" s="525"/>
      <c r="R694" s="525"/>
      <c r="S694" s="525"/>
      <c r="T694" s="525"/>
      <c r="U694" s="525"/>
      <c r="V694" s="525"/>
      <c r="W694" s="525"/>
      <c r="X694" s="525"/>
      <c r="Y694" s="525"/>
    </row>
    <row r="695" spans="15:25" ht="15.75" customHeight="1">
      <c r="O695" s="525"/>
      <c r="P695" s="525"/>
      <c r="Q695" s="525"/>
      <c r="R695" s="525"/>
      <c r="S695" s="525"/>
      <c r="T695" s="525"/>
      <c r="U695" s="525"/>
      <c r="V695" s="525"/>
      <c r="W695" s="525"/>
      <c r="X695" s="525"/>
      <c r="Y695" s="525"/>
    </row>
    <row r="696" spans="15:25" ht="15.75" customHeight="1">
      <c r="O696" s="525"/>
      <c r="P696" s="525"/>
      <c r="Q696" s="525"/>
      <c r="R696" s="525"/>
      <c r="S696" s="525"/>
      <c r="T696" s="525"/>
      <c r="U696" s="525"/>
      <c r="V696" s="525"/>
      <c r="W696" s="525"/>
      <c r="X696" s="525"/>
      <c r="Y696" s="525"/>
    </row>
    <row r="697" spans="15:25" ht="15.75" customHeight="1">
      <c r="O697" s="525"/>
      <c r="P697" s="525"/>
      <c r="Q697" s="525"/>
      <c r="R697" s="525"/>
      <c r="S697" s="525"/>
      <c r="T697" s="525"/>
      <c r="U697" s="525"/>
      <c r="V697" s="525"/>
      <c r="W697" s="525"/>
      <c r="X697" s="525"/>
      <c r="Y697" s="525"/>
    </row>
    <row r="698" spans="15:25" ht="15.75" customHeight="1">
      <c r="O698" s="525"/>
      <c r="P698" s="525"/>
      <c r="Q698" s="525"/>
      <c r="R698" s="525"/>
      <c r="S698" s="525"/>
      <c r="T698" s="525"/>
      <c r="U698" s="525"/>
      <c r="V698" s="525"/>
      <c r="W698" s="525"/>
      <c r="X698" s="525"/>
      <c r="Y698" s="525"/>
    </row>
    <row r="699" spans="15:25" ht="15.75" customHeight="1">
      <c r="O699" s="525"/>
      <c r="P699" s="525"/>
      <c r="Q699" s="525"/>
      <c r="R699" s="525"/>
      <c r="S699" s="525"/>
      <c r="T699" s="525"/>
      <c r="U699" s="525"/>
      <c r="V699" s="525"/>
      <c r="W699" s="525"/>
      <c r="X699" s="525"/>
      <c r="Y699" s="525"/>
    </row>
    <row r="700" spans="15:25" ht="15.75" customHeight="1">
      <c r="O700" s="525"/>
      <c r="P700" s="525"/>
      <c r="Q700" s="525"/>
      <c r="R700" s="525"/>
      <c r="S700" s="525"/>
      <c r="T700" s="525"/>
      <c r="U700" s="525"/>
      <c r="V700" s="525"/>
      <c r="W700" s="525"/>
      <c r="X700" s="525"/>
      <c r="Y700" s="525"/>
    </row>
    <row r="701" spans="15:25" ht="15.75" customHeight="1">
      <c r="O701" s="525"/>
      <c r="P701" s="525"/>
      <c r="Q701" s="525"/>
      <c r="R701" s="525"/>
      <c r="S701" s="525"/>
      <c r="T701" s="525"/>
      <c r="U701" s="525"/>
      <c r="V701" s="525"/>
      <c r="W701" s="525"/>
      <c r="X701" s="525"/>
      <c r="Y701" s="525"/>
    </row>
    <row r="702" spans="15:25" ht="15.75" customHeight="1">
      <c r="O702" s="525"/>
      <c r="P702" s="525"/>
      <c r="Q702" s="525"/>
      <c r="R702" s="525"/>
      <c r="S702" s="525"/>
      <c r="T702" s="525"/>
      <c r="U702" s="525"/>
      <c r="V702" s="525"/>
      <c r="W702" s="525"/>
      <c r="X702" s="525"/>
      <c r="Y702" s="525"/>
    </row>
    <row r="703" spans="15:25" ht="15.75" customHeight="1">
      <c r="O703" s="525"/>
      <c r="P703" s="525"/>
      <c r="Q703" s="525"/>
      <c r="R703" s="525"/>
      <c r="S703" s="525"/>
      <c r="T703" s="525"/>
      <c r="U703" s="525"/>
      <c r="V703" s="525"/>
      <c r="W703" s="525"/>
      <c r="X703" s="525"/>
      <c r="Y703" s="525"/>
    </row>
    <row r="704" spans="15:25" ht="15.75" customHeight="1">
      <c r="O704" s="525"/>
      <c r="P704" s="525"/>
      <c r="Q704" s="525"/>
      <c r="R704" s="525"/>
      <c r="S704" s="525"/>
      <c r="T704" s="525"/>
      <c r="U704" s="525"/>
      <c r="V704" s="525"/>
      <c r="W704" s="525"/>
      <c r="X704" s="525"/>
      <c r="Y704" s="525"/>
    </row>
    <row r="705" spans="15:25" ht="15.75" customHeight="1">
      <c r="O705" s="525"/>
      <c r="P705" s="525"/>
      <c r="Q705" s="525"/>
      <c r="R705" s="525"/>
      <c r="S705" s="525"/>
      <c r="T705" s="525"/>
      <c r="U705" s="525"/>
      <c r="V705" s="525"/>
      <c r="W705" s="525"/>
      <c r="X705" s="525"/>
      <c r="Y705" s="525"/>
    </row>
    <row r="706" spans="15:25" ht="15.75" customHeight="1">
      <c r="O706" s="525"/>
      <c r="P706" s="525"/>
      <c r="Q706" s="525"/>
      <c r="R706" s="525"/>
      <c r="S706" s="525"/>
      <c r="T706" s="525"/>
      <c r="U706" s="525"/>
      <c r="V706" s="525"/>
      <c r="W706" s="525"/>
      <c r="X706" s="525"/>
      <c r="Y706" s="525"/>
    </row>
    <row r="707" spans="15:25" ht="15.75" customHeight="1">
      <c r="O707" s="525"/>
      <c r="P707" s="525"/>
      <c r="Q707" s="525"/>
      <c r="R707" s="525"/>
      <c r="S707" s="525"/>
      <c r="T707" s="525"/>
      <c r="U707" s="525"/>
      <c r="V707" s="525"/>
      <c r="W707" s="525"/>
      <c r="X707" s="525"/>
      <c r="Y707" s="525"/>
    </row>
    <row r="708" spans="15:25" ht="15.75" customHeight="1">
      <c r="O708" s="525"/>
      <c r="P708" s="525"/>
      <c r="Q708" s="525"/>
      <c r="R708" s="525"/>
      <c r="S708" s="525"/>
      <c r="T708" s="525"/>
      <c r="U708" s="525"/>
      <c r="V708" s="525"/>
      <c r="W708" s="525"/>
      <c r="X708" s="525"/>
      <c r="Y708" s="525"/>
    </row>
    <row r="709" spans="15:25" ht="15.75" customHeight="1">
      <c r="O709" s="525"/>
      <c r="P709" s="525"/>
      <c r="Q709" s="525"/>
      <c r="R709" s="525"/>
      <c r="S709" s="525"/>
      <c r="T709" s="525"/>
      <c r="U709" s="525"/>
      <c r="V709" s="525"/>
      <c r="W709" s="525"/>
      <c r="X709" s="525"/>
      <c r="Y709" s="525"/>
    </row>
    <row r="710" spans="15:25" ht="15.75" customHeight="1">
      <c r="O710" s="525"/>
      <c r="P710" s="525"/>
      <c r="Q710" s="525"/>
      <c r="R710" s="525"/>
      <c r="S710" s="525"/>
      <c r="T710" s="525"/>
      <c r="U710" s="525"/>
      <c r="V710" s="525"/>
      <c r="W710" s="525"/>
      <c r="X710" s="525"/>
      <c r="Y710" s="525"/>
    </row>
    <row r="711" spans="15:25" ht="15.75" customHeight="1">
      <c r="O711" s="525"/>
      <c r="P711" s="525"/>
      <c r="Q711" s="525"/>
      <c r="R711" s="525"/>
      <c r="S711" s="525"/>
      <c r="T711" s="525"/>
      <c r="U711" s="525"/>
      <c r="V711" s="525"/>
      <c r="W711" s="525"/>
      <c r="X711" s="525"/>
      <c r="Y711" s="525"/>
    </row>
    <row r="712" spans="15:25" ht="15.75" customHeight="1">
      <c r="O712" s="525"/>
      <c r="P712" s="525"/>
      <c r="Q712" s="525"/>
      <c r="R712" s="525"/>
      <c r="S712" s="525"/>
      <c r="T712" s="525"/>
      <c r="U712" s="525"/>
      <c r="V712" s="525"/>
      <c r="W712" s="525"/>
      <c r="X712" s="525"/>
      <c r="Y712" s="525"/>
    </row>
    <row r="713" spans="15:25" ht="15.75" customHeight="1">
      <c r="O713" s="525"/>
      <c r="P713" s="525"/>
      <c r="Q713" s="525"/>
      <c r="R713" s="525"/>
      <c r="S713" s="525"/>
      <c r="T713" s="525"/>
      <c r="U713" s="525"/>
      <c r="V713" s="525"/>
      <c r="W713" s="525"/>
      <c r="X713" s="525"/>
      <c r="Y713" s="525"/>
    </row>
    <row r="714" spans="15:25" ht="15.75" customHeight="1">
      <c r="O714" s="525"/>
      <c r="P714" s="525"/>
      <c r="Q714" s="525"/>
      <c r="R714" s="525"/>
      <c r="S714" s="525"/>
      <c r="T714" s="525"/>
      <c r="U714" s="525"/>
      <c r="V714" s="525"/>
      <c r="W714" s="525"/>
      <c r="X714" s="525"/>
      <c r="Y714" s="525"/>
    </row>
    <row r="715" spans="15:25" ht="15.75" customHeight="1">
      <c r="O715" s="525"/>
      <c r="P715" s="525"/>
      <c r="Q715" s="525"/>
      <c r="R715" s="525"/>
      <c r="S715" s="525"/>
      <c r="T715" s="525"/>
      <c r="U715" s="525"/>
      <c r="V715" s="525"/>
      <c r="W715" s="525"/>
      <c r="X715" s="525"/>
      <c r="Y715" s="525"/>
    </row>
    <row r="716" spans="15:25" ht="15.75" customHeight="1">
      <c r="O716" s="525"/>
      <c r="P716" s="525"/>
      <c r="Q716" s="525"/>
      <c r="R716" s="525"/>
      <c r="S716" s="525"/>
      <c r="T716" s="525"/>
      <c r="U716" s="525"/>
      <c r="V716" s="525"/>
      <c r="W716" s="525"/>
      <c r="X716" s="525"/>
      <c r="Y716" s="525"/>
    </row>
    <row r="717" spans="15:25" ht="15.75" customHeight="1">
      <c r="O717" s="525"/>
      <c r="P717" s="525"/>
      <c r="Q717" s="525"/>
      <c r="R717" s="525"/>
      <c r="S717" s="525"/>
      <c r="T717" s="525"/>
      <c r="U717" s="525"/>
      <c r="V717" s="525"/>
      <c r="W717" s="525"/>
      <c r="X717" s="525"/>
      <c r="Y717" s="525"/>
    </row>
    <row r="718" spans="15:25" ht="15.75" customHeight="1">
      <c r="O718" s="525"/>
      <c r="P718" s="525"/>
      <c r="Q718" s="525"/>
      <c r="R718" s="525"/>
      <c r="S718" s="525"/>
      <c r="T718" s="525"/>
      <c r="U718" s="525"/>
      <c r="V718" s="525"/>
      <c r="W718" s="525"/>
      <c r="X718" s="525"/>
      <c r="Y718" s="525"/>
    </row>
    <row r="719" spans="15:25" ht="15.75" customHeight="1">
      <c r="O719" s="525"/>
      <c r="P719" s="525"/>
      <c r="Q719" s="525"/>
      <c r="R719" s="525"/>
      <c r="S719" s="525"/>
      <c r="T719" s="525"/>
      <c r="U719" s="525"/>
      <c r="V719" s="525"/>
      <c r="W719" s="525"/>
      <c r="X719" s="525"/>
      <c r="Y719" s="525"/>
    </row>
    <row r="720" spans="15:25" ht="15.75" customHeight="1">
      <c r="O720" s="525"/>
      <c r="P720" s="525"/>
      <c r="Q720" s="525"/>
      <c r="R720" s="525"/>
      <c r="S720" s="525"/>
      <c r="T720" s="525"/>
      <c r="U720" s="525"/>
      <c r="V720" s="525"/>
      <c r="W720" s="525"/>
      <c r="X720" s="525"/>
      <c r="Y720" s="525"/>
    </row>
    <row r="721" spans="15:25" ht="15.75" customHeight="1">
      <c r="O721" s="525"/>
      <c r="P721" s="525"/>
      <c r="Q721" s="525"/>
      <c r="R721" s="525"/>
      <c r="S721" s="525"/>
      <c r="T721" s="525"/>
      <c r="U721" s="525"/>
      <c r="V721" s="525"/>
      <c r="W721" s="525"/>
      <c r="X721" s="525"/>
      <c r="Y721" s="525"/>
    </row>
    <row r="722" spans="15:25" ht="15.75" customHeight="1">
      <c r="O722" s="525"/>
      <c r="P722" s="525"/>
      <c r="Q722" s="525"/>
      <c r="R722" s="525"/>
      <c r="S722" s="525"/>
      <c r="T722" s="525"/>
      <c r="U722" s="525"/>
      <c r="V722" s="525"/>
      <c r="W722" s="525"/>
      <c r="X722" s="525"/>
      <c r="Y722" s="525"/>
    </row>
    <row r="723" spans="15:25" ht="15.75" customHeight="1">
      <c r="O723" s="525"/>
      <c r="P723" s="525"/>
      <c r="Q723" s="525"/>
      <c r="R723" s="525"/>
      <c r="S723" s="525"/>
      <c r="T723" s="525"/>
      <c r="U723" s="525"/>
      <c r="V723" s="525"/>
      <c r="W723" s="525"/>
      <c r="X723" s="525"/>
      <c r="Y723" s="525"/>
    </row>
    <row r="724" spans="15:25" ht="15.75" customHeight="1">
      <c r="O724" s="525"/>
      <c r="P724" s="525"/>
      <c r="Q724" s="525"/>
      <c r="R724" s="525"/>
      <c r="S724" s="525"/>
      <c r="T724" s="525"/>
      <c r="U724" s="525"/>
      <c r="V724" s="525"/>
      <c r="W724" s="525"/>
      <c r="X724" s="525"/>
      <c r="Y724" s="525"/>
    </row>
    <row r="725" spans="15:25" ht="15.75" customHeight="1">
      <c r="O725" s="525"/>
      <c r="P725" s="525"/>
      <c r="Q725" s="525"/>
      <c r="R725" s="525"/>
      <c r="S725" s="525"/>
      <c r="T725" s="525"/>
      <c r="U725" s="525"/>
      <c r="V725" s="525"/>
      <c r="W725" s="525"/>
      <c r="X725" s="525"/>
      <c r="Y725" s="525"/>
    </row>
    <row r="726" spans="15:25" ht="15.75" customHeight="1">
      <c r="O726" s="525"/>
      <c r="P726" s="525"/>
      <c r="Q726" s="525"/>
      <c r="R726" s="525"/>
      <c r="S726" s="525"/>
      <c r="T726" s="525"/>
      <c r="U726" s="525"/>
      <c r="V726" s="525"/>
      <c r="W726" s="525"/>
      <c r="X726" s="525"/>
      <c r="Y726" s="525"/>
    </row>
    <row r="727" spans="15:25" ht="15.75" customHeight="1">
      <c r="O727" s="525"/>
      <c r="P727" s="525"/>
      <c r="Q727" s="525"/>
      <c r="R727" s="525"/>
      <c r="S727" s="525"/>
      <c r="T727" s="525"/>
      <c r="U727" s="525"/>
      <c r="V727" s="525"/>
      <c r="W727" s="525"/>
      <c r="X727" s="525"/>
      <c r="Y727" s="525"/>
    </row>
    <row r="728" spans="15:25" ht="15.75" customHeight="1">
      <c r="O728" s="525"/>
      <c r="P728" s="525"/>
      <c r="Q728" s="525"/>
      <c r="R728" s="525"/>
      <c r="S728" s="525"/>
      <c r="T728" s="525"/>
      <c r="U728" s="525"/>
      <c r="V728" s="525"/>
      <c r="W728" s="525"/>
      <c r="X728" s="525"/>
      <c r="Y728" s="525"/>
    </row>
    <row r="729" spans="15:25" ht="15.75" customHeight="1">
      <c r="O729" s="525"/>
      <c r="P729" s="525"/>
      <c r="Q729" s="525"/>
      <c r="R729" s="525"/>
      <c r="S729" s="525"/>
      <c r="T729" s="525"/>
      <c r="U729" s="525"/>
      <c r="V729" s="525"/>
      <c r="W729" s="525"/>
      <c r="X729" s="525"/>
      <c r="Y729" s="525"/>
    </row>
    <row r="730" spans="15:25" ht="15.75" customHeight="1">
      <c r="O730" s="525"/>
      <c r="P730" s="525"/>
      <c r="Q730" s="525"/>
      <c r="R730" s="525"/>
      <c r="S730" s="525"/>
      <c r="T730" s="525"/>
      <c r="U730" s="525"/>
      <c r="V730" s="525"/>
      <c r="W730" s="525"/>
      <c r="X730" s="525"/>
      <c r="Y730" s="525"/>
    </row>
    <row r="731" spans="15:25" ht="15.75" customHeight="1">
      <c r="O731" s="525"/>
      <c r="P731" s="525"/>
      <c r="Q731" s="525"/>
      <c r="R731" s="525"/>
      <c r="S731" s="525"/>
      <c r="T731" s="525"/>
      <c r="U731" s="525"/>
      <c r="V731" s="525"/>
      <c r="W731" s="525"/>
      <c r="X731" s="525"/>
      <c r="Y731" s="525"/>
    </row>
    <row r="732" spans="15:25" ht="15.75" customHeight="1">
      <c r="O732" s="525"/>
      <c r="P732" s="525"/>
      <c r="Q732" s="525"/>
      <c r="R732" s="525"/>
      <c r="S732" s="525"/>
      <c r="T732" s="525"/>
      <c r="U732" s="525"/>
      <c r="V732" s="525"/>
      <c r="W732" s="525"/>
      <c r="X732" s="525"/>
      <c r="Y732" s="525"/>
    </row>
    <row r="733" spans="15:25" ht="15.75" customHeight="1">
      <c r="O733" s="525"/>
      <c r="P733" s="525"/>
      <c r="Q733" s="525"/>
      <c r="R733" s="525"/>
      <c r="S733" s="525"/>
      <c r="T733" s="525"/>
      <c r="U733" s="525"/>
      <c r="V733" s="525"/>
      <c r="W733" s="525"/>
      <c r="X733" s="525"/>
      <c r="Y733" s="525"/>
    </row>
    <row r="734" spans="15:25" ht="15.75" customHeight="1">
      <c r="O734" s="525"/>
      <c r="P734" s="525"/>
      <c r="Q734" s="525"/>
      <c r="R734" s="525"/>
      <c r="S734" s="525"/>
      <c r="T734" s="525"/>
      <c r="U734" s="525"/>
      <c r="V734" s="525"/>
      <c r="W734" s="525"/>
      <c r="X734" s="525"/>
      <c r="Y734" s="525"/>
    </row>
    <row r="735" spans="15:25" ht="15.75" customHeight="1">
      <c r="O735" s="525"/>
      <c r="P735" s="525"/>
      <c r="Q735" s="525"/>
      <c r="R735" s="525"/>
      <c r="S735" s="525"/>
      <c r="T735" s="525"/>
      <c r="U735" s="525"/>
      <c r="V735" s="525"/>
      <c r="W735" s="525"/>
      <c r="X735" s="525"/>
      <c r="Y735" s="525"/>
    </row>
    <row r="736" spans="15:25" ht="15.75" customHeight="1">
      <c r="O736" s="525"/>
      <c r="P736" s="525"/>
      <c r="Q736" s="525"/>
      <c r="R736" s="525"/>
      <c r="S736" s="525"/>
      <c r="T736" s="525"/>
      <c r="U736" s="525"/>
      <c r="V736" s="525"/>
      <c r="W736" s="525"/>
      <c r="X736" s="525"/>
      <c r="Y736" s="525"/>
    </row>
    <row r="737" spans="15:25" ht="15.75" customHeight="1">
      <c r="O737" s="525"/>
      <c r="P737" s="525"/>
      <c r="Q737" s="525"/>
      <c r="R737" s="525"/>
      <c r="S737" s="525"/>
      <c r="T737" s="525"/>
      <c r="U737" s="525"/>
      <c r="V737" s="525"/>
      <c r="W737" s="525"/>
      <c r="X737" s="525"/>
      <c r="Y737" s="525"/>
    </row>
    <row r="738" spans="15:25" ht="15.75" customHeight="1">
      <c r="O738" s="525"/>
      <c r="P738" s="525"/>
      <c r="Q738" s="525"/>
      <c r="R738" s="525"/>
      <c r="S738" s="525"/>
      <c r="T738" s="525"/>
      <c r="U738" s="525"/>
      <c r="V738" s="525"/>
      <c r="W738" s="525"/>
      <c r="X738" s="525"/>
      <c r="Y738" s="525"/>
    </row>
    <row r="739" spans="15:25" ht="15.75" customHeight="1">
      <c r="O739" s="525"/>
      <c r="P739" s="525"/>
      <c r="Q739" s="525"/>
      <c r="R739" s="525"/>
      <c r="S739" s="525"/>
      <c r="T739" s="525"/>
      <c r="U739" s="525"/>
      <c r="V739" s="525"/>
      <c r="W739" s="525"/>
      <c r="X739" s="525"/>
      <c r="Y739" s="525"/>
    </row>
    <row r="740" spans="15:25" ht="15.75" customHeight="1">
      <c r="O740" s="525"/>
      <c r="P740" s="525"/>
      <c r="Q740" s="525"/>
      <c r="R740" s="525"/>
      <c r="S740" s="525"/>
      <c r="T740" s="525"/>
      <c r="U740" s="525"/>
      <c r="V740" s="525"/>
      <c r="W740" s="525"/>
      <c r="X740" s="525"/>
      <c r="Y740" s="525"/>
    </row>
    <row r="741" spans="15:25" ht="15.75" customHeight="1">
      <c r="O741" s="525"/>
      <c r="P741" s="525"/>
      <c r="Q741" s="525"/>
      <c r="R741" s="525"/>
      <c r="S741" s="525"/>
      <c r="T741" s="525"/>
      <c r="U741" s="525"/>
      <c r="V741" s="525"/>
      <c r="W741" s="525"/>
      <c r="X741" s="525"/>
      <c r="Y741" s="525"/>
    </row>
    <row r="742" spans="15:25" ht="15.75" customHeight="1">
      <c r="O742" s="525"/>
      <c r="P742" s="525"/>
      <c r="Q742" s="525"/>
      <c r="R742" s="525"/>
      <c r="S742" s="525"/>
      <c r="T742" s="525"/>
      <c r="U742" s="525"/>
      <c r="V742" s="525"/>
      <c r="W742" s="525"/>
      <c r="X742" s="525"/>
      <c r="Y742" s="525"/>
    </row>
    <row r="743" spans="15:25" ht="15.75" customHeight="1">
      <c r="O743" s="525"/>
      <c r="P743" s="525"/>
      <c r="Q743" s="525"/>
      <c r="R743" s="525"/>
      <c r="S743" s="525"/>
      <c r="T743" s="525"/>
      <c r="U743" s="525"/>
      <c r="V743" s="525"/>
      <c r="W743" s="525"/>
      <c r="X743" s="525"/>
      <c r="Y743" s="525"/>
    </row>
    <row r="744" spans="15:25" ht="15.75" customHeight="1">
      <c r="O744" s="525"/>
      <c r="P744" s="525"/>
      <c r="Q744" s="525"/>
      <c r="R744" s="525"/>
      <c r="S744" s="525"/>
      <c r="T744" s="525"/>
      <c r="U744" s="525"/>
      <c r="V744" s="525"/>
      <c r="W744" s="525"/>
      <c r="X744" s="525"/>
      <c r="Y744" s="525"/>
    </row>
    <row r="745" spans="15:25" ht="15.75" customHeight="1">
      <c r="O745" s="525"/>
      <c r="P745" s="525"/>
      <c r="Q745" s="525"/>
      <c r="R745" s="525"/>
      <c r="S745" s="525"/>
      <c r="T745" s="525"/>
      <c r="U745" s="525"/>
      <c r="V745" s="525"/>
      <c r="W745" s="525"/>
      <c r="X745" s="525"/>
      <c r="Y745" s="525"/>
    </row>
    <row r="746" spans="15:25" ht="15.75" customHeight="1">
      <c r="O746" s="525"/>
      <c r="P746" s="525"/>
      <c r="Q746" s="525"/>
      <c r="R746" s="525"/>
      <c r="S746" s="525"/>
      <c r="T746" s="525"/>
      <c r="U746" s="525"/>
      <c r="V746" s="525"/>
      <c r="W746" s="525"/>
      <c r="X746" s="525"/>
      <c r="Y746" s="525"/>
    </row>
    <row r="747" spans="15:25" ht="15.75" customHeight="1">
      <c r="O747" s="525"/>
      <c r="P747" s="525"/>
      <c r="Q747" s="525"/>
      <c r="R747" s="525"/>
      <c r="S747" s="525"/>
      <c r="T747" s="525"/>
      <c r="U747" s="525"/>
      <c r="V747" s="525"/>
      <c r="W747" s="525"/>
      <c r="X747" s="525"/>
      <c r="Y747" s="525"/>
    </row>
    <row r="748" spans="15:25" ht="15.75" customHeight="1">
      <c r="O748" s="525"/>
      <c r="P748" s="525"/>
      <c r="Q748" s="525"/>
      <c r="R748" s="525"/>
      <c r="S748" s="525"/>
      <c r="T748" s="525"/>
      <c r="U748" s="525"/>
      <c r="V748" s="525"/>
      <c r="W748" s="525"/>
      <c r="X748" s="525"/>
      <c r="Y748" s="525"/>
    </row>
    <row r="749" spans="15:25" ht="15.75" customHeight="1">
      <c r="O749" s="525"/>
      <c r="P749" s="525"/>
      <c r="Q749" s="525"/>
      <c r="R749" s="525"/>
      <c r="S749" s="525"/>
      <c r="T749" s="525"/>
      <c r="U749" s="525"/>
      <c r="V749" s="525"/>
      <c r="W749" s="525"/>
      <c r="X749" s="525"/>
      <c r="Y749" s="525"/>
    </row>
    <row r="750" spans="15:25" ht="15.75" customHeight="1">
      <c r="O750" s="525"/>
      <c r="P750" s="525"/>
      <c r="Q750" s="525"/>
      <c r="R750" s="525"/>
      <c r="S750" s="525"/>
      <c r="T750" s="525"/>
      <c r="U750" s="525"/>
      <c r="V750" s="525"/>
      <c r="W750" s="525"/>
      <c r="X750" s="525"/>
      <c r="Y750" s="525"/>
    </row>
    <row r="751" spans="15:25" ht="15.75" customHeight="1">
      <c r="O751" s="525"/>
      <c r="P751" s="525"/>
      <c r="Q751" s="525"/>
      <c r="R751" s="525"/>
      <c r="S751" s="525"/>
      <c r="T751" s="525"/>
      <c r="U751" s="525"/>
      <c r="V751" s="525"/>
      <c r="W751" s="525"/>
      <c r="X751" s="525"/>
      <c r="Y751" s="525"/>
    </row>
    <row r="752" spans="15:25" ht="15.75" customHeight="1">
      <c r="O752" s="525"/>
      <c r="P752" s="525"/>
      <c r="Q752" s="525"/>
      <c r="R752" s="525"/>
      <c r="S752" s="525"/>
      <c r="T752" s="525"/>
      <c r="U752" s="525"/>
      <c r="V752" s="525"/>
      <c r="W752" s="525"/>
      <c r="X752" s="525"/>
      <c r="Y752" s="525"/>
    </row>
    <row r="753" spans="15:25" ht="15.75" customHeight="1">
      <c r="O753" s="525"/>
      <c r="P753" s="525"/>
      <c r="Q753" s="525"/>
      <c r="R753" s="525"/>
      <c r="S753" s="525"/>
      <c r="T753" s="525"/>
      <c r="U753" s="525"/>
      <c r="V753" s="525"/>
      <c r="W753" s="525"/>
      <c r="X753" s="525"/>
      <c r="Y753" s="525"/>
    </row>
    <row r="754" spans="15:25" ht="15.75" customHeight="1">
      <c r="O754" s="525"/>
      <c r="P754" s="525"/>
      <c r="Q754" s="525"/>
      <c r="R754" s="525"/>
      <c r="S754" s="525"/>
      <c r="T754" s="525"/>
      <c r="U754" s="525"/>
      <c r="V754" s="525"/>
      <c r="W754" s="525"/>
      <c r="X754" s="525"/>
      <c r="Y754" s="525"/>
    </row>
    <row r="755" spans="15:25" ht="15.75" customHeight="1">
      <c r="O755" s="525"/>
      <c r="P755" s="525"/>
      <c r="Q755" s="525"/>
      <c r="R755" s="525"/>
      <c r="S755" s="525"/>
      <c r="T755" s="525"/>
      <c r="U755" s="525"/>
      <c r="V755" s="525"/>
      <c r="W755" s="525"/>
      <c r="X755" s="525"/>
      <c r="Y755" s="525"/>
    </row>
    <row r="756" spans="15:25" ht="15.75" customHeight="1">
      <c r="O756" s="525"/>
      <c r="P756" s="525"/>
      <c r="Q756" s="525"/>
      <c r="R756" s="525"/>
      <c r="S756" s="525"/>
      <c r="T756" s="525"/>
      <c r="U756" s="525"/>
      <c r="V756" s="525"/>
      <c r="W756" s="525"/>
      <c r="X756" s="525"/>
      <c r="Y756" s="525"/>
    </row>
    <row r="757" spans="15:25" ht="15.75" customHeight="1">
      <c r="O757" s="525"/>
      <c r="P757" s="525"/>
      <c r="Q757" s="525"/>
      <c r="R757" s="525"/>
      <c r="S757" s="525"/>
      <c r="T757" s="525"/>
      <c r="U757" s="525"/>
      <c r="V757" s="525"/>
      <c r="W757" s="525"/>
      <c r="X757" s="525"/>
      <c r="Y757" s="525"/>
    </row>
    <row r="758" spans="15:25" ht="15.75" customHeight="1">
      <c r="O758" s="525"/>
      <c r="P758" s="525"/>
      <c r="Q758" s="525"/>
      <c r="R758" s="525"/>
      <c r="S758" s="525"/>
      <c r="T758" s="525"/>
      <c r="U758" s="525"/>
      <c r="V758" s="525"/>
      <c r="W758" s="525"/>
      <c r="X758" s="525"/>
      <c r="Y758" s="525"/>
    </row>
    <row r="759" spans="15:25" ht="15.75" customHeight="1">
      <c r="O759" s="525"/>
      <c r="P759" s="525"/>
      <c r="Q759" s="525"/>
      <c r="R759" s="525"/>
      <c r="S759" s="525"/>
      <c r="T759" s="525"/>
      <c r="U759" s="525"/>
      <c r="V759" s="525"/>
      <c r="W759" s="525"/>
      <c r="X759" s="525"/>
      <c r="Y759" s="525"/>
    </row>
    <row r="760" spans="15:25" ht="15.75" customHeight="1">
      <c r="O760" s="525"/>
      <c r="P760" s="525"/>
      <c r="Q760" s="525"/>
      <c r="R760" s="525"/>
      <c r="S760" s="525"/>
      <c r="T760" s="525"/>
      <c r="U760" s="525"/>
      <c r="V760" s="525"/>
      <c r="W760" s="525"/>
      <c r="X760" s="525"/>
      <c r="Y760" s="525"/>
    </row>
    <row r="761" spans="15:25" ht="15.75" customHeight="1">
      <c r="O761" s="525"/>
      <c r="P761" s="525"/>
      <c r="Q761" s="525"/>
      <c r="R761" s="525"/>
      <c r="S761" s="525"/>
      <c r="T761" s="525"/>
      <c r="U761" s="525"/>
      <c r="V761" s="525"/>
      <c r="W761" s="525"/>
      <c r="X761" s="525"/>
      <c r="Y761" s="525"/>
    </row>
    <row r="762" spans="15:25" ht="15.75" customHeight="1">
      <c r="O762" s="525"/>
      <c r="P762" s="525"/>
      <c r="Q762" s="525"/>
      <c r="R762" s="525"/>
      <c r="S762" s="525"/>
      <c r="T762" s="525"/>
      <c r="U762" s="525"/>
      <c r="V762" s="525"/>
      <c r="W762" s="525"/>
      <c r="X762" s="525"/>
      <c r="Y762" s="525"/>
    </row>
    <row r="763" spans="15:25" ht="15.75" customHeight="1">
      <c r="O763" s="525"/>
      <c r="P763" s="525"/>
      <c r="Q763" s="525"/>
      <c r="R763" s="525"/>
      <c r="S763" s="525"/>
      <c r="T763" s="525"/>
      <c r="U763" s="525"/>
      <c r="V763" s="525"/>
      <c r="W763" s="525"/>
      <c r="X763" s="525"/>
      <c r="Y763" s="525"/>
    </row>
    <row r="764" spans="15:25" ht="15.75" customHeight="1">
      <c r="O764" s="525"/>
      <c r="P764" s="525"/>
      <c r="Q764" s="525"/>
      <c r="R764" s="525"/>
      <c r="S764" s="525"/>
      <c r="T764" s="525"/>
      <c r="U764" s="525"/>
      <c r="V764" s="525"/>
      <c r="W764" s="525"/>
      <c r="X764" s="525"/>
      <c r="Y764" s="525"/>
    </row>
    <row r="765" spans="15:25" ht="15.75" customHeight="1">
      <c r="O765" s="525"/>
      <c r="P765" s="525"/>
      <c r="Q765" s="525"/>
      <c r="R765" s="525"/>
      <c r="S765" s="525"/>
      <c r="T765" s="525"/>
      <c r="U765" s="525"/>
      <c r="V765" s="525"/>
      <c r="W765" s="525"/>
      <c r="X765" s="525"/>
      <c r="Y765" s="525"/>
    </row>
    <row r="766" spans="15:25" ht="15.75" customHeight="1">
      <c r="O766" s="525"/>
      <c r="P766" s="525"/>
      <c r="Q766" s="525"/>
      <c r="R766" s="525"/>
      <c r="S766" s="525"/>
      <c r="T766" s="525"/>
      <c r="U766" s="525"/>
      <c r="V766" s="525"/>
      <c r="W766" s="525"/>
      <c r="X766" s="525"/>
      <c r="Y766" s="525"/>
    </row>
    <row r="767" spans="15:25" ht="15.75" customHeight="1">
      <c r="O767" s="525"/>
      <c r="P767" s="525"/>
      <c r="Q767" s="525"/>
      <c r="R767" s="525"/>
      <c r="S767" s="525"/>
      <c r="T767" s="525"/>
      <c r="U767" s="525"/>
      <c r="V767" s="525"/>
      <c r="W767" s="525"/>
      <c r="X767" s="525"/>
      <c r="Y767" s="525"/>
    </row>
    <row r="768" spans="15:25" ht="15.75" customHeight="1">
      <c r="O768" s="525"/>
      <c r="P768" s="525"/>
      <c r="Q768" s="525"/>
      <c r="R768" s="525"/>
      <c r="S768" s="525"/>
      <c r="T768" s="525"/>
      <c r="U768" s="525"/>
      <c r="V768" s="525"/>
      <c r="W768" s="525"/>
      <c r="X768" s="525"/>
      <c r="Y768" s="525"/>
    </row>
    <row r="769" spans="15:25" ht="15.75" customHeight="1">
      <c r="O769" s="525"/>
      <c r="P769" s="525"/>
      <c r="Q769" s="525"/>
      <c r="R769" s="525"/>
      <c r="S769" s="525"/>
      <c r="T769" s="525"/>
      <c r="U769" s="525"/>
      <c r="V769" s="525"/>
      <c r="W769" s="525"/>
      <c r="X769" s="525"/>
      <c r="Y769" s="525"/>
    </row>
    <row r="770" spans="15:25" ht="15.75" customHeight="1">
      <c r="O770" s="525"/>
      <c r="P770" s="525"/>
      <c r="Q770" s="525"/>
      <c r="R770" s="525"/>
      <c r="S770" s="525"/>
      <c r="T770" s="525"/>
      <c r="U770" s="525"/>
      <c r="V770" s="525"/>
      <c r="W770" s="525"/>
      <c r="X770" s="525"/>
      <c r="Y770" s="525"/>
    </row>
    <row r="771" spans="15:25" ht="15.75" customHeight="1">
      <c r="O771" s="525"/>
      <c r="P771" s="525"/>
      <c r="Q771" s="525"/>
      <c r="R771" s="525"/>
      <c r="S771" s="525"/>
      <c r="T771" s="525"/>
      <c r="U771" s="525"/>
      <c r="V771" s="525"/>
      <c r="W771" s="525"/>
      <c r="X771" s="525"/>
      <c r="Y771" s="525"/>
    </row>
    <row r="772" spans="15:25" ht="15.75" customHeight="1">
      <c r="O772" s="525"/>
      <c r="P772" s="525"/>
      <c r="Q772" s="525"/>
      <c r="R772" s="525"/>
      <c r="S772" s="525"/>
      <c r="T772" s="525"/>
      <c r="U772" s="525"/>
      <c r="V772" s="525"/>
      <c r="W772" s="525"/>
      <c r="X772" s="525"/>
      <c r="Y772" s="525"/>
    </row>
    <row r="773" spans="15:25" ht="15.75" customHeight="1">
      <c r="O773" s="525"/>
      <c r="P773" s="525"/>
      <c r="Q773" s="525"/>
      <c r="R773" s="525"/>
      <c r="S773" s="525"/>
      <c r="T773" s="525"/>
      <c r="U773" s="525"/>
      <c r="V773" s="525"/>
      <c r="W773" s="525"/>
      <c r="X773" s="525"/>
      <c r="Y773" s="525"/>
    </row>
    <row r="774" spans="15:25" ht="15.75" customHeight="1">
      <c r="O774" s="525"/>
      <c r="P774" s="525"/>
      <c r="Q774" s="525"/>
      <c r="R774" s="525"/>
      <c r="S774" s="525"/>
      <c r="T774" s="525"/>
      <c r="U774" s="525"/>
      <c r="V774" s="525"/>
      <c r="W774" s="525"/>
      <c r="X774" s="525"/>
      <c r="Y774" s="525"/>
    </row>
    <row r="775" spans="15:25" ht="15.75" customHeight="1">
      <c r="O775" s="525"/>
      <c r="P775" s="525"/>
      <c r="Q775" s="525"/>
      <c r="R775" s="525"/>
      <c r="S775" s="525"/>
      <c r="T775" s="525"/>
      <c r="U775" s="525"/>
      <c r="V775" s="525"/>
      <c r="W775" s="525"/>
      <c r="X775" s="525"/>
      <c r="Y775" s="525"/>
    </row>
    <row r="776" spans="15:25" ht="15.75" customHeight="1">
      <c r="O776" s="525"/>
      <c r="P776" s="525"/>
      <c r="Q776" s="525"/>
      <c r="R776" s="525"/>
      <c r="S776" s="525"/>
      <c r="T776" s="525"/>
      <c r="U776" s="525"/>
      <c r="V776" s="525"/>
      <c r="W776" s="525"/>
      <c r="X776" s="525"/>
      <c r="Y776" s="525"/>
    </row>
    <row r="777" spans="15:25" ht="15.75" customHeight="1">
      <c r="O777" s="525"/>
      <c r="P777" s="525"/>
      <c r="Q777" s="525"/>
      <c r="R777" s="525"/>
      <c r="S777" s="525"/>
      <c r="T777" s="525"/>
      <c r="U777" s="525"/>
      <c r="V777" s="525"/>
      <c r="W777" s="525"/>
      <c r="X777" s="525"/>
      <c r="Y777" s="525"/>
    </row>
    <row r="778" spans="15:25" ht="15.75" customHeight="1">
      <c r="O778" s="525"/>
      <c r="P778" s="525"/>
      <c r="Q778" s="525"/>
      <c r="R778" s="525"/>
      <c r="S778" s="525"/>
      <c r="T778" s="525"/>
      <c r="U778" s="525"/>
      <c r="V778" s="525"/>
      <c r="W778" s="525"/>
      <c r="X778" s="525"/>
      <c r="Y778" s="525"/>
    </row>
    <row r="779" spans="15:25" ht="15.75" customHeight="1">
      <c r="O779" s="525"/>
      <c r="P779" s="525"/>
      <c r="Q779" s="525"/>
      <c r="R779" s="525"/>
      <c r="S779" s="525"/>
      <c r="T779" s="525"/>
      <c r="U779" s="525"/>
      <c r="V779" s="525"/>
      <c r="W779" s="525"/>
      <c r="X779" s="525"/>
      <c r="Y779" s="525"/>
    </row>
    <row r="780" spans="15:25" ht="15.75" customHeight="1">
      <c r="O780" s="525"/>
      <c r="P780" s="525"/>
      <c r="Q780" s="525"/>
      <c r="R780" s="525"/>
      <c r="S780" s="525"/>
      <c r="T780" s="525"/>
      <c r="U780" s="525"/>
      <c r="V780" s="525"/>
      <c r="W780" s="525"/>
      <c r="X780" s="525"/>
      <c r="Y780" s="525"/>
    </row>
    <row r="781" spans="15:25" ht="15.75" customHeight="1">
      <c r="O781" s="525"/>
      <c r="P781" s="525"/>
      <c r="Q781" s="525"/>
      <c r="R781" s="525"/>
      <c r="S781" s="525"/>
      <c r="T781" s="525"/>
      <c r="U781" s="525"/>
      <c r="V781" s="525"/>
      <c r="W781" s="525"/>
      <c r="X781" s="525"/>
      <c r="Y781" s="525"/>
    </row>
    <row r="782" spans="15:25" ht="15.75" customHeight="1">
      <c r="O782" s="525"/>
      <c r="P782" s="525"/>
      <c r="Q782" s="525"/>
      <c r="R782" s="525"/>
      <c r="S782" s="525"/>
      <c r="T782" s="525"/>
      <c r="U782" s="525"/>
      <c r="V782" s="525"/>
      <c r="W782" s="525"/>
      <c r="X782" s="525"/>
      <c r="Y782" s="525"/>
    </row>
    <row r="783" spans="15:25" ht="15.75" customHeight="1">
      <c r="O783" s="525"/>
      <c r="P783" s="525"/>
      <c r="Q783" s="525"/>
      <c r="R783" s="525"/>
      <c r="S783" s="525"/>
      <c r="T783" s="525"/>
      <c r="U783" s="525"/>
      <c r="V783" s="525"/>
      <c r="W783" s="525"/>
      <c r="X783" s="525"/>
      <c r="Y783" s="525"/>
    </row>
    <row r="784" spans="15:25" ht="15.75" customHeight="1">
      <c r="O784" s="525"/>
      <c r="P784" s="525"/>
      <c r="Q784" s="525"/>
      <c r="R784" s="525"/>
      <c r="S784" s="525"/>
      <c r="T784" s="525"/>
      <c r="U784" s="525"/>
      <c r="V784" s="525"/>
      <c r="W784" s="525"/>
      <c r="X784" s="525"/>
      <c r="Y784" s="525"/>
    </row>
    <row r="785" spans="15:25" ht="15.75" customHeight="1">
      <c r="O785" s="525"/>
      <c r="P785" s="525"/>
      <c r="Q785" s="525"/>
      <c r="R785" s="525"/>
      <c r="S785" s="525"/>
      <c r="T785" s="525"/>
      <c r="U785" s="525"/>
      <c r="V785" s="525"/>
      <c r="W785" s="525"/>
      <c r="X785" s="525"/>
      <c r="Y785" s="525"/>
    </row>
    <row r="786" spans="15:25" ht="15.75" customHeight="1">
      <c r="O786" s="525"/>
      <c r="P786" s="525"/>
      <c r="Q786" s="525"/>
      <c r="R786" s="525"/>
      <c r="S786" s="525"/>
      <c r="T786" s="525"/>
      <c r="U786" s="525"/>
      <c r="V786" s="525"/>
      <c r="W786" s="525"/>
      <c r="X786" s="525"/>
      <c r="Y786" s="525"/>
    </row>
    <row r="787" spans="15:25" ht="15.75" customHeight="1">
      <c r="O787" s="525"/>
      <c r="P787" s="525"/>
      <c r="Q787" s="525"/>
      <c r="R787" s="525"/>
      <c r="S787" s="525"/>
      <c r="T787" s="525"/>
      <c r="U787" s="525"/>
      <c r="V787" s="525"/>
      <c r="W787" s="525"/>
      <c r="X787" s="525"/>
      <c r="Y787" s="525"/>
    </row>
    <row r="788" spans="15:25" ht="15.75" customHeight="1">
      <c r="O788" s="525"/>
      <c r="P788" s="525"/>
      <c r="Q788" s="525"/>
      <c r="R788" s="525"/>
      <c r="S788" s="525"/>
      <c r="T788" s="525"/>
      <c r="U788" s="525"/>
      <c r="V788" s="525"/>
      <c r="W788" s="525"/>
      <c r="X788" s="525"/>
      <c r="Y788" s="525"/>
    </row>
    <row r="789" spans="15:25" ht="15.75" customHeight="1">
      <c r="O789" s="525"/>
      <c r="P789" s="525"/>
      <c r="Q789" s="525"/>
      <c r="R789" s="525"/>
      <c r="S789" s="525"/>
      <c r="T789" s="525"/>
      <c r="U789" s="525"/>
      <c r="V789" s="525"/>
      <c r="W789" s="525"/>
      <c r="X789" s="525"/>
      <c r="Y789" s="525"/>
    </row>
    <row r="790" spans="15:25" ht="15.75" customHeight="1">
      <c r="O790" s="525"/>
      <c r="P790" s="525"/>
      <c r="Q790" s="525"/>
      <c r="R790" s="525"/>
      <c r="S790" s="525"/>
      <c r="T790" s="525"/>
      <c r="U790" s="525"/>
      <c r="V790" s="525"/>
      <c r="W790" s="525"/>
      <c r="X790" s="525"/>
      <c r="Y790" s="525"/>
    </row>
    <row r="791" spans="15:25" ht="15.75" customHeight="1">
      <c r="O791" s="525"/>
      <c r="P791" s="525"/>
      <c r="Q791" s="525"/>
      <c r="R791" s="525"/>
      <c r="S791" s="525"/>
      <c r="T791" s="525"/>
      <c r="U791" s="525"/>
      <c r="V791" s="525"/>
      <c r="W791" s="525"/>
      <c r="X791" s="525"/>
      <c r="Y791" s="525"/>
    </row>
    <row r="792" spans="15:25" ht="15.75" customHeight="1">
      <c r="O792" s="525"/>
      <c r="P792" s="525"/>
      <c r="Q792" s="525"/>
      <c r="R792" s="525"/>
      <c r="S792" s="525"/>
      <c r="T792" s="525"/>
      <c r="U792" s="525"/>
      <c r="V792" s="525"/>
      <c r="W792" s="525"/>
      <c r="X792" s="525"/>
      <c r="Y792" s="525"/>
    </row>
    <row r="793" spans="15:25" ht="15.75" customHeight="1">
      <c r="O793" s="525"/>
      <c r="P793" s="525"/>
      <c r="Q793" s="525"/>
      <c r="R793" s="525"/>
      <c r="S793" s="525"/>
      <c r="T793" s="525"/>
      <c r="U793" s="525"/>
      <c r="V793" s="525"/>
      <c r="W793" s="525"/>
      <c r="X793" s="525"/>
      <c r="Y793" s="525"/>
    </row>
    <row r="794" spans="15:25" ht="15.75" customHeight="1">
      <c r="O794" s="525"/>
      <c r="P794" s="525"/>
      <c r="Q794" s="525"/>
      <c r="R794" s="525"/>
      <c r="S794" s="525"/>
      <c r="T794" s="525"/>
      <c r="U794" s="525"/>
      <c r="V794" s="525"/>
      <c r="W794" s="525"/>
      <c r="X794" s="525"/>
      <c r="Y794" s="525"/>
    </row>
    <row r="795" spans="15:25" ht="15.75" customHeight="1">
      <c r="O795" s="525"/>
      <c r="P795" s="525"/>
      <c r="Q795" s="525"/>
      <c r="R795" s="525"/>
      <c r="S795" s="525"/>
      <c r="T795" s="525"/>
      <c r="U795" s="525"/>
      <c r="V795" s="525"/>
      <c r="W795" s="525"/>
      <c r="X795" s="525"/>
      <c r="Y795" s="525"/>
    </row>
    <row r="796" spans="15:25" ht="15.75" customHeight="1">
      <c r="O796" s="525"/>
      <c r="P796" s="525"/>
      <c r="Q796" s="525"/>
      <c r="R796" s="525"/>
      <c r="S796" s="525"/>
      <c r="T796" s="525"/>
      <c r="U796" s="525"/>
      <c r="V796" s="525"/>
      <c r="W796" s="525"/>
      <c r="X796" s="525"/>
      <c r="Y796" s="525"/>
    </row>
    <row r="797" spans="15:25" ht="15.75" customHeight="1">
      <c r="O797" s="525"/>
      <c r="P797" s="525"/>
      <c r="Q797" s="525"/>
      <c r="R797" s="525"/>
      <c r="S797" s="525"/>
      <c r="T797" s="525"/>
      <c r="U797" s="525"/>
      <c r="V797" s="525"/>
      <c r="W797" s="525"/>
      <c r="X797" s="525"/>
      <c r="Y797" s="525"/>
    </row>
    <row r="798" spans="15:25" ht="15.75" customHeight="1">
      <c r="O798" s="525"/>
      <c r="P798" s="525"/>
      <c r="Q798" s="525"/>
      <c r="R798" s="525"/>
      <c r="S798" s="525"/>
      <c r="T798" s="525"/>
      <c r="U798" s="525"/>
      <c r="V798" s="525"/>
      <c r="W798" s="525"/>
      <c r="X798" s="525"/>
      <c r="Y798" s="525"/>
    </row>
    <row r="799" spans="15:25" ht="15.75" customHeight="1">
      <c r="O799" s="525"/>
      <c r="P799" s="525"/>
      <c r="Q799" s="525"/>
      <c r="R799" s="525"/>
      <c r="S799" s="525"/>
      <c r="T799" s="525"/>
      <c r="U799" s="525"/>
      <c r="V799" s="525"/>
      <c r="W799" s="525"/>
      <c r="X799" s="525"/>
      <c r="Y799" s="525"/>
    </row>
    <row r="800" spans="15:25" ht="15.75" customHeight="1">
      <c r="O800" s="525"/>
      <c r="P800" s="525"/>
      <c r="Q800" s="525"/>
      <c r="R800" s="525"/>
      <c r="S800" s="525"/>
      <c r="T800" s="525"/>
      <c r="U800" s="525"/>
      <c r="V800" s="525"/>
      <c r="W800" s="525"/>
      <c r="X800" s="525"/>
      <c r="Y800" s="525"/>
    </row>
    <row r="801" spans="15:25" ht="15.75" customHeight="1">
      <c r="O801" s="525"/>
      <c r="P801" s="525"/>
      <c r="Q801" s="525"/>
      <c r="R801" s="525"/>
      <c r="S801" s="525"/>
      <c r="T801" s="525"/>
      <c r="U801" s="525"/>
      <c r="V801" s="525"/>
      <c r="W801" s="525"/>
      <c r="X801" s="525"/>
      <c r="Y801" s="525"/>
    </row>
    <row r="802" spans="15:25" ht="15.75" customHeight="1">
      <c r="O802" s="525"/>
      <c r="P802" s="525"/>
      <c r="Q802" s="525"/>
      <c r="R802" s="525"/>
      <c r="S802" s="525"/>
      <c r="T802" s="525"/>
      <c r="U802" s="525"/>
      <c r="V802" s="525"/>
      <c r="W802" s="525"/>
      <c r="X802" s="525"/>
      <c r="Y802" s="525"/>
    </row>
    <row r="803" spans="15:25" ht="15.75" customHeight="1">
      <c r="O803" s="525"/>
      <c r="P803" s="525"/>
      <c r="Q803" s="525"/>
      <c r="R803" s="525"/>
      <c r="S803" s="525"/>
      <c r="T803" s="525"/>
      <c r="U803" s="525"/>
      <c r="V803" s="525"/>
      <c r="W803" s="525"/>
      <c r="X803" s="525"/>
      <c r="Y803" s="525"/>
    </row>
    <row r="804" spans="15:25" ht="15.75" customHeight="1">
      <c r="O804" s="525"/>
      <c r="P804" s="525"/>
      <c r="Q804" s="525"/>
      <c r="R804" s="525"/>
      <c r="S804" s="525"/>
      <c r="T804" s="525"/>
      <c r="U804" s="525"/>
      <c r="V804" s="525"/>
      <c r="W804" s="525"/>
      <c r="X804" s="525"/>
      <c r="Y804" s="525"/>
    </row>
    <row r="805" spans="15:25" ht="15.75" customHeight="1">
      <c r="O805" s="525"/>
      <c r="P805" s="525"/>
      <c r="Q805" s="525"/>
      <c r="R805" s="525"/>
      <c r="S805" s="525"/>
      <c r="T805" s="525"/>
      <c r="U805" s="525"/>
      <c r="V805" s="525"/>
      <c r="W805" s="525"/>
      <c r="X805" s="525"/>
      <c r="Y805" s="525"/>
    </row>
    <row r="806" spans="15:25" ht="15.75" customHeight="1">
      <c r="O806" s="525"/>
      <c r="P806" s="525"/>
      <c r="Q806" s="525"/>
      <c r="R806" s="525"/>
      <c r="S806" s="525"/>
      <c r="T806" s="525"/>
      <c r="U806" s="525"/>
      <c r="V806" s="525"/>
      <c r="W806" s="525"/>
      <c r="X806" s="525"/>
      <c r="Y806" s="525"/>
    </row>
    <row r="807" spans="15:25" ht="15.75" customHeight="1">
      <c r="O807" s="525"/>
      <c r="P807" s="525"/>
      <c r="Q807" s="525"/>
      <c r="R807" s="525"/>
      <c r="S807" s="525"/>
      <c r="T807" s="525"/>
      <c r="U807" s="525"/>
      <c r="V807" s="525"/>
      <c r="W807" s="525"/>
      <c r="X807" s="525"/>
      <c r="Y807" s="525"/>
    </row>
    <row r="808" spans="15:25" ht="15.75" customHeight="1">
      <c r="O808" s="525"/>
      <c r="P808" s="525"/>
      <c r="Q808" s="525"/>
      <c r="R808" s="525"/>
      <c r="S808" s="525"/>
      <c r="T808" s="525"/>
      <c r="U808" s="525"/>
      <c r="V808" s="525"/>
      <c r="W808" s="525"/>
      <c r="X808" s="525"/>
      <c r="Y808" s="525"/>
    </row>
    <row r="809" spans="15:25" ht="15.75" customHeight="1">
      <c r="O809" s="525"/>
      <c r="P809" s="525"/>
      <c r="Q809" s="525"/>
      <c r="R809" s="525"/>
      <c r="S809" s="525"/>
      <c r="T809" s="525"/>
      <c r="U809" s="525"/>
      <c r="V809" s="525"/>
      <c r="W809" s="525"/>
      <c r="X809" s="525"/>
      <c r="Y809" s="525"/>
    </row>
    <row r="810" spans="15:25" ht="15.75" customHeight="1">
      <c r="O810" s="525"/>
      <c r="P810" s="525"/>
      <c r="Q810" s="525"/>
      <c r="R810" s="525"/>
      <c r="S810" s="525"/>
      <c r="T810" s="525"/>
      <c r="U810" s="525"/>
      <c r="V810" s="525"/>
      <c r="W810" s="525"/>
      <c r="X810" s="525"/>
      <c r="Y810" s="525"/>
    </row>
    <row r="811" spans="15:25" ht="15.75" customHeight="1">
      <c r="O811" s="525"/>
      <c r="P811" s="525"/>
      <c r="Q811" s="525"/>
      <c r="R811" s="525"/>
      <c r="S811" s="525"/>
      <c r="T811" s="525"/>
      <c r="U811" s="525"/>
      <c r="V811" s="525"/>
      <c r="W811" s="525"/>
      <c r="X811" s="525"/>
      <c r="Y811" s="525"/>
    </row>
    <row r="812" spans="15:25" ht="15.75" customHeight="1">
      <c r="O812" s="525"/>
      <c r="P812" s="525"/>
      <c r="Q812" s="525"/>
      <c r="R812" s="525"/>
      <c r="S812" s="525"/>
      <c r="T812" s="525"/>
      <c r="U812" s="525"/>
      <c r="V812" s="525"/>
      <c r="W812" s="525"/>
      <c r="X812" s="525"/>
      <c r="Y812" s="525"/>
    </row>
    <row r="813" spans="15:25" ht="15.75" customHeight="1">
      <c r="O813" s="525"/>
      <c r="P813" s="525"/>
      <c r="Q813" s="525"/>
      <c r="R813" s="525"/>
      <c r="S813" s="525"/>
      <c r="T813" s="525"/>
      <c r="U813" s="525"/>
      <c r="V813" s="525"/>
      <c r="W813" s="525"/>
      <c r="X813" s="525"/>
      <c r="Y813" s="525"/>
    </row>
    <row r="814" spans="15:25" ht="15.75" customHeight="1">
      <c r="O814" s="525"/>
      <c r="P814" s="525"/>
      <c r="Q814" s="525"/>
      <c r="R814" s="525"/>
      <c r="S814" s="525"/>
      <c r="T814" s="525"/>
      <c r="U814" s="525"/>
      <c r="V814" s="525"/>
      <c r="W814" s="525"/>
      <c r="X814" s="525"/>
      <c r="Y814" s="525"/>
    </row>
    <row r="815" spans="15:25" ht="15.75" customHeight="1">
      <c r="O815" s="525"/>
      <c r="P815" s="525"/>
      <c r="Q815" s="525"/>
      <c r="R815" s="525"/>
      <c r="S815" s="525"/>
      <c r="T815" s="525"/>
      <c r="U815" s="525"/>
      <c r="V815" s="525"/>
      <c r="W815" s="525"/>
      <c r="X815" s="525"/>
      <c r="Y815" s="525"/>
    </row>
    <row r="816" spans="15:25" ht="15.75" customHeight="1">
      <c r="O816" s="525"/>
      <c r="P816" s="525"/>
      <c r="Q816" s="525"/>
      <c r="R816" s="525"/>
      <c r="S816" s="525"/>
      <c r="T816" s="525"/>
      <c r="U816" s="525"/>
      <c r="V816" s="525"/>
      <c r="W816" s="525"/>
      <c r="X816" s="525"/>
      <c r="Y816" s="525"/>
    </row>
    <row r="817" spans="15:25" ht="15.75" customHeight="1">
      <c r="O817" s="525"/>
      <c r="P817" s="525"/>
      <c r="Q817" s="525"/>
      <c r="R817" s="525"/>
      <c r="S817" s="525"/>
      <c r="T817" s="525"/>
      <c r="U817" s="525"/>
      <c r="V817" s="525"/>
      <c r="W817" s="525"/>
      <c r="X817" s="525"/>
      <c r="Y817" s="525"/>
    </row>
    <row r="818" spans="15:25" ht="15.75" customHeight="1">
      <c r="O818" s="525"/>
      <c r="P818" s="525"/>
      <c r="Q818" s="525"/>
      <c r="R818" s="525"/>
      <c r="S818" s="525"/>
      <c r="T818" s="525"/>
      <c r="U818" s="525"/>
      <c r="V818" s="525"/>
      <c r="W818" s="525"/>
      <c r="X818" s="525"/>
      <c r="Y818" s="525"/>
    </row>
    <row r="819" spans="15:25" ht="15.75" customHeight="1">
      <c r="O819" s="525"/>
      <c r="P819" s="525"/>
      <c r="Q819" s="525"/>
      <c r="R819" s="525"/>
      <c r="S819" s="525"/>
      <c r="T819" s="525"/>
      <c r="U819" s="525"/>
      <c r="V819" s="525"/>
      <c r="W819" s="525"/>
      <c r="X819" s="525"/>
      <c r="Y819" s="525"/>
    </row>
    <row r="820" spans="15:25" ht="15.75" customHeight="1">
      <c r="O820" s="525"/>
      <c r="P820" s="525"/>
      <c r="Q820" s="525"/>
      <c r="R820" s="525"/>
      <c r="S820" s="525"/>
      <c r="T820" s="525"/>
      <c r="U820" s="525"/>
      <c r="V820" s="525"/>
      <c r="W820" s="525"/>
      <c r="X820" s="525"/>
      <c r="Y820" s="525"/>
    </row>
    <row r="821" spans="15:25" ht="15.75" customHeight="1">
      <c r="O821" s="525"/>
      <c r="P821" s="525"/>
      <c r="Q821" s="525"/>
      <c r="R821" s="525"/>
      <c r="S821" s="525"/>
      <c r="T821" s="525"/>
      <c r="U821" s="525"/>
      <c r="V821" s="525"/>
      <c r="W821" s="525"/>
      <c r="X821" s="525"/>
      <c r="Y821" s="525"/>
    </row>
    <row r="822" spans="15:25" ht="15.75" customHeight="1">
      <c r="O822" s="525"/>
      <c r="P822" s="525"/>
      <c r="Q822" s="525"/>
      <c r="R822" s="525"/>
      <c r="S822" s="525"/>
      <c r="T822" s="525"/>
      <c r="U822" s="525"/>
      <c r="V822" s="525"/>
      <c r="W822" s="525"/>
      <c r="X822" s="525"/>
      <c r="Y822" s="525"/>
    </row>
    <row r="823" spans="15:25" ht="15.75" customHeight="1">
      <c r="O823" s="525"/>
      <c r="P823" s="525"/>
      <c r="Q823" s="525"/>
      <c r="R823" s="525"/>
      <c r="S823" s="525"/>
      <c r="T823" s="525"/>
      <c r="U823" s="525"/>
      <c r="V823" s="525"/>
      <c r="W823" s="525"/>
      <c r="X823" s="525"/>
      <c r="Y823" s="525"/>
    </row>
    <row r="824" spans="15:25" ht="15.75" customHeight="1">
      <c r="O824" s="525"/>
      <c r="P824" s="525"/>
      <c r="Q824" s="525"/>
      <c r="R824" s="525"/>
      <c r="S824" s="525"/>
      <c r="T824" s="525"/>
      <c r="U824" s="525"/>
      <c r="V824" s="525"/>
      <c r="W824" s="525"/>
      <c r="X824" s="525"/>
      <c r="Y824" s="525"/>
    </row>
    <row r="825" spans="15:25" ht="15.75" customHeight="1">
      <c r="O825" s="525"/>
      <c r="P825" s="525"/>
      <c r="Q825" s="525"/>
      <c r="R825" s="525"/>
      <c r="S825" s="525"/>
      <c r="T825" s="525"/>
      <c r="U825" s="525"/>
      <c r="V825" s="525"/>
      <c r="W825" s="525"/>
      <c r="X825" s="525"/>
      <c r="Y825" s="525"/>
    </row>
    <row r="826" spans="15:25" ht="15.75" customHeight="1">
      <c r="O826" s="525"/>
      <c r="P826" s="525"/>
      <c r="Q826" s="525"/>
      <c r="R826" s="525"/>
      <c r="S826" s="525"/>
      <c r="T826" s="525"/>
      <c r="U826" s="525"/>
      <c r="V826" s="525"/>
      <c r="W826" s="525"/>
      <c r="X826" s="525"/>
      <c r="Y826" s="525"/>
    </row>
    <row r="827" spans="15:25" ht="15.75" customHeight="1">
      <c r="O827" s="525"/>
      <c r="P827" s="525"/>
      <c r="Q827" s="525"/>
      <c r="R827" s="525"/>
      <c r="S827" s="525"/>
      <c r="T827" s="525"/>
      <c r="U827" s="525"/>
      <c r="V827" s="525"/>
      <c r="W827" s="525"/>
      <c r="X827" s="525"/>
      <c r="Y827" s="525"/>
    </row>
    <row r="828" spans="15:25" ht="15.75" customHeight="1">
      <c r="O828" s="525"/>
      <c r="P828" s="525"/>
      <c r="Q828" s="525"/>
      <c r="R828" s="525"/>
      <c r="S828" s="525"/>
      <c r="T828" s="525"/>
      <c r="U828" s="525"/>
      <c r="V828" s="525"/>
      <c r="W828" s="525"/>
      <c r="X828" s="525"/>
      <c r="Y828" s="525"/>
    </row>
    <row r="829" spans="15:25" ht="15.75" customHeight="1">
      <c r="O829" s="525"/>
      <c r="P829" s="525"/>
      <c r="Q829" s="525"/>
      <c r="R829" s="525"/>
      <c r="S829" s="525"/>
      <c r="T829" s="525"/>
      <c r="U829" s="525"/>
      <c r="V829" s="525"/>
      <c r="W829" s="525"/>
      <c r="X829" s="525"/>
      <c r="Y829" s="525"/>
    </row>
    <row r="830" spans="15:25" ht="15.75" customHeight="1">
      <c r="O830" s="525"/>
      <c r="P830" s="525"/>
      <c r="Q830" s="525"/>
      <c r="R830" s="525"/>
      <c r="S830" s="525"/>
      <c r="T830" s="525"/>
      <c r="U830" s="525"/>
      <c r="V830" s="525"/>
      <c r="W830" s="525"/>
      <c r="X830" s="525"/>
      <c r="Y830" s="525"/>
    </row>
    <row r="831" spans="15:25" ht="15.75" customHeight="1">
      <c r="O831" s="525"/>
      <c r="P831" s="525"/>
      <c r="Q831" s="525"/>
      <c r="R831" s="525"/>
      <c r="S831" s="525"/>
      <c r="T831" s="525"/>
      <c r="U831" s="525"/>
      <c r="V831" s="525"/>
      <c r="W831" s="525"/>
      <c r="X831" s="525"/>
      <c r="Y831" s="525"/>
    </row>
    <row r="832" spans="15:25" ht="15.75" customHeight="1">
      <c r="O832" s="525"/>
      <c r="P832" s="525"/>
      <c r="Q832" s="525"/>
      <c r="R832" s="525"/>
      <c r="S832" s="525"/>
      <c r="T832" s="525"/>
      <c r="U832" s="525"/>
      <c r="V832" s="525"/>
      <c r="W832" s="525"/>
      <c r="X832" s="525"/>
      <c r="Y832" s="525"/>
    </row>
    <row r="833" spans="15:25" ht="15.75" customHeight="1">
      <c r="O833" s="525"/>
      <c r="P833" s="525"/>
      <c r="Q833" s="525"/>
      <c r="R833" s="525"/>
      <c r="S833" s="525"/>
      <c r="T833" s="525"/>
      <c r="U833" s="525"/>
      <c r="V833" s="525"/>
      <c r="W833" s="525"/>
      <c r="X833" s="525"/>
      <c r="Y833" s="525"/>
    </row>
    <row r="834" spans="15:25" ht="15.75" customHeight="1">
      <c r="O834" s="525"/>
      <c r="P834" s="525"/>
      <c r="Q834" s="525"/>
      <c r="R834" s="525"/>
      <c r="S834" s="525"/>
      <c r="T834" s="525"/>
      <c r="U834" s="525"/>
      <c r="V834" s="525"/>
      <c r="W834" s="525"/>
      <c r="X834" s="525"/>
      <c r="Y834" s="525"/>
    </row>
    <row r="835" spans="15:25" ht="15.75" customHeight="1">
      <c r="O835" s="525"/>
      <c r="P835" s="525"/>
      <c r="Q835" s="525"/>
      <c r="R835" s="525"/>
      <c r="S835" s="525"/>
      <c r="T835" s="525"/>
      <c r="U835" s="525"/>
      <c r="V835" s="525"/>
      <c r="W835" s="525"/>
      <c r="X835" s="525"/>
      <c r="Y835" s="525"/>
    </row>
    <row r="836" spans="15:25" ht="15.75" customHeight="1">
      <c r="O836" s="525"/>
      <c r="P836" s="525"/>
      <c r="Q836" s="525"/>
      <c r="R836" s="525"/>
      <c r="S836" s="525"/>
      <c r="T836" s="525"/>
      <c r="U836" s="525"/>
      <c r="V836" s="525"/>
      <c r="W836" s="525"/>
      <c r="X836" s="525"/>
      <c r="Y836" s="525"/>
    </row>
    <row r="837" spans="15:25" ht="15.75" customHeight="1">
      <c r="O837" s="525"/>
      <c r="P837" s="525"/>
      <c r="Q837" s="525"/>
      <c r="R837" s="525"/>
      <c r="S837" s="525"/>
      <c r="T837" s="525"/>
      <c r="U837" s="525"/>
      <c r="V837" s="525"/>
      <c r="W837" s="525"/>
      <c r="X837" s="525"/>
      <c r="Y837" s="525"/>
    </row>
    <row r="838" spans="15:25" ht="15.75" customHeight="1">
      <c r="O838" s="525"/>
      <c r="P838" s="525"/>
      <c r="Q838" s="525"/>
      <c r="R838" s="525"/>
      <c r="S838" s="525"/>
      <c r="T838" s="525"/>
      <c r="U838" s="525"/>
      <c r="V838" s="525"/>
      <c r="W838" s="525"/>
      <c r="X838" s="525"/>
      <c r="Y838" s="525"/>
    </row>
    <row r="839" spans="15:25" ht="15.75" customHeight="1">
      <c r="O839" s="525"/>
      <c r="P839" s="525"/>
      <c r="Q839" s="525"/>
      <c r="R839" s="525"/>
      <c r="S839" s="525"/>
      <c r="T839" s="525"/>
      <c r="U839" s="525"/>
      <c r="V839" s="525"/>
      <c r="W839" s="525"/>
      <c r="X839" s="525"/>
      <c r="Y839" s="525"/>
    </row>
    <row r="840" spans="15:25" ht="15.75" customHeight="1">
      <c r="O840" s="525"/>
      <c r="P840" s="525"/>
      <c r="Q840" s="525"/>
      <c r="R840" s="525"/>
      <c r="S840" s="525"/>
      <c r="T840" s="525"/>
      <c r="U840" s="525"/>
      <c r="V840" s="525"/>
      <c r="W840" s="525"/>
      <c r="X840" s="525"/>
      <c r="Y840" s="525"/>
    </row>
    <row r="841" spans="15:25" ht="15.75" customHeight="1">
      <c r="O841" s="525"/>
      <c r="P841" s="525"/>
      <c r="Q841" s="525"/>
      <c r="R841" s="525"/>
      <c r="S841" s="525"/>
      <c r="T841" s="525"/>
      <c r="U841" s="525"/>
      <c r="V841" s="525"/>
      <c r="W841" s="525"/>
      <c r="X841" s="525"/>
      <c r="Y841" s="525"/>
    </row>
    <row r="842" spans="15:25" ht="15.75" customHeight="1">
      <c r="O842" s="525"/>
      <c r="P842" s="525"/>
      <c r="Q842" s="525"/>
      <c r="R842" s="525"/>
      <c r="S842" s="525"/>
      <c r="T842" s="525"/>
      <c r="U842" s="525"/>
      <c r="V842" s="525"/>
      <c r="W842" s="525"/>
      <c r="X842" s="525"/>
      <c r="Y842" s="525"/>
    </row>
    <row r="843" spans="15:25" ht="15.75" customHeight="1">
      <c r="O843" s="525"/>
      <c r="P843" s="525"/>
      <c r="Q843" s="525"/>
      <c r="R843" s="525"/>
      <c r="S843" s="525"/>
      <c r="T843" s="525"/>
      <c r="U843" s="525"/>
      <c r="V843" s="525"/>
      <c r="W843" s="525"/>
      <c r="X843" s="525"/>
      <c r="Y843" s="525"/>
    </row>
    <row r="844" spans="15:25" ht="15.75" customHeight="1">
      <c r="O844" s="525"/>
      <c r="P844" s="525"/>
      <c r="Q844" s="525"/>
      <c r="R844" s="525"/>
      <c r="S844" s="525"/>
      <c r="T844" s="525"/>
      <c r="U844" s="525"/>
      <c r="V844" s="525"/>
      <c r="W844" s="525"/>
      <c r="X844" s="525"/>
      <c r="Y844" s="525"/>
    </row>
    <row r="845" spans="15:25" ht="15.75" customHeight="1">
      <c r="O845" s="525"/>
      <c r="P845" s="525"/>
      <c r="Q845" s="525"/>
      <c r="R845" s="525"/>
      <c r="S845" s="525"/>
      <c r="T845" s="525"/>
      <c r="U845" s="525"/>
      <c r="V845" s="525"/>
      <c r="W845" s="525"/>
      <c r="X845" s="525"/>
      <c r="Y845" s="525"/>
    </row>
    <row r="846" spans="15:25" ht="15.75" customHeight="1">
      <c r="O846" s="525"/>
      <c r="P846" s="525"/>
      <c r="Q846" s="525"/>
      <c r="R846" s="525"/>
      <c r="S846" s="525"/>
      <c r="T846" s="525"/>
      <c r="U846" s="525"/>
      <c r="V846" s="525"/>
      <c r="W846" s="525"/>
      <c r="X846" s="525"/>
      <c r="Y846" s="525"/>
    </row>
    <row r="847" spans="15:25" ht="15.75" customHeight="1">
      <c r="O847" s="525"/>
      <c r="P847" s="525"/>
      <c r="Q847" s="525"/>
      <c r="R847" s="525"/>
      <c r="S847" s="525"/>
      <c r="T847" s="525"/>
      <c r="U847" s="525"/>
      <c r="V847" s="525"/>
      <c r="W847" s="525"/>
      <c r="X847" s="525"/>
      <c r="Y847" s="525"/>
    </row>
    <row r="848" spans="15:25" ht="15.75" customHeight="1">
      <c r="O848" s="525"/>
      <c r="P848" s="525"/>
      <c r="Q848" s="525"/>
      <c r="R848" s="525"/>
      <c r="S848" s="525"/>
      <c r="T848" s="525"/>
      <c r="U848" s="525"/>
      <c r="V848" s="525"/>
      <c r="W848" s="525"/>
      <c r="X848" s="525"/>
      <c r="Y848" s="525"/>
    </row>
    <row r="849" spans="15:25" ht="15.75" customHeight="1">
      <c r="O849" s="525"/>
      <c r="P849" s="525"/>
      <c r="Q849" s="525"/>
      <c r="R849" s="525"/>
      <c r="S849" s="525"/>
      <c r="T849" s="525"/>
      <c r="U849" s="525"/>
      <c r="V849" s="525"/>
      <c r="W849" s="525"/>
      <c r="X849" s="525"/>
      <c r="Y849" s="525"/>
    </row>
    <row r="850" spans="15:25" ht="15.75" customHeight="1">
      <c r="O850" s="525"/>
      <c r="P850" s="525"/>
      <c r="Q850" s="525"/>
      <c r="R850" s="525"/>
      <c r="S850" s="525"/>
      <c r="T850" s="525"/>
      <c r="U850" s="525"/>
      <c r="V850" s="525"/>
      <c r="W850" s="525"/>
      <c r="X850" s="525"/>
      <c r="Y850" s="525"/>
    </row>
    <row r="851" spans="15:25" ht="15.75" customHeight="1">
      <c r="O851" s="525"/>
      <c r="P851" s="525"/>
      <c r="Q851" s="525"/>
      <c r="R851" s="525"/>
      <c r="S851" s="525"/>
      <c r="T851" s="525"/>
      <c r="U851" s="525"/>
      <c r="V851" s="525"/>
      <c r="W851" s="525"/>
      <c r="X851" s="525"/>
      <c r="Y851" s="525"/>
    </row>
    <row r="852" spans="15:25" ht="15.75" customHeight="1">
      <c r="O852" s="525"/>
      <c r="P852" s="525"/>
      <c r="Q852" s="525"/>
      <c r="R852" s="525"/>
      <c r="S852" s="525"/>
      <c r="T852" s="525"/>
      <c r="U852" s="525"/>
      <c r="V852" s="525"/>
      <c r="W852" s="525"/>
      <c r="X852" s="525"/>
      <c r="Y852" s="525"/>
    </row>
    <row r="853" spans="15:25" ht="15.75" customHeight="1">
      <c r="O853" s="525"/>
      <c r="P853" s="525"/>
      <c r="Q853" s="525"/>
      <c r="R853" s="525"/>
      <c r="S853" s="525"/>
      <c r="T853" s="525"/>
      <c r="U853" s="525"/>
      <c r="V853" s="525"/>
      <c r="W853" s="525"/>
      <c r="X853" s="525"/>
      <c r="Y853" s="525"/>
    </row>
    <row r="854" spans="15:25" ht="15.75" customHeight="1">
      <c r="O854" s="525"/>
      <c r="P854" s="525"/>
      <c r="Q854" s="525"/>
      <c r="R854" s="525"/>
      <c r="S854" s="525"/>
      <c r="T854" s="525"/>
      <c r="U854" s="525"/>
      <c r="V854" s="525"/>
      <c r="W854" s="525"/>
      <c r="X854" s="525"/>
      <c r="Y854" s="525"/>
    </row>
    <row r="855" spans="15:25" ht="15.75" customHeight="1">
      <c r="O855" s="525"/>
      <c r="P855" s="525"/>
      <c r="Q855" s="525"/>
      <c r="R855" s="525"/>
      <c r="S855" s="525"/>
      <c r="T855" s="525"/>
      <c r="U855" s="525"/>
      <c r="V855" s="525"/>
      <c r="W855" s="525"/>
      <c r="X855" s="525"/>
      <c r="Y855" s="525"/>
    </row>
    <row r="856" spans="15:25" ht="15.75" customHeight="1">
      <c r="O856" s="525"/>
      <c r="P856" s="525"/>
      <c r="Q856" s="525"/>
      <c r="R856" s="525"/>
      <c r="S856" s="525"/>
      <c r="T856" s="525"/>
      <c r="U856" s="525"/>
      <c r="V856" s="525"/>
      <c r="W856" s="525"/>
      <c r="X856" s="525"/>
      <c r="Y856" s="525"/>
    </row>
    <row r="857" spans="15:25" ht="15.75" customHeight="1">
      <c r="O857" s="525"/>
      <c r="P857" s="525"/>
      <c r="Q857" s="525"/>
      <c r="R857" s="525"/>
      <c r="S857" s="525"/>
      <c r="T857" s="525"/>
      <c r="U857" s="525"/>
      <c r="V857" s="525"/>
      <c r="W857" s="525"/>
      <c r="X857" s="525"/>
      <c r="Y857" s="525"/>
    </row>
    <row r="858" spans="15:25" ht="15.75" customHeight="1">
      <c r="O858" s="525"/>
      <c r="P858" s="525"/>
      <c r="Q858" s="525"/>
      <c r="R858" s="525"/>
      <c r="S858" s="525"/>
      <c r="T858" s="525"/>
      <c r="U858" s="525"/>
      <c r="V858" s="525"/>
      <c r="W858" s="525"/>
      <c r="X858" s="525"/>
      <c r="Y858" s="525"/>
    </row>
    <row r="859" spans="15:25" ht="15.75" customHeight="1">
      <c r="O859" s="525"/>
      <c r="P859" s="525"/>
      <c r="Q859" s="525"/>
      <c r="R859" s="525"/>
      <c r="S859" s="525"/>
      <c r="T859" s="525"/>
      <c r="U859" s="525"/>
      <c r="V859" s="525"/>
      <c r="W859" s="525"/>
      <c r="X859" s="525"/>
      <c r="Y859" s="525"/>
    </row>
    <row r="860" spans="15:25" ht="15.75" customHeight="1">
      <c r="O860" s="525"/>
      <c r="P860" s="525"/>
      <c r="Q860" s="525"/>
      <c r="R860" s="525"/>
      <c r="S860" s="525"/>
      <c r="T860" s="525"/>
      <c r="U860" s="525"/>
      <c r="V860" s="525"/>
      <c r="W860" s="525"/>
      <c r="X860" s="525"/>
      <c r="Y860" s="525"/>
    </row>
    <row r="861" spans="15:25" ht="15.75" customHeight="1">
      <c r="O861" s="525"/>
      <c r="P861" s="525"/>
      <c r="Q861" s="525"/>
      <c r="R861" s="525"/>
      <c r="S861" s="525"/>
      <c r="T861" s="525"/>
      <c r="U861" s="525"/>
      <c r="V861" s="525"/>
      <c r="W861" s="525"/>
      <c r="X861" s="525"/>
      <c r="Y861" s="525"/>
    </row>
    <row r="862" spans="15:25" ht="15.75" customHeight="1">
      <c r="O862" s="525"/>
      <c r="P862" s="525"/>
      <c r="Q862" s="525"/>
      <c r="R862" s="525"/>
      <c r="S862" s="525"/>
      <c r="T862" s="525"/>
      <c r="U862" s="525"/>
      <c r="V862" s="525"/>
      <c r="W862" s="525"/>
      <c r="X862" s="525"/>
      <c r="Y862" s="525"/>
    </row>
    <row r="863" spans="15:25" ht="15.75" customHeight="1">
      <c r="O863" s="525"/>
      <c r="P863" s="525"/>
      <c r="Q863" s="525"/>
      <c r="R863" s="525"/>
      <c r="S863" s="525"/>
      <c r="T863" s="525"/>
      <c r="U863" s="525"/>
      <c r="V863" s="525"/>
      <c r="W863" s="525"/>
      <c r="X863" s="525"/>
      <c r="Y863" s="525"/>
    </row>
    <row r="864" spans="15:25" ht="15.75" customHeight="1">
      <c r="O864" s="525"/>
      <c r="P864" s="525"/>
      <c r="Q864" s="525"/>
      <c r="R864" s="525"/>
      <c r="S864" s="525"/>
      <c r="T864" s="525"/>
      <c r="U864" s="525"/>
      <c r="V864" s="525"/>
      <c r="W864" s="525"/>
      <c r="X864" s="525"/>
      <c r="Y864" s="525"/>
    </row>
    <row r="865" spans="15:25" ht="15.75" customHeight="1">
      <c r="O865" s="525"/>
      <c r="P865" s="525"/>
      <c r="Q865" s="525"/>
      <c r="R865" s="525"/>
      <c r="S865" s="525"/>
      <c r="T865" s="525"/>
      <c r="U865" s="525"/>
      <c r="V865" s="525"/>
      <c r="W865" s="525"/>
      <c r="X865" s="525"/>
      <c r="Y865" s="525"/>
    </row>
    <row r="866" spans="15:25" ht="15.75" customHeight="1">
      <c r="O866" s="525"/>
      <c r="P866" s="525"/>
      <c r="Q866" s="525"/>
      <c r="R866" s="525"/>
      <c r="S866" s="525"/>
      <c r="T866" s="525"/>
      <c r="U866" s="525"/>
      <c r="V866" s="525"/>
      <c r="W866" s="525"/>
      <c r="X866" s="525"/>
      <c r="Y866" s="525"/>
    </row>
    <row r="867" spans="15:25" ht="15.75" customHeight="1">
      <c r="O867" s="525"/>
      <c r="P867" s="525"/>
      <c r="Q867" s="525"/>
      <c r="R867" s="525"/>
      <c r="S867" s="525"/>
      <c r="T867" s="525"/>
      <c r="U867" s="525"/>
      <c r="V867" s="525"/>
      <c r="W867" s="525"/>
      <c r="X867" s="525"/>
      <c r="Y867" s="525"/>
    </row>
    <row r="868" spans="15:25" ht="15.75" customHeight="1">
      <c r="O868" s="525"/>
      <c r="P868" s="525"/>
      <c r="Q868" s="525"/>
      <c r="R868" s="525"/>
      <c r="S868" s="525"/>
      <c r="T868" s="525"/>
      <c r="U868" s="525"/>
      <c r="V868" s="525"/>
      <c r="W868" s="525"/>
      <c r="X868" s="525"/>
      <c r="Y868" s="525"/>
    </row>
    <row r="869" spans="15:25" ht="15.75" customHeight="1">
      <c r="O869" s="525"/>
      <c r="P869" s="525"/>
      <c r="Q869" s="525"/>
      <c r="R869" s="525"/>
      <c r="S869" s="525"/>
      <c r="T869" s="525"/>
      <c r="U869" s="525"/>
      <c r="V869" s="525"/>
      <c r="W869" s="525"/>
      <c r="X869" s="525"/>
      <c r="Y869" s="525"/>
    </row>
    <row r="870" spans="15:25" ht="15.75" customHeight="1">
      <c r="O870" s="525"/>
      <c r="P870" s="525"/>
      <c r="Q870" s="525"/>
      <c r="R870" s="525"/>
      <c r="S870" s="525"/>
      <c r="T870" s="525"/>
      <c r="U870" s="525"/>
      <c r="V870" s="525"/>
      <c r="W870" s="525"/>
      <c r="X870" s="525"/>
      <c r="Y870" s="525"/>
    </row>
    <row r="871" spans="15:25" ht="15.75" customHeight="1">
      <c r="O871" s="525"/>
      <c r="P871" s="525"/>
      <c r="Q871" s="525"/>
      <c r="R871" s="525"/>
      <c r="S871" s="525"/>
      <c r="T871" s="525"/>
      <c r="U871" s="525"/>
      <c r="V871" s="525"/>
      <c r="W871" s="525"/>
      <c r="X871" s="525"/>
      <c r="Y871" s="525"/>
    </row>
    <row r="872" spans="15:25" ht="15.75" customHeight="1">
      <c r="O872" s="525"/>
      <c r="P872" s="525"/>
      <c r="Q872" s="525"/>
      <c r="R872" s="525"/>
      <c r="S872" s="525"/>
      <c r="T872" s="525"/>
      <c r="U872" s="525"/>
      <c r="V872" s="525"/>
      <c r="W872" s="525"/>
      <c r="X872" s="525"/>
      <c r="Y872" s="525"/>
    </row>
    <row r="873" spans="15:25" ht="15.75" customHeight="1">
      <c r="O873" s="525"/>
      <c r="P873" s="525"/>
      <c r="Q873" s="525"/>
      <c r="R873" s="525"/>
      <c r="S873" s="525"/>
      <c r="T873" s="525"/>
      <c r="U873" s="525"/>
      <c r="V873" s="525"/>
      <c r="W873" s="525"/>
      <c r="X873" s="525"/>
      <c r="Y873" s="525"/>
    </row>
    <row r="874" spans="15:25" ht="15.75" customHeight="1">
      <c r="O874" s="525"/>
      <c r="P874" s="525"/>
      <c r="Q874" s="525"/>
      <c r="R874" s="525"/>
      <c r="S874" s="525"/>
      <c r="T874" s="525"/>
      <c r="U874" s="525"/>
      <c r="V874" s="525"/>
      <c r="W874" s="525"/>
      <c r="X874" s="525"/>
      <c r="Y874" s="525"/>
    </row>
    <row r="875" spans="15:25" ht="15.75" customHeight="1">
      <c r="O875" s="525"/>
      <c r="P875" s="525"/>
      <c r="Q875" s="525"/>
      <c r="R875" s="525"/>
      <c r="S875" s="525"/>
      <c r="T875" s="525"/>
      <c r="U875" s="525"/>
      <c r="V875" s="525"/>
      <c r="W875" s="525"/>
      <c r="X875" s="525"/>
      <c r="Y875" s="525"/>
    </row>
    <row r="876" spans="15:25" ht="15.75" customHeight="1">
      <c r="O876" s="525"/>
      <c r="P876" s="525"/>
      <c r="Q876" s="525"/>
      <c r="R876" s="525"/>
      <c r="S876" s="525"/>
      <c r="T876" s="525"/>
      <c r="U876" s="525"/>
      <c r="V876" s="525"/>
      <c r="W876" s="525"/>
      <c r="X876" s="525"/>
      <c r="Y876" s="525"/>
    </row>
    <row r="877" spans="15:25" ht="15.75" customHeight="1">
      <c r="O877" s="525"/>
      <c r="P877" s="525"/>
      <c r="Q877" s="525"/>
      <c r="R877" s="525"/>
      <c r="S877" s="525"/>
      <c r="T877" s="525"/>
      <c r="U877" s="525"/>
      <c r="V877" s="525"/>
      <c r="W877" s="525"/>
      <c r="X877" s="525"/>
      <c r="Y877" s="525"/>
    </row>
    <row r="878" spans="15:25" ht="15.75" customHeight="1">
      <c r="O878" s="525"/>
      <c r="P878" s="525"/>
      <c r="Q878" s="525"/>
      <c r="R878" s="525"/>
      <c r="S878" s="525"/>
      <c r="T878" s="525"/>
      <c r="U878" s="525"/>
      <c r="V878" s="525"/>
      <c r="W878" s="525"/>
      <c r="X878" s="525"/>
      <c r="Y878" s="525"/>
    </row>
    <row r="879" spans="15:25" ht="15.75" customHeight="1">
      <c r="O879" s="525"/>
      <c r="P879" s="525"/>
      <c r="Q879" s="525"/>
      <c r="R879" s="525"/>
      <c r="S879" s="525"/>
      <c r="T879" s="525"/>
      <c r="U879" s="525"/>
      <c r="V879" s="525"/>
      <c r="W879" s="525"/>
      <c r="X879" s="525"/>
      <c r="Y879" s="525"/>
    </row>
    <row r="880" spans="15:25" ht="15.75" customHeight="1">
      <c r="O880" s="525"/>
      <c r="P880" s="525"/>
      <c r="Q880" s="525"/>
      <c r="R880" s="525"/>
      <c r="S880" s="525"/>
      <c r="T880" s="525"/>
      <c r="U880" s="525"/>
      <c r="V880" s="525"/>
      <c r="W880" s="525"/>
      <c r="X880" s="525"/>
      <c r="Y880" s="525"/>
    </row>
    <row r="881" spans="15:25" ht="15.75" customHeight="1">
      <c r="O881" s="525"/>
      <c r="P881" s="525"/>
      <c r="Q881" s="525"/>
      <c r="R881" s="525"/>
      <c r="S881" s="525"/>
      <c r="T881" s="525"/>
      <c r="U881" s="525"/>
      <c r="V881" s="525"/>
      <c r="W881" s="525"/>
      <c r="X881" s="525"/>
      <c r="Y881" s="525"/>
    </row>
    <row r="882" spans="15:25" ht="15.75" customHeight="1">
      <c r="O882" s="525"/>
      <c r="P882" s="525"/>
      <c r="Q882" s="525"/>
      <c r="R882" s="525"/>
      <c r="S882" s="525"/>
      <c r="T882" s="525"/>
      <c r="U882" s="525"/>
      <c r="V882" s="525"/>
      <c r="W882" s="525"/>
      <c r="X882" s="525"/>
      <c r="Y882" s="525"/>
    </row>
    <row r="883" spans="15:25" ht="15.75" customHeight="1">
      <c r="O883" s="525"/>
      <c r="P883" s="525"/>
      <c r="Q883" s="525"/>
      <c r="R883" s="525"/>
      <c r="S883" s="525"/>
      <c r="T883" s="525"/>
      <c r="U883" s="525"/>
      <c r="V883" s="525"/>
      <c r="W883" s="525"/>
      <c r="X883" s="525"/>
      <c r="Y883" s="525"/>
    </row>
    <row r="884" spans="15:25" ht="15.75" customHeight="1">
      <c r="O884" s="525"/>
      <c r="P884" s="525"/>
      <c r="Q884" s="525"/>
      <c r="R884" s="525"/>
      <c r="S884" s="525"/>
      <c r="T884" s="525"/>
      <c r="U884" s="525"/>
      <c r="V884" s="525"/>
      <c r="W884" s="525"/>
      <c r="X884" s="525"/>
      <c r="Y884" s="525"/>
    </row>
    <row r="885" spans="15:25" ht="15.75" customHeight="1">
      <c r="O885" s="525"/>
      <c r="P885" s="525"/>
      <c r="Q885" s="525"/>
      <c r="R885" s="525"/>
      <c r="S885" s="525"/>
      <c r="T885" s="525"/>
      <c r="U885" s="525"/>
      <c r="V885" s="525"/>
      <c r="W885" s="525"/>
      <c r="X885" s="525"/>
      <c r="Y885" s="525"/>
    </row>
    <row r="886" spans="15:25" ht="15.75" customHeight="1">
      <c r="O886" s="525"/>
      <c r="P886" s="525"/>
      <c r="Q886" s="525"/>
      <c r="R886" s="525"/>
      <c r="S886" s="525"/>
      <c r="T886" s="525"/>
      <c r="U886" s="525"/>
      <c r="V886" s="525"/>
      <c r="W886" s="525"/>
      <c r="X886" s="525"/>
      <c r="Y886" s="525"/>
    </row>
    <row r="887" spans="15:25" ht="15.75" customHeight="1">
      <c r="O887" s="525"/>
      <c r="P887" s="525"/>
      <c r="Q887" s="525"/>
      <c r="R887" s="525"/>
      <c r="S887" s="525"/>
      <c r="T887" s="525"/>
      <c r="U887" s="525"/>
      <c r="V887" s="525"/>
      <c r="W887" s="525"/>
      <c r="X887" s="525"/>
      <c r="Y887" s="525"/>
    </row>
    <row r="888" spans="15:25" ht="15.75" customHeight="1">
      <c r="O888" s="525"/>
      <c r="P888" s="525"/>
      <c r="Q888" s="525"/>
      <c r="R888" s="525"/>
      <c r="S888" s="525"/>
      <c r="T888" s="525"/>
      <c r="U888" s="525"/>
      <c r="V888" s="525"/>
      <c r="W888" s="525"/>
      <c r="X888" s="525"/>
      <c r="Y888" s="525"/>
    </row>
    <row r="889" spans="15:25" ht="15.75" customHeight="1">
      <c r="O889" s="525"/>
      <c r="P889" s="525"/>
      <c r="Q889" s="525"/>
      <c r="R889" s="525"/>
      <c r="S889" s="525"/>
      <c r="T889" s="525"/>
      <c r="U889" s="525"/>
      <c r="V889" s="525"/>
      <c r="W889" s="525"/>
      <c r="X889" s="525"/>
      <c r="Y889" s="525"/>
    </row>
    <row r="890" spans="15:25" ht="15.75" customHeight="1">
      <c r="O890" s="525"/>
      <c r="P890" s="525"/>
      <c r="Q890" s="525"/>
      <c r="R890" s="525"/>
      <c r="S890" s="525"/>
      <c r="T890" s="525"/>
      <c r="U890" s="525"/>
      <c r="V890" s="525"/>
      <c r="W890" s="525"/>
      <c r="X890" s="525"/>
      <c r="Y890" s="525"/>
    </row>
    <row r="891" spans="15:25" ht="15.75" customHeight="1">
      <c r="O891" s="525"/>
      <c r="P891" s="525"/>
      <c r="Q891" s="525"/>
      <c r="R891" s="525"/>
      <c r="S891" s="525"/>
      <c r="T891" s="525"/>
      <c r="U891" s="525"/>
      <c r="V891" s="525"/>
      <c r="W891" s="525"/>
      <c r="X891" s="525"/>
      <c r="Y891" s="525"/>
    </row>
    <row r="892" spans="15:25" ht="15.75" customHeight="1">
      <c r="O892" s="525"/>
      <c r="P892" s="525"/>
      <c r="Q892" s="525"/>
      <c r="R892" s="525"/>
      <c r="S892" s="525"/>
      <c r="T892" s="525"/>
      <c r="U892" s="525"/>
      <c r="V892" s="525"/>
      <c r="W892" s="525"/>
      <c r="X892" s="525"/>
      <c r="Y892" s="525"/>
    </row>
    <row r="893" spans="15:25" ht="15.75" customHeight="1">
      <c r="O893" s="525"/>
      <c r="P893" s="525"/>
      <c r="Q893" s="525"/>
      <c r="R893" s="525"/>
      <c r="S893" s="525"/>
      <c r="T893" s="525"/>
      <c r="U893" s="525"/>
      <c r="V893" s="525"/>
      <c r="W893" s="525"/>
      <c r="X893" s="525"/>
      <c r="Y893" s="525"/>
    </row>
    <row r="894" spans="15:25" ht="15.75" customHeight="1">
      <c r="O894" s="525"/>
      <c r="P894" s="525"/>
      <c r="Q894" s="525"/>
      <c r="R894" s="525"/>
      <c r="S894" s="525"/>
      <c r="T894" s="525"/>
      <c r="U894" s="525"/>
      <c r="V894" s="525"/>
      <c r="W894" s="525"/>
      <c r="X894" s="525"/>
      <c r="Y894" s="525"/>
    </row>
    <row r="895" spans="15:25" ht="15.75" customHeight="1">
      <c r="O895" s="525"/>
      <c r="P895" s="525"/>
      <c r="Q895" s="525"/>
      <c r="R895" s="525"/>
      <c r="S895" s="525"/>
      <c r="T895" s="525"/>
      <c r="U895" s="525"/>
      <c r="V895" s="525"/>
      <c r="W895" s="525"/>
      <c r="X895" s="525"/>
      <c r="Y895" s="525"/>
    </row>
    <row r="896" spans="15:25" ht="15.75" customHeight="1">
      <c r="O896" s="525"/>
      <c r="P896" s="525"/>
      <c r="Q896" s="525"/>
      <c r="R896" s="525"/>
      <c r="S896" s="525"/>
      <c r="T896" s="525"/>
      <c r="U896" s="525"/>
      <c r="V896" s="525"/>
      <c r="W896" s="525"/>
      <c r="X896" s="525"/>
      <c r="Y896" s="525"/>
    </row>
    <row r="897" spans="15:25" ht="15.75" customHeight="1">
      <c r="O897" s="525"/>
      <c r="P897" s="525"/>
      <c r="Q897" s="525"/>
      <c r="R897" s="525"/>
      <c r="S897" s="525"/>
      <c r="T897" s="525"/>
      <c r="U897" s="525"/>
      <c r="V897" s="525"/>
      <c r="W897" s="525"/>
      <c r="X897" s="525"/>
      <c r="Y897" s="525"/>
    </row>
    <row r="898" spans="15:25" ht="15.75" customHeight="1">
      <c r="O898" s="525"/>
      <c r="P898" s="525"/>
      <c r="Q898" s="525"/>
      <c r="R898" s="525"/>
      <c r="S898" s="525"/>
      <c r="T898" s="525"/>
      <c r="U898" s="525"/>
      <c r="V898" s="525"/>
      <c r="W898" s="525"/>
      <c r="X898" s="525"/>
      <c r="Y898" s="525"/>
    </row>
    <row r="899" spans="15:25" ht="15.75" customHeight="1">
      <c r="O899" s="525"/>
      <c r="P899" s="525"/>
      <c r="Q899" s="525"/>
      <c r="R899" s="525"/>
      <c r="S899" s="525"/>
      <c r="T899" s="525"/>
      <c r="U899" s="525"/>
      <c r="V899" s="525"/>
      <c r="W899" s="525"/>
      <c r="X899" s="525"/>
      <c r="Y899" s="525"/>
    </row>
    <row r="900" spans="15:25" ht="15.75" customHeight="1">
      <c r="O900" s="525"/>
      <c r="P900" s="525"/>
      <c r="Q900" s="525"/>
      <c r="R900" s="525"/>
      <c r="S900" s="525"/>
      <c r="T900" s="525"/>
      <c r="U900" s="525"/>
      <c r="V900" s="525"/>
      <c r="W900" s="525"/>
      <c r="X900" s="525"/>
      <c r="Y900" s="525"/>
    </row>
    <row r="901" spans="15:25" ht="15.75" customHeight="1">
      <c r="O901" s="525"/>
      <c r="P901" s="525"/>
      <c r="Q901" s="525"/>
      <c r="R901" s="525"/>
      <c r="S901" s="525"/>
      <c r="T901" s="525"/>
      <c r="U901" s="525"/>
      <c r="V901" s="525"/>
      <c r="W901" s="525"/>
      <c r="X901" s="525"/>
      <c r="Y901" s="525"/>
    </row>
    <row r="902" spans="15:25" ht="15.75" customHeight="1">
      <c r="O902" s="525"/>
      <c r="P902" s="525"/>
      <c r="Q902" s="525"/>
      <c r="R902" s="525"/>
      <c r="S902" s="525"/>
      <c r="T902" s="525"/>
      <c r="U902" s="525"/>
      <c r="V902" s="525"/>
      <c r="W902" s="525"/>
      <c r="X902" s="525"/>
      <c r="Y902" s="525"/>
    </row>
    <row r="903" spans="15:25" ht="15.75" customHeight="1">
      <c r="O903" s="525"/>
      <c r="P903" s="525"/>
      <c r="Q903" s="525"/>
      <c r="R903" s="525"/>
      <c r="S903" s="525"/>
      <c r="T903" s="525"/>
      <c r="U903" s="525"/>
      <c r="V903" s="525"/>
      <c r="W903" s="525"/>
      <c r="X903" s="525"/>
      <c r="Y903" s="525"/>
    </row>
    <row r="904" spans="15:25" ht="15.75" customHeight="1">
      <c r="O904" s="525"/>
      <c r="P904" s="525"/>
      <c r="Q904" s="525"/>
      <c r="R904" s="525"/>
      <c r="S904" s="525"/>
      <c r="T904" s="525"/>
      <c r="U904" s="525"/>
      <c r="V904" s="525"/>
      <c r="W904" s="525"/>
      <c r="X904" s="525"/>
      <c r="Y904" s="525"/>
    </row>
    <row r="905" spans="15:25" ht="15.75" customHeight="1">
      <c r="O905" s="525"/>
      <c r="P905" s="525"/>
      <c r="Q905" s="525"/>
      <c r="R905" s="525"/>
      <c r="S905" s="525"/>
      <c r="T905" s="525"/>
      <c r="U905" s="525"/>
      <c r="V905" s="525"/>
      <c r="W905" s="525"/>
      <c r="X905" s="525"/>
      <c r="Y905" s="525"/>
    </row>
    <row r="906" spans="15:25" ht="15.75" customHeight="1">
      <c r="O906" s="525"/>
      <c r="P906" s="525"/>
      <c r="Q906" s="525"/>
      <c r="R906" s="525"/>
      <c r="S906" s="525"/>
      <c r="T906" s="525"/>
      <c r="U906" s="525"/>
      <c r="V906" s="525"/>
      <c r="W906" s="525"/>
      <c r="X906" s="525"/>
      <c r="Y906" s="525"/>
    </row>
    <row r="907" spans="15:25" ht="15.75" customHeight="1">
      <c r="O907" s="525"/>
      <c r="P907" s="525"/>
      <c r="Q907" s="525"/>
      <c r="R907" s="525"/>
      <c r="S907" s="525"/>
      <c r="T907" s="525"/>
      <c r="U907" s="525"/>
      <c r="V907" s="525"/>
      <c r="W907" s="525"/>
      <c r="X907" s="525"/>
      <c r="Y907" s="525"/>
    </row>
    <row r="908" spans="15:25" ht="15.75" customHeight="1">
      <c r="O908" s="525"/>
      <c r="P908" s="525"/>
      <c r="Q908" s="525"/>
      <c r="R908" s="525"/>
      <c r="S908" s="525"/>
      <c r="T908" s="525"/>
      <c r="U908" s="525"/>
      <c r="V908" s="525"/>
      <c r="W908" s="525"/>
      <c r="X908" s="525"/>
      <c r="Y908" s="525"/>
    </row>
    <row r="909" spans="15:25" ht="15.75" customHeight="1">
      <c r="O909" s="525"/>
      <c r="P909" s="525"/>
      <c r="Q909" s="525"/>
      <c r="R909" s="525"/>
      <c r="S909" s="525"/>
      <c r="T909" s="525"/>
      <c r="U909" s="525"/>
      <c r="V909" s="525"/>
      <c r="W909" s="525"/>
      <c r="X909" s="525"/>
      <c r="Y909" s="525"/>
    </row>
    <row r="910" spans="15:25" ht="15.75" customHeight="1">
      <c r="O910" s="525"/>
      <c r="P910" s="525"/>
      <c r="Q910" s="525"/>
      <c r="R910" s="525"/>
      <c r="S910" s="525"/>
      <c r="T910" s="525"/>
      <c r="U910" s="525"/>
      <c r="V910" s="525"/>
      <c r="W910" s="525"/>
      <c r="X910" s="525"/>
      <c r="Y910" s="525"/>
    </row>
    <row r="911" spans="15:25" ht="15.75" customHeight="1">
      <c r="O911" s="525"/>
      <c r="P911" s="525"/>
      <c r="Q911" s="525"/>
      <c r="R911" s="525"/>
      <c r="S911" s="525"/>
      <c r="T911" s="525"/>
      <c r="U911" s="525"/>
      <c r="V911" s="525"/>
      <c r="W911" s="525"/>
      <c r="X911" s="525"/>
      <c r="Y911" s="525"/>
    </row>
    <row r="912" spans="15:25" ht="15.75" customHeight="1">
      <c r="O912" s="525"/>
      <c r="P912" s="525"/>
      <c r="Q912" s="525"/>
      <c r="R912" s="525"/>
      <c r="S912" s="525"/>
      <c r="T912" s="525"/>
      <c r="U912" s="525"/>
      <c r="V912" s="525"/>
      <c r="W912" s="525"/>
      <c r="X912" s="525"/>
      <c r="Y912" s="525"/>
    </row>
    <row r="913" spans="15:25" ht="15.75" customHeight="1">
      <c r="O913" s="525"/>
      <c r="P913" s="525"/>
      <c r="Q913" s="525"/>
      <c r="R913" s="525"/>
      <c r="S913" s="525"/>
      <c r="T913" s="525"/>
      <c r="U913" s="525"/>
      <c r="V913" s="525"/>
      <c r="W913" s="525"/>
      <c r="X913" s="525"/>
      <c r="Y913" s="525"/>
    </row>
    <row r="914" spans="15:25" ht="15.75" customHeight="1">
      <c r="O914" s="525"/>
      <c r="P914" s="525"/>
      <c r="Q914" s="525"/>
      <c r="R914" s="525"/>
      <c r="S914" s="525"/>
      <c r="T914" s="525"/>
      <c r="U914" s="525"/>
      <c r="V914" s="525"/>
      <c r="W914" s="525"/>
      <c r="X914" s="525"/>
      <c r="Y914" s="525"/>
    </row>
    <row r="915" spans="15:25" ht="15.75" customHeight="1">
      <c r="O915" s="525"/>
      <c r="P915" s="525"/>
      <c r="Q915" s="525"/>
      <c r="R915" s="525"/>
      <c r="S915" s="525"/>
      <c r="T915" s="525"/>
      <c r="U915" s="525"/>
      <c r="V915" s="525"/>
      <c r="W915" s="525"/>
      <c r="X915" s="525"/>
      <c r="Y915" s="525"/>
    </row>
    <row r="916" spans="15:25" ht="15.75" customHeight="1">
      <c r="O916" s="525"/>
      <c r="P916" s="525"/>
      <c r="Q916" s="525"/>
      <c r="R916" s="525"/>
      <c r="S916" s="525"/>
      <c r="T916" s="525"/>
      <c r="U916" s="525"/>
      <c r="V916" s="525"/>
      <c r="W916" s="525"/>
      <c r="X916" s="525"/>
      <c r="Y916" s="525"/>
    </row>
    <row r="917" spans="15:25" ht="15.75" customHeight="1">
      <c r="O917" s="525"/>
      <c r="P917" s="525"/>
      <c r="Q917" s="525"/>
      <c r="R917" s="525"/>
      <c r="S917" s="525"/>
      <c r="T917" s="525"/>
      <c r="U917" s="525"/>
      <c r="V917" s="525"/>
      <c r="W917" s="525"/>
      <c r="X917" s="525"/>
      <c r="Y917" s="525"/>
    </row>
    <row r="918" spans="15:25" ht="15.75" customHeight="1">
      <c r="O918" s="525"/>
      <c r="P918" s="525"/>
      <c r="Q918" s="525"/>
      <c r="R918" s="525"/>
      <c r="S918" s="525"/>
      <c r="T918" s="525"/>
      <c r="U918" s="525"/>
      <c r="V918" s="525"/>
      <c r="W918" s="525"/>
      <c r="X918" s="525"/>
      <c r="Y918" s="525"/>
    </row>
    <row r="919" spans="15:25" ht="15.75" customHeight="1">
      <c r="O919" s="525"/>
      <c r="P919" s="525"/>
      <c r="Q919" s="525"/>
      <c r="R919" s="525"/>
      <c r="S919" s="525"/>
      <c r="T919" s="525"/>
      <c r="U919" s="525"/>
      <c r="V919" s="525"/>
      <c r="W919" s="525"/>
      <c r="X919" s="525"/>
      <c r="Y919" s="525"/>
    </row>
    <row r="920" spans="15:25" ht="15.75" customHeight="1">
      <c r="O920" s="525"/>
      <c r="P920" s="525"/>
      <c r="Q920" s="525"/>
      <c r="R920" s="525"/>
      <c r="S920" s="525"/>
      <c r="T920" s="525"/>
      <c r="U920" s="525"/>
      <c r="V920" s="525"/>
      <c r="W920" s="525"/>
      <c r="X920" s="525"/>
      <c r="Y920" s="525"/>
    </row>
    <row r="921" spans="15:25" ht="15.75" customHeight="1">
      <c r="O921" s="525"/>
      <c r="P921" s="525"/>
      <c r="Q921" s="525"/>
      <c r="R921" s="525"/>
      <c r="S921" s="525"/>
      <c r="T921" s="525"/>
      <c r="U921" s="525"/>
      <c r="V921" s="525"/>
      <c r="W921" s="525"/>
      <c r="X921" s="525"/>
      <c r="Y921" s="525"/>
    </row>
    <row r="922" spans="15:25" ht="15.75" customHeight="1">
      <c r="O922" s="525"/>
      <c r="P922" s="525"/>
      <c r="Q922" s="525"/>
      <c r="R922" s="525"/>
      <c r="S922" s="525"/>
      <c r="T922" s="525"/>
      <c r="U922" s="525"/>
      <c r="V922" s="525"/>
      <c r="W922" s="525"/>
      <c r="X922" s="525"/>
      <c r="Y922" s="525"/>
    </row>
    <row r="923" spans="15:25" ht="15.75" customHeight="1">
      <c r="O923" s="525"/>
      <c r="P923" s="525"/>
      <c r="Q923" s="525"/>
      <c r="R923" s="525"/>
      <c r="S923" s="525"/>
      <c r="T923" s="525"/>
      <c r="U923" s="525"/>
      <c r="V923" s="525"/>
      <c r="W923" s="525"/>
      <c r="X923" s="525"/>
      <c r="Y923" s="525"/>
    </row>
    <row r="924" spans="15:25" ht="15.75" customHeight="1">
      <c r="O924" s="525"/>
      <c r="P924" s="525"/>
      <c r="Q924" s="525"/>
      <c r="R924" s="525"/>
      <c r="S924" s="525"/>
      <c r="T924" s="525"/>
      <c r="U924" s="525"/>
      <c r="V924" s="525"/>
      <c r="W924" s="525"/>
      <c r="X924" s="525"/>
      <c r="Y924" s="525"/>
    </row>
    <row r="925" spans="15:25" ht="15.75" customHeight="1">
      <c r="O925" s="525"/>
      <c r="P925" s="525"/>
      <c r="Q925" s="525"/>
      <c r="R925" s="525"/>
      <c r="S925" s="525"/>
      <c r="T925" s="525"/>
      <c r="U925" s="525"/>
      <c r="V925" s="525"/>
      <c r="W925" s="525"/>
      <c r="X925" s="525"/>
      <c r="Y925" s="525"/>
    </row>
    <row r="926" spans="15:25" ht="15.75" customHeight="1">
      <c r="O926" s="525"/>
      <c r="P926" s="525"/>
      <c r="Q926" s="525"/>
      <c r="R926" s="525"/>
      <c r="S926" s="525"/>
      <c r="T926" s="525"/>
      <c r="U926" s="525"/>
      <c r="V926" s="525"/>
      <c r="W926" s="525"/>
      <c r="X926" s="525"/>
      <c r="Y926" s="525"/>
    </row>
    <row r="927" spans="15:25" ht="15.75" customHeight="1">
      <c r="O927" s="525"/>
      <c r="P927" s="525"/>
      <c r="Q927" s="525"/>
      <c r="R927" s="525"/>
      <c r="S927" s="525"/>
      <c r="T927" s="525"/>
      <c r="U927" s="525"/>
      <c r="V927" s="525"/>
      <c r="W927" s="525"/>
      <c r="X927" s="525"/>
      <c r="Y927" s="525"/>
    </row>
    <row r="928" spans="15:25" ht="15.75" customHeight="1">
      <c r="O928" s="525"/>
      <c r="P928" s="525"/>
      <c r="Q928" s="525"/>
      <c r="R928" s="525"/>
      <c r="S928" s="525"/>
      <c r="T928" s="525"/>
      <c r="U928" s="525"/>
      <c r="V928" s="525"/>
      <c r="W928" s="525"/>
      <c r="X928" s="525"/>
      <c r="Y928" s="525"/>
    </row>
    <row r="929" spans="15:25" ht="15.75" customHeight="1">
      <c r="O929" s="525"/>
      <c r="P929" s="525"/>
      <c r="Q929" s="525"/>
      <c r="R929" s="525"/>
      <c r="S929" s="525"/>
      <c r="T929" s="525"/>
      <c r="U929" s="525"/>
      <c r="V929" s="525"/>
      <c r="W929" s="525"/>
      <c r="X929" s="525"/>
      <c r="Y929" s="525"/>
    </row>
    <row r="930" spans="15:25" ht="15.75" customHeight="1">
      <c r="O930" s="525"/>
      <c r="P930" s="525"/>
      <c r="Q930" s="525"/>
      <c r="R930" s="525"/>
      <c r="S930" s="525"/>
      <c r="T930" s="525"/>
      <c r="U930" s="525"/>
      <c r="V930" s="525"/>
      <c r="W930" s="525"/>
      <c r="X930" s="525"/>
      <c r="Y930" s="525"/>
    </row>
    <row r="931" spans="15:25" ht="15.75" customHeight="1">
      <c r="O931" s="525"/>
      <c r="P931" s="525"/>
      <c r="Q931" s="525"/>
      <c r="R931" s="525"/>
      <c r="S931" s="525"/>
      <c r="T931" s="525"/>
      <c r="U931" s="525"/>
      <c r="V931" s="525"/>
      <c r="W931" s="525"/>
      <c r="X931" s="525"/>
      <c r="Y931" s="525"/>
    </row>
    <row r="932" spans="15:25" ht="15.75" customHeight="1">
      <c r="O932" s="525"/>
      <c r="P932" s="525"/>
      <c r="Q932" s="525"/>
      <c r="R932" s="525"/>
      <c r="S932" s="525"/>
      <c r="T932" s="525"/>
      <c r="U932" s="525"/>
      <c r="V932" s="525"/>
      <c r="W932" s="525"/>
      <c r="X932" s="525"/>
      <c r="Y932" s="525"/>
    </row>
    <row r="933" spans="15:25" ht="15.75" customHeight="1">
      <c r="O933" s="525"/>
      <c r="P933" s="525"/>
      <c r="Q933" s="525"/>
      <c r="R933" s="525"/>
      <c r="S933" s="525"/>
      <c r="T933" s="525"/>
      <c r="U933" s="525"/>
      <c r="V933" s="525"/>
      <c r="W933" s="525"/>
      <c r="X933" s="525"/>
      <c r="Y933" s="525"/>
    </row>
    <row r="934" spans="15:25" ht="15.75" customHeight="1">
      <c r="O934" s="525"/>
      <c r="P934" s="525"/>
      <c r="Q934" s="525"/>
      <c r="R934" s="525"/>
      <c r="S934" s="525"/>
      <c r="T934" s="525"/>
      <c r="U934" s="525"/>
      <c r="V934" s="525"/>
      <c r="W934" s="525"/>
      <c r="X934" s="525"/>
      <c r="Y934" s="525"/>
    </row>
    <row r="935" spans="15:25" ht="15.75" customHeight="1">
      <c r="O935" s="525"/>
      <c r="P935" s="525"/>
      <c r="Q935" s="525"/>
      <c r="R935" s="525"/>
      <c r="S935" s="525"/>
      <c r="T935" s="525"/>
      <c r="U935" s="525"/>
      <c r="V935" s="525"/>
      <c r="W935" s="525"/>
      <c r="X935" s="525"/>
      <c r="Y935" s="525"/>
    </row>
    <row r="936" spans="15:25" ht="15.75" customHeight="1">
      <c r="O936" s="525"/>
      <c r="P936" s="525"/>
      <c r="Q936" s="525"/>
      <c r="R936" s="525"/>
      <c r="S936" s="525"/>
      <c r="T936" s="525"/>
      <c r="U936" s="525"/>
      <c r="V936" s="525"/>
      <c r="W936" s="525"/>
      <c r="X936" s="525"/>
      <c r="Y936" s="525"/>
    </row>
    <row r="937" spans="15:25" ht="15.75" customHeight="1">
      <c r="O937" s="525"/>
      <c r="P937" s="525"/>
      <c r="Q937" s="525"/>
      <c r="R937" s="525"/>
      <c r="S937" s="525"/>
      <c r="T937" s="525"/>
      <c r="U937" s="525"/>
      <c r="V937" s="525"/>
      <c r="W937" s="525"/>
      <c r="X937" s="525"/>
      <c r="Y937" s="525"/>
    </row>
    <row r="938" spans="15:25" ht="15.75" customHeight="1">
      <c r="O938" s="525"/>
      <c r="P938" s="525"/>
      <c r="Q938" s="525"/>
      <c r="R938" s="525"/>
      <c r="S938" s="525"/>
      <c r="T938" s="525"/>
      <c r="U938" s="525"/>
      <c r="V938" s="525"/>
      <c r="W938" s="525"/>
      <c r="X938" s="525"/>
      <c r="Y938" s="525"/>
    </row>
    <row r="939" spans="15:25" ht="15.75" customHeight="1">
      <c r="O939" s="525"/>
      <c r="P939" s="525"/>
      <c r="Q939" s="525"/>
      <c r="R939" s="525"/>
      <c r="S939" s="525"/>
      <c r="T939" s="525"/>
      <c r="U939" s="525"/>
      <c r="V939" s="525"/>
      <c r="W939" s="525"/>
      <c r="X939" s="525"/>
      <c r="Y939" s="525"/>
    </row>
    <row r="940" spans="15:25" ht="15.75" customHeight="1">
      <c r="O940" s="525"/>
      <c r="P940" s="525"/>
      <c r="Q940" s="525"/>
      <c r="R940" s="525"/>
      <c r="S940" s="525"/>
      <c r="T940" s="525"/>
      <c r="U940" s="525"/>
      <c r="V940" s="525"/>
      <c r="W940" s="525"/>
      <c r="X940" s="525"/>
      <c r="Y940" s="525"/>
    </row>
    <row r="941" spans="15:25" ht="15.75" customHeight="1">
      <c r="O941" s="525"/>
      <c r="P941" s="525"/>
      <c r="Q941" s="525"/>
      <c r="R941" s="525"/>
      <c r="S941" s="525"/>
      <c r="T941" s="525"/>
      <c r="U941" s="525"/>
      <c r="V941" s="525"/>
      <c r="W941" s="525"/>
      <c r="X941" s="525"/>
      <c r="Y941" s="525"/>
    </row>
    <row r="942" spans="15:25" ht="15.75" customHeight="1">
      <c r="O942" s="525"/>
      <c r="P942" s="525"/>
      <c r="Q942" s="525"/>
      <c r="R942" s="525"/>
      <c r="S942" s="525"/>
      <c r="T942" s="525"/>
      <c r="U942" s="525"/>
      <c r="V942" s="525"/>
      <c r="W942" s="525"/>
      <c r="X942" s="525"/>
      <c r="Y942" s="525"/>
    </row>
    <row r="943" spans="15:25" ht="15.75" customHeight="1">
      <c r="O943" s="525"/>
      <c r="P943" s="525"/>
      <c r="Q943" s="525"/>
      <c r="R943" s="525"/>
      <c r="S943" s="525"/>
      <c r="T943" s="525"/>
      <c r="U943" s="525"/>
      <c r="V943" s="525"/>
      <c r="W943" s="525"/>
      <c r="X943" s="525"/>
      <c r="Y943" s="525"/>
    </row>
    <row r="944" spans="15:25" ht="15.75" customHeight="1">
      <c r="O944" s="525"/>
      <c r="P944" s="525"/>
      <c r="Q944" s="525"/>
      <c r="R944" s="525"/>
      <c r="S944" s="525"/>
      <c r="T944" s="525"/>
      <c r="U944" s="525"/>
      <c r="V944" s="525"/>
      <c r="W944" s="525"/>
      <c r="X944" s="525"/>
      <c r="Y944" s="525"/>
    </row>
    <row r="945" spans="15:25" ht="15.75" customHeight="1">
      <c r="O945" s="525"/>
      <c r="P945" s="525"/>
      <c r="Q945" s="525"/>
      <c r="R945" s="525"/>
      <c r="S945" s="525"/>
      <c r="T945" s="525"/>
      <c r="U945" s="525"/>
      <c r="V945" s="525"/>
      <c r="W945" s="525"/>
      <c r="X945" s="525"/>
      <c r="Y945" s="525"/>
    </row>
    <row r="946" spans="15:25" ht="15.75" customHeight="1">
      <c r="O946" s="525"/>
      <c r="P946" s="525"/>
      <c r="Q946" s="525"/>
      <c r="R946" s="525"/>
      <c r="S946" s="525"/>
      <c r="T946" s="525"/>
      <c r="U946" s="525"/>
      <c r="V946" s="525"/>
      <c r="W946" s="525"/>
      <c r="X946" s="525"/>
      <c r="Y946" s="525"/>
    </row>
    <row r="947" spans="15:25" ht="15.75" customHeight="1">
      <c r="O947" s="525"/>
      <c r="P947" s="525"/>
      <c r="Q947" s="525"/>
      <c r="R947" s="525"/>
      <c r="S947" s="525"/>
      <c r="T947" s="525"/>
      <c r="U947" s="525"/>
      <c r="V947" s="525"/>
      <c r="W947" s="525"/>
      <c r="X947" s="525"/>
      <c r="Y947" s="525"/>
    </row>
    <row r="948" spans="15:25" ht="15.75" customHeight="1">
      <c r="O948" s="525"/>
      <c r="P948" s="525"/>
      <c r="Q948" s="525"/>
      <c r="R948" s="525"/>
      <c r="S948" s="525"/>
      <c r="T948" s="525"/>
      <c r="U948" s="525"/>
      <c r="V948" s="525"/>
      <c r="W948" s="525"/>
      <c r="X948" s="525"/>
      <c r="Y948" s="525"/>
    </row>
    <row r="949" spans="15:25" ht="15.75" customHeight="1">
      <c r="O949" s="525"/>
      <c r="P949" s="525"/>
      <c r="Q949" s="525"/>
      <c r="R949" s="525"/>
      <c r="S949" s="525"/>
      <c r="T949" s="525"/>
      <c r="U949" s="525"/>
      <c r="V949" s="525"/>
      <c r="W949" s="525"/>
      <c r="X949" s="525"/>
      <c r="Y949" s="525"/>
    </row>
    <row r="950" spans="15:25" ht="15.75" customHeight="1">
      <c r="O950" s="525"/>
      <c r="P950" s="525"/>
      <c r="Q950" s="525"/>
      <c r="R950" s="525"/>
      <c r="S950" s="525"/>
      <c r="T950" s="525"/>
      <c r="U950" s="525"/>
      <c r="V950" s="525"/>
      <c r="W950" s="525"/>
      <c r="X950" s="525"/>
      <c r="Y950" s="525"/>
    </row>
    <row r="951" spans="15:25" ht="15.75" customHeight="1">
      <c r="O951" s="525"/>
      <c r="P951" s="525"/>
      <c r="Q951" s="525"/>
      <c r="R951" s="525"/>
      <c r="S951" s="525"/>
      <c r="T951" s="525"/>
      <c r="U951" s="525"/>
      <c r="V951" s="525"/>
      <c r="W951" s="525"/>
      <c r="X951" s="525"/>
      <c r="Y951" s="525"/>
    </row>
    <row r="952" spans="15:25" ht="15.75" customHeight="1">
      <c r="O952" s="525"/>
      <c r="P952" s="525"/>
      <c r="Q952" s="525"/>
      <c r="R952" s="525"/>
      <c r="S952" s="525"/>
      <c r="T952" s="525"/>
      <c r="U952" s="525"/>
      <c r="V952" s="525"/>
      <c r="W952" s="525"/>
      <c r="X952" s="525"/>
      <c r="Y952" s="525"/>
    </row>
    <row r="953" spans="15:25" ht="15.75" customHeight="1">
      <c r="O953" s="525"/>
      <c r="P953" s="525"/>
      <c r="Q953" s="525"/>
      <c r="R953" s="525"/>
      <c r="S953" s="525"/>
      <c r="T953" s="525"/>
      <c r="U953" s="525"/>
      <c r="V953" s="525"/>
      <c r="W953" s="525"/>
      <c r="X953" s="525"/>
      <c r="Y953" s="525"/>
    </row>
    <row r="954" spans="15:25" ht="15.75" customHeight="1">
      <c r="O954" s="525"/>
      <c r="P954" s="525"/>
      <c r="Q954" s="525"/>
      <c r="R954" s="525"/>
      <c r="S954" s="525"/>
      <c r="T954" s="525"/>
      <c r="U954" s="525"/>
      <c r="V954" s="525"/>
      <c r="W954" s="525"/>
      <c r="X954" s="525"/>
      <c r="Y954" s="525"/>
    </row>
    <row r="955" spans="15:25" ht="15.75" customHeight="1">
      <c r="O955" s="525"/>
      <c r="P955" s="525"/>
      <c r="Q955" s="525"/>
      <c r="R955" s="525"/>
      <c r="S955" s="525"/>
      <c r="T955" s="525"/>
      <c r="U955" s="525"/>
      <c r="V955" s="525"/>
      <c r="W955" s="525"/>
      <c r="X955" s="525"/>
      <c r="Y955" s="525"/>
    </row>
    <row r="956" spans="15:25" ht="15.75" customHeight="1">
      <c r="O956" s="525"/>
      <c r="P956" s="525"/>
      <c r="Q956" s="525"/>
      <c r="R956" s="525"/>
      <c r="S956" s="525"/>
      <c r="T956" s="525"/>
      <c r="U956" s="525"/>
      <c r="V956" s="525"/>
      <c r="W956" s="525"/>
      <c r="X956" s="525"/>
      <c r="Y956" s="525"/>
    </row>
    <row r="957" spans="15:25" ht="15.75" customHeight="1">
      <c r="O957" s="525"/>
      <c r="P957" s="525"/>
      <c r="Q957" s="525"/>
      <c r="R957" s="525"/>
      <c r="S957" s="525"/>
      <c r="T957" s="525"/>
      <c r="U957" s="525"/>
      <c r="V957" s="525"/>
      <c r="W957" s="525"/>
      <c r="X957" s="525"/>
      <c r="Y957" s="525"/>
    </row>
    <row r="958" spans="15:25" ht="15.75" customHeight="1">
      <c r="O958" s="525"/>
      <c r="P958" s="525"/>
      <c r="Q958" s="525"/>
      <c r="R958" s="525"/>
      <c r="S958" s="525"/>
      <c r="T958" s="525"/>
      <c r="U958" s="525"/>
      <c r="V958" s="525"/>
      <c r="W958" s="525"/>
      <c r="X958" s="525"/>
      <c r="Y958" s="525"/>
    </row>
    <row r="959" spans="15:25" ht="15.75" customHeight="1">
      <c r="O959" s="525"/>
      <c r="P959" s="525"/>
      <c r="Q959" s="525"/>
      <c r="R959" s="525"/>
      <c r="S959" s="525"/>
      <c r="T959" s="525"/>
      <c r="U959" s="525"/>
      <c r="V959" s="525"/>
      <c r="W959" s="525"/>
      <c r="X959" s="525"/>
      <c r="Y959" s="525"/>
    </row>
    <row r="960" spans="15:25" ht="15.75" customHeight="1">
      <c r="O960" s="525"/>
      <c r="P960" s="525"/>
      <c r="Q960" s="525"/>
      <c r="R960" s="525"/>
      <c r="S960" s="525"/>
      <c r="T960" s="525"/>
      <c r="U960" s="525"/>
      <c r="V960" s="525"/>
      <c r="W960" s="525"/>
      <c r="X960" s="525"/>
      <c r="Y960" s="525"/>
    </row>
    <row r="961" spans="15:25" ht="15.75" customHeight="1">
      <c r="O961" s="525"/>
      <c r="P961" s="525"/>
      <c r="Q961" s="525"/>
      <c r="R961" s="525"/>
      <c r="S961" s="525"/>
      <c r="T961" s="525"/>
      <c r="U961" s="525"/>
      <c r="V961" s="525"/>
      <c r="W961" s="525"/>
      <c r="X961" s="525"/>
      <c r="Y961" s="525"/>
    </row>
    <row r="962" spans="15:25" ht="15.75" customHeight="1">
      <c r="O962" s="525"/>
      <c r="P962" s="525"/>
      <c r="Q962" s="525"/>
      <c r="R962" s="525"/>
      <c r="S962" s="525"/>
      <c r="T962" s="525"/>
      <c r="U962" s="525"/>
      <c r="V962" s="525"/>
      <c r="W962" s="525"/>
      <c r="X962" s="525"/>
      <c r="Y962" s="525"/>
    </row>
    <row r="963" spans="15:25" ht="15.75" customHeight="1">
      <c r="O963" s="525"/>
      <c r="P963" s="525"/>
      <c r="Q963" s="525"/>
      <c r="R963" s="525"/>
      <c r="S963" s="525"/>
      <c r="T963" s="525"/>
      <c r="U963" s="525"/>
      <c r="V963" s="525"/>
      <c r="W963" s="525"/>
      <c r="X963" s="525"/>
      <c r="Y963" s="525"/>
    </row>
    <row r="964" spans="15:25" ht="15.75" customHeight="1">
      <c r="O964" s="525"/>
      <c r="P964" s="525"/>
      <c r="Q964" s="525"/>
      <c r="R964" s="525"/>
      <c r="S964" s="525"/>
      <c r="T964" s="525"/>
      <c r="U964" s="525"/>
      <c r="V964" s="525"/>
      <c r="W964" s="525"/>
      <c r="X964" s="525"/>
      <c r="Y964" s="525"/>
    </row>
    <row r="965" spans="15:25" ht="15.75" customHeight="1">
      <c r="O965" s="525"/>
      <c r="P965" s="525"/>
      <c r="Q965" s="525"/>
      <c r="R965" s="525"/>
      <c r="S965" s="525"/>
      <c r="T965" s="525"/>
      <c r="U965" s="525"/>
      <c r="V965" s="525"/>
      <c r="W965" s="525"/>
      <c r="X965" s="525"/>
      <c r="Y965" s="525"/>
    </row>
    <row r="966" spans="15:25" ht="15.75" customHeight="1">
      <c r="O966" s="525"/>
      <c r="P966" s="525"/>
      <c r="Q966" s="525"/>
      <c r="R966" s="525"/>
      <c r="S966" s="525"/>
      <c r="T966" s="525"/>
      <c r="U966" s="525"/>
      <c r="V966" s="525"/>
      <c r="W966" s="525"/>
      <c r="X966" s="525"/>
      <c r="Y966" s="525"/>
    </row>
    <row r="967" spans="15:25" ht="15.75" customHeight="1">
      <c r="O967" s="525"/>
      <c r="P967" s="525"/>
      <c r="Q967" s="525"/>
      <c r="R967" s="525"/>
      <c r="S967" s="525"/>
      <c r="T967" s="525"/>
      <c r="U967" s="525"/>
      <c r="V967" s="525"/>
      <c r="W967" s="525"/>
      <c r="X967" s="525"/>
      <c r="Y967" s="525"/>
    </row>
    <row r="968" spans="15:25" ht="15.75" customHeight="1">
      <c r="O968" s="525"/>
      <c r="P968" s="525"/>
      <c r="Q968" s="525"/>
      <c r="R968" s="525"/>
      <c r="S968" s="525"/>
      <c r="T968" s="525"/>
      <c r="U968" s="525"/>
      <c r="V968" s="525"/>
      <c r="W968" s="525"/>
      <c r="X968" s="525"/>
      <c r="Y968" s="525"/>
    </row>
    <row r="969" spans="15:25" ht="15.75" customHeight="1">
      <c r="O969" s="525"/>
      <c r="P969" s="525"/>
      <c r="Q969" s="525"/>
      <c r="R969" s="525"/>
      <c r="S969" s="525"/>
      <c r="T969" s="525"/>
      <c r="U969" s="525"/>
      <c r="V969" s="525"/>
      <c r="W969" s="525"/>
      <c r="X969" s="525"/>
      <c r="Y969" s="525"/>
    </row>
    <row r="970" spans="15:25" ht="15.75" customHeight="1">
      <c r="O970" s="525"/>
      <c r="P970" s="525"/>
      <c r="Q970" s="525"/>
      <c r="R970" s="525"/>
      <c r="S970" s="525"/>
      <c r="T970" s="525"/>
      <c r="U970" s="525"/>
      <c r="V970" s="525"/>
      <c r="W970" s="525"/>
      <c r="X970" s="525"/>
      <c r="Y970" s="525"/>
    </row>
    <row r="971" spans="15:25" ht="15.75" customHeight="1">
      <c r="O971" s="525"/>
      <c r="P971" s="525"/>
      <c r="Q971" s="525"/>
      <c r="R971" s="525"/>
      <c r="S971" s="525"/>
      <c r="T971" s="525"/>
      <c r="U971" s="525"/>
      <c r="V971" s="525"/>
      <c r="W971" s="525"/>
      <c r="X971" s="525"/>
      <c r="Y971" s="525"/>
    </row>
    <row r="972" spans="15:25" ht="15.75" customHeight="1">
      <c r="O972" s="525"/>
      <c r="P972" s="525"/>
      <c r="Q972" s="525"/>
      <c r="R972" s="525"/>
      <c r="S972" s="525"/>
      <c r="T972" s="525"/>
      <c r="U972" s="525"/>
      <c r="V972" s="525"/>
      <c r="W972" s="525"/>
      <c r="X972" s="525"/>
      <c r="Y972" s="525"/>
    </row>
    <row r="973" spans="15:25" ht="15.75" customHeight="1">
      <c r="O973" s="525"/>
      <c r="P973" s="525"/>
      <c r="Q973" s="525"/>
      <c r="R973" s="525"/>
      <c r="S973" s="525"/>
      <c r="T973" s="525"/>
      <c r="U973" s="525"/>
      <c r="V973" s="525"/>
      <c r="W973" s="525"/>
      <c r="X973" s="525"/>
      <c r="Y973" s="525"/>
    </row>
    <row r="974" spans="15:25" ht="15.75" customHeight="1">
      <c r="O974" s="525"/>
      <c r="P974" s="525"/>
      <c r="Q974" s="525"/>
      <c r="R974" s="525"/>
      <c r="S974" s="525"/>
      <c r="T974" s="525"/>
      <c r="U974" s="525"/>
      <c r="V974" s="525"/>
      <c r="W974" s="525"/>
      <c r="X974" s="525"/>
      <c r="Y974" s="525"/>
    </row>
    <row r="975" spans="15:25" ht="15.75" customHeight="1">
      <c r="O975" s="525"/>
      <c r="P975" s="525"/>
      <c r="Q975" s="525"/>
      <c r="R975" s="525"/>
      <c r="S975" s="525"/>
      <c r="T975" s="525"/>
      <c r="U975" s="525"/>
      <c r="V975" s="525"/>
      <c r="W975" s="525"/>
      <c r="X975" s="525"/>
      <c r="Y975" s="525"/>
    </row>
    <row r="976" spans="15:25" ht="15.75" customHeight="1">
      <c r="O976" s="525"/>
      <c r="P976" s="525"/>
      <c r="Q976" s="525"/>
      <c r="R976" s="525"/>
      <c r="S976" s="525"/>
      <c r="T976" s="525"/>
      <c r="U976" s="525"/>
      <c r="V976" s="525"/>
      <c r="W976" s="525"/>
      <c r="X976" s="525"/>
      <c r="Y976" s="525"/>
    </row>
    <row r="977" spans="15:25" ht="15.75" customHeight="1">
      <c r="O977" s="525"/>
      <c r="P977" s="525"/>
      <c r="Q977" s="525"/>
      <c r="R977" s="525"/>
      <c r="S977" s="525"/>
      <c r="T977" s="525"/>
      <c r="U977" s="525"/>
      <c r="V977" s="525"/>
      <c r="W977" s="525"/>
      <c r="X977" s="525"/>
      <c r="Y977" s="525"/>
    </row>
    <row r="978" spans="15:25" ht="15.75" customHeight="1">
      <c r="O978" s="525"/>
      <c r="P978" s="525"/>
      <c r="Q978" s="525"/>
      <c r="R978" s="525"/>
      <c r="S978" s="525"/>
      <c r="T978" s="525"/>
      <c r="U978" s="525"/>
      <c r="V978" s="525"/>
      <c r="W978" s="525"/>
      <c r="X978" s="525"/>
      <c r="Y978" s="525"/>
    </row>
    <row r="979" spans="15:25" ht="15.75" customHeight="1">
      <c r="O979" s="525"/>
      <c r="P979" s="525"/>
      <c r="Q979" s="525"/>
      <c r="R979" s="525"/>
      <c r="S979" s="525"/>
      <c r="T979" s="525"/>
      <c r="U979" s="525"/>
      <c r="V979" s="525"/>
      <c r="W979" s="525"/>
      <c r="X979" s="525"/>
      <c r="Y979" s="525"/>
    </row>
    <row r="980" spans="15:25" ht="15.75" customHeight="1">
      <c r="O980" s="525"/>
      <c r="P980" s="525"/>
      <c r="Q980" s="525"/>
      <c r="R980" s="525"/>
      <c r="S980" s="525"/>
      <c r="T980" s="525"/>
      <c r="U980" s="525"/>
      <c r="V980" s="525"/>
      <c r="W980" s="525"/>
      <c r="X980" s="525"/>
      <c r="Y980" s="525"/>
    </row>
    <row r="981" spans="15:25" ht="15.75" customHeight="1">
      <c r="O981" s="525"/>
      <c r="P981" s="525"/>
      <c r="Q981" s="525"/>
      <c r="R981" s="525"/>
      <c r="S981" s="525"/>
      <c r="T981" s="525"/>
      <c r="U981" s="525"/>
      <c r="V981" s="525"/>
      <c r="W981" s="525"/>
      <c r="X981" s="525"/>
      <c r="Y981" s="525"/>
    </row>
    <row r="982" spans="15:25" ht="15.75" customHeight="1">
      <c r="O982" s="525"/>
      <c r="P982" s="525"/>
      <c r="Q982" s="525"/>
      <c r="R982" s="525"/>
      <c r="S982" s="525"/>
      <c r="T982" s="525"/>
      <c r="U982" s="525"/>
      <c r="V982" s="525"/>
      <c r="W982" s="525"/>
      <c r="X982" s="525"/>
      <c r="Y982" s="525"/>
    </row>
    <row r="983" spans="15:25" ht="15.75" customHeight="1">
      <c r="O983" s="525"/>
      <c r="P983" s="525"/>
      <c r="Q983" s="525"/>
      <c r="R983" s="525"/>
      <c r="S983" s="525"/>
      <c r="T983" s="525"/>
      <c r="U983" s="525"/>
      <c r="V983" s="525"/>
      <c r="W983" s="525"/>
      <c r="X983" s="525"/>
      <c r="Y983" s="525"/>
    </row>
    <row r="984" spans="15:25" ht="15.75" customHeight="1">
      <c r="O984" s="525"/>
      <c r="P984" s="525"/>
      <c r="Q984" s="525"/>
      <c r="R984" s="525"/>
      <c r="S984" s="525"/>
      <c r="T984" s="525"/>
      <c r="U984" s="525"/>
      <c r="V984" s="525"/>
      <c r="W984" s="525"/>
      <c r="X984" s="525"/>
      <c r="Y984" s="525"/>
    </row>
    <row r="985" spans="15:25" ht="15.75" customHeight="1">
      <c r="O985" s="525"/>
      <c r="P985" s="525"/>
      <c r="Q985" s="525"/>
      <c r="R985" s="525"/>
      <c r="S985" s="525"/>
      <c r="T985" s="525"/>
      <c r="U985" s="525"/>
      <c r="V985" s="525"/>
      <c r="W985" s="525"/>
      <c r="X985" s="525"/>
      <c r="Y985" s="525"/>
    </row>
    <row r="986" spans="15:25" ht="15.75" customHeight="1">
      <c r="O986" s="525"/>
      <c r="P986" s="525"/>
      <c r="Q986" s="525"/>
      <c r="R986" s="525"/>
      <c r="S986" s="525"/>
      <c r="T986" s="525"/>
      <c r="U986" s="525"/>
      <c r="V986" s="525"/>
      <c r="W986" s="525"/>
      <c r="X986" s="525"/>
      <c r="Y986" s="525"/>
    </row>
    <row r="987" spans="15:25" ht="15.75" customHeight="1">
      <c r="O987" s="525"/>
      <c r="P987" s="525"/>
      <c r="Q987" s="525"/>
      <c r="R987" s="525"/>
      <c r="S987" s="525"/>
      <c r="T987" s="525"/>
      <c r="U987" s="525"/>
      <c r="V987" s="525"/>
      <c r="W987" s="525"/>
      <c r="X987" s="525"/>
      <c r="Y987" s="525"/>
    </row>
    <row r="988" spans="15:25" ht="15.75" customHeight="1">
      <c r="O988" s="525"/>
      <c r="P988" s="525"/>
      <c r="Q988" s="525"/>
      <c r="R988" s="525"/>
      <c r="S988" s="525"/>
      <c r="T988" s="525"/>
      <c r="U988" s="525"/>
      <c r="V988" s="525"/>
      <c r="W988" s="525"/>
      <c r="X988" s="525"/>
      <c r="Y988" s="525"/>
    </row>
    <row r="989" spans="15:25" ht="15.75" customHeight="1">
      <c r="O989" s="525"/>
      <c r="P989" s="525"/>
      <c r="Q989" s="525"/>
      <c r="R989" s="525"/>
      <c r="S989" s="525"/>
      <c r="T989" s="525"/>
      <c r="U989" s="525"/>
      <c r="V989" s="525"/>
      <c r="W989" s="525"/>
      <c r="X989" s="525"/>
      <c r="Y989" s="525"/>
    </row>
  </sheetData>
  <sheetProtection algorithmName="SHA-512" hashValue="YZCxBcLtK0CbUFBSCiyhFiC+Yp4c1Bnud3MxLUwzYAXufQhFkuqGe6JPkeXNoWsPtO7OxGj+09Q3CWdFaiJ4RQ==" saltValue="A9i7lH+dhJX9Rf4iqbJhmg==" spinCount="100000" sheet="1" objects="1" scenarios="1"/>
  <mergeCells count="26">
    <mergeCell ref="O1:Y989"/>
    <mergeCell ref="F7:I7"/>
    <mergeCell ref="A50:A61"/>
    <mergeCell ref="A28:A45"/>
    <mergeCell ref="A4:N4"/>
    <mergeCell ref="A6:N6"/>
    <mergeCell ref="A46:N46"/>
    <mergeCell ref="A2:N2"/>
    <mergeCell ref="A1:N1"/>
    <mergeCell ref="A25:N25"/>
    <mergeCell ref="F21:H21"/>
    <mergeCell ref="F22:H22"/>
    <mergeCell ref="F23:H23"/>
    <mergeCell ref="F24:I24"/>
    <mergeCell ref="J8:N24"/>
    <mergeCell ref="A3:N3"/>
    <mergeCell ref="A5:N5"/>
    <mergeCell ref="A7:E7"/>
    <mergeCell ref="H50:N61"/>
    <mergeCell ref="A62:N62"/>
    <mergeCell ref="J7:N7"/>
    <mergeCell ref="A49:G49"/>
    <mergeCell ref="H49:N49"/>
    <mergeCell ref="A47:N47"/>
    <mergeCell ref="A27:N27"/>
    <mergeCell ref="K28:N4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Guidance note</vt:lpstr>
      <vt:lpstr>MISP calculator</vt:lpstr>
      <vt:lpstr>Dropdown</vt:lpstr>
      <vt:lpstr>Extract of database</vt:lpstr>
      <vt:lpstr>Modelled estimates</vt:lpstr>
      <vt:lpstr>Visualizations - data</vt:lpstr>
      <vt:lpstr>Visualizations</vt:lpstr>
      <vt:lpstr>Dropdown!Extract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Kathrin Weny</dc:creator>
  <cp:lastModifiedBy>cornier</cp:lastModifiedBy>
  <dcterms:created xsi:type="dcterms:W3CDTF">2019-05-16T14:24:37Z</dcterms:created>
  <dcterms:modified xsi:type="dcterms:W3CDTF">2019-08-05T08:38:44Z</dcterms:modified>
</cp:coreProperties>
</file>